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tabRatio="629"/>
  </bookViews>
  <sheets>
    <sheet name="02" sheetId="19" r:id="rId1"/>
    <sheet name="12" sheetId="59" r:id="rId2"/>
    <sheet name="Priemoniu vykdytoju kodai" sheetId="3" r:id="rId3"/>
  </sheets>
  <definedNames>
    <definedName name="_xlnm.Print_Area" localSheetId="0">'02'!$A$1:$Q$416</definedName>
    <definedName name="_xlnm.Print_Area" localSheetId="1">'12'!$A$1:$Q$71</definedName>
  </definedNames>
  <calcPr calcId="152511"/>
</workbook>
</file>

<file path=xl/calcChain.xml><?xml version="1.0" encoding="utf-8"?>
<calcChain xmlns="http://schemas.openxmlformats.org/spreadsheetml/2006/main">
  <c r="I53" i="19" l="1"/>
  <c r="J54" i="19"/>
  <c r="J55" i="19" s="1"/>
  <c r="K54" i="19"/>
  <c r="K55" i="19" s="1"/>
  <c r="L54" i="19"/>
  <c r="M54" i="19"/>
  <c r="J53" i="19"/>
  <c r="K53" i="19"/>
  <c r="L53" i="19"/>
  <c r="L55" i="19" s="1"/>
  <c r="M53" i="19"/>
  <c r="I55" i="19"/>
  <c r="M55" i="19"/>
  <c r="H54" i="19"/>
  <c r="H53" i="19"/>
  <c r="I268" i="19" l="1"/>
  <c r="H268" i="19"/>
  <c r="J268" i="19"/>
  <c r="K268" i="19"/>
  <c r="L268" i="19"/>
  <c r="M268" i="19"/>
  <c r="H400" i="19"/>
  <c r="L172" i="19"/>
  <c r="K172" i="19"/>
  <c r="M172" i="19"/>
  <c r="K171" i="19"/>
  <c r="L171" i="19"/>
  <c r="M171" i="19"/>
  <c r="K170" i="19"/>
  <c r="L170" i="19"/>
  <c r="M170" i="19"/>
  <c r="I172" i="19"/>
  <c r="J172" i="19"/>
  <c r="I171" i="19"/>
  <c r="J171" i="19"/>
  <c r="I170" i="19"/>
  <c r="J170" i="19"/>
  <c r="H172" i="19"/>
  <c r="H171" i="19"/>
  <c r="H170" i="19"/>
  <c r="M237" i="19"/>
  <c r="L237" i="19"/>
  <c r="K237" i="19"/>
  <c r="J237" i="19"/>
  <c r="I237" i="19"/>
  <c r="H236" i="19"/>
  <c r="H235" i="19"/>
  <c r="H234" i="19"/>
  <c r="H237" i="19" s="1"/>
  <c r="H240" i="19"/>
  <c r="M233" i="19" l="1"/>
  <c r="L233" i="19"/>
  <c r="K233" i="19"/>
  <c r="J233" i="19"/>
  <c r="I233" i="19"/>
  <c r="H232" i="19"/>
  <c r="H231" i="19"/>
  <c r="H230" i="19"/>
  <c r="H233" i="19" l="1"/>
  <c r="H414" i="19"/>
  <c r="H407" i="19"/>
  <c r="M399" i="19"/>
  <c r="L399" i="19"/>
  <c r="K399" i="19"/>
  <c r="J399" i="19"/>
  <c r="I399" i="19"/>
  <c r="H398" i="19"/>
  <c r="H397" i="19"/>
  <c r="H396" i="19"/>
  <c r="H399" i="19" s="1"/>
  <c r="M395" i="19"/>
  <c r="L395" i="19"/>
  <c r="K395" i="19"/>
  <c r="J395" i="19"/>
  <c r="I395" i="19"/>
  <c r="H394" i="19"/>
  <c r="H393" i="19"/>
  <c r="H392" i="19"/>
  <c r="H395" i="19" s="1"/>
  <c r="M391" i="19"/>
  <c r="L391" i="19"/>
  <c r="K391" i="19"/>
  <c r="J391" i="19"/>
  <c r="I391" i="19"/>
  <c r="H390" i="19"/>
  <c r="H389" i="19"/>
  <c r="H388" i="19"/>
  <c r="H391" i="19" s="1"/>
  <c r="M387" i="19"/>
  <c r="L387" i="19"/>
  <c r="K387" i="19"/>
  <c r="J387" i="19"/>
  <c r="I387" i="19"/>
  <c r="H386" i="19"/>
  <c r="H385" i="19"/>
  <c r="H384" i="19"/>
  <c r="H387" i="19" s="1"/>
  <c r="M383" i="19"/>
  <c r="L383" i="19"/>
  <c r="K383" i="19"/>
  <c r="J383" i="19"/>
  <c r="I383" i="19"/>
  <c r="H382" i="19"/>
  <c r="H381" i="19"/>
  <c r="H383" i="19" s="1"/>
  <c r="H380" i="19"/>
  <c r="M379" i="19"/>
  <c r="L379" i="19"/>
  <c r="K379" i="19"/>
  <c r="J379" i="19"/>
  <c r="I379" i="19"/>
  <c r="H378" i="19"/>
  <c r="H377" i="19"/>
  <c r="H376" i="19"/>
  <c r="M375" i="19"/>
  <c r="L375" i="19"/>
  <c r="K375" i="19"/>
  <c r="J375" i="19"/>
  <c r="I375" i="19"/>
  <c r="H374" i="19"/>
  <c r="H373" i="19"/>
  <c r="H375" i="19" s="1"/>
  <c r="M372" i="19"/>
  <c r="L372" i="19"/>
  <c r="K372" i="19"/>
  <c r="J372" i="19"/>
  <c r="I372" i="19"/>
  <c r="H371" i="19"/>
  <c r="H372" i="19" s="1"/>
  <c r="M370" i="19"/>
  <c r="L370" i="19"/>
  <c r="K370" i="19"/>
  <c r="J370" i="19"/>
  <c r="I370" i="19"/>
  <c r="H367" i="19"/>
  <c r="H370" i="19" s="1"/>
  <c r="M366" i="19"/>
  <c r="L366" i="19"/>
  <c r="K366" i="19"/>
  <c r="J366" i="19"/>
  <c r="I366" i="19"/>
  <c r="H363" i="19"/>
  <c r="H366" i="19" s="1"/>
  <c r="M362" i="19"/>
  <c r="L362" i="19"/>
  <c r="K362" i="19"/>
  <c r="J362" i="19"/>
  <c r="I362" i="19"/>
  <c r="H360" i="19"/>
  <c r="H359" i="19"/>
  <c r="H362" i="19" s="1"/>
  <c r="M358" i="19"/>
  <c r="L358" i="19"/>
  <c r="K358" i="19"/>
  <c r="J358" i="19"/>
  <c r="I358" i="19"/>
  <c r="H355" i="19"/>
  <c r="H354" i="19"/>
  <c r="M353" i="19"/>
  <c r="L353" i="19"/>
  <c r="K353" i="19"/>
  <c r="J353" i="19"/>
  <c r="I353" i="19"/>
  <c r="H350" i="19"/>
  <c r="H349" i="19"/>
  <c r="H353" i="19" s="1"/>
  <c r="M348" i="19"/>
  <c r="L348" i="19"/>
  <c r="K348" i="19"/>
  <c r="J348" i="19"/>
  <c r="I348" i="19"/>
  <c r="H345" i="19"/>
  <c r="H344" i="19"/>
  <c r="H348" i="19" s="1"/>
  <c r="M343" i="19"/>
  <c r="L343" i="19"/>
  <c r="K343" i="19"/>
  <c r="J343" i="19"/>
  <c r="I343" i="19"/>
  <c r="H340" i="19"/>
  <c r="H339" i="19"/>
  <c r="M338" i="19"/>
  <c r="L338" i="19"/>
  <c r="K338" i="19"/>
  <c r="J338" i="19"/>
  <c r="I338" i="19"/>
  <c r="H335" i="19"/>
  <c r="H338" i="19" s="1"/>
  <c r="H334" i="19"/>
  <c r="M333" i="19"/>
  <c r="L333" i="19"/>
  <c r="K333" i="19"/>
  <c r="J333" i="19"/>
  <c r="I333" i="19"/>
  <c r="H330" i="19"/>
  <c r="H329" i="19"/>
  <c r="M328" i="19"/>
  <c r="L328" i="19"/>
  <c r="K328" i="19"/>
  <c r="J328" i="19"/>
  <c r="I328" i="19"/>
  <c r="H326" i="19"/>
  <c r="H325" i="19"/>
  <c r="H324" i="19"/>
  <c r="H328" i="19" s="1"/>
  <c r="M323" i="19"/>
  <c r="L323" i="19"/>
  <c r="K323" i="19"/>
  <c r="J323" i="19"/>
  <c r="I323" i="19"/>
  <c r="H321" i="19"/>
  <c r="H320" i="19"/>
  <c r="H323" i="19" s="1"/>
  <c r="H319" i="19"/>
  <c r="M318" i="19"/>
  <c r="L318" i="19"/>
  <c r="K318" i="19"/>
  <c r="J318" i="19"/>
  <c r="I318" i="19"/>
  <c r="H317" i="19"/>
  <c r="H316" i="19"/>
  <c r="H315" i="19"/>
  <c r="M314" i="19"/>
  <c r="L314" i="19"/>
  <c r="K314" i="19"/>
  <c r="J314" i="19"/>
  <c r="I314" i="19"/>
  <c r="H313" i="19"/>
  <c r="H312" i="19"/>
  <c r="H311" i="19"/>
  <c r="M310" i="19"/>
  <c r="L310" i="19"/>
  <c r="K310" i="19"/>
  <c r="J310" i="19"/>
  <c r="I310" i="19"/>
  <c r="H308" i="19"/>
  <c r="H307" i="19"/>
  <c r="H306" i="19"/>
  <c r="M305" i="19"/>
  <c r="L305" i="19"/>
  <c r="K305" i="19"/>
  <c r="J305" i="19"/>
  <c r="I305" i="19"/>
  <c r="H303" i="19"/>
  <c r="H305" i="19" s="1"/>
  <c r="H302" i="19"/>
  <c r="H301" i="19"/>
  <c r="M300" i="19"/>
  <c r="L300" i="19"/>
  <c r="K300" i="19"/>
  <c r="J300" i="19"/>
  <c r="I300" i="19"/>
  <c r="H298" i="19"/>
  <c r="H297" i="19"/>
  <c r="H296" i="19"/>
  <c r="M295" i="19"/>
  <c r="L295" i="19"/>
  <c r="K295" i="19"/>
  <c r="J295" i="19"/>
  <c r="I295" i="19"/>
  <c r="H294" i="19"/>
  <c r="H293" i="19"/>
  <c r="H292" i="19"/>
  <c r="M291" i="19"/>
  <c r="L291" i="19"/>
  <c r="K291" i="19"/>
  <c r="J291" i="19"/>
  <c r="I291" i="19"/>
  <c r="H290" i="19"/>
  <c r="H272" i="19" s="1"/>
  <c r="H289" i="19"/>
  <c r="H288" i="19"/>
  <c r="M287" i="19"/>
  <c r="L287" i="19"/>
  <c r="K287" i="19"/>
  <c r="J287" i="19"/>
  <c r="I287" i="19"/>
  <c r="H287" i="19"/>
  <c r="H286" i="19"/>
  <c r="H285" i="19"/>
  <c r="H284" i="19"/>
  <c r="M283" i="19"/>
  <c r="L283" i="19"/>
  <c r="K283" i="19"/>
  <c r="J283" i="19"/>
  <c r="I283" i="19"/>
  <c r="H282" i="19"/>
  <c r="H281" i="19"/>
  <c r="H280" i="19"/>
  <c r="H283" i="19" s="1"/>
  <c r="M279" i="19"/>
  <c r="M400" i="19" s="1"/>
  <c r="L279" i="19"/>
  <c r="K279" i="19"/>
  <c r="J279" i="19"/>
  <c r="I279" i="19"/>
  <c r="I400" i="19" s="1"/>
  <c r="H278" i="19"/>
  <c r="H277" i="19"/>
  <c r="H271" i="19" s="1"/>
  <c r="H276" i="19"/>
  <c r="H279" i="19" s="1"/>
  <c r="M274" i="19"/>
  <c r="L274" i="19"/>
  <c r="K274" i="19"/>
  <c r="J274" i="19"/>
  <c r="I274" i="19"/>
  <c r="M273" i="19"/>
  <c r="L273" i="19"/>
  <c r="K273" i="19"/>
  <c r="J273" i="19"/>
  <c r="I273" i="19"/>
  <c r="M272" i="19"/>
  <c r="L272" i="19"/>
  <c r="K272" i="19"/>
  <c r="J272" i="19"/>
  <c r="I272" i="19"/>
  <c r="M271" i="19"/>
  <c r="L271" i="19"/>
  <c r="K271" i="19"/>
  <c r="J271" i="19"/>
  <c r="I271" i="19"/>
  <c r="M270" i="19"/>
  <c r="M275" i="19" s="1"/>
  <c r="L270" i="19"/>
  <c r="K270" i="19"/>
  <c r="J270" i="19"/>
  <c r="I270" i="19"/>
  <c r="I275" i="19" s="1"/>
  <c r="M267" i="19"/>
  <c r="L267" i="19"/>
  <c r="K267" i="19"/>
  <c r="J267" i="19"/>
  <c r="I267" i="19"/>
  <c r="H243" i="19"/>
  <c r="H242" i="19"/>
  <c r="H267" i="19" s="1"/>
  <c r="M241" i="19"/>
  <c r="L241" i="19"/>
  <c r="K241" i="19"/>
  <c r="J241" i="19"/>
  <c r="I241" i="19"/>
  <c r="H239" i="19"/>
  <c r="H238" i="19"/>
  <c r="H241" i="19" s="1"/>
  <c r="M229" i="19"/>
  <c r="L229" i="19"/>
  <c r="K229" i="19"/>
  <c r="J229" i="19"/>
  <c r="I229" i="19"/>
  <c r="H228" i="19"/>
  <c r="H227" i="19"/>
  <c r="H226" i="19"/>
  <c r="M225" i="19"/>
  <c r="L225" i="19"/>
  <c r="K225" i="19"/>
  <c r="J225" i="19"/>
  <c r="I225" i="19"/>
  <c r="H224" i="19"/>
  <c r="H223" i="19"/>
  <c r="H222" i="19"/>
  <c r="M221" i="19"/>
  <c r="L221" i="19"/>
  <c r="K221" i="19"/>
  <c r="J221" i="19"/>
  <c r="I221" i="19"/>
  <c r="H221" i="19"/>
  <c r="H220" i="19"/>
  <c r="H219" i="19"/>
  <c r="H218" i="19"/>
  <c r="M217" i="19"/>
  <c r="L217" i="19"/>
  <c r="K217" i="19"/>
  <c r="J217" i="19"/>
  <c r="I217" i="19"/>
  <c r="H215" i="19"/>
  <c r="H214" i="19"/>
  <c r="H213" i="19"/>
  <c r="M212" i="19"/>
  <c r="L212" i="19"/>
  <c r="K212" i="19"/>
  <c r="J212" i="19"/>
  <c r="I212" i="19"/>
  <c r="H211" i="19"/>
  <c r="H210" i="19"/>
  <c r="H209" i="19"/>
  <c r="M208" i="19"/>
  <c r="L208" i="19"/>
  <c r="K208" i="19"/>
  <c r="J208" i="19"/>
  <c r="I208" i="19"/>
  <c r="H207" i="19"/>
  <c r="H206" i="19"/>
  <c r="H205" i="19"/>
  <c r="M204" i="19"/>
  <c r="L204" i="19"/>
  <c r="K204" i="19"/>
  <c r="J204" i="19"/>
  <c r="I204" i="19"/>
  <c r="H203" i="19"/>
  <c r="H202" i="19"/>
  <c r="H201" i="19"/>
  <c r="H204" i="19" s="1"/>
  <c r="M200" i="19"/>
  <c r="L200" i="19"/>
  <c r="K200" i="19"/>
  <c r="J200" i="19"/>
  <c r="I200" i="19"/>
  <c r="H199" i="19"/>
  <c r="H198" i="19"/>
  <c r="H197" i="19"/>
  <c r="H200" i="19" s="1"/>
  <c r="M196" i="19"/>
  <c r="L196" i="19"/>
  <c r="K196" i="19"/>
  <c r="J196" i="19"/>
  <c r="I196" i="19"/>
  <c r="H195" i="19"/>
  <c r="H194" i="19"/>
  <c r="H193" i="19"/>
  <c r="H196" i="19" s="1"/>
  <c r="M192" i="19"/>
  <c r="L192" i="19"/>
  <c r="K192" i="19"/>
  <c r="J192" i="19"/>
  <c r="I192" i="19"/>
  <c r="H190" i="19"/>
  <c r="H189" i="19"/>
  <c r="H188" i="19"/>
  <c r="H192" i="19" s="1"/>
  <c r="M187" i="19"/>
  <c r="L187" i="19"/>
  <c r="K187" i="19"/>
  <c r="J187" i="19"/>
  <c r="I187" i="19"/>
  <c r="H186" i="19"/>
  <c r="H185" i="19"/>
  <c r="H184" i="19"/>
  <c r="H187" i="19" s="1"/>
  <c r="M183" i="19"/>
  <c r="L183" i="19"/>
  <c r="K183" i="19"/>
  <c r="J183" i="19"/>
  <c r="I183" i="19"/>
  <c r="H182" i="19"/>
  <c r="H181" i="19"/>
  <c r="H180" i="19"/>
  <c r="M179" i="19"/>
  <c r="L179" i="19"/>
  <c r="K179" i="19"/>
  <c r="J179" i="19"/>
  <c r="I179" i="19"/>
  <c r="H177" i="19"/>
  <c r="H176" i="19"/>
  <c r="H175" i="19"/>
  <c r="M174" i="19"/>
  <c r="J174" i="19"/>
  <c r="I174" i="19"/>
  <c r="M165" i="19"/>
  <c r="L165" i="19"/>
  <c r="K165" i="19"/>
  <c r="J165" i="19"/>
  <c r="I165" i="19"/>
  <c r="H164" i="19"/>
  <c r="H163" i="19"/>
  <c r="H162" i="19"/>
  <c r="H165" i="19" s="1"/>
  <c r="M161" i="19"/>
  <c r="L161" i="19"/>
  <c r="K161" i="19"/>
  <c r="J161" i="19"/>
  <c r="I161" i="19"/>
  <c r="H160" i="19"/>
  <c r="H159" i="19"/>
  <c r="H158" i="19"/>
  <c r="H161" i="19" s="1"/>
  <c r="M157" i="19"/>
  <c r="L157" i="19"/>
  <c r="K157" i="19"/>
  <c r="J157" i="19"/>
  <c r="I157" i="19"/>
  <c r="H156" i="19"/>
  <c r="H155" i="19"/>
  <c r="H154" i="19"/>
  <c r="M153" i="19"/>
  <c r="L153" i="19"/>
  <c r="K153" i="19"/>
  <c r="J153" i="19"/>
  <c r="I153" i="19"/>
  <c r="H152" i="19"/>
  <c r="H151" i="19"/>
  <c r="H150" i="19"/>
  <c r="M149" i="19"/>
  <c r="L149" i="19"/>
  <c r="K149" i="19"/>
  <c r="J149" i="19"/>
  <c r="I149" i="19"/>
  <c r="H148" i="19"/>
  <c r="H147" i="19"/>
  <c r="H146" i="19"/>
  <c r="M145" i="19"/>
  <c r="L145" i="19"/>
  <c r="K145" i="19"/>
  <c r="J145" i="19"/>
  <c r="I145" i="19"/>
  <c r="H144" i="19"/>
  <c r="H143" i="19"/>
  <c r="H145" i="19" s="1"/>
  <c r="H142" i="19"/>
  <c r="M141" i="19"/>
  <c r="L141" i="19"/>
  <c r="K141" i="19"/>
  <c r="J141" i="19"/>
  <c r="I141" i="19"/>
  <c r="H140" i="19"/>
  <c r="H139" i="19"/>
  <c r="H138" i="19"/>
  <c r="M137" i="19"/>
  <c r="L137" i="19"/>
  <c r="K137" i="19"/>
  <c r="J137" i="19"/>
  <c r="I137" i="19"/>
  <c r="H136" i="19"/>
  <c r="H135" i="19"/>
  <c r="H134" i="19"/>
  <c r="L133" i="19"/>
  <c r="K133" i="19"/>
  <c r="J133" i="19"/>
  <c r="I133" i="19"/>
  <c r="H132" i="19"/>
  <c r="H131" i="19"/>
  <c r="H133" i="19" s="1"/>
  <c r="H130" i="19"/>
  <c r="M129" i="19"/>
  <c r="L129" i="19"/>
  <c r="K129" i="19"/>
  <c r="J129" i="19"/>
  <c r="I129" i="19"/>
  <c r="H128" i="19"/>
  <c r="H127" i="19"/>
  <c r="H126" i="19"/>
  <c r="M125" i="19"/>
  <c r="L125" i="19"/>
  <c r="K125" i="19"/>
  <c r="J125" i="19"/>
  <c r="I125" i="19"/>
  <c r="H124" i="19"/>
  <c r="H123" i="19"/>
  <c r="H122" i="19"/>
  <c r="H125" i="19" s="1"/>
  <c r="M121" i="19"/>
  <c r="L121" i="19"/>
  <c r="K121" i="19"/>
  <c r="J121" i="19"/>
  <c r="I121" i="19"/>
  <c r="H119" i="19"/>
  <c r="H118" i="19"/>
  <c r="H117" i="19"/>
  <c r="M116" i="19"/>
  <c r="L116" i="19"/>
  <c r="K116" i="19"/>
  <c r="J116" i="19"/>
  <c r="I116" i="19"/>
  <c r="H115" i="19"/>
  <c r="H114" i="19"/>
  <c r="H113" i="19"/>
  <c r="M112" i="19"/>
  <c r="L112" i="19"/>
  <c r="K112" i="19"/>
  <c r="J112" i="19"/>
  <c r="I112" i="19"/>
  <c r="H111" i="19"/>
  <c r="H110" i="19"/>
  <c r="H109" i="19"/>
  <c r="M108" i="19"/>
  <c r="L108" i="19"/>
  <c r="K108" i="19"/>
  <c r="J108" i="19"/>
  <c r="I108" i="19"/>
  <c r="H108" i="19"/>
  <c r="H107" i="19"/>
  <c r="H106" i="19"/>
  <c r="H105" i="19"/>
  <c r="M104" i="19"/>
  <c r="L104" i="19"/>
  <c r="K104" i="19"/>
  <c r="J104" i="19"/>
  <c r="I104" i="19"/>
  <c r="H103" i="19"/>
  <c r="H102" i="19"/>
  <c r="H101" i="19"/>
  <c r="H104" i="19" s="1"/>
  <c r="M100" i="19"/>
  <c r="L100" i="19"/>
  <c r="K100" i="19"/>
  <c r="J100" i="19"/>
  <c r="I100" i="19"/>
  <c r="H98" i="19"/>
  <c r="H97" i="19"/>
  <c r="H100" i="19" s="1"/>
  <c r="M96" i="19"/>
  <c r="L96" i="19"/>
  <c r="K96" i="19"/>
  <c r="J96" i="19"/>
  <c r="I96" i="19"/>
  <c r="H94" i="19"/>
  <c r="H93" i="19"/>
  <c r="M92" i="19"/>
  <c r="L92" i="19"/>
  <c r="K92" i="19"/>
  <c r="J92" i="19"/>
  <c r="I92" i="19"/>
  <c r="H91" i="19"/>
  <c r="H90" i="19"/>
  <c r="H89" i="19"/>
  <c r="M88" i="19"/>
  <c r="L88" i="19"/>
  <c r="K88" i="19"/>
  <c r="J88" i="19"/>
  <c r="I88" i="19"/>
  <c r="H86" i="19"/>
  <c r="H85" i="19"/>
  <c r="H88" i="19" s="1"/>
  <c r="M84" i="19"/>
  <c r="L84" i="19"/>
  <c r="K84" i="19"/>
  <c r="J84" i="19"/>
  <c r="I84" i="19"/>
  <c r="H82" i="19"/>
  <c r="H81" i="19"/>
  <c r="H80" i="19"/>
  <c r="H84" i="19" s="1"/>
  <c r="M79" i="19"/>
  <c r="L79" i="19"/>
  <c r="K79" i="19"/>
  <c r="J79" i="19"/>
  <c r="I79" i="19"/>
  <c r="H78" i="19"/>
  <c r="H77" i="19"/>
  <c r="H76" i="19"/>
  <c r="H79" i="19" s="1"/>
  <c r="M75" i="19"/>
  <c r="L75" i="19"/>
  <c r="K75" i="19"/>
  <c r="J75" i="19"/>
  <c r="I75" i="19"/>
  <c r="H74" i="19"/>
  <c r="H73" i="19"/>
  <c r="H72" i="19"/>
  <c r="M71" i="19"/>
  <c r="L71" i="19"/>
  <c r="K71" i="19"/>
  <c r="J71" i="19"/>
  <c r="I71" i="19"/>
  <c r="H70" i="19"/>
  <c r="H69" i="19"/>
  <c r="H71" i="19" s="1"/>
  <c r="H68" i="19"/>
  <c r="M67" i="19"/>
  <c r="L67" i="19"/>
  <c r="K67" i="19"/>
  <c r="J67" i="19"/>
  <c r="I67" i="19"/>
  <c r="H66" i="19"/>
  <c r="H65" i="19"/>
  <c r="H64" i="19"/>
  <c r="M63" i="19"/>
  <c r="L63" i="19"/>
  <c r="K63" i="19"/>
  <c r="J63" i="19"/>
  <c r="I63" i="19"/>
  <c r="H62" i="19"/>
  <c r="H61" i="19"/>
  <c r="H60" i="19"/>
  <c r="H63" i="19" s="1"/>
  <c r="M59" i="19"/>
  <c r="L59" i="19"/>
  <c r="L166" i="19" s="1"/>
  <c r="L167" i="19" s="1"/>
  <c r="K59" i="19"/>
  <c r="J59" i="19"/>
  <c r="I59" i="19"/>
  <c r="H58" i="19"/>
  <c r="H57" i="19"/>
  <c r="H56" i="19"/>
  <c r="I54" i="19"/>
  <c r="M52" i="19"/>
  <c r="L52" i="19"/>
  <c r="K52" i="19"/>
  <c r="J52" i="19"/>
  <c r="I52" i="19"/>
  <c r="M49" i="19"/>
  <c r="L49" i="19"/>
  <c r="K49" i="19"/>
  <c r="J49" i="19"/>
  <c r="I49" i="19"/>
  <c r="H48" i="19"/>
  <c r="H47" i="19"/>
  <c r="H46" i="19"/>
  <c r="H49" i="19" s="1"/>
  <c r="M45" i="19"/>
  <c r="L45" i="19"/>
  <c r="K45" i="19"/>
  <c r="J45" i="19"/>
  <c r="I45" i="19"/>
  <c r="H44" i="19"/>
  <c r="H43" i="19"/>
  <c r="H42" i="19"/>
  <c r="H45" i="19" s="1"/>
  <c r="M41" i="19"/>
  <c r="L41" i="19"/>
  <c r="K41" i="19"/>
  <c r="J41" i="19"/>
  <c r="I41" i="19"/>
  <c r="H39" i="19"/>
  <c r="H38" i="19"/>
  <c r="H37" i="19"/>
  <c r="H41" i="19" s="1"/>
  <c r="M36" i="19"/>
  <c r="L36" i="19"/>
  <c r="K36" i="19"/>
  <c r="J36" i="19"/>
  <c r="I36" i="19"/>
  <c r="H35" i="19"/>
  <c r="H34" i="19"/>
  <c r="H33" i="19"/>
  <c r="M32" i="19"/>
  <c r="L32" i="19"/>
  <c r="K32" i="19"/>
  <c r="J32" i="19"/>
  <c r="I32" i="19"/>
  <c r="H31" i="19"/>
  <c r="H30" i="19"/>
  <c r="H32" i="19" s="1"/>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L50" i="19" s="1"/>
  <c r="K16" i="19"/>
  <c r="K50" i="19" s="1"/>
  <c r="J16" i="19"/>
  <c r="I16" i="19"/>
  <c r="H15" i="19"/>
  <c r="H14" i="19"/>
  <c r="H13" i="19"/>
  <c r="H16" i="19" s="1"/>
  <c r="M11" i="19"/>
  <c r="L11" i="19"/>
  <c r="K11" i="19"/>
  <c r="J11" i="19"/>
  <c r="I11" i="19"/>
  <c r="M10" i="19"/>
  <c r="L10" i="19"/>
  <c r="K10" i="19"/>
  <c r="J10" i="19"/>
  <c r="I10" i="19"/>
  <c r="M9" i="19"/>
  <c r="L9" i="19"/>
  <c r="K9" i="19"/>
  <c r="J9" i="19"/>
  <c r="I9" i="19"/>
  <c r="H11" i="19" l="1"/>
  <c r="H52" i="19"/>
  <c r="I166" i="19"/>
  <c r="M166" i="19"/>
  <c r="M167" i="19" s="1"/>
  <c r="K401" i="19"/>
  <c r="K402" i="19" s="1"/>
  <c r="H208" i="19"/>
  <c r="H212" i="19"/>
  <c r="H217" i="19"/>
  <c r="J275" i="19"/>
  <c r="J400" i="19"/>
  <c r="H274" i="19"/>
  <c r="H10" i="19"/>
  <c r="I50" i="19"/>
  <c r="M50" i="19"/>
  <c r="H36" i="19"/>
  <c r="H59" i="19"/>
  <c r="J166" i="19"/>
  <c r="J167" i="19" s="1"/>
  <c r="H112" i="19"/>
  <c r="H116" i="19"/>
  <c r="H121" i="19"/>
  <c r="H137" i="19"/>
  <c r="H141" i="19"/>
  <c r="M401" i="19"/>
  <c r="M402" i="19" s="1"/>
  <c r="H225" i="19"/>
  <c r="H229" i="19"/>
  <c r="K400" i="19"/>
  <c r="H291" i="19"/>
  <c r="H295" i="19"/>
  <c r="H300" i="19"/>
  <c r="H416" i="19"/>
  <c r="H273" i="19"/>
  <c r="H20" i="19"/>
  <c r="H50" i="19" s="1"/>
  <c r="H24" i="19"/>
  <c r="J50" i="19"/>
  <c r="H28" i="19"/>
  <c r="K166" i="19"/>
  <c r="H67" i="19"/>
  <c r="H75" i="19"/>
  <c r="H92" i="19"/>
  <c r="H96" i="19"/>
  <c r="H166" i="19" s="1"/>
  <c r="H167" i="19" s="1"/>
  <c r="H129" i="19"/>
  <c r="H149" i="19"/>
  <c r="H153" i="19"/>
  <c r="H157" i="19"/>
  <c r="L174" i="19"/>
  <c r="K174" i="19"/>
  <c r="H179" i="19"/>
  <c r="H174" i="19"/>
  <c r="H183" i="19"/>
  <c r="L275" i="19"/>
  <c r="K275" i="19"/>
  <c r="L400" i="19"/>
  <c r="H310" i="19"/>
  <c r="H314" i="19"/>
  <c r="H318" i="19"/>
  <c r="H343" i="19"/>
  <c r="H358" i="19"/>
  <c r="H379" i="19"/>
  <c r="J12" i="19"/>
  <c r="J401" i="19"/>
  <c r="I401" i="19"/>
  <c r="I12" i="19"/>
  <c r="M12" i="19"/>
  <c r="K12" i="19"/>
  <c r="L12" i="19"/>
  <c r="K167" i="19"/>
  <c r="H9" i="19"/>
  <c r="H12" i="19" s="1"/>
  <c r="H333" i="19"/>
  <c r="H270" i="19"/>
  <c r="H275" i="19" s="1"/>
  <c r="J402" i="19" l="1"/>
  <c r="I167" i="19"/>
  <c r="I402" i="19" s="1"/>
  <c r="H55" i="19"/>
  <c r="L401" i="19"/>
  <c r="L402" i="19" s="1"/>
  <c r="H401" i="19"/>
  <c r="H402" i="19" s="1"/>
  <c r="H65" i="59" l="1"/>
  <c r="H59" i="59"/>
  <c r="M42" i="59"/>
  <c r="M41" i="59"/>
  <c r="K41" i="59"/>
  <c r="K42" i="59" s="1"/>
  <c r="J41" i="59"/>
  <c r="J42" i="59" s="1"/>
  <c r="I41" i="59"/>
  <c r="I42" i="59" s="1"/>
  <c r="H41" i="59"/>
  <c r="M38" i="59"/>
  <c r="L38" i="59"/>
  <c r="L42" i="59" s="1"/>
  <c r="K38" i="59"/>
  <c r="J38" i="59"/>
  <c r="I38" i="59"/>
  <c r="H38" i="59"/>
  <c r="M33" i="59"/>
  <c r="L33" i="59"/>
  <c r="K33" i="59"/>
  <c r="J33" i="59"/>
  <c r="I33" i="59"/>
  <c r="H31" i="59"/>
  <c r="H33" i="59" s="1"/>
  <c r="M30" i="59"/>
  <c r="M34" i="59" s="1"/>
  <c r="L30" i="59"/>
  <c r="K30" i="59"/>
  <c r="J30" i="59"/>
  <c r="J34" i="59" s="1"/>
  <c r="I30" i="59"/>
  <c r="H30" i="59"/>
  <c r="M25" i="59"/>
  <c r="L25" i="59"/>
  <c r="K25" i="59"/>
  <c r="J25" i="59"/>
  <c r="I25" i="59"/>
  <c r="H23" i="59"/>
  <c r="H25" i="59" s="1"/>
  <c r="M22" i="59"/>
  <c r="L22" i="59"/>
  <c r="K22" i="59"/>
  <c r="J22" i="59"/>
  <c r="I22" i="59"/>
  <c r="H20" i="59"/>
  <c r="H22" i="59" s="1"/>
  <c r="M19" i="59"/>
  <c r="L19" i="59"/>
  <c r="K19" i="59"/>
  <c r="J19" i="59"/>
  <c r="I19" i="59"/>
  <c r="H18" i="59"/>
  <c r="H19" i="59" s="1"/>
  <c r="M17" i="59"/>
  <c r="L17" i="59"/>
  <c r="K17" i="59"/>
  <c r="J17" i="59"/>
  <c r="I17" i="59"/>
  <c r="H14" i="59"/>
  <c r="H17" i="59" s="1"/>
  <c r="M13" i="59"/>
  <c r="L13" i="59"/>
  <c r="K13" i="59"/>
  <c r="J13" i="59"/>
  <c r="I13" i="59"/>
  <c r="H12" i="59"/>
  <c r="H11" i="59"/>
  <c r="H10" i="59"/>
  <c r="H9" i="59"/>
  <c r="H8" i="59"/>
  <c r="H13" i="59" l="1"/>
  <c r="L26" i="59"/>
  <c r="I26" i="59"/>
  <c r="M26" i="59"/>
  <c r="M43" i="59" s="1"/>
  <c r="M44" i="59" s="1"/>
  <c r="K34" i="59"/>
  <c r="H42" i="59"/>
  <c r="J26" i="59"/>
  <c r="J43" i="59" s="1"/>
  <c r="J44" i="59" s="1"/>
  <c r="L34" i="59"/>
  <c r="H34" i="59"/>
  <c r="I34" i="59"/>
  <c r="H71" i="59"/>
  <c r="K26" i="59"/>
  <c r="K43" i="59" s="1"/>
  <c r="K44" i="59" s="1"/>
  <c r="H26" i="59"/>
  <c r="H43" i="59" s="1"/>
  <c r="H44" i="59" s="1"/>
  <c r="I43" i="59"/>
  <c r="I44" i="59" s="1"/>
  <c r="L43" i="59" l="1"/>
  <c r="L44" i="59" s="1"/>
</calcChain>
</file>

<file path=xl/sharedStrings.xml><?xml version="1.0" encoding="utf-8"?>
<sst xmlns="http://schemas.openxmlformats.org/spreadsheetml/2006/main" count="1068" uniqueCount="292">
  <si>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</si>
  <si>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</si>
  <si>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</si>
  <si>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</si>
  <si>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</si>
  <si>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</si>
  <si>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</si>
  <si>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</si>
  <si>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</si>
  <si>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</si>
  <si>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</si>
  <si>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</si>
  <si>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</si>
  <si>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</si>
  <si>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</si>
  <si>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</si>
  <si>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</si>
  <si>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</si>
  <si>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</si>
  <si>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</si>
  <si>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</si>
  <si>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</si>
  <si>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</si>
  <si>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</si>
  <si>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</si>
  <si>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</si>
  <si>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</si>
  <si>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</si>
  <si>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</si>
  <si>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</si>
  <si>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</si>
  <si>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</si>
  <si>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</si>
  <si>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</si>
  <si>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</si>
  <si>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</si>
  <si>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</si>
  <si>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</si>
  <si>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</si>
  <si>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</si>
  <si>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</si>
  <si>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</si>
  <si>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</si>
  <si>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</si>
  <si>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</si>
  <si>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</si>
  <si>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</si>
  <si>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</si>
  <si>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</si>
  <si>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</si>
  <si>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</si>
  <si>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</si>
  <si>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</si>
  <si>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</si>
  <si>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05</t>
  </si>
  <si>
    <t>10</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</si>
  <si>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</si>
  <si>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</si>
  <si>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</si>
  <si>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</si>
  <si>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</si>
  <si>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</si>
  <si>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</si>
  <si>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</si>
  <si>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r>
      <t xml:space="preserve">Valstybės biudžeto specialiosios tikslinės dotacijos lėšos </t>
    </r>
    <r>
      <rPr>
        <b/>
        <sz val="9"/>
        <rFont val="Times New Roman"/>
        <family val="1"/>
      </rPr>
      <t>SB(VB)</t>
    </r>
  </si>
  <si>
    <t>2020 metai</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</si>
  <si>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</si>
  <si>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</si>
  <si>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</si>
  <si>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</si>
  <si>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</si>
  <si>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</si>
  <si>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</si>
  <si>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</si>
  <si>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</si>
  <si>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</si>
  <si>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</si>
  <si>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</si>
  <si>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</si>
  <si>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</si>
  <si>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</si>
  <si>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</si>
  <si>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</si>
  <si>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</si>
  <si>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</si>
  <si>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</si>
  <si>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</si>
  <si>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</si>
  <si>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</si>
  <si>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</si>
  <si>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</si>
  <si>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</si>
  <si>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</si>
  <si>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</si>
  <si>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</si>
  <si>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</si>
  <si>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</si>
  <si>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</si>
  <si>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</si>
  <si>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</si>
  <si>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</si>
  <si>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</si>
  <si>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</si>
  <si>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</si>
  <si>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</si>
  <si>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</si>
  <si>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</si>
  <si>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</si>
  <si>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</si>
  <si>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</si>
  <si>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</si>
  <si>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</si>
  <si>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</si>
  <si>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</si>
  <si>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</si>
  <si>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Įgyvendinti projektą „Viešųjų paslaugų ir asmenų aptarnavimo kokybės gerinimas Panevėžio miesto ir Panevėžio rajono savivaldybėse“</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</si>
  <si>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</si>
  <si>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</si>
  <si>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</si>
  <si>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</si>
  <si>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</si>
  <si>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</si>
  <si>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</si>
  <si>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</si>
  <si>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</si>
  <si>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</si>
  <si>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</si>
  <si>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</si>
  <si>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</si>
  <si>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</si>
  <si>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</si>
  <si>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</si>
  <si>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</si>
  <si>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</si>
  <si>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</si>
  <si>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</si>
  <si>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</si>
  <si>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</si>
  <si>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</si>
  <si>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</si>
  <si>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</si>
  <si>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</si>
  <si>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</si>
  <si>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</si>
  <si>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</si>
  <si>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</si>
  <si>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</si>
  <si>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</si>
  <si>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</si>
  <si>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</si>
  <si>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</si>
  <si>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</si>
  <si>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</si>
  <si>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</si>
  <si>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</si>
  <si>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</si>
  <si>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</si>
  <si>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</si>
  <si>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</si>
  <si>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</si>
  <si>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</si>
  <si>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</si>
  <si>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</si>
  <si>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</si>
  <si>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</si>
  <si>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</si>
  <si>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</si>
  <si>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</si>
  <si>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</si>
  <si>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</si>
  <si>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</si>
  <si>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</si>
  <si>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</si>
  <si>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</si>
  <si>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</si>
  <si>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</si>
  <si>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</si>
  <si>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</si>
  <si>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</si>
  <si>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</si>
  <si>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 Valstybės  biudžeto lėšos </t>
    </r>
    <r>
      <rPr>
        <b/>
        <sz val="9"/>
        <rFont val="Times New Roman"/>
        <family val="1"/>
      </rPr>
      <t>VB</t>
    </r>
  </si>
  <si>
    <t>SP</t>
  </si>
  <si>
    <r>
      <t xml:space="preserve">Įstaigų uždirbtos pajamos </t>
    </r>
    <r>
      <rPr>
        <b/>
        <sz val="9"/>
        <rFont val="Times New Roman"/>
        <family val="1"/>
      </rPr>
      <t>SP</t>
    </r>
    <r>
      <rPr>
        <sz val="9"/>
        <rFont val="Times New Roman"/>
        <family val="1"/>
      </rPr>
      <t xml:space="preserve"> (pajamos už paslaugas)</t>
    </r>
  </si>
  <si>
    <t>2020 metų išlaidų projektas, tūkst.Eurų</t>
  </si>
  <si>
    <t>MK</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</si>
  <si>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</si>
  <si>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</si>
  <si>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</si>
  <si>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</si>
  <si>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</si>
  <si>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</si>
  <si>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Pastatyta Panevėžio miesto J. Janonio g. jungtis su aplinkkeliu</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</si>
  <si>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</si>
  <si>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</si>
  <si>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</si>
  <si>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</si>
  <si>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</si>
  <si>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</si>
  <si>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</si>
  <si>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</si>
  <si>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</si>
  <si>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</si>
  <si>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</si>
  <si>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2021 metai</t>
  </si>
  <si>
    <t>Asignavimų poreikis biudžetiniams 2019 metams, tūkst. Eur</t>
  </si>
  <si>
    <t>Asignavimai biudžetiniams 2019 metams, tūkst.Eur.</t>
  </si>
  <si>
    <t>2021 metų išlaidų projektas, tūkst.Eur.</t>
  </si>
  <si>
    <t>Asignavimų poreikis biudžetiniams 2019 metams, tūkst.Eur</t>
  </si>
  <si>
    <t>2021 metų išlaidų projektas, tūkst.Eurų</t>
  </si>
  <si>
    <t>Institucinės globos pertvarka Panevėžio mieste</t>
  </si>
  <si>
    <t>Įgyvendinti projektą „Kempingo prie Ekrano marių įkūrimas“</t>
  </si>
  <si>
    <t>Įgyvendinti projektą „Poeto J. Čerkeso-Besparnio sodybos sutvarkymas“ (II etapas)</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</si>
  <si>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</si>
  <si>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</si>
  <si>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</si>
  <si>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</si>
  <si>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</si>
  <si>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</si>
  <si>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</si>
  <si>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</si>
  <si>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</si>
  <si>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</si>
  <si>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</si>
  <si>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</si>
  <si>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</si>
  <si>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</si>
  <si>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</si>
  <si>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</si>
  <si>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</si>
  <si>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</si>
  <si>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</si>
  <si>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</si>
  <si>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</si>
  <si>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</si>
  <si>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</si>
  <si>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</si>
  <si>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</si>
  <si>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</si>
  <si>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t>Sutvrtkytos Elektroniokos gatvės prieigos (m²)</t>
  </si>
  <si>
    <t>VIP</t>
  </si>
  <si>
    <t>Atnaujinta Bruknynės gatvės danga</t>
  </si>
  <si>
    <t>Atnaujinta Liublino gatvės danga</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</si>
  <si>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</si>
  <si>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</si>
  <si>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„Erdvės žmonėms“</t>
  </si>
  <si>
    <t>Atliktatas techninis projektas Panevėžio miesto Senamiesčio g.- Kerbedžio g.,  Elektronikos- Venslaviškio sankryžos ir Elektronikos gatvė</t>
  </si>
  <si>
    <r>
      <t xml:space="preserve">Valstybės biudžeto lėšos (Valstybės investicijų programoje numatytoms kapitalo investicijoms </t>
    </r>
    <r>
      <rPr>
        <b/>
        <sz val="9"/>
        <rFont val="Times New Roman"/>
        <family val="1"/>
      </rPr>
      <t>VB (VIP)</t>
    </r>
  </si>
  <si>
    <t xml:space="preserve"> SPORTO PROGRAMA (12)</t>
  </si>
  <si>
    <t xml:space="preserve">Sudaryti sąlygas kūno kultūros ir sporto veiklų plėtojimui                   </t>
  </si>
  <si>
    <t>Plėtoti ir propaguoti kūno kultūrą ir sportą.</t>
  </si>
  <si>
    <t>Remti  biudžetinių ir nevyriausybinių kūno kultūros ir sporto organizacijų veiklos programas</t>
  </si>
  <si>
    <t>300036519
300630183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</si>
  <si>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</si>
  <si>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</si>
  <si>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</si>
  <si>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</si>
  <si>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</si>
  <si>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didelio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</si>
  <si>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</si>
  <si>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</si>
  <si>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</si>
  <si>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</si>
  <si>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</si>
  <si>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</si>
  <si>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Remti neįgaliųjų sporto  klubų programas</t>
  </si>
  <si>
    <t>300036519</t>
  </si>
  <si>
    <t>Paremtų neįgaliųjų sporto klubų projektų skaičius</t>
  </si>
  <si>
    <r>
      <t>Remti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</si>
  <si>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</si>
  <si>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</si>
  <si>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</si>
  <si>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</si>
  <si>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</si>
  <si>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</si>
  <si>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</si>
  <si>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</si>
  <si>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</si>
  <si>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</si>
  <si>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</si>
  <si>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</si>
  <si>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</si>
  <si>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</si>
  <si>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didelio meistriškumo sportinę veiklą</t>
  </si>
  <si>
    <t>Remti olimpinio rezervo sportininkų rengimą</t>
  </si>
  <si>
    <t>Pasaulio ir Europos čempionatuose dalyvavusių sportininkų skaičius ir užimta vieta (1-3)</t>
  </si>
  <si>
    <t>Remti žaidimų sporto šakų komandas, reprezentuojančias miestą</t>
  </si>
  <si>
    <t>Paramą gavusių žaidimų komandų skaičius ir rezultatai</t>
  </si>
  <si>
    <r>
      <t xml:space="preserve">Mokinio krepšelio lėšos </t>
    </r>
    <r>
      <rPr>
        <b/>
        <sz val="9"/>
        <rFont val="Times New Roman"/>
        <family val="1"/>
      </rPr>
      <t xml:space="preserve">MK </t>
    </r>
  </si>
  <si>
    <r>
      <t xml:space="preserve">Privatizavimo fondo lėšos </t>
    </r>
    <r>
      <rPr>
        <b/>
        <sz val="9"/>
        <rFont val="Times New Roman"/>
        <family val="1"/>
      </rPr>
      <t>PF</t>
    </r>
  </si>
  <si>
    <r>
      <t xml:space="preserve">Kelių priežiūros ir plėtros programos lėšos </t>
    </r>
    <r>
      <rPr>
        <b/>
        <sz val="9"/>
        <rFont val="Times New Roman"/>
        <family val="1"/>
      </rPr>
      <t>KPPP</t>
    </r>
  </si>
  <si>
    <t>Įgyvendinti projektą „Intelektinės transporto sistemos diegimas Panevėžio mieste“</t>
  </si>
  <si>
    <t>Įgyvendinti projektą „Pėsčiųjų ir dviračių tako nuo Vakarinės g.link Berčiūnų gyvenvietės modernzavimas“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</si>
</sst>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38">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10"/>
      <name val="Times NewRoman"/>
      <charset val="186"/>
    </font>
    <font>
      <b/>
      <sz val="9"/>
      <name val="Times New Roman"/>
      <family val="1"/>
      <charset val="186"/>
    </font>
    <font>
      <b/>
      <sz val="8"/>
      <name val="Times New Roman"/>
      <family val="1"/>
      <charset val="186"/>
    </font>
    <font>
      <b/>
      <sz val="11"/>
      <name val="Times New Roman"/>
      <family val="1"/>
      <charset val="186"/>
    </font>
    <font>
      <b/>
      <sz val="9"/>
      <color theme="5"/>
      <name val="Times New Roman"/>
      <family val="1"/>
    </font>
    <font>
      <sz val="9"/>
      <color theme="5"/>
      <name val="Times New Roman"/>
      <family val="1"/>
    </font>
    <font>
      <sz val="10"/>
      <color theme="5"/>
      <name val="Times New Roman"/>
      <family val="1"/>
    </font>
    <font>
      <b/>
      <sz val="9"/>
      <color rgb="FFFF0000"/>
      <name val="Times New Roman"/>
      <family val="1"/>
    </font>
    <font>
      <sz val="9"/>
      <color rgb="FF00B0F0"/>
      <name val="Arial"/>
      <family val="2"/>
    </font>
    <font>
      <sz val="9"/>
      <color theme="5"/>
      <name val="Times New Roman"/>
      <family val="1"/>
      <charset val="186"/>
    </font>
    <font>
      <sz val="8"/>
      <color theme="5"/>
      <name val="Times New Roman"/>
      <family val="1"/>
    </font>
    <font>
      <sz val="7"/>
      <name val="Times New Roman"/>
      <family val="1"/>
      <charset val="186"/>
    </font>
    <font>
      <sz val="7.5"/>
      <name val="Times New Roman"/>
      <family val="1"/>
      <charset val="186"/>
    </font>
    <font>
      <sz val="7"/>
      <color theme="5"/>
      <name val="Times New Roman"/>
      <family val="1"/>
    </font>
    <font>
      <b/>
      <sz val="8"/>
      <color theme="5"/>
      <name val="Times New Roman"/>
      <family val="1"/>
    </font>
  </fonts>
  <fills count="14">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s>
  <borders count="79">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33">
    <xf numFmtId="0" fontId="0" fillId="0" borderId="0"/>
    <xf numFmtId="0" fontId="12" fillId="0" borderId="0"/>
    <xf numFmtId="0" fontId="10" fillId="0" borderId="0"/>
    <xf numFmtId="0" fontId="4" fillId="0" borderId="0"/>
    <xf numFmtId="0" fontId="13" fillId="0" borderId="0"/>
    <xf numFmtId="0" fontId="7" fillId="0" borderId="0"/>
    <xf numFmtId="43" fontId="13" fillId="0" borderId="0" applyFont="0" applyFill="0" applyBorder="0" applyAlignment="0" applyProtection="0"/>
    <xf numFmtId="0" fontId="7" fillId="0" borderId="0"/>
    <xf numFmtId="9" fontId="14" fillId="0" borderId="0" applyFont="0" applyFill="0" applyBorder="0" applyAlignment="0" applyProtection="0"/>
    <xf numFmtId="0" fontId="14" fillId="0" borderId="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cellStyleXfs>
  <cellXfs count="828">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4" xfId="0" applyFont="1" applyBorder="1" applyAlignment="1">
      <alignment vertical="top" wrapText="1"/>
    </xf>
    <xf numFmtId="0" fontId="4" fillId="0" borderId="0" xfId="0" applyFont="1" applyFill="1" applyAlignment="1">
      <alignment horizontal="center" vertical="top"/>
    </xf>
    <xf numFmtId="0" fontId="7" fillId="0" borderId="0" xfId="0" applyFont="1" applyAlignment="1">
      <alignment horizontal="center" vertical="top"/>
    </xf>
    <xf numFmtId="164" fontId="5" fillId="5" borderId="12"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0" fontId="6" fillId="0" borderId="47" xfId="0"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7"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7" fillId="9" borderId="12" xfId="0" applyFont="1" applyFill="1" applyBorder="1" applyAlignment="1">
      <alignment horizontal="center" vertical="top"/>
    </xf>
    <xf numFmtId="0" fontId="23"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4"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3"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3"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4"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8"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2"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4" fillId="0" borderId="51" xfId="0" applyFont="1" applyFill="1" applyBorder="1" applyAlignment="1">
      <alignment horizontal="center" vertical="top"/>
    </xf>
    <xf numFmtId="0" fontId="25"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164" fontId="2" fillId="0" borderId="0" xfId="0" applyNumberFormat="1" applyFont="1" applyFill="1" applyBorder="1" applyAlignment="1">
      <alignment vertical="top"/>
    </xf>
    <xf numFmtId="0" fontId="2" fillId="0" borderId="0" xfId="0" applyFont="1" applyFill="1" applyBorder="1" applyAlignment="1">
      <alignment vertical="top" wrapText="1"/>
    </xf>
    <xf numFmtId="0" fontId="2" fillId="0" borderId="0" xfId="0" applyNumberFormat="1" applyFont="1" applyAlignment="1">
      <alignment vertical="top"/>
    </xf>
    <xf numFmtId="0" fontId="2" fillId="0" borderId="30" xfId="0" applyFont="1" applyFill="1" applyBorder="1" applyAlignment="1">
      <alignment horizontal="center" vertical="top" wrapText="1"/>
    </xf>
    <xf numFmtId="0" fontId="4" fillId="0" borderId="61" xfId="0" applyFont="1" applyFill="1" applyBorder="1" applyAlignment="1">
      <alignment horizontal="left" vertical="top" wrapText="1"/>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4" fillId="0" borderId="0" xfId="0" applyFont="1"/>
    <xf numFmtId="0" fontId="4" fillId="0" borderId="6" xfId="0" applyFont="1" applyFill="1" applyBorder="1" applyAlignment="1">
      <alignment horizontal="left" vertical="top" wrapText="1"/>
    </xf>
    <xf numFmtId="0" fontId="10" fillId="0" borderId="51" xfId="0" applyFont="1" applyBorder="1" applyAlignment="1">
      <alignment vertical="center"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17" fillId="5" borderId="12" xfId="0"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49" fontId="5" fillId="3" borderId="40" xfId="0" applyNumberFormat="1" applyFont="1" applyFill="1" applyBorder="1" applyAlignment="1">
      <alignment horizontal="center" vertical="top"/>
    </xf>
    <xf numFmtId="0" fontId="6" fillId="0" borderId="46" xfId="0" applyFont="1" applyFill="1" applyBorder="1" applyAlignment="1">
      <alignment horizontal="center" vertical="top"/>
    </xf>
    <xf numFmtId="0" fontId="18" fillId="0" borderId="0" xfId="0" applyFont="1" applyAlignment="1">
      <alignment vertical="top"/>
    </xf>
    <xf numFmtId="0" fontId="7" fillId="0" borderId="0" xfId="0" applyFont="1" applyAlignment="1">
      <alignment vertical="top"/>
    </xf>
    <xf numFmtId="0" fontId="2" fillId="0" borderId="0" xfId="0" applyFont="1" applyBorder="1" applyAlignment="1">
      <alignment horizontal="left" vertical="top"/>
    </xf>
    <xf numFmtId="49" fontId="5" fillId="2" borderId="44" xfId="0" applyNumberFormat="1" applyFont="1" applyFill="1" applyBorder="1" applyAlignment="1">
      <alignment horizontal="center" vertical="top"/>
    </xf>
    <xf numFmtId="0" fontId="6" fillId="0" borderId="0" xfId="0" applyFont="1" applyFill="1" applyAlignment="1">
      <alignment vertical="top"/>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4" fillId="0" borderId="44" xfId="0" applyFont="1" applyBorder="1"/>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0" fontId="4" fillId="0" borderId="39" xfId="0" applyFont="1" applyFill="1" applyBorder="1" applyAlignment="1">
      <alignment horizontal="lef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7"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5"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5" xfId="0" applyNumberFormat="1" applyFont="1" applyFill="1" applyBorder="1" applyAlignment="1">
      <alignment horizontal="center" vertical="top"/>
    </xf>
    <xf numFmtId="2" fontId="5" fillId="0" borderId="77"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3"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2"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2" fillId="0" borderId="57" xfId="0" applyNumberFormat="1" applyFont="1" applyFill="1" applyBorder="1" applyAlignment="1">
      <alignment horizontal="center" vertical="top"/>
    </xf>
    <xf numFmtId="2" fontId="22" fillId="0" borderId="56" xfId="0" applyNumberFormat="1" applyFont="1" applyFill="1" applyBorder="1" applyAlignment="1">
      <alignment horizontal="center" vertical="top"/>
    </xf>
    <xf numFmtId="0" fontId="10" fillId="0" borderId="43" xfId="0" applyFont="1" applyFill="1" applyBorder="1" applyAlignment="1">
      <alignment horizontal="left" vertical="top"/>
    </xf>
    <xf numFmtId="0" fontId="22"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5"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3"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7"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5"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7"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4"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2"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2" fillId="11" borderId="47" xfId="0" applyFont="1" applyFill="1" applyBorder="1" applyAlignment="1">
      <alignment horizontal="center" vertical="top"/>
    </xf>
    <xf numFmtId="0" fontId="4" fillId="0" borderId="42" xfId="0" applyFont="1" applyFill="1" applyBorder="1" applyAlignment="1">
      <alignment horizontal="left" vertical="top" wrapText="1"/>
    </xf>
    <xf numFmtId="0" fontId="7" fillId="0" borderId="0" xfId="0" applyFont="1"/>
    <xf numFmtId="0" fontId="2" fillId="0" borderId="31" xfId="0" applyFont="1" applyFill="1" applyBorder="1" applyAlignment="1">
      <alignment horizontal="center" vertical="top" wrapText="1"/>
    </xf>
    <xf numFmtId="2" fontId="31" fillId="0" borderId="0" xfId="0" applyNumberFormat="1" applyFont="1"/>
    <xf numFmtId="0" fontId="4" fillId="0" borderId="43" xfId="0" applyFont="1" applyFill="1" applyBorder="1" applyAlignment="1">
      <alignment horizontal="left" vertical="top" wrapText="1"/>
    </xf>
    <xf numFmtId="2" fontId="6" fillId="10" borderId="3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26" fillId="0" borderId="0" xfId="0" applyFont="1" applyAlignment="1">
      <alignment vertical="top"/>
    </xf>
    <xf numFmtId="49" fontId="5" fillId="3" borderId="3" xfId="0" applyNumberFormat="1" applyFont="1" applyFill="1" applyBorder="1" applyAlignment="1">
      <alignment horizontal="center" vertical="top"/>
    </xf>
    <xf numFmtId="164" fontId="22" fillId="4" borderId="55" xfId="0" applyNumberFormat="1" applyFont="1" applyFill="1" applyBorder="1" applyAlignment="1">
      <alignment horizontal="center" vertical="center" wrapText="1"/>
    </xf>
    <xf numFmtId="0" fontId="18" fillId="0" borderId="55" xfId="0" applyFont="1" applyFill="1" applyBorder="1" applyAlignment="1">
      <alignment horizontal="center" vertical="top" wrapText="1"/>
    </xf>
    <xf numFmtId="164" fontId="22" fillId="0" borderId="37" xfId="0" applyNumberFormat="1" applyFont="1" applyFill="1" applyBorder="1" applyAlignment="1">
      <alignment horizontal="center" vertical="center"/>
    </xf>
    <xf numFmtId="164" fontId="22" fillId="0" borderId="36" xfId="0" applyNumberFormat="1" applyFont="1" applyFill="1" applyBorder="1" applyAlignment="1">
      <alignment horizontal="center" vertical="center"/>
    </xf>
    <xf numFmtId="164" fontId="22" fillId="0" borderId="38" xfId="0" applyNumberFormat="1" applyFont="1" applyFill="1" applyBorder="1" applyAlignment="1">
      <alignment horizontal="center" vertical="center"/>
    </xf>
    <xf numFmtId="164" fontId="22" fillId="0" borderId="55" xfId="0" applyNumberFormat="1" applyFont="1" applyFill="1" applyBorder="1" applyAlignment="1">
      <alignment horizontal="center" vertical="center"/>
    </xf>
    <xf numFmtId="0" fontId="18" fillId="0" borderId="51" xfId="0" applyFont="1" applyFill="1" applyBorder="1" applyAlignment="1">
      <alignment horizontal="center" vertical="top" wrapText="1"/>
    </xf>
    <xf numFmtId="164" fontId="22" fillId="0" borderId="77" xfId="0" applyNumberFormat="1" applyFont="1" applyFill="1" applyBorder="1" applyAlignment="1">
      <alignment horizontal="center" vertical="center"/>
    </xf>
    <xf numFmtId="164" fontId="22" fillId="0" borderId="57" xfId="0" applyNumberFormat="1" applyFont="1" applyFill="1" applyBorder="1" applyAlignment="1">
      <alignment horizontal="center" vertical="center"/>
    </xf>
    <xf numFmtId="164" fontId="22" fillId="0" borderId="70" xfId="0" applyNumberFormat="1" applyFont="1" applyFill="1" applyBorder="1" applyAlignment="1">
      <alignment horizontal="center" vertical="center"/>
    </xf>
    <xf numFmtId="164" fontId="22" fillId="0" borderId="51" xfId="0" applyNumberFormat="1" applyFont="1" applyFill="1" applyBorder="1" applyAlignment="1">
      <alignment horizontal="center" vertical="center"/>
    </xf>
    <xf numFmtId="0" fontId="18" fillId="0" borderId="51" xfId="0" applyFont="1" applyFill="1" applyBorder="1" applyAlignment="1">
      <alignment horizontal="center" vertical="top"/>
    </xf>
    <xf numFmtId="0" fontId="18" fillId="0" borderId="18" xfId="0" applyFont="1" applyFill="1" applyBorder="1" applyAlignment="1">
      <alignment horizontal="center" vertical="top"/>
    </xf>
    <xf numFmtId="164" fontId="22" fillId="0" borderId="28" xfId="0" applyNumberFormat="1" applyFont="1" applyFill="1" applyBorder="1" applyAlignment="1">
      <alignment horizontal="center" vertical="center"/>
    </xf>
    <xf numFmtId="164" fontId="22" fillId="0" borderId="0" xfId="0" applyNumberFormat="1" applyFont="1" applyFill="1" applyBorder="1" applyAlignment="1">
      <alignment horizontal="center" vertical="center"/>
    </xf>
    <xf numFmtId="164" fontId="22" fillId="0" borderId="18" xfId="0" applyNumberFormat="1" applyFont="1" applyFill="1" applyBorder="1" applyAlignment="1">
      <alignment horizontal="center" vertical="center"/>
    </xf>
    <xf numFmtId="0" fontId="25" fillId="5" borderId="8" xfId="0" applyFont="1" applyFill="1" applyBorder="1" applyAlignment="1">
      <alignment horizontal="center" vertical="top"/>
    </xf>
    <xf numFmtId="164" fontId="24" fillId="5" borderId="78" xfId="0" applyNumberFormat="1" applyFont="1" applyFill="1" applyBorder="1" applyAlignment="1">
      <alignment horizontal="center" vertical="center"/>
    </xf>
    <xf numFmtId="164" fontId="24" fillId="5" borderId="76" xfId="0" applyNumberFormat="1" applyFont="1" applyFill="1" applyBorder="1" applyAlignment="1">
      <alignment horizontal="center" vertical="center"/>
    </xf>
    <xf numFmtId="164" fontId="24" fillId="5" borderId="8" xfId="0" applyNumberFormat="1" applyFont="1" applyFill="1" applyBorder="1" applyAlignment="1">
      <alignment horizontal="center" vertical="center"/>
    </xf>
    <xf numFmtId="164" fontId="24" fillId="5" borderId="29" xfId="0" applyNumberFormat="1" applyFont="1" applyFill="1" applyBorder="1" applyAlignment="1">
      <alignment horizontal="center" vertical="center"/>
    </xf>
    <xf numFmtId="164" fontId="6" fillId="0" borderId="65" xfId="0" applyNumberFormat="1" applyFont="1" applyBorder="1" applyAlignment="1">
      <alignment horizontal="center" vertical="center"/>
    </xf>
    <xf numFmtId="164" fontId="5" fillId="3" borderId="4" xfId="0" applyNumberFormat="1" applyFont="1" applyFill="1" applyBorder="1" applyAlignment="1">
      <alignment horizontal="center" vertical="center"/>
    </xf>
    <xf numFmtId="164" fontId="24" fillId="6" borderId="33" xfId="0" applyNumberFormat="1" applyFont="1" applyFill="1" applyBorder="1" applyAlignment="1">
      <alignment horizontal="center" vertical="center"/>
    </xf>
    <xf numFmtId="0" fontId="28" fillId="0" borderId="46" xfId="0" applyFont="1" applyFill="1" applyBorder="1" applyAlignment="1">
      <alignment horizontal="center" vertical="top"/>
    </xf>
    <xf numFmtId="0" fontId="2" fillId="0" borderId="1" xfId="0" applyFont="1" applyFill="1" applyBorder="1" applyAlignment="1">
      <alignment horizontal="center" vertical="center" textRotation="90" wrapText="1"/>
    </xf>
    <xf numFmtId="2" fontId="2" fillId="0" borderId="0" xfId="0" applyNumberFormat="1" applyFont="1" applyFill="1" applyBorder="1" applyAlignment="1">
      <alignment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42" xfId="0" applyNumberFormat="1" applyFont="1" applyBorder="1" applyAlignment="1">
      <alignment horizontal="center" vertical="top"/>
    </xf>
    <xf numFmtId="0" fontId="6" fillId="0" borderId="43" xfId="0" applyFont="1" applyFill="1" applyBorder="1" applyAlignment="1">
      <alignment horizontal="left" vertical="top" wrapText="1"/>
    </xf>
    <xf numFmtId="0" fontId="6" fillId="0" borderId="18" xfId="0" applyFont="1" applyFill="1" applyBorder="1" applyAlignment="1">
      <alignment horizontal="center"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5" xfId="0" applyFont="1" applyFill="1" applyBorder="1" applyAlignment="1">
      <alignment horizontal="left" vertical="top" wrapText="1"/>
    </xf>
    <xf numFmtId="0" fontId="14" fillId="0" borderId="0" xfId="0" applyFont="1" applyAlignment="1">
      <alignment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164" fontId="6" fillId="0" borderId="26" xfId="0" applyNumberFormat="1" applyFont="1" applyBorder="1" applyAlignment="1">
      <alignment horizontal="center" vertical="center"/>
    </xf>
    <xf numFmtId="164" fontId="22" fillId="0" borderId="36" xfId="0" applyNumberFormat="1" applyFont="1" applyBorder="1" applyAlignment="1">
      <alignment horizontal="center" vertical="center"/>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25" fillId="0" borderId="0" xfId="0" applyNumberFormat="1" applyFont="1" applyFill="1" applyBorder="1" applyAlignment="1">
      <alignment vertical="top"/>
    </xf>
    <xf numFmtId="0" fontId="25" fillId="0" borderId="0" xfId="0" applyFont="1" applyFill="1" applyBorder="1" applyAlignment="1">
      <alignment vertical="top"/>
    </xf>
    <xf numFmtId="0" fontId="18" fillId="0" borderId="55" xfId="0" applyFont="1" applyBorder="1" applyAlignment="1">
      <alignment horizontal="center" vertical="center"/>
    </xf>
    <xf numFmtId="164" fontId="22" fillId="0" borderId="37" xfId="0" applyNumberFormat="1" applyFont="1" applyBorder="1" applyAlignment="1">
      <alignment horizontal="center" vertical="center"/>
    </xf>
    <xf numFmtId="164" fontId="22" fillId="0" borderId="38" xfId="0" applyNumberFormat="1" applyFont="1" applyBorder="1" applyAlignment="1">
      <alignment horizontal="center" vertical="center" wrapText="1"/>
    </xf>
    <xf numFmtId="0" fontId="10" fillId="0" borderId="68" xfId="0" applyFont="1" applyFill="1" applyBorder="1" applyAlignment="1">
      <alignment horizontal="left" vertical="top" wrapText="1"/>
    </xf>
    <xf numFmtId="0" fontId="2" fillId="0" borderId="36"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10" fillId="0" borderId="7" xfId="0" applyFont="1" applyFill="1" applyBorder="1" applyAlignment="1">
      <alignment horizontal="left" vertical="top" wrapText="1"/>
    </xf>
    <xf numFmtId="49" fontId="18" fillId="0" borderId="18" xfId="0" applyNumberFormat="1" applyFont="1" applyBorder="1" applyAlignment="1">
      <alignment horizontal="center" vertical="top"/>
    </xf>
    <xf numFmtId="49" fontId="18" fillId="0" borderId="0" xfId="0" applyNumberFormat="1" applyFont="1" applyBorder="1" applyAlignment="1">
      <alignment horizontal="center" vertical="top"/>
    </xf>
    <xf numFmtId="0" fontId="14" fillId="0" borderId="9" xfId="0" applyFont="1" applyBorder="1"/>
    <xf numFmtId="0" fontId="14" fillId="0" borderId="0" xfId="0" applyFont="1" applyBorder="1"/>
    <xf numFmtId="0" fontId="14" fillId="0" borderId="47" xfId="0" applyFont="1" applyBorder="1"/>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4" xfId="0" applyNumberFormat="1"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2" fillId="0" borderId="41" xfId="0" applyFont="1" applyFill="1" applyBorder="1" applyAlignment="1">
      <alignment horizontal="left" vertical="top" wrapText="1"/>
    </xf>
    <xf numFmtId="2" fontId="28" fillId="0" borderId="15" xfId="0" applyNumberFormat="1" applyFont="1" applyFill="1" applyBorder="1" applyAlignment="1">
      <alignment horizontal="center" vertical="top"/>
    </xf>
    <xf numFmtId="2" fontId="28" fillId="0" borderId="14" xfId="0" applyNumberFormat="1" applyFont="1" applyFill="1" applyBorder="1" applyAlignment="1">
      <alignment horizontal="center" vertical="top"/>
    </xf>
    <xf numFmtId="2" fontId="27" fillId="0" borderId="75" xfId="0" applyNumberFormat="1" applyFont="1" applyFill="1" applyBorder="1" applyAlignment="1">
      <alignment horizontal="center" vertical="top"/>
    </xf>
    <xf numFmtId="2" fontId="28" fillId="0" borderId="16" xfId="0" applyNumberFormat="1" applyFont="1" applyFill="1" applyBorder="1" applyAlignment="1">
      <alignment horizontal="center" vertical="top"/>
    </xf>
    <xf numFmtId="2" fontId="28" fillId="10" borderId="17" xfId="0" applyNumberFormat="1" applyFont="1" applyFill="1" applyBorder="1" applyAlignment="1">
      <alignment horizontal="center" vertical="top"/>
    </xf>
    <xf numFmtId="2" fontId="28" fillId="0" borderId="5" xfId="0" applyNumberFormat="1" applyFont="1" applyFill="1" applyBorder="1" applyAlignment="1">
      <alignment horizontal="center" vertical="top"/>
    </xf>
    <xf numFmtId="0" fontId="28" fillId="0" borderId="51" xfId="0" applyFont="1" applyFill="1" applyBorder="1" applyAlignment="1">
      <alignment horizontal="center" vertical="top"/>
    </xf>
    <xf numFmtId="2" fontId="28" fillId="0" borderId="61" xfId="0" applyNumberFormat="1" applyFont="1" applyFill="1" applyBorder="1" applyAlignment="1">
      <alignment horizontal="center" vertical="top"/>
    </xf>
    <xf numFmtId="2" fontId="28" fillId="0" borderId="57" xfId="0" applyNumberFormat="1" applyFont="1" applyFill="1" applyBorder="1" applyAlignment="1">
      <alignment horizontal="center" vertical="top"/>
    </xf>
    <xf numFmtId="2" fontId="27" fillId="0" borderId="77" xfId="0" applyNumberFormat="1" applyFont="1" applyFill="1" applyBorder="1" applyAlignment="1">
      <alignment horizontal="center" vertical="top"/>
    </xf>
    <xf numFmtId="2" fontId="28" fillId="0" borderId="56" xfId="0" applyNumberFormat="1" applyFont="1" applyFill="1" applyBorder="1" applyAlignment="1">
      <alignment horizontal="center" vertical="top"/>
    </xf>
    <xf numFmtId="2" fontId="28" fillId="10" borderId="62" xfId="0" applyNumberFormat="1" applyFont="1" applyFill="1" applyBorder="1" applyAlignment="1">
      <alignment horizontal="center" vertical="top"/>
    </xf>
    <xf numFmtId="2" fontId="28" fillId="0" borderId="51" xfId="0" applyNumberFormat="1" applyFont="1" applyFill="1" applyBorder="1" applyAlignment="1">
      <alignment horizontal="center" vertical="top"/>
    </xf>
    <xf numFmtId="2" fontId="28" fillId="0" borderId="77" xfId="0" applyNumberFormat="1" applyFont="1" applyFill="1" applyBorder="1" applyAlignment="1">
      <alignment horizontal="center" vertical="top"/>
    </xf>
    <xf numFmtId="0" fontId="29" fillId="0" borderId="51" xfId="0" applyFont="1" applyFill="1" applyBorder="1" applyAlignment="1">
      <alignment horizontal="left" vertical="top" wrapText="1"/>
    </xf>
    <xf numFmtId="9" fontId="28" fillId="0" borderId="61" xfId="0" applyNumberFormat="1" applyFont="1" applyFill="1" applyBorder="1" applyAlignment="1">
      <alignment horizontal="center" vertical="top"/>
    </xf>
    <xf numFmtId="9" fontId="28" fillId="0" borderId="57" xfId="0" applyNumberFormat="1" applyFont="1" applyFill="1" applyBorder="1" applyAlignment="1">
      <alignment horizontal="center" vertical="top"/>
    </xf>
    <xf numFmtId="9" fontId="28" fillId="0" borderId="69" xfId="0" applyNumberFormat="1" applyFont="1" applyFill="1" applyBorder="1" applyAlignment="1">
      <alignment horizontal="center" vertical="top"/>
    </xf>
    <xf numFmtId="0" fontId="37" fillId="9" borderId="48" xfId="0" applyFont="1" applyFill="1" applyBorder="1" applyAlignment="1">
      <alignment horizontal="center" vertical="top"/>
    </xf>
    <xf numFmtId="2" fontId="27" fillId="9" borderId="13" xfId="0" applyNumberFormat="1" applyFont="1" applyFill="1" applyBorder="1" applyAlignment="1">
      <alignment horizontal="center" vertical="top"/>
    </xf>
    <xf numFmtId="2" fontId="27" fillId="9" borderId="1" xfId="0" applyNumberFormat="1" applyFont="1" applyFill="1" applyBorder="1" applyAlignment="1">
      <alignment horizontal="center" vertical="top"/>
    </xf>
    <xf numFmtId="2" fontId="27" fillId="9" borderId="29" xfId="0" applyNumberFormat="1" applyFont="1" applyFill="1" applyBorder="1" applyAlignment="1">
      <alignment horizontal="center" vertical="top"/>
    </xf>
    <xf numFmtId="2" fontId="27" fillId="9" borderId="2" xfId="0" applyNumberFormat="1" applyFont="1" applyFill="1" applyBorder="1" applyAlignment="1">
      <alignment horizontal="center" vertical="top"/>
    </xf>
    <xf numFmtId="2" fontId="27" fillId="9" borderId="21" xfId="0" applyNumberFormat="1" applyFont="1" applyFill="1" applyBorder="1" applyAlignment="1">
      <alignment horizontal="center" vertical="top"/>
    </xf>
    <xf numFmtId="2" fontId="27" fillId="9" borderId="12" xfId="0" applyNumberFormat="1" applyFont="1" applyFill="1" applyBorder="1" applyAlignment="1">
      <alignment horizontal="center" vertical="top"/>
    </xf>
    <xf numFmtId="0" fontId="29" fillId="0" borderId="42" xfId="0" applyFont="1" applyFill="1" applyBorder="1" applyAlignment="1">
      <alignment horizontal="left" vertical="top" wrapText="1"/>
    </xf>
    <xf numFmtId="9" fontId="28" fillId="0" borderId="39" xfId="0" applyNumberFormat="1" applyFont="1" applyFill="1" applyBorder="1" applyAlignment="1">
      <alignment horizontal="center" vertical="top"/>
    </xf>
    <xf numFmtId="9" fontId="28" fillId="0" borderId="30" xfId="0" applyNumberFormat="1" applyFont="1" applyFill="1" applyBorder="1" applyAlignment="1">
      <alignment horizontal="center" vertical="top"/>
    </xf>
    <xf numFmtId="9" fontId="28" fillId="0" borderId="45" xfId="0" applyNumberFormat="1" applyFont="1" applyFill="1" applyBorder="1" applyAlignment="1">
      <alignment horizontal="center" vertical="top"/>
    </xf>
    <xf numFmtId="2" fontId="28" fillId="10" borderId="58" xfId="0" applyNumberFormat="1" applyFont="1" applyFill="1" applyBorder="1" applyAlignment="1">
      <alignment horizontal="center" vertical="top"/>
    </xf>
    <xf numFmtId="2" fontId="27" fillId="9" borderId="39" xfId="0" applyNumberFormat="1" applyFont="1" applyFill="1" applyBorder="1" applyAlignment="1">
      <alignment horizontal="center" vertical="top"/>
    </xf>
    <xf numFmtId="2" fontId="28" fillId="10" borderId="5" xfId="0" applyNumberFormat="1" applyFont="1" applyFill="1" applyBorder="1" applyAlignment="1">
      <alignment horizontal="center" vertical="top"/>
    </xf>
    <xf numFmtId="2" fontId="28" fillId="10" borderId="55" xfId="0" applyNumberFormat="1" applyFont="1" applyFill="1" applyBorder="1" applyAlignment="1">
      <alignment horizontal="center" vertical="top"/>
    </xf>
    <xf numFmtId="2" fontId="28" fillId="10" borderId="51" xfId="0" applyNumberFormat="1" applyFont="1" applyFill="1" applyBorder="1" applyAlignment="1">
      <alignment horizontal="center"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49" fontId="16" fillId="0" borderId="5" xfId="0" applyNumberFormat="1" applyFont="1" applyFill="1" applyBorder="1" applyAlignment="1">
      <alignment horizontal="center" vertical="top"/>
    </xf>
    <xf numFmtId="49" fontId="16" fillId="0" borderId="18"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50" xfId="0" applyFont="1" applyFill="1" applyBorder="1" applyAlignment="1">
      <alignment horizontal="left" vertical="top" wrapText="1"/>
    </xf>
    <xf numFmtId="0" fontId="14"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3" xfId="0" applyFont="1" applyFill="1" applyBorder="1" applyAlignment="1">
      <alignment horizontal="center" vertical="center"/>
    </xf>
    <xf numFmtId="49" fontId="2" fillId="0" borderId="5" xfId="0" applyNumberFormat="1" applyFont="1" applyFill="1" applyBorder="1" applyAlignment="1">
      <alignment horizontal="center" vertical="top" wrapText="1"/>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0" xfId="0" applyFont="1" applyAlignment="1">
      <alignment wrapText="1"/>
    </xf>
    <xf numFmtId="0" fontId="7" fillId="0" borderId="0" xfId="0" applyFont="1" applyFill="1" applyBorder="1" applyAlignment="1">
      <alignment horizontal="left" wrapText="1"/>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9" fillId="0" borderId="27" xfId="0" applyFont="1" applyFill="1" applyBorder="1" applyAlignment="1">
      <alignment horizontal="left" vertical="top" wrapText="1"/>
    </xf>
    <xf numFmtId="0" fontId="29" fillId="0" borderId="20" xfId="0" applyFont="1" applyFill="1" applyBorder="1" applyAlignment="1">
      <alignment horizontal="left" vertical="top" wrapText="1"/>
    </xf>
    <xf numFmtId="0" fontId="29" fillId="0" borderId="31" xfId="0" applyFont="1" applyFill="1" applyBorder="1" applyAlignment="1">
      <alignment horizontal="left" vertical="top" wrapText="1"/>
    </xf>
    <xf numFmtId="49" fontId="36" fillId="0" borderId="5" xfId="0" applyNumberFormat="1" applyFont="1" applyFill="1" applyBorder="1" applyAlignment="1">
      <alignment horizontal="center" vertical="top"/>
    </xf>
    <xf numFmtId="49" fontId="36" fillId="0" borderId="18" xfId="0" applyNumberFormat="1" applyFont="1" applyFill="1" applyBorder="1" applyAlignment="1">
      <alignment horizontal="center" vertical="top"/>
    </xf>
    <xf numFmtId="49" fontId="33" fillId="0" borderId="8" xfId="0" applyNumberFormat="1" applyFont="1" applyFill="1" applyBorder="1" applyAlignment="1">
      <alignment horizontal="center" vertical="top"/>
    </xf>
    <xf numFmtId="49" fontId="33" fillId="0" borderId="12" xfId="0" applyNumberFormat="1" applyFont="1" applyFill="1" applyBorder="1" applyAlignment="1">
      <alignment horizontal="center" vertical="top"/>
    </xf>
    <xf numFmtId="49" fontId="33" fillId="0" borderId="5" xfId="0" applyNumberFormat="1" applyFont="1" applyFill="1" applyBorder="1" applyAlignment="1">
      <alignment horizontal="center" vertical="top"/>
    </xf>
    <xf numFmtId="49" fontId="33" fillId="0" borderId="55" xfId="0" applyNumberFormat="1" applyFont="1" applyFill="1" applyBorder="1" applyAlignment="1">
      <alignment horizontal="center" vertical="top"/>
    </xf>
    <xf numFmtId="49" fontId="33" fillId="0" borderId="51" xfId="0" applyNumberFormat="1" applyFont="1" applyFill="1" applyBorder="1" applyAlignment="1">
      <alignment horizontal="center" vertical="top"/>
    </xf>
    <xf numFmtId="0" fontId="4" fillId="0" borderId="35" xfId="0" applyFont="1" applyFill="1" applyBorder="1" applyAlignment="1">
      <alignment vertical="top" wrapText="1"/>
    </xf>
    <xf numFmtId="0" fontId="14" fillId="0" borderId="7" xfId="0" applyFont="1" applyFill="1" applyBorder="1" applyAlignment="1">
      <alignment vertical="top" wrapText="1"/>
    </xf>
    <xf numFmtId="0" fontId="14"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4" fillId="0" borderId="28" xfId="0" applyFont="1" applyFill="1" applyBorder="1" applyAlignment="1">
      <alignment horizontal="center" vertical="top" wrapText="1"/>
    </xf>
    <xf numFmtId="0" fontId="14" fillId="0" borderId="41" xfId="0" applyFont="1" applyFill="1" applyBorder="1" applyAlignment="1">
      <alignment horizontal="center" vertical="top" wrapText="1"/>
    </xf>
    <xf numFmtId="49" fontId="30" fillId="7" borderId="52" xfId="0" applyNumberFormat="1" applyFont="1" applyFill="1" applyBorder="1" applyAlignment="1">
      <alignment horizontal="center" vertical="top"/>
    </xf>
    <xf numFmtId="49" fontId="30" fillId="7" borderId="59" xfId="0" applyNumberFormat="1" applyFont="1" applyFill="1" applyBorder="1" applyAlignment="1">
      <alignment horizontal="center" vertical="top"/>
    </xf>
    <xf numFmtId="49" fontId="30" fillId="7" borderId="53" xfId="0" applyNumberFormat="1" applyFont="1" applyFill="1" applyBorder="1" applyAlignment="1">
      <alignment horizontal="center" vertical="top"/>
    </xf>
    <xf numFmtId="49" fontId="30" fillId="8" borderId="14" xfId="0" applyNumberFormat="1" applyFont="1" applyFill="1" applyBorder="1" applyAlignment="1">
      <alignment horizontal="center" vertical="top"/>
    </xf>
    <xf numFmtId="49" fontId="30" fillId="8" borderId="19" xfId="0" applyNumberFormat="1" applyFont="1" applyFill="1" applyBorder="1" applyAlignment="1">
      <alignment horizontal="center" vertical="top"/>
    </xf>
    <xf numFmtId="49" fontId="30" fillId="8" borderId="1" xfId="0" applyNumberFormat="1" applyFont="1" applyFill="1" applyBorder="1" applyAlignment="1">
      <alignment horizontal="center" vertical="top"/>
    </xf>
    <xf numFmtId="49" fontId="30" fillId="0" borderId="14" xfId="0" applyNumberFormat="1" applyFont="1" applyFill="1" applyBorder="1" applyAlignment="1">
      <alignment horizontal="center" vertical="top"/>
    </xf>
    <xf numFmtId="49" fontId="30" fillId="0" borderId="19" xfId="0" applyNumberFormat="1" applyFont="1" applyFill="1" applyBorder="1" applyAlignment="1">
      <alignment horizontal="center" vertical="top"/>
    </xf>
    <xf numFmtId="49" fontId="30" fillId="0" borderId="1" xfId="0" applyNumberFormat="1" applyFont="1" applyFill="1" applyBorder="1" applyAlignment="1">
      <alignment horizontal="center" vertical="top"/>
    </xf>
    <xf numFmtId="0" fontId="29" fillId="0" borderId="25" xfId="0" applyFont="1" applyFill="1" applyBorder="1" applyAlignment="1">
      <alignment vertical="top" wrapText="1"/>
    </xf>
    <xf numFmtId="0" fontId="29" fillId="0" borderId="7" xfId="0" applyFont="1" applyFill="1" applyBorder="1" applyAlignment="1">
      <alignment vertical="top" wrapText="1"/>
    </xf>
    <xf numFmtId="0" fontId="29" fillId="0" borderId="63" xfId="0" applyFont="1" applyFill="1" applyBorder="1" applyAlignment="1">
      <alignment vertical="top" wrapText="1"/>
    </xf>
    <xf numFmtId="0" fontId="4" fillId="11" borderId="50" xfId="0" applyFont="1" applyFill="1" applyBorder="1" applyAlignment="1">
      <alignment vertical="top" wrapText="1"/>
    </xf>
    <xf numFmtId="0" fontId="14" fillId="11" borderId="55" xfId="0" applyFont="1" applyFill="1" applyBorder="1" applyAlignment="1">
      <alignment vertical="top" wrapText="1"/>
    </xf>
    <xf numFmtId="0" fontId="4" fillId="11" borderId="8" xfId="0" applyFont="1" applyFill="1" applyBorder="1" applyAlignment="1">
      <alignment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0" fontId="4" fillId="0" borderId="34" xfId="0" applyFont="1" applyFill="1" applyBorder="1" applyAlignment="1">
      <alignment horizontal="left" vertical="top" wrapText="1"/>
    </xf>
    <xf numFmtId="0" fontId="14" fillId="0" borderId="71" xfId="0" applyFont="1" applyFill="1" applyBorder="1" applyAlignment="1">
      <alignment horizontal="left" vertical="top" wrapText="1"/>
    </xf>
    <xf numFmtId="49" fontId="5" fillId="13" borderId="23" xfId="0" applyNumberFormat="1" applyFont="1" applyFill="1" applyBorder="1" applyAlignment="1">
      <alignment horizontal="righ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1" fillId="9" borderId="23" xfId="0" applyNumberFormat="1" applyFont="1" applyFill="1" applyBorder="1" applyAlignment="1">
      <alignment horizontal="center" vertical="top" wrapText="1"/>
    </xf>
    <xf numFmtId="164" fontId="11"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1" fillId="0" borderId="54" xfId="0" applyNumberFormat="1" applyFont="1" applyFill="1" applyBorder="1" applyAlignment="1">
      <alignment horizontal="center" vertical="top" wrapText="1"/>
    </xf>
    <xf numFmtId="2" fontId="21" fillId="0" borderId="62" xfId="0" applyNumberFormat="1" applyFont="1" applyFill="1" applyBorder="1" applyAlignment="1">
      <alignment horizontal="center" vertical="top" wrapText="1"/>
    </xf>
    <xf numFmtId="2" fontId="21"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164" fontId="20" fillId="13" borderId="32" xfId="0" applyNumberFormat="1" applyFont="1" applyFill="1" applyBorder="1" applyAlignment="1">
      <alignment horizontal="center" vertical="top" wrapText="1"/>
    </xf>
    <xf numFmtId="164" fontId="20" fillId="13" borderId="23" xfId="0" applyNumberFormat="1" applyFont="1" applyFill="1" applyBorder="1" applyAlignment="1">
      <alignment horizontal="center" vertical="top" wrapText="1"/>
    </xf>
    <xf numFmtId="164" fontId="20" fillId="13" borderId="24"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1" fillId="0" borderId="62" xfId="0" applyNumberFormat="1" applyFont="1" applyFill="1" applyBorder="1" applyAlignment="1">
      <alignment horizontal="center" vertical="top" wrapText="1"/>
    </xf>
    <xf numFmtId="164" fontId="21" fillId="0" borderId="69"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6" fillId="0" borderId="54" xfId="0" applyFont="1" applyFill="1" applyBorder="1" applyAlignment="1">
      <alignment horizontal="left" vertical="top" wrapText="1"/>
    </xf>
    <xf numFmtId="0" fontId="14" fillId="0" borderId="62" xfId="0" applyFont="1" applyFill="1" applyBorder="1" applyAlignment="1">
      <alignment vertical="top" wrapText="1"/>
    </xf>
    <xf numFmtId="0" fontId="14" fillId="0" borderId="69" xfId="0" applyFont="1" applyFill="1" applyBorder="1" applyAlignment="1">
      <alignment vertical="top" wrapText="1"/>
    </xf>
    <xf numFmtId="2" fontId="21" fillId="0" borderId="54" xfId="0" applyNumberFormat="1" applyFont="1" applyFill="1" applyBorder="1" applyAlignment="1">
      <alignment horizontal="center" vertical="top"/>
    </xf>
    <xf numFmtId="2" fontId="14" fillId="0" borderId="62" xfId="0" applyNumberFormat="1" applyFont="1" applyFill="1" applyBorder="1" applyAlignment="1">
      <alignment horizontal="center" vertical="top"/>
    </xf>
    <xf numFmtId="2" fontId="14" fillId="0" borderId="69" xfId="0" applyNumberFormat="1" applyFont="1" applyFill="1" applyBorder="1" applyAlignment="1">
      <alignment horizontal="center" vertical="top"/>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2" fontId="21" fillId="0" borderId="68" xfId="0" applyNumberFormat="1" applyFont="1" applyFill="1" applyBorder="1" applyAlignment="1">
      <alignment horizontal="center" vertical="top" wrapText="1"/>
    </xf>
    <xf numFmtId="2" fontId="21" fillId="0" borderId="58" xfId="0" applyNumberFormat="1" applyFont="1" applyFill="1" applyBorder="1" applyAlignment="1">
      <alignment horizontal="center" vertical="top" wrapText="1"/>
    </xf>
    <xf numFmtId="2" fontId="21" fillId="0" borderId="6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3" xfId="0" applyFont="1" applyBorder="1" applyAlignment="1">
      <alignment horizontal="center" vertical="center"/>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14" fillId="0" borderId="31" xfId="0" applyFont="1" applyBorder="1" applyAlignment="1">
      <alignment horizontal="left" vertical="top" wrapText="1"/>
    </xf>
    <xf numFmtId="49" fontId="16"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72"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20" xfId="0" applyFont="1" applyFill="1" applyBorder="1" applyAlignment="1">
      <alignment horizontal="left" vertical="top" wrapText="1"/>
    </xf>
    <xf numFmtId="49" fontId="34" fillId="0" borderId="18" xfId="0" applyNumberFormat="1" applyFont="1" applyBorder="1" applyAlignment="1">
      <alignment horizontal="center" vertical="top" wrapText="1"/>
    </xf>
    <xf numFmtId="49" fontId="35" fillId="0" borderId="18" xfId="0" applyNumberFormat="1" applyFont="1" applyBorder="1" applyAlignment="1">
      <alignment horizontal="center" vertical="top" wrapText="1"/>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3" xfId="0" applyNumberFormat="1" applyFont="1" applyBorder="1" applyAlignment="1">
      <alignment horizontal="center" vertical="center"/>
    </xf>
    <xf numFmtId="164" fontId="22" fillId="4" borderId="50" xfId="0" applyNumberFormat="1" applyFont="1" applyFill="1" applyBorder="1" applyAlignment="1">
      <alignment horizontal="center" vertical="center" wrapText="1"/>
    </xf>
    <xf numFmtId="164" fontId="22" fillId="4" borderId="18" xfId="0" applyNumberFormat="1" applyFont="1" applyFill="1" applyBorder="1" applyAlignment="1">
      <alignment horizontal="center" vertical="center" wrapText="1"/>
    </xf>
    <xf numFmtId="164" fontId="22" fillId="4" borderId="55" xfId="0" applyNumberFormat="1" applyFont="1" applyFill="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16"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3" borderId="35"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7" fillId="0" borderId="31" xfId="0" applyFont="1" applyBorder="1" applyAlignment="1">
      <alignment horizontal="left" vertical="top" wrapText="1"/>
    </xf>
    <xf numFmtId="0" fontId="22" fillId="0" borderId="50" xfId="0" applyFont="1" applyBorder="1" applyAlignment="1">
      <alignment horizontal="center" vertical="center"/>
    </xf>
    <xf numFmtId="0" fontId="22" fillId="0" borderId="18" xfId="0" applyFont="1" applyBorder="1" applyAlignment="1">
      <alignment horizontal="center" vertical="center"/>
    </xf>
    <xf numFmtId="0" fontId="22" fillId="0" borderId="55" xfId="0" applyFont="1" applyBorder="1" applyAlignment="1">
      <alignment horizontal="center" vertical="center"/>
    </xf>
    <xf numFmtId="164" fontId="32" fillId="0" borderId="34" xfId="0" applyNumberFormat="1" applyFont="1" applyBorder="1" applyAlignment="1">
      <alignment horizontal="center" vertical="center"/>
    </xf>
    <xf numFmtId="164" fontId="32" fillId="0" borderId="6" xfId="0" applyNumberFormat="1" applyFont="1" applyBorder="1" applyAlignment="1">
      <alignment horizontal="center" vertical="center"/>
    </xf>
    <xf numFmtId="164" fontId="32" fillId="0" borderId="71" xfId="0" applyNumberFormat="1" applyFont="1" applyBorder="1" applyAlignment="1">
      <alignment horizontal="center" vertical="center"/>
    </xf>
    <xf numFmtId="164" fontId="32" fillId="0" borderId="26" xfId="0" applyNumberFormat="1" applyFont="1" applyBorder="1" applyAlignment="1">
      <alignment horizontal="center" vertical="center"/>
    </xf>
    <xf numFmtId="164" fontId="32" fillId="0" borderId="19" xfId="0" applyNumberFormat="1" applyFont="1" applyBorder="1" applyAlignment="1">
      <alignment horizontal="center" vertical="center"/>
    </xf>
    <xf numFmtId="164" fontId="32" fillId="0" borderId="36" xfId="0" applyNumberFormat="1" applyFont="1" applyBorder="1" applyAlignment="1">
      <alignment horizontal="center" vertical="center"/>
    </xf>
    <xf numFmtId="164" fontId="22" fillId="0" borderId="26" xfId="0" applyNumberFormat="1" applyFont="1" applyBorder="1" applyAlignment="1">
      <alignment horizontal="center" vertical="center"/>
    </xf>
    <xf numFmtId="164" fontId="22" fillId="0" borderId="19" xfId="0" applyNumberFormat="1" applyFont="1" applyBorder="1" applyAlignment="1">
      <alignment horizontal="center" vertical="center"/>
    </xf>
    <xf numFmtId="164" fontId="22" fillId="0" borderId="36" xfId="0" applyNumberFormat="1" applyFont="1" applyBorder="1" applyAlignment="1">
      <alignment horizontal="center" vertical="center"/>
    </xf>
    <xf numFmtId="164" fontId="22" fillId="0" borderId="27" xfId="0" applyNumberFormat="1" applyFont="1" applyBorder="1" applyAlignment="1">
      <alignment horizontal="center" vertical="center"/>
    </xf>
    <xf numFmtId="164" fontId="22" fillId="0" borderId="20" xfId="0" applyNumberFormat="1" applyFont="1" applyBorder="1" applyAlignment="1">
      <alignment horizontal="center" vertical="center"/>
    </xf>
    <xf numFmtId="164" fontId="22" fillId="0" borderId="73" xfId="0" applyNumberFormat="1" applyFont="1" applyBorder="1" applyAlignment="1">
      <alignment horizontal="center" vertical="center"/>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22" xfId="0" applyNumberFormat="1" applyFont="1" applyFill="1" applyBorder="1" applyAlignment="1">
      <alignment horizontal="right" vertical="top"/>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3" xfId="0" applyFont="1" applyFill="1" applyBorder="1" applyAlignment="1">
      <alignment horizontal="center" vertical="center" wrapText="1"/>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49" fontId="5" fillId="2" borderId="59" xfId="0" applyNumberFormat="1" applyFont="1" applyFill="1" applyBorder="1" applyAlignment="1">
      <alignment horizontal="center" vertical="top"/>
    </xf>
    <xf numFmtId="49" fontId="16" fillId="0" borderId="18" xfId="0" applyNumberFormat="1" applyFont="1" applyBorder="1" applyAlignment="1">
      <alignment horizontal="center"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7" fillId="0" borderId="71" xfId="0" applyFont="1" applyBorder="1" applyAlignment="1">
      <alignment horizontal="left" vertical="top" wrapText="1"/>
    </xf>
    <xf numFmtId="0" fontId="4" fillId="0" borderId="6" xfId="0" applyFont="1" applyFill="1" applyBorder="1" applyAlignment="1">
      <alignment horizontal="left" vertical="top" wrapText="1"/>
    </xf>
    <xf numFmtId="0" fontId="14" fillId="0" borderId="39" xfId="0" applyFont="1" applyBorder="1" applyAlignment="1">
      <alignment horizontal="left" vertical="top" wrapText="1"/>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28" fillId="0" borderId="34" xfId="0" applyNumberFormat="1" applyFont="1" applyBorder="1" applyAlignment="1">
      <alignment horizontal="center" vertical="center"/>
    </xf>
    <xf numFmtId="164" fontId="28" fillId="0" borderId="71" xfId="0" applyNumberFormat="1" applyFont="1" applyBorder="1" applyAlignment="1">
      <alignment horizontal="center" vertical="center"/>
    </xf>
    <xf numFmtId="164" fontId="28" fillId="0" borderId="26" xfId="0" applyNumberFormat="1" applyFont="1" applyBorder="1" applyAlignment="1">
      <alignment horizontal="center" vertical="center"/>
    </xf>
    <xf numFmtId="164" fontId="28" fillId="0" borderId="3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10" fillId="0" borderId="65" xfId="0" applyFont="1" applyBorder="1" applyAlignment="1">
      <alignment wrapText="1"/>
    </xf>
    <xf numFmtId="0" fontId="10" fillId="0" borderId="28" xfId="0" applyFont="1" applyBorder="1" applyAlignment="1">
      <alignment wrapText="1"/>
    </xf>
    <xf numFmtId="49" fontId="5" fillId="2" borderId="6"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18" fillId="6" borderId="32" xfId="0" applyFont="1" applyFill="1" applyBorder="1" applyAlignment="1">
      <alignment horizontal="center" vertical="top"/>
    </xf>
    <xf numFmtId="0" fontId="18" fillId="6" borderId="23" xfId="0" applyFont="1" applyFill="1" applyBorder="1" applyAlignment="1">
      <alignment horizontal="center" vertical="top"/>
    </xf>
    <xf numFmtId="0" fontId="18" fillId="6" borderId="24" xfId="0" applyFont="1" applyFill="1" applyBorder="1" applyAlignment="1">
      <alignment horizontal="center" vertical="top"/>
    </xf>
    <xf numFmtId="49" fontId="19" fillId="0" borderId="0" xfId="0" applyNumberFormat="1" applyFont="1" applyFill="1" applyBorder="1" applyAlignment="1">
      <alignment horizontal="center" vertical="top" wrapText="1"/>
    </xf>
    <xf numFmtId="0" fontId="14" fillId="0" borderId="0" xfId="0" applyFont="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14" fillId="6" borderId="4" xfId="0" applyFont="1" applyFill="1" applyBorder="1" applyAlignment="1">
      <alignment vertical="top" wrapText="1"/>
    </xf>
    <xf numFmtId="0" fontId="14" fillId="6" borderId="22" xfId="0" applyFont="1" applyFill="1" applyBorder="1" applyAlignment="1">
      <alignment vertical="top" wrapText="1"/>
    </xf>
    <xf numFmtId="164" fontId="20" fillId="6" borderId="32" xfId="0" applyNumberFormat="1" applyFont="1" applyFill="1" applyBorder="1" applyAlignment="1">
      <alignment horizontal="center" vertical="top" wrapText="1"/>
    </xf>
    <xf numFmtId="164" fontId="20" fillId="6" borderId="23" xfId="0" applyNumberFormat="1" applyFont="1" applyFill="1" applyBorder="1" applyAlignment="1">
      <alignment horizontal="center" vertical="top" wrapText="1"/>
    </xf>
    <xf numFmtId="164" fontId="20" fillId="6" borderId="24" xfId="0" applyNumberFormat="1" applyFont="1" applyFill="1" applyBorder="1" applyAlignment="1">
      <alignment horizontal="center" vertical="top" wrapText="1"/>
    </xf>
    <xf numFmtId="0" fontId="7" fillId="0" borderId="37" xfId="0" applyFont="1" applyBorder="1" applyAlignment="1">
      <alignment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0" fontId="6" fillId="0" borderId="61" xfId="0" applyFont="1" applyBorder="1" applyAlignment="1">
      <alignment horizontal="left" vertical="top" wrapText="1"/>
    </xf>
    <xf numFmtId="0" fontId="14" fillId="0" borderId="57" xfId="0" applyFont="1" applyBorder="1" applyAlignment="1">
      <alignment vertical="top" wrapText="1"/>
    </xf>
    <xf numFmtId="0" fontId="14" fillId="0" borderId="70" xfId="0" applyFont="1" applyBorder="1" applyAlignment="1">
      <alignment vertical="top" wrapText="1"/>
    </xf>
    <xf numFmtId="164" fontId="21" fillId="0" borderId="54" xfId="0" applyNumberFormat="1" applyFont="1" applyBorder="1" applyAlignment="1">
      <alignment horizontal="center" vertical="top" wrapText="1"/>
    </xf>
    <xf numFmtId="164" fontId="21" fillId="0" borderId="62" xfId="0" applyNumberFormat="1" applyFont="1" applyBorder="1" applyAlignment="1">
      <alignment horizontal="center" vertical="top" wrapText="1"/>
    </xf>
    <xf numFmtId="164" fontId="21" fillId="0" borderId="69" xfId="0" applyNumberFormat="1" applyFont="1" applyBorder="1" applyAlignment="1">
      <alignment horizontal="center" vertical="top" wrapText="1"/>
    </xf>
    <xf numFmtId="0" fontId="6" fillId="0" borderId="54" xfId="0" applyFont="1" applyBorder="1" applyAlignment="1">
      <alignment horizontal="left" vertical="top" wrapText="1"/>
    </xf>
    <xf numFmtId="0" fontId="14" fillId="0" borderId="62" xfId="0" applyFont="1" applyBorder="1" applyAlignment="1">
      <alignment vertical="top" wrapText="1"/>
    </xf>
    <xf numFmtId="0" fontId="14" fillId="0" borderId="69" xfId="0" applyFont="1" applyBorder="1" applyAlignment="1">
      <alignment vertical="top" wrapText="1"/>
    </xf>
    <xf numFmtId="0" fontId="6" fillId="0" borderId="71" xfId="0" applyFont="1" applyBorder="1" applyAlignment="1">
      <alignment horizontal="left" vertical="top" wrapText="1"/>
    </xf>
    <xf numFmtId="0" fontId="14" fillId="0" borderId="36" xfId="0" applyFont="1" applyBorder="1" applyAlignment="1">
      <alignment vertical="top" wrapText="1"/>
    </xf>
    <xf numFmtId="0" fontId="14" fillId="0" borderId="38" xfId="0" applyFont="1" applyBorder="1" applyAlignment="1">
      <alignment vertical="top" wrapText="1"/>
    </xf>
    <xf numFmtId="164" fontId="21" fillId="0" borderId="68" xfId="0" applyNumberFormat="1" applyFont="1" applyBorder="1" applyAlignment="1">
      <alignment horizontal="center" vertical="top" wrapText="1"/>
    </xf>
    <xf numFmtId="164" fontId="21" fillId="0" borderId="58" xfId="0" applyNumberFormat="1" applyFont="1" applyBorder="1" applyAlignment="1">
      <alignment horizontal="center" vertical="top" wrapText="1"/>
    </xf>
    <xf numFmtId="164" fontId="21" fillId="0" borderId="64"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14" fillId="0" borderId="56" xfId="0" applyFont="1" applyBorder="1" applyAlignment="1">
      <alignment vertical="top" wrapText="1"/>
    </xf>
    <xf numFmtId="0" fontId="5" fillId="5" borderId="3" xfId="0" applyFont="1" applyFill="1" applyBorder="1" applyAlignment="1">
      <alignment horizontal="right" vertical="top" wrapText="1"/>
    </xf>
    <xf numFmtId="0" fontId="14" fillId="0" borderId="4" xfId="0" applyFont="1" applyBorder="1" applyAlignment="1">
      <alignment vertical="top" wrapText="1"/>
    </xf>
    <xf numFmtId="0" fontId="14" fillId="0" borderId="60" xfId="0" applyFont="1" applyBorder="1" applyAlignment="1">
      <alignment vertical="top" wrapText="1"/>
    </xf>
    <xf numFmtId="164" fontId="11" fillId="5" borderId="23" xfId="0" applyNumberFormat="1" applyFont="1" applyFill="1" applyBorder="1" applyAlignment="1">
      <alignment horizontal="center" vertical="top" wrapText="1"/>
    </xf>
    <xf numFmtId="164" fontId="11" fillId="5" borderId="24" xfId="0" applyNumberFormat="1" applyFont="1" applyFill="1" applyBorder="1" applyAlignment="1">
      <alignment horizontal="center" vertical="top" wrapText="1"/>
    </xf>
    <xf numFmtId="0" fontId="6" fillId="0" borderId="15" xfId="0" applyFont="1" applyBorder="1" applyAlignment="1">
      <alignment horizontal="left" vertical="top" wrapText="1"/>
    </xf>
    <xf numFmtId="0" fontId="14" fillId="0" borderId="14" xfId="0" applyFont="1" applyBorder="1" applyAlignment="1">
      <alignment vertical="top" wrapText="1"/>
    </xf>
    <xf numFmtId="0" fontId="14" fillId="0" borderId="16" xfId="0" applyFont="1" applyBorder="1" applyAlignment="1">
      <alignment vertical="top" wrapText="1"/>
    </xf>
    <xf numFmtId="164" fontId="21" fillId="0" borderId="17" xfId="0" applyNumberFormat="1" applyFont="1" applyBorder="1" applyAlignment="1">
      <alignment horizontal="center" vertical="top" wrapText="1"/>
    </xf>
    <xf numFmtId="164" fontId="21"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7"/>
  <sheetViews>
    <sheetView tabSelected="1" zoomScaleNormal="100" workbookViewId="0">
      <selection activeCell="Y225" sqref="Y225"/>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7.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42.6" customHeight="1">
      <c r="A1" s="192"/>
      <c r="B1" s="192"/>
      <c r="C1" s="192"/>
      <c r="D1" s="192"/>
      <c r="E1" s="192"/>
      <c r="F1" s="192"/>
      <c r="G1" s="192"/>
      <c r="H1" s="192"/>
      <c r="I1" s="192"/>
      <c r="J1" s="192"/>
      <c r="K1" s="192"/>
      <c r="L1" s="192"/>
      <c r="M1" s="192"/>
      <c r="N1" s="527"/>
      <c r="O1" s="527"/>
      <c r="P1" s="527"/>
      <c r="Q1" s="527"/>
      <c r="R1" s="192"/>
      <c r="S1" s="192"/>
      <c r="T1" s="192"/>
      <c r="U1" s="192"/>
      <c r="V1" s="192"/>
      <c r="W1" s="192"/>
    </row>
    <row r="2" spans="1:25" ht="15.75">
      <c r="A2" s="201"/>
      <c r="B2" s="201"/>
      <c r="C2" s="201"/>
      <c r="D2" s="201"/>
      <c r="E2" s="19" t="s">
        <v>66</v>
      </c>
      <c r="F2" s="20"/>
      <c r="G2" s="21"/>
      <c r="H2" s="20"/>
      <c r="I2" s="20"/>
      <c r="J2" s="20"/>
      <c r="K2" s="20"/>
      <c r="L2" s="20"/>
      <c r="M2" s="20"/>
      <c r="N2" s="20"/>
      <c r="O2" s="201"/>
      <c r="P2" s="201"/>
      <c r="Q2" s="201"/>
      <c r="R2" s="201"/>
      <c r="S2" s="201"/>
      <c r="T2" s="201"/>
      <c r="U2" s="201"/>
      <c r="V2" s="201"/>
      <c r="W2" s="201"/>
    </row>
    <row r="3" spans="1:25" ht="12.6" customHeight="1" thickBot="1">
      <c r="A3" s="202"/>
      <c r="B3" s="22"/>
      <c r="C3" s="22"/>
      <c r="D3" s="528" t="s">
        <v>34</v>
      </c>
      <c r="E3" s="528"/>
      <c r="F3" s="528"/>
      <c r="G3" s="528"/>
      <c r="H3" s="528"/>
      <c r="I3" s="528"/>
      <c r="J3" s="528"/>
      <c r="K3" s="528"/>
      <c r="L3" s="528"/>
      <c r="M3" s="528"/>
      <c r="N3" s="528"/>
      <c r="O3" s="528"/>
      <c r="P3" s="528"/>
      <c r="Q3" s="528"/>
      <c r="R3" s="528"/>
      <c r="S3" s="528"/>
      <c r="T3" s="528"/>
      <c r="U3" s="528"/>
      <c r="V3" s="528"/>
      <c r="W3" s="528"/>
    </row>
    <row r="4" spans="1:25" ht="21.6" customHeight="1">
      <c r="A4" s="552" t="s">
        <v>0</v>
      </c>
      <c r="B4" s="512" t="s">
        <v>1</v>
      </c>
      <c r="C4" s="512" t="s">
        <v>2</v>
      </c>
      <c r="D4" s="515" t="s">
        <v>3</v>
      </c>
      <c r="E4" s="518" t="s">
        <v>4</v>
      </c>
      <c r="F4" s="521" t="s">
        <v>5</v>
      </c>
      <c r="G4" s="534" t="s">
        <v>6</v>
      </c>
      <c r="H4" s="537" t="s">
        <v>205</v>
      </c>
      <c r="I4" s="538"/>
      <c r="J4" s="538"/>
      <c r="K4" s="539"/>
      <c r="L4" s="540" t="s">
        <v>67</v>
      </c>
      <c r="M4" s="543" t="s">
        <v>206</v>
      </c>
      <c r="N4" s="546" t="s">
        <v>21</v>
      </c>
      <c r="O4" s="547"/>
      <c r="P4" s="547"/>
      <c r="Q4" s="548"/>
      <c r="R4" s="201"/>
      <c r="S4" s="201"/>
      <c r="T4" s="201"/>
      <c r="U4" s="201"/>
      <c r="V4" s="201"/>
      <c r="W4" s="201"/>
      <c r="X4" s="197"/>
      <c r="Y4" s="197"/>
    </row>
    <row r="5" spans="1:25" ht="13.15" customHeight="1">
      <c r="A5" s="553"/>
      <c r="B5" s="513"/>
      <c r="C5" s="513"/>
      <c r="D5" s="516"/>
      <c r="E5" s="519"/>
      <c r="F5" s="522"/>
      <c r="G5" s="535"/>
      <c r="H5" s="549" t="s">
        <v>7</v>
      </c>
      <c r="I5" s="551" t="s">
        <v>8</v>
      </c>
      <c r="J5" s="551"/>
      <c r="K5" s="504" t="s">
        <v>68</v>
      </c>
      <c r="L5" s="541"/>
      <c r="M5" s="544"/>
      <c r="N5" s="499" t="s">
        <v>33</v>
      </c>
      <c r="O5" s="501" t="s">
        <v>9</v>
      </c>
      <c r="P5" s="501"/>
      <c r="Q5" s="502"/>
      <c r="R5" s="201"/>
      <c r="S5" s="201"/>
      <c r="T5" s="201"/>
      <c r="U5" s="201"/>
      <c r="V5" s="201"/>
      <c r="W5" s="201"/>
      <c r="X5" s="197"/>
      <c r="Y5" s="197"/>
    </row>
    <row r="6" spans="1:25" ht="117.6" customHeight="1" thickBot="1">
      <c r="A6" s="554"/>
      <c r="B6" s="514"/>
      <c r="C6" s="514"/>
      <c r="D6" s="517"/>
      <c r="E6" s="520"/>
      <c r="F6" s="523"/>
      <c r="G6" s="536"/>
      <c r="H6" s="550"/>
      <c r="I6" s="367" t="s">
        <v>7</v>
      </c>
      <c r="J6" s="367" t="s">
        <v>10</v>
      </c>
      <c r="K6" s="505"/>
      <c r="L6" s="542"/>
      <c r="M6" s="545"/>
      <c r="N6" s="500"/>
      <c r="O6" s="23" t="s">
        <v>52</v>
      </c>
      <c r="P6" s="23" t="s">
        <v>65</v>
      </c>
      <c r="Q6" s="24" t="s">
        <v>203</v>
      </c>
      <c r="R6" s="201"/>
      <c r="S6" s="201"/>
      <c r="T6" s="201"/>
      <c r="U6" s="201"/>
      <c r="V6" s="201"/>
      <c r="W6" s="201"/>
      <c r="X6" s="197"/>
      <c r="Y6" s="197"/>
    </row>
    <row r="7" spans="1:25" ht="13.5" thickBot="1">
      <c r="A7" s="25" t="s">
        <v>11</v>
      </c>
      <c r="B7" s="491" t="s">
        <v>69</v>
      </c>
      <c r="C7" s="491"/>
      <c r="D7" s="491"/>
      <c r="E7" s="491"/>
      <c r="F7" s="491"/>
      <c r="G7" s="491"/>
      <c r="H7" s="491"/>
      <c r="I7" s="491"/>
      <c r="J7" s="491"/>
      <c r="K7" s="491"/>
      <c r="L7" s="491"/>
      <c r="M7" s="491"/>
      <c r="N7" s="491"/>
      <c r="O7" s="491"/>
      <c r="P7" s="491"/>
      <c r="Q7" s="492"/>
      <c r="R7" s="201"/>
      <c r="S7" s="201"/>
      <c r="T7" s="201"/>
      <c r="U7" s="201"/>
      <c r="V7" s="201"/>
      <c r="W7" s="201"/>
      <c r="X7" s="197"/>
      <c r="Y7" s="197"/>
    </row>
    <row r="8" spans="1:25" ht="13.9" customHeight="1" thickBot="1">
      <c r="A8" s="26" t="s">
        <v>11</v>
      </c>
      <c r="B8" s="27" t="s">
        <v>11</v>
      </c>
      <c r="C8" s="529" t="s">
        <v>70</v>
      </c>
      <c r="D8" s="529"/>
      <c r="E8" s="529"/>
      <c r="F8" s="529"/>
      <c r="G8" s="529"/>
      <c r="H8" s="529"/>
      <c r="I8" s="529"/>
      <c r="J8" s="529"/>
      <c r="K8" s="529"/>
      <c r="L8" s="529"/>
      <c r="M8" s="529"/>
      <c r="N8" s="529"/>
      <c r="O8" s="529"/>
      <c r="P8" s="529"/>
      <c r="Q8" s="530"/>
      <c r="R8" s="201"/>
      <c r="S8" s="201"/>
      <c r="T8" s="201"/>
      <c r="U8" s="201"/>
      <c r="V8" s="201"/>
      <c r="W8" s="201"/>
      <c r="X8" s="197"/>
      <c r="Y8" s="197"/>
    </row>
    <row r="9" spans="1:25" ht="13.15" customHeight="1">
      <c r="A9" s="466" t="s">
        <v>11</v>
      </c>
      <c r="B9" s="469" t="s">
        <v>11</v>
      </c>
      <c r="C9" s="472" t="s">
        <v>11</v>
      </c>
      <c r="D9" s="531" t="s">
        <v>71</v>
      </c>
      <c r="E9" s="484" t="s">
        <v>38</v>
      </c>
      <c r="F9" s="478" t="s">
        <v>62</v>
      </c>
      <c r="G9" s="220" t="s">
        <v>72</v>
      </c>
      <c r="H9" s="274">
        <f>H13+H17+H21+H25+H29+H33+H37+H42+H46</f>
        <v>822.4</v>
      </c>
      <c r="I9" s="274">
        <f t="shared" ref="H9:M11" si="0">I13+I17+I21+I25+I29+I33+I37+I42+I46</f>
        <v>1</v>
      </c>
      <c r="J9" s="274">
        <f t="shared" si="0"/>
        <v>0</v>
      </c>
      <c r="K9" s="274">
        <f t="shared" si="0"/>
        <v>821.4</v>
      </c>
      <c r="L9" s="274">
        <f t="shared" si="0"/>
        <v>2239.9</v>
      </c>
      <c r="M9" s="274">
        <f t="shared" si="0"/>
        <v>0</v>
      </c>
      <c r="N9" s="28"/>
      <c r="O9" s="29"/>
      <c r="P9" s="30"/>
      <c r="Q9" s="31"/>
      <c r="R9" s="201"/>
      <c r="S9" s="201"/>
      <c r="T9" s="201"/>
      <c r="U9" s="201"/>
      <c r="V9" s="201"/>
      <c r="W9" s="201"/>
      <c r="X9" s="192"/>
      <c r="Y9" s="197"/>
    </row>
    <row r="10" spans="1:25">
      <c r="A10" s="467"/>
      <c r="B10" s="470"/>
      <c r="C10" s="473"/>
      <c r="D10" s="532"/>
      <c r="E10" s="485"/>
      <c r="F10" s="482"/>
      <c r="G10" s="32" t="s">
        <v>63</v>
      </c>
      <c r="H10" s="275">
        <f t="shared" si="0"/>
        <v>2843.4400000000005</v>
      </c>
      <c r="I10" s="275">
        <f t="shared" si="0"/>
        <v>96.980000000000018</v>
      </c>
      <c r="J10" s="275">
        <f t="shared" si="0"/>
        <v>15.790000000000001</v>
      </c>
      <c r="K10" s="275">
        <f t="shared" si="0"/>
        <v>2746.46</v>
      </c>
      <c r="L10" s="275">
        <f t="shared" si="0"/>
        <v>2872.58</v>
      </c>
      <c r="M10" s="275">
        <f t="shared" si="0"/>
        <v>0</v>
      </c>
      <c r="N10" s="33"/>
      <c r="O10" s="34"/>
      <c r="P10" s="35"/>
      <c r="Q10" s="36"/>
      <c r="R10" s="201"/>
      <c r="S10" s="201"/>
      <c r="T10" s="201"/>
      <c r="U10" s="201"/>
      <c r="V10" s="201"/>
      <c r="W10" s="201"/>
      <c r="X10" s="192"/>
      <c r="Y10" s="197"/>
    </row>
    <row r="11" spans="1:25" ht="13.5" thickBot="1">
      <c r="A11" s="467"/>
      <c r="B11" s="470"/>
      <c r="C11" s="473"/>
      <c r="D11" s="532"/>
      <c r="E11" s="480"/>
      <c r="F11" s="483"/>
      <c r="G11" s="18" t="s">
        <v>37</v>
      </c>
      <c r="H11" s="276">
        <f t="shared" si="0"/>
        <v>78.740000000000009</v>
      </c>
      <c r="I11" s="276">
        <f t="shared" si="0"/>
        <v>16.04</v>
      </c>
      <c r="J11" s="276">
        <f t="shared" si="0"/>
        <v>15.79</v>
      </c>
      <c r="K11" s="276">
        <f t="shared" si="0"/>
        <v>62.7</v>
      </c>
      <c r="L11" s="276">
        <f t="shared" si="0"/>
        <v>0</v>
      </c>
      <c r="M11" s="276">
        <f t="shared" si="0"/>
        <v>0</v>
      </c>
      <c r="N11" s="33"/>
      <c r="O11" s="37"/>
      <c r="P11" s="35"/>
      <c r="Q11" s="38"/>
      <c r="R11" s="201"/>
      <c r="S11" s="201"/>
      <c r="T11" s="201"/>
      <c r="U11" s="201"/>
      <c r="V11" s="201"/>
      <c r="W11" s="201"/>
      <c r="X11" s="192"/>
      <c r="Y11" s="197"/>
    </row>
    <row r="12" spans="1:25" ht="13.5" thickBot="1">
      <c r="A12" s="468"/>
      <c r="B12" s="471"/>
      <c r="C12" s="474"/>
      <c r="D12" s="533"/>
      <c r="E12" s="481"/>
      <c r="F12" s="481"/>
      <c r="G12" s="39" t="s">
        <v>12</v>
      </c>
      <c r="H12" s="277">
        <f>H9+H10+H11</f>
        <v>3744.5800000000008</v>
      </c>
      <c r="I12" s="278">
        <f t="shared" ref="I12:M12" si="1">I9+I10+I11</f>
        <v>114.02000000000001</v>
      </c>
      <c r="J12" s="278">
        <f t="shared" si="1"/>
        <v>31.58</v>
      </c>
      <c r="K12" s="279">
        <f t="shared" si="1"/>
        <v>3630.56</v>
      </c>
      <c r="L12" s="237">
        <f t="shared" si="1"/>
        <v>5112.4799999999996</v>
      </c>
      <c r="M12" s="237">
        <f t="shared" si="1"/>
        <v>0</v>
      </c>
      <c r="N12" s="40"/>
      <c r="O12" s="41"/>
      <c r="P12" s="42"/>
      <c r="Q12" s="43"/>
      <c r="R12" s="201"/>
      <c r="S12" s="201"/>
      <c r="T12" s="201"/>
      <c r="U12" s="201"/>
      <c r="V12" s="201"/>
      <c r="W12" s="201"/>
      <c r="X12" s="192"/>
      <c r="Y12" s="197"/>
    </row>
    <row r="13" spans="1:25" ht="13.15" customHeight="1">
      <c r="A13" s="466"/>
      <c r="B13" s="469"/>
      <c r="C13" s="472"/>
      <c r="D13" s="475" t="s">
        <v>73</v>
      </c>
      <c r="E13" s="484" t="s">
        <v>38</v>
      </c>
      <c r="F13" s="478" t="s">
        <v>74</v>
      </c>
      <c r="G13" s="220" t="s">
        <v>72</v>
      </c>
      <c r="H13" s="255">
        <f>I13+K13</f>
        <v>0</v>
      </c>
      <c r="I13" s="249"/>
      <c r="J13" s="256"/>
      <c r="K13" s="251">
        <v>0</v>
      </c>
      <c r="L13" s="252">
        <v>0</v>
      </c>
      <c r="M13" s="253">
        <v>0</v>
      </c>
      <c r="N13" s="28" t="s">
        <v>75</v>
      </c>
      <c r="O13" s="29" t="s">
        <v>39</v>
      </c>
      <c r="P13" s="30"/>
      <c r="Q13" s="31"/>
      <c r="R13" s="201"/>
      <c r="S13" s="201"/>
      <c r="T13" s="201"/>
      <c r="U13" s="201"/>
      <c r="V13" s="201"/>
      <c r="W13" s="201"/>
      <c r="X13" s="192"/>
      <c r="Y13" s="197"/>
    </row>
    <row r="14" spans="1:25">
      <c r="A14" s="467"/>
      <c r="B14" s="470"/>
      <c r="C14" s="473"/>
      <c r="D14" s="476"/>
      <c r="E14" s="485"/>
      <c r="F14" s="482"/>
      <c r="G14" s="32" t="s">
        <v>63</v>
      </c>
      <c r="H14" s="243">
        <f>I14+K14</f>
        <v>0</v>
      </c>
      <c r="I14" s="244">
        <v>0</v>
      </c>
      <c r="J14" s="245">
        <v>0</v>
      </c>
      <c r="K14" s="246"/>
      <c r="L14" s="254">
        <v>0</v>
      </c>
      <c r="M14" s="248">
        <v>0</v>
      </c>
      <c r="N14" s="64" t="s">
        <v>76</v>
      </c>
      <c r="O14" s="34"/>
      <c r="P14" s="35" t="s">
        <v>39</v>
      </c>
      <c r="Q14" s="36"/>
      <c r="R14" s="201"/>
      <c r="S14" s="201"/>
      <c r="T14" s="201"/>
      <c r="U14" s="201"/>
      <c r="V14" s="201"/>
      <c r="W14" s="201"/>
      <c r="X14" s="192"/>
      <c r="Y14" s="197"/>
    </row>
    <row r="15" spans="1:25">
      <c r="A15" s="467"/>
      <c r="B15" s="470"/>
      <c r="C15" s="473"/>
      <c r="D15" s="476"/>
      <c r="E15" s="480"/>
      <c r="F15" s="483"/>
      <c r="G15" s="18" t="s">
        <v>37</v>
      </c>
      <c r="H15" s="260">
        <f>I15+K15</f>
        <v>0</v>
      </c>
      <c r="I15" s="289">
        <v>0</v>
      </c>
      <c r="J15" s="291">
        <v>0</v>
      </c>
      <c r="K15" s="263"/>
      <c r="L15" s="264"/>
      <c r="M15" s="265"/>
      <c r="N15" s="64"/>
      <c r="O15" s="37"/>
      <c r="P15" s="35"/>
      <c r="Q15" s="38"/>
      <c r="R15" s="201"/>
      <c r="S15" s="201"/>
      <c r="T15" s="44"/>
      <c r="U15" s="201"/>
      <c r="V15" s="201"/>
      <c r="W15" s="201"/>
      <c r="X15" s="192"/>
      <c r="Y15" s="197"/>
    </row>
    <row r="16" spans="1:25" ht="13.5" thickBot="1">
      <c r="A16" s="468"/>
      <c r="B16" s="471"/>
      <c r="C16" s="474"/>
      <c r="D16" s="477"/>
      <c r="E16" s="481"/>
      <c r="F16" s="481"/>
      <c r="G16" s="39" t="s">
        <v>12</v>
      </c>
      <c r="H16" s="237">
        <f t="shared" ref="H16:M16" si="2">SUM(H13:H15)</f>
        <v>0</v>
      </c>
      <c r="I16" s="238">
        <f t="shared" si="2"/>
        <v>0</v>
      </c>
      <c r="J16" s="239">
        <f t="shared" si="2"/>
        <v>0</v>
      </c>
      <c r="K16" s="240">
        <f t="shared" si="2"/>
        <v>0</v>
      </c>
      <c r="L16" s="241">
        <f>SUM(L13:L15)</f>
        <v>0</v>
      </c>
      <c r="M16" s="242">
        <f t="shared" si="2"/>
        <v>0</v>
      </c>
      <c r="N16" s="281"/>
      <c r="O16" s="41"/>
      <c r="P16" s="42"/>
      <c r="Q16" s="43"/>
      <c r="R16" s="201"/>
      <c r="S16" s="201"/>
      <c r="T16" s="44"/>
      <c r="U16" s="201"/>
      <c r="V16" s="201"/>
      <c r="W16" s="201"/>
      <c r="X16" s="192"/>
      <c r="Y16" s="197"/>
    </row>
    <row r="17" spans="1:25" ht="13.15" customHeight="1">
      <c r="A17" s="466"/>
      <c r="B17" s="469"/>
      <c r="C17" s="472"/>
      <c r="D17" s="475" t="s">
        <v>77</v>
      </c>
      <c r="E17" s="484" t="s">
        <v>38</v>
      </c>
      <c r="F17" s="478" t="s">
        <v>78</v>
      </c>
      <c r="G17" s="220" t="s">
        <v>72</v>
      </c>
      <c r="H17" s="255">
        <f>I17+K17</f>
        <v>53</v>
      </c>
      <c r="I17" s="249">
        <v>0</v>
      </c>
      <c r="J17" s="256"/>
      <c r="K17" s="251">
        <v>53</v>
      </c>
      <c r="L17" s="252">
        <v>0</v>
      </c>
      <c r="M17" s="274">
        <v>0</v>
      </c>
      <c r="N17" s="45" t="s">
        <v>75</v>
      </c>
      <c r="O17" s="29" t="s">
        <v>39</v>
      </c>
      <c r="P17" s="30"/>
      <c r="Q17" s="31"/>
      <c r="R17" s="201"/>
      <c r="S17" s="201"/>
      <c r="T17" s="44"/>
      <c r="U17" s="201"/>
      <c r="V17" s="201"/>
      <c r="W17" s="201"/>
      <c r="X17" s="192"/>
      <c r="Y17" s="197"/>
    </row>
    <row r="18" spans="1:25" ht="13.15" customHeight="1">
      <c r="A18" s="467"/>
      <c r="B18" s="470"/>
      <c r="C18" s="473"/>
      <c r="D18" s="476"/>
      <c r="E18" s="485"/>
      <c r="F18" s="482"/>
      <c r="G18" s="32" t="s">
        <v>63</v>
      </c>
      <c r="H18" s="243">
        <f>I18+K18</f>
        <v>0</v>
      </c>
      <c r="I18" s="244">
        <v>0</v>
      </c>
      <c r="J18" s="245">
        <v>0</v>
      </c>
      <c r="K18" s="246">
        <v>0</v>
      </c>
      <c r="L18" s="254">
        <v>0</v>
      </c>
      <c r="M18" s="275">
        <v>0</v>
      </c>
      <c r="N18" s="498" t="s">
        <v>79</v>
      </c>
      <c r="O18" s="34"/>
      <c r="P18" s="35" t="s">
        <v>39</v>
      </c>
      <c r="Q18" s="36"/>
      <c r="R18" s="201"/>
      <c r="S18" s="201"/>
      <c r="T18" s="44"/>
      <c r="U18" s="201"/>
      <c r="V18" s="201"/>
      <c r="W18" s="201"/>
      <c r="X18" s="192"/>
      <c r="Y18" s="197"/>
    </row>
    <row r="19" spans="1:25">
      <c r="A19" s="467"/>
      <c r="B19" s="470"/>
      <c r="C19" s="473"/>
      <c r="D19" s="476"/>
      <c r="E19" s="485"/>
      <c r="F19" s="482"/>
      <c r="G19" s="32" t="s">
        <v>37</v>
      </c>
      <c r="H19" s="243">
        <f>I19+K19</f>
        <v>0</v>
      </c>
      <c r="I19" s="244">
        <v>0</v>
      </c>
      <c r="J19" s="245">
        <v>0</v>
      </c>
      <c r="K19" s="246"/>
      <c r="L19" s="254">
        <v>0</v>
      </c>
      <c r="M19" s="248"/>
      <c r="N19" s="497"/>
      <c r="O19" s="34"/>
      <c r="P19" s="35"/>
      <c r="Q19" s="36"/>
      <c r="R19" s="201"/>
      <c r="S19" s="201"/>
      <c r="T19" s="44"/>
      <c r="U19" s="201"/>
      <c r="V19" s="201"/>
      <c r="W19" s="201"/>
      <c r="X19" s="192"/>
      <c r="Y19" s="197"/>
    </row>
    <row r="20" spans="1:25" ht="11.45" customHeight="1" thickBot="1">
      <c r="A20" s="468"/>
      <c r="B20" s="471"/>
      <c r="C20" s="474"/>
      <c r="D20" s="477"/>
      <c r="E20" s="481"/>
      <c r="F20" s="481"/>
      <c r="G20" s="39" t="s">
        <v>12</v>
      </c>
      <c r="H20" s="237">
        <f>SUM(H17:H19)</f>
        <v>53</v>
      </c>
      <c r="I20" s="238">
        <f>SUM(I17:I19)</f>
        <v>0</v>
      </c>
      <c r="J20" s="239">
        <f>SUM(J17:J19)</f>
        <v>0</v>
      </c>
      <c r="K20" s="240">
        <f>SUM(K17:K19)</f>
        <v>53</v>
      </c>
      <c r="L20" s="240">
        <f t="shared" ref="L20:M20" si="3">SUM(L17:L19)</f>
        <v>0</v>
      </c>
      <c r="M20" s="240">
        <f t="shared" si="3"/>
        <v>0</v>
      </c>
      <c r="N20" s="282"/>
      <c r="O20" s="47"/>
      <c r="P20" s="42"/>
      <c r="Q20" s="48"/>
      <c r="R20" s="201"/>
      <c r="S20" s="201"/>
      <c r="T20" s="44"/>
      <c r="U20" s="201"/>
      <c r="V20" s="201"/>
      <c r="W20" s="201"/>
      <c r="X20" s="192"/>
      <c r="Y20" s="197"/>
    </row>
    <row r="21" spans="1:25" ht="13.15" customHeight="1">
      <c r="A21" s="466"/>
      <c r="B21" s="469"/>
      <c r="C21" s="472"/>
      <c r="D21" s="475" t="s">
        <v>80</v>
      </c>
      <c r="E21" s="484" t="s">
        <v>38</v>
      </c>
      <c r="F21" s="524" t="s">
        <v>81</v>
      </c>
      <c r="G21" s="220" t="s">
        <v>72</v>
      </c>
      <c r="H21" s="255">
        <f>I21+K21</f>
        <v>0</v>
      </c>
      <c r="I21" s="249">
        <v>0</v>
      </c>
      <c r="J21" s="256"/>
      <c r="K21" s="251">
        <v>0</v>
      </c>
      <c r="L21" s="252">
        <v>1807.9</v>
      </c>
      <c r="M21" s="253">
        <v>0</v>
      </c>
      <c r="N21" s="126" t="s">
        <v>212</v>
      </c>
      <c r="O21" s="49"/>
      <c r="P21" s="50" t="s">
        <v>39</v>
      </c>
      <c r="Q21" s="51"/>
      <c r="R21" s="201"/>
      <c r="S21" s="201"/>
      <c r="T21" s="44"/>
      <c r="U21" s="201"/>
      <c r="V21" s="201"/>
      <c r="W21" s="201"/>
      <c r="X21" s="197"/>
      <c r="Y21" s="197"/>
    </row>
    <row r="22" spans="1:25">
      <c r="A22" s="467"/>
      <c r="B22" s="470"/>
      <c r="C22" s="473"/>
      <c r="D22" s="476"/>
      <c r="E22" s="485"/>
      <c r="F22" s="525"/>
      <c r="G22" s="52" t="s">
        <v>63</v>
      </c>
      <c r="H22" s="266">
        <f>I22+K22</f>
        <v>0</v>
      </c>
      <c r="I22" s="267">
        <v>0</v>
      </c>
      <c r="J22" s="268">
        <v>0</v>
      </c>
      <c r="K22" s="269">
        <v>0</v>
      </c>
      <c r="L22" s="270">
        <v>2510.08</v>
      </c>
      <c r="M22" s="271">
        <v>0</v>
      </c>
      <c r="N22" s="64"/>
      <c r="O22" s="53"/>
      <c r="P22" s="54"/>
      <c r="Q22" s="55"/>
      <c r="R22" s="201"/>
      <c r="S22" s="201"/>
      <c r="T22" s="44"/>
      <c r="U22" s="201"/>
      <c r="V22" s="201"/>
      <c r="W22" s="201"/>
      <c r="X22" s="197"/>
      <c r="Y22" s="197"/>
    </row>
    <row r="23" spans="1:25">
      <c r="A23" s="467"/>
      <c r="B23" s="470"/>
      <c r="C23" s="473"/>
      <c r="D23" s="476"/>
      <c r="E23" s="485"/>
      <c r="F23" s="525"/>
      <c r="G23" s="52" t="s">
        <v>37</v>
      </c>
      <c r="H23" s="266">
        <f>I23+K23</f>
        <v>0.8</v>
      </c>
      <c r="I23" s="267">
        <v>0.8</v>
      </c>
      <c r="J23" s="268">
        <v>0.79</v>
      </c>
      <c r="K23" s="269">
        <v>0</v>
      </c>
      <c r="L23" s="270">
        <v>0</v>
      </c>
      <c r="M23" s="271"/>
      <c r="N23" s="33"/>
      <c r="O23" s="53"/>
      <c r="P23" s="54"/>
      <c r="Q23" s="55"/>
      <c r="R23" s="201"/>
      <c r="S23" s="201"/>
      <c r="T23" s="44"/>
      <c r="U23" s="201"/>
      <c r="V23" s="201"/>
      <c r="W23" s="201"/>
      <c r="X23" s="197"/>
      <c r="Y23" s="197"/>
    </row>
    <row r="24" spans="1:25" ht="12.6" customHeight="1" thickBot="1">
      <c r="A24" s="468"/>
      <c r="B24" s="471"/>
      <c r="C24" s="474"/>
      <c r="D24" s="477"/>
      <c r="E24" s="481"/>
      <c r="F24" s="526"/>
      <c r="G24" s="56" t="s">
        <v>12</v>
      </c>
      <c r="H24" s="237">
        <f t="shared" ref="H24:M24" si="4">SUM(H21:H23)</f>
        <v>0.8</v>
      </c>
      <c r="I24" s="238">
        <f t="shared" si="4"/>
        <v>0.8</v>
      </c>
      <c r="J24" s="239">
        <f t="shared" si="4"/>
        <v>0.79</v>
      </c>
      <c r="K24" s="240">
        <f t="shared" si="4"/>
        <v>0</v>
      </c>
      <c r="L24" s="240">
        <f t="shared" si="4"/>
        <v>4317.9799999999996</v>
      </c>
      <c r="M24" s="240">
        <f t="shared" si="4"/>
        <v>0</v>
      </c>
      <c r="N24" s="57"/>
      <c r="O24" s="58"/>
      <c r="P24" s="59"/>
      <c r="Q24" s="60"/>
      <c r="R24" s="201"/>
      <c r="S24" s="201"/>
      <c r="T24" s="44"/>
      <c r="U24" s="201"/>
      <c r="V24" s="201"/>
      <c r="W24" s="201"/>
      <c r="X24" s="197"/>
      <c r="Y24" s="197"/>
    </row>
    <row r="25" spans="1:25" ht="13.15" customHeight="1">
      <c r="A25" s="466"/>
      <c r="B25" s="469"/>
      <c r="C25" s="472"/>
      <c r="D25" s="475" t="s">
        <v>82</v>
      </c>
      <c r="E25" s="484" t="s">
        <v>38</v>
      </c>
      <c r="F25" s="478" t="s">
        <v>83</v>
      </c>
      <c r="G25" s="220" t="s">
        <v>72</v>
      </c>
      <c r="H25" s="243">
        <f>I25+K25</f>
        <v>760</v>
      </c>
      <c r="I25" s="249">
        <v>1</v>
      </c>
      <c r="J25" s="256"/>
      <c r="K25" s="251">
        <v>759</v>
      </c>
      <c r="L25" s="252">
        <v>282</v>
      </c>
      <c r="M25" s="253">
        <v>0</v>
      </c>
      <c r="N25" s="28" t="s">
        <v>75</v>
      </c>
      <c r="O25" s="61" t="s">
        <v>39</v>
      </c>
      <c r="P25" s="62"/>
      <c r="Q25" s="63"/>
      <c r="R25" s="201"/>
      <c r="S25" s="201"/>
      <c r="T25" s="44"/>
      <c r="U25" s="201"/>
      <c r="V25" s="201"/>
      <c r="W25" s="201"/>
      <c r="X25" s="332"/>
      <c r="Y25" s="197"/>
    </row>
    <row r="26" spans="1:25" ht="13.15" customHeight="1">
      <c r="A26" s="467"/>
      <c r="B26" s="470"/>
      <c r="C26" s="473"/>
      <c r="D26" s="476"/>
      <c r="E26" s="485"/>
      <c r="F26" s="482"/>
      <c r="G26" s="32" t="s">
        <v>63</v>
      </c>
      <c r="H26" s="243">
        <f>I26+K26</f>
        <v>1555.7</v>
      </c>
      <c r="I26" s="244">
        <v>11.9</v>
      </c>
      <c r="J26" s="245">
        <v>5.91</v>
      </c>
      <c r="K26" s="246">
        <v>1543.8</v>
      </c>
      <c r="L26" s="254">
        <v>18.5</v>
      </c>
      <c r="M26" s="248">
        <v>0</v>
      </c>
      <c r="N26" s="498" t="s">
        <v>84</v>
      </c>
      <c r="O26" s="65"/>
      <c r="P26" s="66" t="s">
        <v>39</v>
      </c>
      <c r="Q26" s="67"/>
      <c r="R26" s="201"/>
      <c r="S26" s="201"/>
      <c r="T26" s="44"/>
      <c r="U26" s="201"/>
      <c r="V26" s="201"/>
      <c r="W26" s="201"/>
      <c r="X26" s="197"/>
      <c r="Y26" s="197"/>
    </row>
    <row r="27" spans="1:25">
      <c r="A27" s="467"/>
      <c r="B27" s="470"/>
      <c r="C27" s="473"/>
      <c r="D27" s="476"/>
      <c r="E27" s="485"/>
      <c r="F27" s="482"/>
      <c r="G27" s="32" t="s">
        <v>37</v>
      </c>
      <c r="H27" s="243">
        <f>I27+K27</f>
        <v>0.3</v>
      </c>
      <c r="I27" s="244">
        <v>0.3</v>
      </c>
      <c r="J27" s="245">
        <v>0.3</v>
      </c>
      <c r="K27" s="246">
        <v>0</v>
      </c>
      <c r="L27" s="254">
        <v>0</v>
      </c>
      <c r="M27" s="248">
        <v>0</v>
      </c>
      <c r="N27" s="497"/>
      <c r="O27" s="65"/>
      <c r="P27" s="66"/>
      <c r="Q27" s="67"/>
      <c r="R27" s="201"/>
      <c r="S27" s="201"/>
      <c r="T27" s="44"/>
      <c r="U27" s="201"/>
      <c r="V27" s="201"/>
      <c r="W27" s="201"/>
      <c r="X27" s="197"/>
      <c r="Y27" s="197"/>
    </row>
    <row r="28" spans="1:25" ht="13.5" thickBot="1">
      <c r="A28" s="468"/>
      <c r="B28" s="471"/>
      <c r="C28" s="474"/>
      <c r="D28" s="477"/>
      <c r="E28" s="481"/>
      <c r="F28" s="481"/>
      <c r="G28" s="39" t="s">
        <v>12</v>
      </c>
      <c r="H28" s="237">
        <f>SUM(H25:H27)</f>
        <v>2316</v>
      </c>
      <c r="I28" s="238">
        <f t="shared" ref="I28:M28" si="5">SUM(I25:I27)</f>
        <v>13.200000000000001</v>
      </c>
      <c r="J28" s="239">
        <f t="shared" si="5"/>
        <v>6.21</v>
      </c>
      <c r="K28" s="240">
        <f>SUM(K25:K27)</f>
        <v>2302.8000000000002</v>
      </c>
      <c r="L28" s="240">
        <f t="shared" si="5"/>
        <v>300.5</v>
      </c>
      <c r="M28" s="240">
        <f t="shared" si="5"/>
        <v>0</v>
      </c>
      <c r="N28" s="68"/>
      <c r="O28" s="69"/>
      <c r="P28" s="70"/>
      <c r="Q28" s="71"/>
      <c r="R28" s="201"/>
      <c r="S28" s="201"/>
      <c r="T28" s="44"/>
      <c r="U28" s="201"/>
      <c r="V28" s="201"/>
      <c r="W28" s="201"/>
      <c r="X28" s="197"/>
      <c r="Y28" s="197"/>
    </row>
    <row r="29" spans="1:25" ht="13.15" customHeight="1">
      <c r="A29" s="466"/>
      <c r="B29" s="469"/>
      <c r="C29" s="472"/>
      <c r="D29" s="506" t="s">
        <v>85</v>
      </c>
      <c r="E29" s="484" t="s">
        <v>38</v>
      </c>
      <c r="F29" s="478" t="s">
        <v>86</v>
      </c>
      <c r="G29" s="220" t="s">
        <v>72</v>
      </c>
      <c r="H29" s="255">
        <f>I29+K29</f>
        <v>0</v>
      </c>
      <c r="I29" s="249">
        <v>0</v>
      </c>
      <c r="J29" s="256"/>
      <c r="K29" s="251">
        <v>0</v>
      </c>
      <c r="L29" s="252">
        <v>0</v>
      </c>
      <c r="M29" s="253">
        <v>0</v>
      </c>
      <c r="N29" s="496" t="s">
        <v>87</v>
      </c>
      <c r="O29" s="61" t="s">
        <v>39</v>
      </c>
      <c r="P29" s="62"/>
      <c r="Q29" s="63"/>
      <c r="R29" s="201"/>
      <c r="S29" s="201"/>
      <c r="T29" s="44"/>
      <c r="U29" s="201"/>
      <c r="V29" s="201"/>
      <c r="W29" s="201"/>
      <c r="X29" s="197"/>
      <c r="Y29" s="197"/>
    </row>
    <row r="30" spans="1:25">
      <c r="A30" s="467"/>
      <c r="B30" s="470"/>
      <c r="C30" s="473"/>
      <c r="D30" s="507"/>
      <c r="E30" s="485"/>
      <c r="F30" s="479"/>
      <c r="G30" s="32" t="s">
        <v>63</v>
      </c>
      <c r="H30" s="243">
        <f>I30+K30</f>
        <v>1264.94</v>
      </c>
      <c r="I30" s="244">
        <v>69.040000000000006</v>
      </c>
      <c r="J30" s="245">
        <v>2.46</v>
      </c>
      <c r="K30" s="246">
        <v>1195.9000000000001</v>
      </c>
      <c r="L30" s="254">
        <v>0</v>
      </c>
      <c r="M30" s="248">
        <v>0</v>
      </c>
      <c r="N30" s="497"/>
      <c r="O30" s="72"/>
      <c r="P30" s="73"/>
      <c r="Q30" s="74"/>
      <c r="R30" s="75"/>
      <c r="S30" s="75"/>
      <c r="T30" s="228"/>
      <c r="U30" s="201"/>
      <c r="V30" s="201"/>
      <c r="W30" s="201"/>
      <c r="X30" s="197"/>
      <c r="Y30" s="197"/>
    </row>
    <row r="31" spans="1:25">
      <c r="A31" s="467"/>
      <c r="B31" s="470"/>
      <c r="C31" s="473"/>
      <c r="D31" s="507"/>
      <c r="E31" s="485"/>
      <c r="F31" s="479"/>
      <c r="G31" s="32" t="s">
        <v>37</v>
      </c>
      <c r="H31" s="243">
        <f>I31+K31</f>
        <v>0.32</v>
      </c>
      <c r="I31" s="244">
        <v>0.32</v>
      </c>
      <c r="J31" s="245">
        <v>0.3</v>
      </c>
      <c r="K31" s="246">
        <v>0</v>
      </c>
      <c r="L31" s="254">
        <v>0</v>
      </c>
      <c r="M31" s="248">
        <v>0</v>
      </c>
      <c r="N31" s="64"/>
      <c r="O31" s="65"/>
      <c r="P31" s="66"/>
      <c r="Q31" s="67"/>
      <c r="R31" s="201"/>
      <c r="S31" s="201"/>
      <c r="T31" s="44"/>
      <c r="U31" s="201"/>
      <c r="V31" s="201"/>
      <c r="W31" s="201"/>
      <c r="X31" s="197"/>
      <c r="Y31" s="197"/>
    </row>
    <row r="32" spans="1:25" ht="13.5" thickBot="1">
      <c r="A32" s="468"/>
      <c r="B32" s="471"/>
      <c r="C32" s="474"/>
      <c r="D32" s="508"/>
      <c r="E32" s="481"/>
      <c r="F32" s="481"/>
      <c r="G32" s="39" t="s">
        <v>12</v>
      </c>
      <c r="H32" s="237">
        <f t="shared" ref="H32:M32" si="6">SUM(H29:H31)</f>
        <v>1265.26</v>
      </c>
      <c r="I32" s="238">
        <f t="shared" si="6"/>
        <v>69.36</v>
      </c>
      <c r="J32" s="239">
        <f t="shared" si="6"/>
        <v>2.76</v>
      </c>
      <c r="K32" s="240">
        <f t="shared" si="6"/>
        <v>1195.9000000000001</v>
      </c>
      <c r="L32" s="240">
        <f t="shared" si="6"/>
        <v>0</v>
      </c>
      <c r="M32" s="240">
        <f t="shared" si="6"/>
        <v>0</v>
      </c>
      <c r="N32" s="76"/>
      <c r="O32" s="69"/>
      <c r="P32" s="70"/>
      <c r="Q32" s="71"/>
      <c r="R32" s="201"/>
      <c r="S32" s="201"/>
      <c r="T32" s="44"/>
      <c r="U32" s="201"/>
      <c r="V32" s="201"/>
      <c r="W32" s="201"/>
      <c r="X32" s="197"/>
      <c r="Y32" s="197"/>
    </row>
    <row r="33" spans="1:25" ht="13.15" customHeight="1">
      <c r="A33" s="466"/>
      <c r="B33" s="469"/>
      <c r="C33" s="472"/>
      <c r="D33" s="475" t="s">
        <v>88</v>
      </c>
      <c r="E33" s="484" t="s">
        <v>38</v>
      </c>
      <c r="F33" s="478" t="s">
        <v>86</v>
      </c>
      <c r="G33" s="220" t="s">
        <v>72</v>
      </c>
      <c r="H33" s="255">
        <f>I33+K33</f>
        <v>0</v>
      </c>
      <c r="I33" s="249">
        <v>0</v>
      </c>
      <c r="J33" s="256"/>
      <c r="K33" s="251">
        <v>0</v>
      </c>
      <c r="L33" s="252">
        <v>0</v>
      </c>
      <c r="M33" s="253">
        <v>0</v>
      </c>
      <c r="N33" s="28" t="s">
        <v>89</v>
      </c>
      <c r="O33" s="77"/>
      <c r="P33" s="78" t="s">
        <v>39</v>
      </c>
      <c r="Q33" s="31"/>
      <c r="R33" s="201"/>
      <c r="S33" s="201"/>
      <c r="T33" s="44"/>
      <c r="U33" s="201"/>
      <c r="V33" s="201"/>
      <c r="W33" s="201"/>
      <c r="X33" s="197"/>
      <c r="Y33" s="197"/>
    </row>
    <row r="34" spans="1:25">
      <c r="A34" s="467"/>
      <c r="B34" s="470"/>
      <c r="C34" s="473"/>
      <c r="D34" s="476"/>
      <c r="E34" s="485"/>
      <c r="F34" s="482"/>
      <c r="G34" s="32" t="s">
        <v>63</v>
      </c>
      <c r="H34" s="243">
        <f>I34+K34</f>
        <v>0</v>
      </c>
      <c r="I34" s="244">
        <v>0</v>
      </c>
      <c r="J34" s="257"/>
      <c r="K34" s="246">
        <v>0</v>
      </c>
      <c r="L34" s="254">
        <v>0</v>
      </c>
      <c r="M34" s="248">
        <v>0</v>
      </c>
      <c r="N34" s="79"/>
      <c r="O34" s="80"/>
      <c r="P34" s="81"/>
      <c r="Q34" s="36"/>
      <c r="R34" s="201"/>
      <c r="S34" s="201"/>
      <c r="T34" s="44"/>
      <c r="U34" s="201"/>
      <c r="V34" s="201"/>
      <c r="W34" s="201"/>
      <c r="X34" s="197"/>
      <c r="Y34" s="197"/>
    </row>
    <row r="35" spans="1:25">
      <c r="A35" s="467"/>
      <c r="B35" s="470"/>
      <c r="C35" s="473"/>
      <c r="D35" s="476"/>
      <c r="E35" s="480"/>
      <c r="F35" s="483"/>
      <c r="G35" s="18" t="s">
        <v>37</v>
      </c>
      <c r="H35" s="260">
        <f>I35+K35</f>
        <v>0</v>
      </c>
      <c r="I35" s="261"/>
      <c r="J35" s="262"/>
      <c r="K35" s="263"/>
      <c r="L35" s="264"/>
      <c r="M35" s="265"/>
      <c r="N35" s="82"/>
      <c r="O35" s="83"/>
      <c r="P35" s="84"/>
      <c r="Q35" s="38"/>
      <c r="R35" s="201"/>
      <c r="S35" s="201"/>
      <c r="T35" s="44"/>
      <c r="U35" s="201"/>
      <c r="V35" s="201"/>
      <c r="W35" s="201"/>
      <c r="X35" s="197"/>
      <c r="Y35" s="197"/>
    </row>
    <row r="36" spans="1:25" ht="40.15" customHeight="1" thickBot="1">
      <c r="A36" s="468"/>
      <c r="B36" s="471"/>
      <c r="C36" s="474"/>
      <c r="D36" s="477"/>
      <c r="E36" s="481"/>
      <c r="F36" s="481"/>
      <c r="G36" s="39" t="s">
        <v>12</v>
      </c>
      <c r="H36" s="237">
        <f>SUM(H33:H35)</f>
        <v>0</v>
      </c>
      <c r="I36" s="238">
        <f>SUM(I33:I35)</f>
        <v>0</v>
      </c>
      <c r="J36" s="239">
        <f>SUM(J33:J35)</f>
        <v>0</v>
      </c>
      <c r="K36" s="240">
        <f>SUM(K33:K35)</f>
        <v>0</v>
      </c>
      <c r="L36" s="241">
        <f>L33+L34+L35</f>
        <v>0</v>
      </c>
      <c r="M36" s="242">
        <f>M33+M34+M35</f>
        <v>0</v>
      </c>
      <c r="N36" s="76" t="s">
        <v>90</v>
      </c>
      <c r="O36" s="69"/>
      <c r="P36" s="70"/>
      <c r="Q36" s="43"/>
      <c r="R36" s="201"/>
      <c r="S36" s="201"/>
      <c r="T36" s="44"/>
      <c r="U36" s="201"/>
      <c r="V36" s="201"/>
      <c r="W36" s="201"/>
      <c r="X36" s="197"/>
      <c r="Y36" s="197"/>
    </row>
    <row r="37" spans="1:25" ht="13.15" customHeight="1">
      <c r="A37" s="466"/>
      <c r="B37" s="469"/>
      <c r="C37" s="472"/>
      <c r="D37" s="475" t="s">
        <v>91</v>
      </c>
      <c r="E37" s="484" t="s">
        <v>38</v>
      </c>
      <c r="F37" s="478" t="s">
        <v>51</v>
      </c>
      <c r="G37" s="220" t="s">
        <v>72</v>
      </c>
      <c r="H37" s="243">
        <f>I37+K37</f>
        <v>0</v>
      </c>
      <c r="I37" s="249">
        <v>0</v>
      </c>
      <c r="J37" s="256"/>
      <c r="K37" s="251">
        <v>0</v>
      </c>
      <c r="L37" s="252">
        <v>150</v>
      </c>
      <c r="M37" s="253">
        <v>0</v>
      </c>
      <c r="N37" s="45" t="s">
        <v>94</v>
      </c>
      <c r="O37" s="61" t="s">
        <v>39</v>
      </c>
      <c r="P37" s="62"/>
      <c r="Q37" s="31"/>
      <c r="R37" s="201"/>
      <c r="S37" s="201"/>
      <c r="T37" s="44"/>
      <c r="U37" s="201"/>
      <c r="V37" s="201"/>
      <c r="W37" s="201"/>
      <c r="X37" s="197"/>
      <c r="Y37" s="197"/>
    </row>
    <row r="38" spans="1:25">
      <c r="A38" s="467"/>
      <c r="B38" s="470"/>
      <c r="C38" s="473"/>
      <c r="D38" s="476"/>
      <c r="E38" s="485"/>
      <c r="F38" s="482"/>
      <c r="G38" s="32" t="s">
        <v>63</v>
      </c>
      <c r="H38" s="243">
        <f>I38+K38</f>
        <v>0</v>
      </c>
      <c r="I38" s="244">
        <v>0</v>
      </c>
      <c r="J38" s="257"/>
      <c r="K38" s="246">
        <v>0</v>
      </c>
      <c r="L38" s="254">
        <v>200</v>
      </c>
      <c r="M38" s="248">
        <v>0</v>
      </c>
      <c r="N38" s="85" t="s">
        <v>75</v>
      </c>
      <c r="O38" s="65" t="s">
        <v>39</v>
      </c>
      <c r="P38" s="66"/>
      <c r="Q38" s="36"/>
      <c r="R38" s="201"/>
      <c r="S38" s="201"/>
      <c r="T38" s="44"/>
      <c r="U38" s="201"/>
      <c r="V38" s="201"/>
      <c r="W38" s="201"/>
      <c r="X38" s="197"/>
      <c r="Y38" s="197"/>
    </row>
    <row r="39" spans="1:25" ht="26.45" customHeight="1">
      <c r="A39" s="467"/>
      <c r="B39" s="470"/>
      <c r="C39" s="473"/>
      <c r="D39" s="476"/>
      <c r="E39" s="480"/>
      <c r="F39" s="483"/>
      <c r="G39" s="32" t="s">
        <v>37</v>
      </c>
      <c r="H39" s="243">
        <f>I39+K39</f>
        <v>1.42</v>
      </c>
      <c r="I39" s="244">
        <v>1.42</v>
      </c>
      <c r="J39" s="245">
        <v>1.4</v>
      </c>
      <c r="K39" s="246"/>
      <c r="L39" s="247">
        <v>0</v>
      </c>
      <c r="M39" s="248">
        <v>0</v>
      </c>
      <c r="N39" s="383" t="s">
        <v>238</v>
      </c>
      <c r="O39" s="83"/>
      <c r="P39" s="84" t="s">
        <v>39</v>
      </c>
      <c r="Q39" s="38"/>
      <c r="R39" s="201"/>
      <c r="S39" s="201"/>
      <c r="T39" s="44"/>
      <c r="U39" s="201"/>
      <c r="V39" s="201"/>
      <c r="W39" s="201"/>
      <c r="X39" s="197"/>
      <c r="Y39" s="197"/>
    </row>
    <row r="40" spans="1:25">
      <c r="A40" s="467"/>
      <c r="B40" s="470"/>
      <c r="C40" s="473"/>
      <c r="D40" s="476"/>
      <c r="E40" s="480"/>
      <c r="F40" s="480"/>
      <c r="G40" s="18"/>
      <c r="H40" s="260"/>
      <c r="I40" s="261"/>
      <c r="J40" s="262"/>
      <c r="K40" s="263"/>
      <c r="L40" s="264"/>
      <c r="M40" s="265"/>
      <c r="N40" s="85"/>
      <c r="O40" s="83"/>
      <c r="P40" s="84"/>
      <c r="Q40" s="38"/>
      <c r="R40" s="201"/>
      <c r="S40" s="201"/>
      <c r="T40" s="44"/>
      <c r="U40" s="201"/>
      <c r="V40" s="201"/>
      <c r="W40" s="201"/>
      <c r="X40" s="197"/>
      <c r="Y40" s="197"/>
    </row>
    <row r="41" spans="1:25" ht="13.5" thickBot="1">
      <c r="A41" s="468"/>
      <c r="B41" s="471"/>
      <c r="C41" s="474"/>
      <c r="D41" s="477"/>
      <c r="E41" s="481"/>
      <c r="F41" s="481"/>
      <c r="G41" s="39" t="s">
        <v>12</v>
      </c>
      <c r="H41" s="237">
        <f t="shared" ref="H41:M41" si="7">SUM(H37:H40)</f>
        <v>1.42</v>
      </c>
      <c r="I41" s="237">
        <f t="shared" si="7"/>
        <v>1.42</v>
      </c>
      <c r="J41" s="237">
        <f t="shared" si="7"/>
        <v>1.4</v>
      </c>
      <c r="K41" s="237">
        <f t="shared" si="7"/>
        <v>0</v>
      </c>
      <c r="L41" s="237">
        <f t="shared" si="7"/>
        <v>350</v>
      </c>
      <c r="M41" s="237">
        <f t="shared" si="7"/>
        <v>0</v>
      </c>
      <c r="N41" s="86"/>
      <c r="O41" s="69"/>
      <c r="P41" s="70"/>
      <c r="Q41" s="43"/>
      <c r="R41" s="201"/>
      <c r="S41" s="201"/>
      <c r="T41" s="44"/>
      <c r="U41" s="201"/>
      <c r="V41" s="201"/>
      <c r="W41" s="201"/>
      <c r="X41" s="197"/>
      <c r="Y41" s="197"/>
    </row>
    <row r="42" spans="1:25" ht="13.15" customHeight="1">
      <c r="A42" s="466"/>
      <c r="B42" s="469"/>
      <c r="C42" s="472"/>
      <c r="D42" s="475" t="s">
        <v>95</v>
      </c>
      <c r="E42" s="484" t="s">
        <v>38</v>
      </c>
      <c r="F42" s="478" t="s">
        <v>92</v>
      </c>
      <c r="G42" s="220" t="s">
        <v>72</v>
      </c>
      <c r="H42" s="243">
        <f>I42+K42</f>
        <v>0</v>
      </c>
      <c r="I42" s="249">
        <v>0</v>
      </c>
      <c r="J42" s="256"/>
      <c r="K42" s="251">
        <v>0</v>
      </c>
      <c r="L42" s="252">
        <v>0</v>
      </c>
      <c r="M42" s="253">
        <v>0</v>
      </c>
      <c r="N42" s="45" t="s">
        <v>76</v>
      </c>
      <c r="O42" s="61"/>
      <c r="P42" s="62" t="s">
        <v>39</v>
      </c>
      <c r="Q42" s="31"/>
      <c r="R42" s="201"/>
      <c r="S42" s="201"/>
      <c r="T42" s="44"/>
      <c r="U42" s="201"/>
      <c r="V42" s="201"/>
      <c r="W42" s="201"/>
      <c r="X42" s="197"/>
      <c r="Y42" s="197"/>
    </row>
    <row r="43" spans="1:25">
      <c r="A43" s="467"/>
      <c r="B43" s="470"/>
      <c r="C43" s="473"/>
      <c r="D43" s="476"/>
      <c r="E43" s="485"/>
      <c r="F43" s="482"/>
      <c r="G43" s="32" t="s">
        <v>63</v>
      </c>
      <c r="H43" s="243">
        <f>I43+K43</f>
        <v>22.799999999999997</v>
      </c>
      <c r="I43" s="244">
        <v>16.04</v>
      </c>
      <c r="J43" s="245">
        <v>7.42</v>
      </c>
      <c r="K43" s="246">
        <v>6.76</v>
      </c>
      <c r="L43" s="254">
        <v>144</v>
      </c>
      <c r="M43" s="248">
        <v>0</v>
      </c>
      <c r="N43" s="85"/>
      <c r="O43" s="65"/>
      <c r="P43" s="66"/>
      <c r="Q43" s="36"/>
      <c r="R43" s="201"/>
      <c r="S43" s="201"/>
      <c r="T43" s="44"/>
      <c r="U43" s="201"/>
      <c r="V43" s="201"/>
      <c r="W43" s="201"/>
      <c r="X43" s="197"/>
      <c r="Y43" s="197"/>
    </row>
    <row r="44" spans="1:25">
      <c r="A44" s="467"/>
      <c r="B44" s="470"/>
      <c r="C44" s="473"/>
      <c r="D44" s="476"/>
      <c r="E44" s="480"/>
      <c r="F44" s="483"/>
      <c r="G44" s="32" t="s">
        <v>37</v>
      </c>
      <c r="H44" s="243">
        <f>I44+K44</f>
        <v>75.900000000000006</v>
      </c>
      <c r="I44" s="244">
        <v>13.2</v>
      </c>
      <c r="J44" s="245">
        <v>13</v>
      </c>
      <c r="K44" s="246">
        <v>62.7</v>
      </c>
      <c r="L44" s="247">
        <v>0</v>
      </c>
      <c r="M44" s="248"/>
      <c r="N44" s="85"/>
      <c r="O44" s="83"/>
      <c r="P44" s="84"/>
      <c r="Q44" s="38"/>
      <c r="R44" s="201"/>
      <c r="S44" s="201"/>
      <c r="T44" s="44"/>
      <c r="U44" s="201"/>
      <c r="V44" s="201"/>
      <c r="W44" s="201"/>
      <c r="X44" s="197"/>
      <c r="Y44" s="197"/>
    </row>
    <row r="45" spans="1:25" ht="13.5" thickBot="1">
      <c r="A45" s="468"/>
      <c r="B45" s="471"/>
      <c r="C45" s="474"/>
      <c r="D45" s="477"/>
      <c r="E45" s="481"/>
      <c r="F45" s="481"/>
      <c r="G45" s="39" t="s">
        <v>12</v>
      </c>
      <c r="H45" s="237">
        <f t="shared" ref="H45:M45" si="8">SUM(H42:H44)</f>
        <v>98.7</v>
      </c>
      <c r="I45" s="237">
        <f t="shared" si="8"/>
        <v>29.24</v>
      </c>
      <c r="J45" s="237">
        <f t="shared" si="8"/>
        <v>20.420000000000002</v>
      </c>
      <c r="K45" s="237">
        <f t="shared" si="8"/>
        <v>69.460000000000008</v>
      </c>
      <c r="L45" s="237">
        <f t="shared" si="8"/>
        <v>144</v>
      </c>
      <c r="M45" s="237">
        <f t="shared" si="8"/>
        <v>0</v>
      </c>
      <c r="N45" s="86"/>
      <c r="O45" s="69"/>
      <c r="P45" s="70"/>
      <c r="Q45" s="43"/>
      <c r="R45" s="201"/>
      <c r="S45" s="201"/>
      <c r="T45" s="44"/>
      <c r="U45" s="201"/>
      <c r="V45" s="201"/>
      <c r="W45" s="201"/>
      <c r="X45" s="197"/>
      <c r="Y45" s="197"/>
    </row>
    <row r="46" spans="1:25" s="197" customFormat="1" ht="13.15" customHeight="1">
      <c r="A46" s="466"/>
      <c r="B46" s="469"/>
      <c r="C46" s="472"/>
      <c r="D46" s="475" t="s">
        <v>210</v>
      </c>
      <c r="E46" s="484" t="s">
        <v>38</v>
      </c>
      <c r="F46" s="478" t="s">
        <v>51</v>
      </c>
      <c r="G46" s="220" t="s">
        <v>72</v>
      </c>
      <c r="H46" s="243">
        <f>I46+K46</f>
        <v>9.4</v>
      </c>
      <c r="I46" s="249">
        <v>0</v>
      </c>
      <c r="J46" s="256"/>
      <c r="K46" s="251">
        <v>9.4</v>
      </c>
      <c r="L46" s="252">
        <v>0</v>
      </c>
      <c r="M46" s="253">
        <v>0</v>
      </c>
      <c r="N46" s="45" t="s">
        <v>75</v>
      </c>
      <c r="O46" s="61" t="s">
        <v>39</v>
      </c>
      <c r="P46" s="62"/>
      <c r="Q46" s="31"/>
      <c r="R46" s="201"/>
      <c r="S46" s="201"/>
      <c r="T46" s="44"/>
      <c r="U46" s="201"/>
      <c r="V46" s="201"/>
      <c r="W46" s="201"/>
    </row>
    <row r="47" spans="1:25" s="197" customFormat="1">
      <c r="A47" s="467"/>
      <c r="B47" s="470"/>
      <c r="C47" s="473"/>
      <c r="D47" s="476"/>
      <c r="E47" s="485"/>
      <c r="F47" s="482"/>
      <c r="G47" s="32" t="s">
        <v>63</v>
      </c>
      <c r="H47" s="243">
        <f>I47+K47</f>
        <v>0</v>
      </c>
      <c r="I47" s="244">
        <v>0</v>
      </c>
      <c r="J47" s="257"/>
      <c r="K47" s="246">
        <v>0</v>
      </c>
      <c r="L47" s="254">
        <v>0</v>
      </c>
      <c r="M47" s="248">
        <v>0</v>
      </c>
      <c r="N47" s="85"/>
      <c r="O47" s="65"/>
      <c r="P47" s="66"/>
      <c r="Q47" s="36"/>
      <c r="R47" s="201"/>
      <c r="S47" s="201"/>
      <c r="T47" s="44"/>
      <c r="U47" s="201"/>
      <c r="V47" s="201"/>
      <c r="W47" s="201"/>
    </row>
    <row r="48" spans="1:25" s="197" customFormat="1">
      <c r="A48" s="467"/>
      <c r="B48" s="470"/>
      <c r="C48" s="473"/>
      <c r="D48" s="476"/>
      <c r="E48" s="480"/>
      <c r="F48" s="483"/>
      <c r="G48" s="32" t="s">
        <v>37</v>
      </c>
      <c r="H48" s="243">
        <f>I48+K48</f>
        <v>0</v>
      </c>
      <c r="I48" s="244">
        <v>0</v>
      </c>
      <c r="J48" s="245"/>
      <c r="K48" s="246">
        <v>0</v>
      </c>
      <c r="L48" s="247">
        <v>0</v>
      </c>
      <c r="M48" s="248"/>
      <c r="N48" s="85"/>
      <c r="O48" s="83"/>
      <c r="P48" s="84"/>
      <c r="Q48" s="38"/>
      <c r="R48" s="201"/>
      <c r="S48" s="201"/>
      <c r="T48" s="44"/>
      <c r="U48" s="201"/>
      <c r="V48" s="201"/>
      <c r="W48" s="201"/>
    </row>
    <row r="49" spans="1:25" s="197" customFormat="1" ht="13.5" thickBot="1">
      <c r="A49" s="468"/>
      <c r="B49" s="471"/>
      <c r="C49" s="474"/>
      <c r="D49" s="477"/>
      <c r="E49" s="481"/>
      <c r="F49" s="481"/>
      <c r="G49" s="39" t="s">
        <v>12</v>
      </c>
      <c r="H49" s="237">
        <f t="shared" ref="H49:M49" si="9">SUM(H46:H48)</f>
        <v>9.4</v>
      </c>
      <c r="I49" s="237">
        <f t="shared" si="9"/>
        <v>0</v>
      </c>
      <c r="J49" s="237">
        <f t="shared" si="9"/>
        <v>0</v>
      </c>
      <c r="K49" s="237">
        <f t="shared" si="9"/>
        <v>9.4</v>
      </c>
      <c r="L49" s="237">
        <f t="shared" si="9"/>
        <v>0</v>
      </c>
      <c r="M49" s="237">
        <f t="shared" si="9"/>
        <v>0</v>
      </c>
      <c r="N49" s="86"/>
      <c r="O49" s="69"/>
      <c r="P49" s="70"/>
      <c r="Q49" s="43"/>
      <c r="R49" s="201"/>
      <c r="S49" s="201"/>
      <c r="T49" s="44"/>
      <c r="U49" s="201"/>
      <c r="V49" s="201"/>
      <c r="W49" s="201"/>
    </row>
    <row r="50" spans="1:25" ht="13.5" thickBot="1">
      <c r="A50" s="26" t="s">
        <v>11</v>
      </c>
      <c r="B50" s="87" t="s">
        <v>11</v>
      </c>
      <c r="C50" s="486" t="s">
        <v>14</v>
      </c>
      <c r="D50" s="487"/>
      <c r="E50" s="487"/>
      <c r="F50" s="487"/>
      <c r="G50" s="488"/>
      <c r="H50" s="272">
        <f>H16+H20+H24+H28+H32+H36+H41+H45+H49</f>
        <v>3744.5800000000004</v>
      </c>
      <c r="I50" s="272">
        <f t="shared" ref="I50:M50" si="10">I16+I20+I24+I28+I32+I36+I41+I45+I49</f>
        <v>114.02</v>
      </c>
      <c r="J50" s="272">
        <f t="shared" si="10"/>
        <v>31.580000000000002</v>
      </c>
      <c r="K50" s="272">
        <f t="shared" si="10"/>
        <v>3630.5600000000004</v>
      </c>
      <c r="L50" s="272">
        <f t="shared" si="10"/>
        <v>5112.4799999999996</v>
      </c>
      <c r="M50" s="272">
        <f t="shared" si="10"/>
        <v>0</v>
      </c>
      <c r="N50" s="88"/>
      <c r="O50" s="89"/>
      <c r="P50" s="89"/>
      <c r="Q50" s="90"/>
      <c r="R50" s="229"/>
      <c r="S50" s="201"/>
      <c r="T50" s="44"/>
      <c r="U50" s="201"/>
      <c r="V50" s="201"/>
      <c r="W50" s="201"/>
      <c r="X50" s="197"/>
      <c r="Y50" s="197"/>
    </row>
    <row r="51" spans="1:25" ht="13.9" customHeight="1" thickBot="1">
      <c r="A51" s="26" t="s">
        <v>11</v>
      </c>
      <c r="B51" s="27" t="s">
        <v>13</v>
      </c>
      <c r="C51" s="509" t="s">
        <v>96</v>
      </c>
      <c r="D51" s="510"/>
      <c r="E51" s="510"/>
      <c r="F51" s="510"/>
      <c r="G51" s="510"/>
      <c r="H51" s="510"/>
      <c r="I51" s="510"/>
      <c r="J51" s="510"/>
      <c r="K51" s="510"/>
      <c r="L51" s="510"/>
      <c r="M51" s="510"/>
      <c r="N51" s="510"/>
      <c r="O51" s="510"/>
      <c r="P51" s="510"/>
      <c r="Q51" s="511"/>
      <c r="R51" s="229"/>
      <c r="S51" s="201"/>
      <c r="T51" s="44"/>
      <c r="U51" s="201"/>
      <c r="V51" s="201"/>
      <c r="W51" s="201"/>
      <c r="X51" s="197"/>
      <c r="Y51" s="197"/>
    </row>
    <row r="52" spans="1:25" ht="13.15" customHeight="1">
      <c r="A52" s="466" t="s">
        <v>11</v>
      </c>
      <c r="B52" s="469" t="s">
        <v>13</v>
      </c>
      <c r="C52" s="472" t="s">
        <v>11</v>
      </c>
      <c r="D52" s="531" t="s">
        <v>97</v>
      </c>
      <c r="E52" s="484" t="s">
        <v>38</v>
      </c>
      <c r="F52" s="478" t="s">
        <v>62</v>
      </c>
      <c r="G52" s="235" t="s">
        <v>72</v>
      </c>
      <c r="H52" s="274">
        <f>H56+H60+H64+H68+H72+H76+H80+H89+H93+H102+H109+H113+H117+H122+H126+H130+H134+H138+H158+H142+H150+H146+H106</f>
        <v>485.07</v>
      </c>
      <c r="I52" s="274">
        <f t="shared" ref="I52:M52" si="11">I56+I60+I64+I68+I72+I76+I80+I89+I93+I102+I109+I113+I117+I122+I126+I130+I134+I138+I158+I142+I150+I146+I106</f>
        <v>3.8</v>
      </c>
      <c r="J52" s="274">
        <f t="shared" si="11"/>
        <v>0</v>
      </c>
      <c r="K52" s="274">
        <f t="shared" si="11"/>
        <v>481.27</v>
      </c>
      <c r="L52" s="274">
        <f t="shared" si="11"/>
        <v>4926.8999999999987</v>
      </c>
      <c r="M52" s="274">
        <f t="shared" si="11"/>
        <v>140.9</v>
      </c>
      <c r="N52" s="45"/>
      <c r="O52" s="61"/>
      <c r="P52" s="62"/>
      <c r="Q52" s="31"/>
      <c r="R52" s="229"/>
      <c r="S52" s="201"/>
      <c r="T52" s="44"/>
      <c r="U52" s="201"/>
      <c r="V52" s="201"/>
      <c r="W52" s="201"/>
      <c r="X52" s="197"/>
      <c r="Y52" s="197"/>
    </row>
    <row r="53" spans="1:25">
      <c r="A53" s="467"/>
      <c r="B53" s="470"/>
      <c r="C53" s="473"/>
      <c r="D53" s="532"/>
      <c r="E53" s="485"/>
      <c r="F53" s="482"/>
      <c r="G53" s="236" t="s">
        <v>63</v>
      </c>
      <c r="H53" s="275">
        <f>H57+H61+H65+H69+H73+H77+H81+H90+H97+H101+H111+H114+H118+H123+H127+H131+H135+H139+H159+H143+H151+H147+H105+H155+H163</f>
        <v>2205.6800000000003</v>
      </c>
      <c r="I53" s="275">
        <f>I57+I61+I65+I69+I73+I77+I81+I90+I97+I101+I111+I114+I118+I123+I127+I131+I135+I139+I159+I143+I151+I147+I105+I155+I163</f>
        <v>1671.5699999999997</v>
      </c>
      <c r="J53" s="275">
        <f t="shared" ref="J53:M53" si="12">J57+J61+J65+J69+J73+J77+J81+J90+J97+J101+J111+J114+J118+J123+J127+J131+J135+J139+J159+J143+J151+J147+J105+J155+J163</f>
        <v>39.04</v>
      </c>
      <c r="K53" s="275">
        <f t="shared" si="12"/>
        <v>534.11</v>
      </c>
      <c r="L53" s="275">
        <f t="shared" si="12"/>
        <v>9031.5200000000023</v>
      </c>
      <c r="M53" s="275">
        <f t="shared" si="12"/>
        <v>4080.8</v>
      </c>
      <c r="N53" s="85"/>
      <c r="O53" s="65"/>
      <c r="P53" s="66"/>
      <c r="Q53" s="36"/>
      <c r="R53" s="229"/>
      <c r="S53" s="201"/>
      <c r="T53" s="44"/>
      <c r="U53" s="201"/>
      <c r="V53" s="201"/>
      <c r="W53" s="201"/>
      <c r="X53" s="197"/>
      <c r="Y53" s="197"/>
    </row>
    <row r="54" spans="1:25">
      <c r="A54" s="467"/>
      <c r="B54" s="470"/>
      <c r="C54" s="473"/>
      <c r="D54" s="532"/>
      <c r="E54" s="480"/>
      <c r="F54" s="483"/>
      <c r="G54" s="236" t="s">
        <v>37</v>
      </c>
      <c r="H54" s="275">
        <f>H58+H62+H66+H70+H74+H78+H82+H85+H91+H98+H110+H115+H119+H124+H128+H132+H136+H140+H160+H144+H103+H152+H148+H107+H156+H164</f>
        <v>1377.72</v>
      </c>
      <c r="I54" s="275">
        <f t="shared" ref="I54:M54" si="13">I58+I62+I66+I70+I74+I78+I82+I85+I91+I98+I110+I115+I119+I124+I128+I132+I136+I140+I160+I144+I103+I152+I148+I107</f>
        <v>405.25</v>
      </c>
      <c r="J54" s="275">
        <f t="shared" si="13"/>
        <v>20.3</v>
      </c>
      <c r="K54" s="275">
        <f t="shared" si="13"/>
        <v>970.27</v>
      </c>
      <c r="L54" s="275">
        <f t="shared" si="13"/>
        <v>3136.5</v>
      </c>
      <c r="M54" s="275">
        <f t="shared" si="13"/>
        <v>2010.1</v>
      </c>
      <c r="N54" s="85"/>
      <c r="O54" s="83"/>
      <c r="P54" s="84"/>
      <c r="Q54" s="38"/>
      <c r="R54" s="229"/>
      <c r="S54" s="201"/>
      <c r="T54" s="44"/>
      <c r="U54" s="201"/>
      <c r="V54" s="201"/>
      <c r="W54" s="201"/>
      <c r="X54" s="197"/>
      <c r="Y54" s="197"/>
    </row>
    <row r="55" spans="1:25" ht="13.5" thickBot="1">
      <c r="A55" s="468"/>
      <c r="B55" s="471"/>
      <c r="C55" s="474"/>
      <c r="D55" s="533"/>
      <c r="E55" s="481"/>
      <c r="F55" s="481"/>
      <c r="G55" s="39" t="s">
        <v>12</v>
      </c>
      <c r="H55" s="283">
        <f>H52+H53+H54</f>
        <v>4068.4700000000003</v>
      </c>
      <c r="I55" s="283">
        <f t="shared" ref="I55:M55" si="14">I52+I53+I54</f>
        <v>2080.62</v>
      </c>
      <c r="J55" s="283">
        <f t="shared" si="14"/>
        <v>59.34</v>
      </c>
      <c r="K55" s="283">
        <f t="shared" si="14"/>
        <v>1985.65</v>
      </c>
      <c r="L55" s="283">
        <f t="shared" si="14"/>
        <v>17094.920000000002</v>
      </c>
      <c r="M55" s="283">
        <f t="shared" si="14"/>
        <v>6231.7999999999993</v>
      </c>
      <c r="N55" s="91"/>
      <c r="O55" s="69"/>
      <c r="P55" s="70"/>
      <c r="Q55" s="43"/>
      <c r="R55" s="229"/>
      <c r="S55" s="201"/>
      <c r="T55" s="44"/>
      <c r="U55" s="201"/>
      <c r="V55" s="201"/>
      <c r="W55" s="201"/>
      <c r="X55" s="197"/>
      <c r="Y55" s="197"/>
    </row>
    <row r="56" spans="1:25" ht="13.15" customHeight="1">
      <c r="A56" s="466"/>
      <c r="B56" s="469"/>
      <c r="C56" s="472"/>
      <c r="D56" s="475" t="s">
        <v>98</v>
      </c>
      <c r="E56" s="484" t="s">
        <v>38</v>
      </c>
      <c r="F56" s="478" t="s">
        <v>213</v>
      </c>
      <c r="G56" s="220" t="s">
        <v>72</v>
      </c>
      <c r="H56" s="255">
        <f>I56+K56</f>
        <v>463.27</v>
      </c>
      <c r="I56" s="249">
        <v>0</v>
      </c>
      <c r="J56" s="256"/>
      <c r="K56" s="251">
        <v>463.27</v>
      </c>
      <c r="L56" s="252">
        <v>3686</v>
      </c>
      <c r="M56" s="253">
        <v>0</v>
      </c>
      <c r="N56" s="45" t="s">
        <v>75</v>
      </c>
      <c r="O56" s="61" t="s">
        <v>39</v>
      </c>
      <c r="P56" s="62"/>
      <c r="Q56" s="31"/>
      <c r="R56" s="229"/>
      <c r="S56" s="201"/>
      <c r="T56" s="44"/>
      <c r="U56" s="201"/>
      <c r="V56" s="201"/>
      <c r="W56" s="201"/>
      <c r="X56" s="197"/>
      <c r="Y56" s="197"/>
    </row>
    <row r="57" spans="1:25" ht="26.45" customHeight="1">
      <c r="A57" s="467"/>
      <c r="B57" s="470"/>
      <c r="C57" s="473"/>
      <c r="D57" s="476"/>
      <c r="E57" s="485"/>
      <c r="F57" s="482"/>
      <c r="G57" s="32" t="s">
        <v>63</v>
      </c>
      <c r="H57" s="243">
        <f>I57+K57</f>
        <v>250</v>
      </c>
      <c r="I57" s="244">
        <v>7.4</v>
      </c>
      <c r="J57" s="245">
        <v>1.9</v>
      </c>
      <c r="K57" s="246">
        <v>242.6</v>
      </c>
      <c r="L57" s="254">
        <v>1881</v>
      </c>
      <c r="M57" s="248">
        <v>0</v>
      </c>
      <c r="N57" s="383" t="s">
        <v>214</v>
      </c>
      <c r="O57" s="65"/>
      <c r="P57" s="66" t="s">
        <v>39</v>
      </c>
      <c r="Q57" s="36"/>
      <c r="R57" s="229"/>
      <c r="S57" s="201"/>
      <c r="T57" s="44"/>
      <c r="U57" s="201"/>
      <c r="V57" s="201"/>
      <c r="W57" s="201"/>
      <c r="X57" s="197"/>
      <c r="Y57" s="197"/>
    </row>
    <row r="58" spans="1:25">
      <c r="A58" s="467"/>
      <c r="B58" s="470"/>
      <c r="C58" s="473"/>
      <c r="D58" s="476"/>
      <c r="E58" s="480"/>
      <c r="F58" s="483"/>
      <c r="G58" s="32" t="s">
        <v>37</v>
      </c>
      <c r="H58" s="243">
        <f>I58+K58</f>
        <v>731.82</v>
      </c>
      <c r="I58" s="284">
        <v>28.95</v>
      </c>
      <c r="J58" s="245">
        <v>0.56000000000000005</v>
      </c>
      <c r="K58" s="246">
        <v>702.87</v>
      </c>
      <c r="L58" s="247">
        <v>2</v>
      </c>
      <c r="M58" s="248"/>
      <c r="N58" s="85"/>
      <c r="O58" s="83"/>
      <c r="P58" s="84"/>
      <c r="Q58" s="38"/>
      <c r="R58" s="229"/>
      <c r="S58" s="201"/>
      <c r="T58" s="44"/>
      <c r="U58" s="201"/>
      <c r="V58" s="201"/>
      <c r="W58" s="201"/>
      <c r="X58" s="197"/>
      <c r="Y58" s="197"/>
    </row>
    <row r="59" spans="1:25" ht="13.5" thickBot="1">
      <c r="A59" s="468"/>
      <c r="B59" s="471"/>
      <c r="C59" s="474"/>
      <c r="D59" s="477"/>
      <c r="E59" s="481"/>
      <c r="F59" s="481"/>
      <c r="G59" s="39" t="s">
        <v>12</v>
      </c>
      <c r="H59" s="237">
        <f t="shared" ref="H59:M59" si="15">SUM(H56:H58)</f>
        <v>1445.0900000000001</v>
      </c>
      <c r="I59" s="238">
        <f t="shared" si="15"/>
        <v>36.35</v>
      </c>
      <c r="J59" s="239">
        <f t="shared" si="15"/>
        <v>2.46</v>
      </c>
      <c r="K59" s="240">
        <f t="shared" si="15"/>
        <v>1408.74</v>
      </c>
      <c r="L59" s="240">
        <f t="shared" si="15"/>
        <v>5569</v>
      </c>
      <c r="M59" s="240">
        <f t="shared" si="15"/>
        <v>0</v>
      </c>
      <c r="N59" s="372"/>
      <c r="O59" s="69"/>
      <c r="P59" s="70"/>
      <c r="Q59" s="43"/>
      <c r="R59" s="201"/>
      <c r="S59" s="201"/>
      <c r="T59" s="201"/>
      <c r="U59" s="201"/>
      <c r="V59" s="201"/>
      <c r="W59" s="201"/>
      <c r="X59" s="197"/>
      <c r="Y59" s="197"/>
    </row>
    <row r="60" spans="1:25" ht="13.15" customHeight="1">
      <c r="A60" s="466"/>
      <c r="B60" s="469"/>
      <c r="C60" s="472"/>
      <c r="D60" s="475" t="s">
        <v>99</v>
      </c>
      <c r="E60" s="484" t="s">
        <v>38</v>
      </c>
      <c r="F60" s="478" t="s">
        <v>215</v>
      </c>
      <c r="G60" s="220" t="s">
        <v>72</v>
      </c>
      <c r="H60" s="255">
        <f>I60+K60</f>
        <v>0</v>
      </c>
      <c r="I60" s="249">
        <v>0</v>
      </c>
      <c r="J60" s="256"/>
      <c r="K60" s="251">
        <v>0</v>
      </c>
      <c r="L60" s="252">
        <v>58</v>
      </c>
      <c r="M60" s="253">
        <v>0</v>
      </c>
      <c r="N60" s="496" t="s">
        <v>216</v>
      </c>
      <c r="O60" s="61"/>
      <c r="P60" s="62" t="s">
        <v>39</v>
      </c>
      <c r="Q60" s="31"/>
      <c r="R60" s="201"/>
      <c r="S60" s="201"/>
      <c r="T60" s="201"/>
      <c r="U60" s="201"/>
      <c r="V60" s="201"/>
      <c r="W60" s="201"/>
      <c r="X60" s="197"/>
      <c r="Y60" s="197"/>
    </row>
    <row r="61" spans="1:25">
      <c r="A61" s="467"/>
      <c r="B61" s="470"/>
      <c r="C61" s="473"/>
      <c r="D61" s="476"/>
      <c r="E61" s="485"/>
      <c r="F61" s="482"/>
      <c r="G61" s="32" t="s">
        <v>63</v>
      </c>
      <c r="H61" s="243">
        <f>I61+K61</f>
        <v>0</v>
      </c>
      <c r="I61" s="244">
        <v>0</v>
      </c>
      <c r="J61" s="257"/>
      <c r="K61" s="246">
        <v>0</v>
      </c>
      <c r="L61" s="254">
        <v>805</v>
      </c>
      <c r="M61" s="248">
        <v>0</v>
      </c>
      <c r="N61" s="497"/>
      <c r="O61" s="65"/>
      <c r="P61" s="66"/>
      <c r="Q61" s="36"/>
      <c r="R61" s="201"/>
      <c r="S61" s="201"/>
      <c r="T61" s="201"/>
      <c r="U61" s="201"/>
      <c r="V61" s="201"/>
      <c r="W61" s="201"/>
      <c r="X61" s="197"/>
      <c r="Y61" s="197"/>
    </row>
    <row r="62" spans="1:25">
      <c r="A62" s="467"/>
      <c r="B62" s="470"/>
      <c r="C62" s="473"/>
      <c r="D62" s="476"/>
      <c r="E62" s="480"/>
      <c r="F62" s="483"/>
      <c r="G62" s="32" t="s">
        <v>37</v>
      </c>
      <c r="H62" s="243">
        <f>I62+K62</f>
        <v>10</v>
      </c>
      <c r="I62" s="244">
        <v>0</v>
      </c>
      <c r="J62" s="245">
        <v>0</v>
      </c>
      <c r="K62" s="246">
        <v>10</v>
      </c>
      <c r="L62" s="247">
        <v>0</v>
      </c>
      <c r="M62" s="248">
        <v>0</v>
      </c>
      <c r="N62" s="85"/>
      <c r="O62" s="83"/>
      <c r="P62" s="84"/>
      <c r="Q62" s="38"/>
      <c r="R62" s="201"/>
      <c r="S62" s="201"/>
      <c r="T62" s="201"/>
      <c r="U62" s="201"/>
      <c r="V62" s="201"/>
      <c r="W62" s="201"/>
      <c r="X62" s="197"/>
      <c r="Y62" s="197"/>
    </row>
    <row r="63" spans="1:25" ht="13.9" customHeight="1" thickBot="1">
      <c r="A63" s="468"/>
      <c r="B63" s="471"/>
      <c r="C63" s="474"/>
      <c r="D63" s="477"/>
      <c r="E63" s="481"/>
      <c r="F63" s="481"/>
      <c r="G63" s="39" t="s">
        <v>12</v>
      </c>
      <c r="H63" s="237">
        <f>SUM(H60:H62)</f>
        <v>10</v>
      </c>
      <c r="I63" s="238">
        <f>SUM(I60:I62)</f>
        <v>0</v>
      </c>
      <c r="J63" s="239">
        <f>SUM(J60:J62)</f>
        <v>0</v>
      </c>
      <c r="K63" s="240">
        <f>SUM(K60:K62)</f>
        <v>10</v>
      </c>
      <c r="L63" s="240">
        <f t="shared" ref="L63:M63" si="16">SUM(L60:L62)</f>
        <v>863</v>
      </c>
      <c r="M63" s="240">
        <f t="shared" si="16"/>
        <v>0</v>
      </c>
      <c r="N63" s="335"/>
      <c r="O63" s="69"/>
      <c r="P63" s="70"/>
      <c r="Q63" s="43"/>
      <c r="R63" s="201"/>
      <c r="S63" s="201"/>
      <c r="T63" s="201"/>
      <c r="U63" s="201"/>
      <c r="V63" s="201"/>
      <c r="W63" s="201"/>
      <c r="X63" s="197"/>
      <c r="Y63" s="197"/>
    </row>
    <row r="64" spans="1:25" ht="13.15" customHeight="1">
      <c r="A64" s="466"/>
      <c r="B64" s="469"/>
      <c r="C64" s="472"/>
      <c r="D64" s="475" t="s">
        <v>100</v>
      </c>
      <c r="E64" s="484" t="s">
        <v>38</v>
      </c>
      <c r="F64" s="478" t="s">
        <v>92</v>
      </c>
      <c r="G64" s="220" t="s">
        <v>72</v>
      </c>
      <c r="H64" s="243">
        <f>I64+K64</f>
        <v>0</v>
      </c>
      <c r="I64" s="249">
        <v>0</v>
      </c>
      <c r="J64" s="256"/>
      <c r="K64" s="251">
        <v>0</v>
      </c>
      <c r="L64" s="252">
        <v>0</v>
      </c>
      <c r="M64" s="253">
        <v>0</v>
      </c>
      <c r="N64" s="45" t="s">
        <v>76</v>
      </c>
      <c r="O64" s="61" t="s">
        <v>39</v>
      </c>
      <c r="P64" s="62"/>
      <c r="Q64" s="31"/>
      <c r="R64" s="201"/>
      <c r="S64" s="201"/>
      <c r="T64" s="201"/>
      <c r="U64" s="201"/>
      <c r="V64" s="201"/>
      <c r="W64" s="201"/>
      <c r="X64" s="197"/>
      <c r="Y64" s="197"/>
    </row>
    <row r="65" spans="1:25">
      <c r="A65" s="467"/>
      <c r="B65" s="470"/>
      <c r="C65" s="473"/>
      <c r="D65" s="476"/>
      <c r="E65" s="485"/>
      <c r="F65" s="482"/>
      <c r="G65" s="32" t="s">
        <v>63</v>
      </c>
      <c r="H65" s="243">
        <f>I65+K65</f>
        <v>810.66</v>
      </c>
      <c r="I65" s="244">
        <v>739.56</v>
      </c>
      <c r="J65" s="245">
        <v>8.27</v>
      </c>
      <c r="K65" s="246">
        <v>71.099999999999994</v>
      </c>
      <c r="L65" s="254">
        <v>0</v>
      </c>
      <c r="M65" s="248">
        <v>0</v>
      </c>
      <c r="N65" s="85"/>
      <c r="O65" s="65"/>
      <c r="P65" s="66"/>
      <c r="Q65" s="36"/>
      <c r="R65" s="201"/>
      <c r="S65" s="201"/>
      <c r="T65" s="201"/>
      <c r="U65" s="201"/>
      <c r="V65" s="201"/>
      <c r="W65" s="201"/>
      <c r="X65" s="197"/>
      <c r="Y65" s="197"/>
    </row>
    <row r="66" spans="1:25">
      <c r="A66" s="467"/>
      <c r="B66" s="470"/>
      <c r="C66" s="473"/>
      <c r="D66" s="476"/>
      <c r="E66" s="480"/>
      <c r="F66" s="483"/>
      <c r="G66" s="32" t="s">
        <v>37</v>
      </c>
      <c r="H66" s="243">
        <f>I66+K66</f>
        <v>139.20000000000002</v>
      </c>
      <c r="I66" s="244">
        <v>132.4</v>
      </c>
      <c r="J66" s="245">
        <v>3.17</v>
      </c>
      <c r="K66" s="246">
        <v>6.8</v>
      </c>
      <c r="L66" s="247">
        <v>0</v>
      </c>
      <c r="M66" s="248"/>
      <c r="N66" s="85"/>
      <c r="O66" s="83"/>
      <c r="P66" s="84"/>
      <c r="Q66" s="38"/>
      <c r="R66" s="201"/>
      <c r="S66" s="201"/>
      <c r="T66" s="201"/>
      <c r="U66" s="201"/>
      <c r="V66" s="201"/>
      <c r="W66" s="201"/>
      <c r="X66" s="197"/>
      <c r="Y66" s="197"/>
    </row>
    <row r="67" spans="1:25" ht="26.45" customHeight="1" thickBot="1">
      <c r="A67" s="468"/>
      <c r="B67" s="471"/>
      <c r="C67" s="474"/>
      <c r="D67" s="477"/>
      <c r="E67" s="481"/>
      <c r="F67" s="481"/>
      <c r="G67" s="39" t="s">
        <v>12</v>
      </c>
      <c r="H67" s="237">
        <f>SUM(H64:H66)</f>
        <v>949.86</v>
      </c>
      <c r="I67" s="238">
        <f>SUM(I64:I66)</f>
        <v>871.95999999999992</v>
      </c>
      <c r="J67" s="239">
        <f>SUM(J64:J66)</f>
        <v>11.44</v>
      </c>
      <c r="K67" s="240">
        <f>SUM(K64:K66)</f>
        <v>77.899999999999991</v>
      </c>
      <c r="L67" s="240">
        <f t="shared" ref="L67:M67" si="17">SUM(L64:L66)</f>
        <v>0</v>
      </c>
      <c r="M67" s="240">
        <f t="shared" si="17"/>
        <v>0</v>
      </c>
      <c r="N67" s="86"/>
      <c r="O67" s="69"/>
      <c r="P67" s="70"/>
      <c r="Q67" s="43"/>
      <c r="R67" s="201"/>
      <c r="S67" s="201"/>
      <c r="T67" s="201"/>
      <c r="U67" s="201"/>
      <c r="V67" s="201"/>
      <c r="W67" s="201"/>
      <c r="X67" s="197"/>
      <c r="Y67" s="197"/>
    </row>
    <row r="68" spans="1:25" ht="13.15" customHeight="1">
      <c r="A68" s="466"/>
      <c r="B68" s="469"/>
      <c r="C68" s="472"/>
      <c r="D68" s="475" t="s">
        <v>101</v>
      </c>
      <c r="E68" s="484" t="s">
        <v>38</v>
      </c>
      <c r="F68" s="478" t="s">
        <v>92</v>
      </c>
      <c r="G68" s="220" t="s">
        <v>72</v>
      </c>
      <c r="H68" s="243">
        <f>I68+K68</f>
        <v>0</v>
      </c>
      <c r="I68" s="249">
        <v>0</v>
      </c>
      <c r="J68" s="250">
        <v>0</v>
      </c>
      <c r="K68" s="251">
        <v>0</v>
      </c>
      <c r="L68" s="252">
        <v>0</v>
      </c>
      <c r="M68" s="253">
        <v>0</v>
      </c>
      <c r="N68" s="45" t="s">
        <v>76</v>
      </c>
      <c r="O68" s="61" t="s">
        <v>39</v>
      </c>
      <c r="P68" s="62"/>
      <c r="Q68" s="31"/>
      <c r="R68" s="201"/>
      <c r="S68" s="201"/>
      <c r="T68" s="201"/>
      <c r="U68" s="201"/>
      <c r="V68" s="201"/>
      <c r="W68" s="201"/>
      <c r="X68" s="197"/>
      <c r="Y68" s="197"/>
    </row>
    <row r="69" spans="1:25">
      <c r="A69" s="467"/>
      <c r="B69" s="470"/>
      <c r="C69" s="473"/>
      <c r="D69" s="476"/>
      <c r="E69" s="485"/>
      <c r="F69" s="482"/>
      <c r="G69" s="32" t="s">
        <v>63</v>
      </c>
      <c r="H69" s="243">
        <f>I69+K69</f>
        <v>670.80000000000007</v>
      </c>
      <c r="I69" s="244">
        <v>625.6</v>
      </c>
      <c r="J69" s="245">
        <v>7.58</v>
      </c>
      <c r="K69" s="246">
        <v>45.2</v>
      </c>
      <c r="L69" s="254">
        <v>0</v>
      </c>
      <c r="M69" s="248">
        <v>0</v>
      </c>
      <c r="N69" s="85"/>
      <c r="O69" s="65"/>
      <c r="P69" s="66"/>
      <c r="Q69" s="36"/>
      <c r="R69" s="201"/>
      <c r="S69" s="201"/>
      <c r="T69" s="201"/>
      <c r="U69" s="201"/>
      <c r="V69" s="201"/>
      <c r="W69" s="201"/>
      <c r="X69" s="197"/>
      <c r="Y69" s="197"/>
    </row>
    <row r="70" spans="1:25">
      <c r="A70" s="467"/>
      <c r="B70" s="470"/>
      <c r="C70" s="473"/>
      <c r="D70" s="476"/>
      <c r="E70" s="480"/>
      <c r="F70" s="483"/>
      <c r="G70" s="32" t="s">
        <v>37</v>
      </c>
      <c r="H70" s="243">
        <f>I70+K70</f>
        <v>221.23000000000002</v>
      </c>
      <c r="I70" s="244">
        <v>171.33</v>
      </c>
      <c r="J70" s="245">
        <v>3.27</v>
      </c>
      <c r="K70" s="246">
        <v>49.9</v>
      </c>
      <c r="L70" s="247">
        <v>0</v>
      </c>
      <c r="M70" s="248"/>
      <c r="N70" s="85"/>
      <c r="O70" s="83"/>
      <c r="P70" s="84"/>
      <c r="Q70" s="38"/>
      <c r="R70" s="201"/>
      <c r="S70" s="201"/>
      <c r="T70" s="201"/>
      <c r="U70" s="201"/>
      <c r="V70" s="201"/>
      <c r="W70" s="201"/>
      <c r="X70" s="197"/>
      <c r="Y70" s="197"/>
    </row>
    <row r="71" spans="1:25" ht="13.5" thickBot="1">
      <c r="A71" s="468"/>
      <c r="B71" s="471"/>
      <c r="C71" s="474"/>
      <c r="D71" s="477"/>
      <c r="E71" s="481"/>
      <c r="F71" s="481"/>
      <c r="G71" s="39" t="s">
        <v>12</v>
      </c>
      <c r="H71" s="237">
        <f>SUM(H68:H70)</f>
        <v>892.03000000000009</v>
      </c>
      <c r="I71" s="238">
        <f>SUM(I68:I70)</f>
        <v>796.93000000000006</v>
      </c>
      <c r="J71" s="239">
        <f>SUM(J68:J70)</f>
        <v>10.85</v>
      </c>
      <c r="K71" s="240">
        <f>SUM(K68:K70)</f>
        <v>95.1</v>
      </c>
      <c r="L71" s="240">
        <f t="shared" ref="L71:M71" si="18">SUM(L68:L70)</f>
        <v>0</v>
      </c>
      <c r="M71" s="240">
        <f t="shared" si="18"/>
        <v>0</v>
      </c>
      <c r="N71" s="86"/>
      <c r="O71" s="69"/>
      <c r="P71" s="70"/>
      <c r="Q71" s="43"/>
      <c r="R71" s="201"/>
      <c r="S71" s="201"/>
      <c r="T71" s="201"/>
      <c r="U71" s="201"/>
      <c r="V71" s="201"/>
      <c r="W71" s="201"/>
      <c r="X71" s="197"/>
      <c r="Y71" s="197"/>
    </row>
    <row r="72" spans="1:25" ht="13.15" customHeight="1">
      <c r="A72" s="466"/>
      <c r="B72" s="469"/>
      <c r="C72" s="472"/>
      <c r="D72" s="475" t="s">
        <v>102</v>
      </c>
      <c r="E72" s="484" t="s">
        <v>38</v>
      </c>
      <c r="F72" s="478" t="s">
        <v>107</v>
      </c>
      <c r="G72" s="220" t="s">
        <v>72</v>
      </c>
      <c r="H72" s="243">
        <f>I72+K72</f>
        <v>0</v>
      </c>
      <c r="I72" s="249">
        <v>0</v>
      </c>
      <c r="J72" s="250">
        <v>0</v>
      </c>
      <c r="K72" s="251">
        <v>0</v>
      </c>
      <c r="L72" s="252">
        <v>405</v>
      </c>
      <c r="M72" s="253">
        <v>0</v>
      </c>
      <c r="N72" s="45" t="s">
        <v>75</v>
      </c>
      <c r="O72" s="61" t="s">
        <v>39</v>
      </c>
      <c r="P72" s="62"/>
      <c r="Q72" s="31"/>
      <c r="R72" s="201"/>
      <c r="S72" s="201"/>
      <c r="T72" s="201"/>
      <c r="U72" s="201"/>
      <c r="V72" s="201"/>
      <c r="W72" s="201"/>
      <c r="X72" s="197"/>
      <c r="Y72" s="197"/>
    </row>
    <row r="73" spans="1:25" ht="26.45" customHeight="1">
      <c r="A73" s="467"/>
      <c r="B73" s="470"/>
      <c r="C73" s="473"/>
      <c r="D73" s="476"/>
      <c r="E73" s="485"/>
      <c r="F73" s="482"/>
      <c r="G73" s="32" t="s">
        <v>63</v>
      </c>
      <c r="H73" s="243">
        <f>I73+K73</f>
        <v>75</v>
      </c>
      <c r="I73" s="244">
        <v>1.8</v>
      </c>
      <c r="J73" s="245">
        <v>1.77</v>
      </c>
      <c r="K73" s="246">
        <v>73.2</v>
      </c>
      <c r="L73" s="254">
        <v>846</v>
      </c>
      <c r="M73" s="248">
        <v>0</v>
      </c>
      <c r="N73" s="132" t="s">
        <v>217</v>
      </c>
      <c r="O73" s="65"/>
      <c r="P73" s="66" t="s">
        <v>39</v>
      </c>
      <c r="Q73" s="36"/>
      <c r="R73" s="201"/>
      <c r="S73" s="201"/>
      <c r="T73" s="201"/>
      <c r="U73" s="201"/>
      <c r="V73" s="201"/>
      <c r="W73" s="201"/>
      <c r="X73" s="197"/>
      <c r="Y73" s="197"/>
    </row>
    <row r="74" spans="1:25">
      <c r="A74" s="467"/>
      <c r="B74" s="470"/>
      <c r="C74" s="473"/>
      <c r="D74" s="476"/>
      <c r="E74" s="480"/>
      <c r="F74" s="483"/>
      <c r="G74" s="18" t="s">
        <v>37</v>
      </c>
      <c r="H74" s="243">
        <f>I74+K74</f>
        <v>151.30000000000001</v>
      </c>
      <c r="I74" s="244">
        <v>1.3</v>
      </c>
      <c r="J74" s="245">
        <v>1.28</v>
      </c>
      <c r="K74" s="246">
        <v>150</v>
      </c>
      <c r="L74" s="247">
        <v>0</v>
      </c>
      <c r="M74" s="248"/>
      <c r="N74" s="92"/>
      <c r="O74" s="83"/>
      <c r="P74" s="84"/>
      <c r="Q74" s="38"/>
      <c r="R74" s="201"/>
      <c r="S74" s="201"/>
      <c r="T74" s="201"/>
      <c r="U74" s="201"/>
      <c r="V74" s="201"/>
      <c r="W74" s="201"/>
      <c r="X74" s="197"/>
      <c r="Y74" s="197"/>
    </row>
    <row r="75" spans="1:25" ht="13.5" thickBot="1">
      <c r="A75" s="468"/>
      <c r="B75" s="471"/>
      <c r="C75" s="474"/>
      <c r="D75" s="477"/>
      <c r="E75" s="481"/>
      <c r="F75" s="481"/>
      <c r="G75" s="39" t="s">
        <v>12</v>
      </c>
      <c r="H75" s="237">
        <f>SUM(H72:H74)</f>
        <v>226.3</v>
      </c>
      <c r="I75" s="238">
        <f>SUM(I72:I74)</f>
        <v>3.1</v>
      </c>
      <c r="J75" s="239">
        <f>SUM(J72:J74)</f>
        <v>3.05</v>
      </c>
      <c r="K75" s="240">
        <f>SUM(K72:K74)</f>
        <v>223.2</v>
      </c>
      <c r="L75" s="240">
        <f t="shared" ref="L75:M75" si="19">SUM(L72:L74)</f>
        <v>1251</v>
      </c>
      <c r="M75" s="240">
        <f t="shared" si="19"/>
        <v>0</v>
      </c>
      <c r="N75" s="230"/>
      <c r="O75" s="69"/>
      <c r="P75" s="70"/>
      <c r="Q75" s="43"/>
      <c r="R75" s="201"/>
      <c r="S75" s="201"/>
      <c r="T75" s="201"/>
      <c r="U75" s="201"/>
      <c r="V75" s="201"/>
      <c r="W75" s="201"/>
      <c r="X75" s="197"/>
      <c r="Y75" s="197"/>
    </row>
    <row r="76" spans="1:25" ht="13.15" customHeight="1">
      <c r="A76" s="466"/>
      <c r="B76" s="469"/>
      <c r="C76" s="472"/>
      <c r="D76" s="475" t="s">
        <v>103</v>
      </c>
      <c r="E76" s="484" t="s">
        <v>38</v>
      </c>
      <c r="F76" s="478" t="s">
        <v>107</v>
      </c>
      <c r="G76" s="220" t="s">
        <v>72</v>
      </c>
      <c r="H76" s="255">
        <f>I76+K76</f>
        <v>0</v>
      </c>
      <c r="I76" s="249">
        <v>0</v>
      </c>
      <c r="J76" s="250">
        <v>0</v>
      </c>
      <c r="K76" s="251">
        <v>0</v>
      </c>
      <c r="L76" s="252">
        <v>0</v>
      </c>
      <c r="M76" s="253">
        <v>0</v>
      </c>
      <c r="N76" s="45" t="s">
        <v>75</v>
      </c>
      <c r="O76" s="61" t="s">
        <v>39</v>
      </c>
      <c r="P76" s="93"/>
      <c r="Q76" s="31"/>
      <c r="R76" s="201"/>
      <c r="S76" s="201"/>
      <c r="T76" s="201"/>
      <c r="U76" s="201"/>
      <c r="V76" s="201"/>
      <c r="W76" s="201"/>
      <c r="X76" s="197"/>
      <c r="Y76" s="197"/>
    </row>
    <row r="77" spans="1:25">
      <c r="A77" s="467"/>
      <c r="B77" s="470"/>
      <c r="C77" s="473"/>
      <c r="D77" s="476"/>
      <c r="E77" s="485"/>
      <c r="F77" s="482"/>
      <c r="G77" s="32" t="s">
        <v>63</v>
      </c>
      <c r="H77" s="243">
        <f>I77+K77</f>
        <v>20.21</v>
      </c>
      <c r="I77" s="244">
        <v>0</v>
      </c>
      <c r="J77" s="245">
        <v>0</v>
      </c>
      <c r="K77" s="246">
        <v>20.21</v>
      </c>
      <c r="L77" s="254">
        <v>261</v>
      </c>
      <c r="M77" s="248">
        <v>0</v>
      </c>
      <c r="N77" s="85" t="s">
        <v>76</v>
      </c>
      <c r="O77" s="65"/>
      <c r="P77" s="94" t="s">
        <v>39</v>
      </c>
      <c r="Q77" s="36"/>
      <c r="R77" s="201"/>
      <c r="S77" s="201"/>
      <c r="T77" s="201"/>
      <c r="U77" s="201"/>
      <c r="V77" s="201"/>
      <c r="W77" s="201"/>
      <c r="X77" s="197"/>
      <c r="Y77" s="197"/>
    </row>
    <row r="78" spans="1:25">
      <c r="A78" s="467"/>
      <c r="B78" s="470"/>
      <c r="C78" s="473"/>
      <c r="D78" s="476"/>
      <c r="E78" s="480"/>
      <c r="F78" s="483"/>
      <c r="G78" s="32" t="s">
        <v>37</v>
      </c>
      <c r="H78" s="243">
        <f>I78+K78</f>
        <v>26</v>
      </c>
      <c r="I78" s="244">
        <v>0</v>
      </c>
      <c r="J78" s="245">
        <v>0</v>
      </c>
      <c r="K78" s="246">
        <v>26</v>
      </c>
      <c r="L78" s="254">
        <v>120</v>
      </c>
      <c r="M78" s="248"/>
      <c r="N78" s="64"/>
      <c r="O78" s="83"/>
      <c r="P78" s="95"/>
      <c r="Q78" s="38"/>
      <c r="R78" s="201"/>
      <c r="S78" s="201"/>
      <c r="T78" s="201"/>
      <c r="U78" s="201"/>
      <c r="V78" s="201"/>
      <c r="W78" s="201"/>
      <c r="X78" s="197"/>
      <c r="Y78" s="197"/>
    </row>
    <row r="79" spans="1:25" ht="13.5" thickBot="1">
      <c r="A79" s="468"/>
      <c r="B79" s="471"/>
      <c r="C79" s="474"/>
      <c r="D79" s="477"/>
      <c r="E79" s="481"/>
      <c r="F79" s="481"/>
      <c r="G79" s="39" t="s">
        <v>12</v>
      </c>
      <c r="H79" s="237">
        <f>SUM(H76:H78)</f>
        <v>46.21</v>
      </c>
      <c r="I79" s="238">
        <f>SUM(I76:I78)</f>
        <v>0</v>
      </c>
      <c r="J79" s="239">
        <f>SUM(J76:J78)</f>
        <v>0</v>
      </c>
      <c r="K79" s="240">
        <f>SUM(K76:K78)</f>
        <v>46.21</v>
      </c>
      <c r="L79" s="240">
        <f t="shared" ref="L79:M79" si="20">SUM(L76:L78)</f>
        <v>381</v>
      </c>
      <c r="M79" s="240">
        <f t="shared" si="20"/>
        <v>0</v>
      </c>
      <c r="N79" s="230"/>
      <c r="O79" s="69"/>
      <c r="P79" s="96"/>
      <c r="Q79" s="43"/>
      <c r="R79" s="201"/>
      <c r="S79" s="201"/>
      <c r="T79" s="201"/>
      <c r="U79" s="201"/>
      <c r="V79" s="201"/>
      <c r="W79" s="201"/>
      <c r="X79" s="197"/>
      <c r="Y79" s="197"/>
    </row>
    <row r="80" spans="1:25" ht="13.15" customHeight="1">
      <c r="A80" s="466"/>
      <c r="B80" s="469"/>
      <c r="C80" s="472"/>
      <c r="D80" s="475" t="s">
        <v>104</v>
      </c>
      <c r="E80" s="484" t="s">
        <v>38</v>
      </c>
      <c r="F80" s="478" t="s">
        <v>86</v>
      </c>
      <c r="G80" s="220" t="s">
        <v>72</v>
      </c>
      <c r="H80" s="255">
        <f>I80+K80</f>
        <v>0</v>
      </c>
      <c r="I80" s="249">
        <v>0</v>
      </c>
      <c r="J80" s="256"/>
      <c r="K80" s="251">
        <v>0</v>
      </c>
      <c r="L80" s="252">
        <v>0</v>
      </c>
      <c r="M80" s="253">
        <v>0</v>
      </c>
      <c r="N80" s="92" t="s">
        <v>218</v>
      </c>
      <c r="O80" s="65"/>
      <c r="P80" s="66" t="s">
        <v>39</v>
      </c>
      <c r="Q80" s="31"/>
      <c r="R80" s="201"/>
      <c r="S80" s="201"/>
      <c r="T80" s="201"/>
      <c r="U80" s="201"/>
      <c r="V80" s="201"/>
      <c r="W80" s="201"/>
      <c r="X80" s="197"/>
      <c r="Y80" s="197"/>
    </row>
    <row r="81" spans="1:25">
      <c r="A81" s="467"/>
      <c r="B81" s="470"/>
      <c r="C81" s="473"/>
      <c r="D81" s="476"/>
      <c r="E81" s="485"/>
      <c r="F81" s="482"/>
      <c r="G81" s="32" t="s">
        <v>63</v>
      </c>
      <c r="H81" s="243">
        <f>I81+K81</f>
        <v>0</v>
      </c>
      <c r="I81" s="244">
        <v>0</v>
      </c>
      <c r="J81" s="257"/>
      <c r="K81" s="246">
        <v>0</v>
      </c>
      <c r="L81" s="254">
        <v>0</v>
      </c>
      <c r="M81" s="248">
        <v>0</v>
      </c>
      <c r="N81" s="64" t="s">
        <v>219</v>
      </c>
      <c r="O81" s="65"/>
      <c r="P81" s="66" t="s">
        <v>39</v>
      </c>
      <c r="Q81" s="36"/>
      <c r="R81" s="201"/>
      <c r="S81" s="201"/>
      <c r="T81" s="201"/>
      <c r="U81" s="201"/>
      <c r="V81" s="201"/>
      <c r="W81" s="201"/>
      <c r="X81" s="197"/>
      <c r="Y81" s="197"/>
    </row>
    <row r="82" spans="1:25">
      <c r="A82" s="467"/>
      <c r="B82" s="470"/>
      <c r="C82" s="473"/>
      <c r="D82" s="476"/>
      <c r="E82" s="480"/>
      <c r="F82" s="483"/>
      <c r="G82" s="32" t="s">
        <v>37</v>
      </c>
      <c r="H82" s="243">
        <f>I82+K82</f>
        <v>0</v>
      </c>
      <c r="I82" s="284">
        <v>0</v>
      </c>
      <c r="J82" s="257"/>
      <c r="K82" s="285">
        <v>0</v>
      </c>
      <c r="L82" s="254">
        <v>0</v>
      </c>
      <c r="M82" s="248">
        <v>0</v>
      </c>
      <c r="N82" s="92" t="s">
        <v>220</v>
      </c>
      <c r="O82" s="83"/>
      <c r="P82" s="84" t="s">
        <v>39</v>
      </c>
      <c r="Q82" s="38"/>
      <c r="R82" s="201"/>
      <c r="S82" s="201"/>
      <c r="T82" s="201"/>
      <c r="U82" s="201"/>
      <c r="V82" s="201"/>
      <c r="W82" s="201"/>
      <c r="X82" s="197"/>
      <c r="Y82" s="197"/>
    </row>
    <row r="83" spans="1:25">
      <c r="A83" s="467"/>
      <c r="B83" s="470"/>
      <c r="C83" s="473"/>
      <c r="D83" s="476"/>
      <c r="E83" s="480"/>
      <c r="F83" s="480"/>
      <c r="G83" s="18"/>
      <c r="H83" s="260"/>
      <c r="I83" s="261"/>
      <c r="J83" s="262"/>
      <c r="K83" s="263"/>
      <c r="L83" s="264"/>
      <c r="M83" s="265"/>
      <c r="N83" s="192"/>
      <c r="O83" s="83"/>
      <c r="P83" s="84"/>
      <c r="Q83" s="38"/>
      <c r="R83" s="201"/>
      <c r="S83" s="201"/>
      <c r="T83" s="201"/>
      <c r="U83" s="201"/>
      <c r="V83" s="201"/>
      <c r="W83" s="201"/>
      <c r="X83" s="197"/>
      <c r="Y83" s="197"/>
    </row>
    <row r="84" spans="1:25" ht="13.5" thickBot="1">
      <c r="A84" s="468"/>
      <c r="B84" s="471"/>
      <c r="C84" s="474"/>
      <c r="D84" s="477"/>
      <c r="E84" s="481"/>
      <c r="F84" s="481"/>
      <c r="G84" s="39" t="s">
        <v>12</v>
      </c>
      <c r="H84" s="237">
        <f>SUM(H80:H83)</f>
        <v>0</v>
      </c>
      <c r="I84" s="238">
        <f>SUM(I80:I82)</f>
        <v>0</v>
      </c>
      <c r="J84" s="239">
        <f>SUM(J80:J82)</f>
        <v>0</v>
      </c>
      <c r="K84" s="240">
        <f>SUM(K80:K82)</f>
        <v>0</v>
      </c>
      <c r="L84" s="241">
        <f>SUM(L80:L83)</f>
        <v>0</v>
      </c>
      <c r="M84" s="242">
        <f>SUM(M80:M83)</f>
        <v>0</v>
      </c>
      <c r="N84" s="192"/>
      <c r="O84" s="69"/>
      <c r="P84" s="70"/>
      <c r="Q84" s="43"/>
      <c r="R84" s="201"/>
      <c r="S84" s="201"/>
      <c r="T84" s="201"/>
      <c r="U84" s="201"/>
      <c r="V84" s="201"/>
      <c r="W84" s="201"/>
      <c r="X84" s="197"/>
      <c r="Y84" s="197"/>
    </row>
    <row r="85" spans="1:25" ht="13.15" customHeight="1">
      <c r="A85" s="466"/>
      <c r="B85" s="469"/>
      <c r="C85" s="472"/>
      <c r="D85" s="475" t="s">
        <v>105</v>
      </c>
      <c r="E85" s="484" t="s">
        <v>38</v>
      </c>
      <c r="F85" s="478" t="s">
        <v>107</v>
      </c>
      <c r="G85" s="220" t="s">
        <v>37</v>
      </c>
      <c r="H85" s="255">
        <f>I85+K85</f>
        <v>0</v>
      </c>
      <c r="I85" s="249">
        <v>0</v>
      </c>
      <c r="J85" s="256"/>
      <c r="K85" s="251">
        <v>0</v>
      </c>
      <c r="L85" s="252">
        <v>0</v>
      </c>
      <c r="M85" s="253">
        <v>0</v>
      </c>
      <c r="N85" s="97" t="s">
        <v>76</v>
      </c>
      <c r="O85" s="61"/>
      <c r="P85" s="62"/>
      <c r="Q85" s="31"/>
      <c r="R85" s="201"/>
      <c r="S85" s="201"/>
      <c r="T85" s="201"/>
      <c r="U85" s="201"/>
      <c r="V85" s="201"/>
      <c r="W85" s="201"/>
      <c r="X85" s="197"/>
      <c r="Y85" s="197"/>
    </row>
    <row r="86" spans="1:25">
      <c r="A86" s="467"/>
      <c r="B86" s="470"/>
      <c r="C86" s="473"/>
      <c r="D86" s="476"/>
      <c r="E86" s="485"/>
      <c r="F86" s="482"/>
      <c r="G86" s="32" t="s">
        <v>53</v>
      </c>
      <c r="H86" s="243">
        <f>I86+K86</f>
        <v>0</v>
      </c>
      <c r="I86" s="244">
        <v>0</v>
      </c>
      <c r="J86" s="257"/>
      <c r="K86" s="246">
        <v>0</v>
      </c>
      <c r="L86" s="254">
        <v>0</v>
      </c>
      <c r="M86" s="248">
        <v>0</v>
      </c>
      <c r="N86" s="98"/>
      <c r="O86" s="65"/>
      <c r="P86" s="66"/>
      <c r="Q86" s="36"/>
      <c r="R86" s="201"/>
      <c r="S86" s="201"/>
      <c r="T86" s="201"/>
      <c r="U86" s="201"/>
      <c r="V86" s="201"/>
      <c r="W86" s="201"/>
      <c r="X86" s="197"/>
      <c r="Y86" s="197"/>
    </row>
    <row r="87" spans="1:25">
      <c r="A87" s="467"/>
      <c r="B87" s="470"/>
      <c r="C87" s="473"/>
      <c r="D87" s="476"/>
      <c r="E87" s="480"/>
      <c r="F87" s="483"/>
      <c r="G87" s="18"/>
      <c r="H87" s="260"/>
      <c r="I87" s="261"/>
      <c r="J87" s="262"/>
      <c r="K87" s="263"/>
      <c r="L87" s="264"/>
      <c r="M87" s="265"/>
      <c r="N87" s="98"/>
      <c r="O87" s="83"/>
      <c r="P87" s="84"/>
      <c r="Q87" s="38"/>
      <c r="R87" s="201"/>
      <c r="S87" s="201"/>
      <c r="T87" s="201"/>
      <c r="U87" s="201"/>
      <c r="V87" s="201"/>
      <c r="W87" s="201"/>
      <c r="X87" s="197"/>
      <c r="Y87" s="197"/>
    </row>
    <row r="88" spans="1:25" ht="20.45" customHeight="1" thickBot="1">
      <c r="A88" s="468"/>
      <c r="B88" s="471"/>
      <c r="C88" s="474"/>
      <c r="D88" s="477"/>
      <c r="E88" s="481"/>
      <c r="F88" s="481"/>
      <c r="G88" s="39" t="s">
        <v>12</v>
      </c>
      <c r="H88" s="237">
        <f t="shared" ref="H88:M88" si="21">SUM(H85:H87)</f>
        <v>0</v>
      </c>
      <c r="I88" s="238">
        <f t="shared" si="21"/>
        <v>0</v>
      </c>
      <c r="J88" s="239">
        <f t="shared" si="21"/>
        <v>0</v>
      </c>
      <c r="K88" s="240">
        <f t="shared" si="21"/>
        <v>0</v>
      </c>
      <c r="L88" s="241">
        <f>SUM(L85:L87)</f>
        <v>0</v>
      </c>
      <c r="M88" s="242">
        <f t="shared" si="21"/>
        <v>0</v>
      </c>
      <c r="N88" s="40"/>
      <c r="O88" s="69"/>
      <c r="P88" s="70"/>
      <c r="Q88" s="43"/>
      <c r="R88" s="201"/>
      <c r="S88" s="201"/>
      <c r="T88" s="201"/>
      <c r="U88" s="201"/>
      <c r="V88" s="201"/>
      <c r="W88" s="201"/>
      <c r="X88" s="197"/>
      <c r="Y88" s="197"/>
    </row>
    <row r="89" spans="1:25" ht="13.15" customHeight="1">
      <c r="A89" s="466"/>
      <c r="B89" s="469"/>
      <c r="C89" s="472"/>
      <c r="D89" s="475" t="s">
        <v>106</v>
      </c>
      <c r="E89" s="484" t="s">
        <v>38</v>
      </c>
      <c r="F89" s="478" t="s">
        <v>107</v>
      </c>
      <c r="G89" s="220" t="s">
        <v>72</v>
      </c>
      <c r="H89" s="255">
        <f>I89+K89</f>
        <v>0</v>
      </c>
      <c r="I89" s="249">
        <v>0</v>
      </c>
      <c r="J89" s="250">
        <v>0</v>
      </c>
      <c r="K89" s="251">
        <v>0</v>
      </c>
      <c r="L89" s="252">
        <v>306.89999999999998</v>
      </c>
      <c r="M89" s="253">
        <v>0</v>
      </c>
      <c r="N89" s="45" t="s">
        <v>108</v>
      </c>
      <c r="O89" s="61" t="s">
        <v>39</v>
      </c>
      <c r="P89" s="62"/>
      <c r="Q89" s="31"/>
      <c r="R89" s="201"/>
      <c r="S89" s="201"/>
      <c r="T89" s="201"/>
      <c r="U89" s="201"/>
      <c r="V89" s="201"/>
      <c r="W89" s="201"/>
      <c r="X89" s="197"/>
      <c r="Y89" s="197"/>
    </row>
    <row r="90" spans="1:25">
      <c r="A90" s="467"/>
      <c r="B90" s="470"/>
      <c r="C90" s="473"/>
      <c r="D90" s="476"/>
      <c r="E90" s="485"/>
      <c r="F90" s="482"/>
      <c r="G90" s="32" t="s">
        <v>63</v>
      </c>
      <c r="H90" s="243">
        <f>I90+K90</f>
        <v>28</v>
      </c>
      <c r="I90" s="244">
        <v>5</v>
      </c>
      <c r="J90" s="245">
        <v>3.73</v>
      </c>
      <c r="K90" s="246">
        <v>23</v>
      </c>
      <c r="L90" s="254">
        <v>1663</v>
      </c>
      <c r="M90" s="248">
        <v>0</v>
      </c>
      <c r="N90" s="85" t="s">
        <v>75</v>
      </c>
      <c r="O90" s="65" t="s">
        <v>39</v>
      </c>
      <c r="P90" s="66"/>
      <c r="Q90" s="36"/>
      <c r="R90" s="201"/>
      <c r="S90" s="201"/>
      <c r="T90" s="201"/>
      <c r="U90" s="201"/>
      <c r="V90" s="201"/>
      <c r="W90" s="201"/>
      <c r="X90" s="197"/>
      <c r="Y90" s="197"/>
    </row>
    <row r="91" spans="1:25" ht="34.9" customHeight="1">
      <c r="A91" s="467"/>
      <c r="B91" s="470"/>
      <c r="C91" s="473"/>
      <c r="D91" s="476"/>
      <c r="E91" s="480"/>
      <c r="F91" s="483"/>
      <c r="G91" s="273" t="s">
        <v>37</v>
      </c>
      <c r="H91" s="266">
        <f>I91+K91</f>
        <v>2.0099999999999998</v>
      </c>
      <c r="I91" s="267">
        <v>2.0099999999999998</v>
      </c>
      <c r="J91" s="268">
        <v>1.91</v>
      </c>
      <c r="K91" s="269">
        <v>0</v>
      </c>
      <c r="L91" s="270">
        <v>0</v>
      </c>
      <c r="M91" s="271">
        <v>0</v>
      </c>
      <c r="N91" s="383" t="s">
        <v>221</v>
      </c>
      <c r="O91" s="83"/>
      <c r="P91" s="84" t="s">
        <v>39</v>
      </c>
      <c r="Q91" s="38"/>
      <c r="R91" s="201"/>
      <c r="S91" s="201"/>
      <c r="T91" s="201"/>
      <c r="U91" s="201"/>
      <c r="V91" s="201"/>
      <c r="W91" s="201"/>
      <c r="X91" s="197"/>
      <c r="Y91" s="197"/>
    </row>
    <row r="92" spans="1:25" ht="13.5" thickBot="1">
      <c r="A92" s="468"/>
      <c r="B92" s="471"/>
      <c r="C92" s="474"/>
      <c r="D92" s="477"/>
      <c r="E92" s="481"/>
      <c r="F92" s="481"/>
      <c r="G92" s="39" t="s">
        <v>12</v>
      </c>
      <c r="H92" s="237">
        <f>SUM(H89:H91)</f>
        <v>30.009999999999998</v>
      </c>
      <c r="I92" s="238">
        <f>SUM(I89:I91)</f>
        <v>7.01</v>
      </c>
      <c r="J92" s="239">
        <f>SUM(J89:J91)</f>
        <v>5.64</v>
      </c>
      <c r="K92" s="240">
        <f>SUM(K89:K91)</f>
        <v>23</v>
      </c>
      <c r="L92" s="240">
        <f t="shared" ref="L92:M92" si="22">SUM(L89:L91)</f>
        <v>1969.9</v>
      </c>
      <c r="M92" s="240">
        <f t="shared" si="22"/>
        <v>0</v>
      </c>
      <c r="N92" s="86"/>
      <c r="O92" s="69"/>
      <c r="P92" s="70"/>
      <c r="Q92" s="43"/>
      <c r="R92" s="201"/>
      <c r="S92" s="201"/>
      <c r="T92" s="201"/>
      <c r="U92" s="201"/>
      <c r="V92" s="201"/>
      <c r="W92" s="201"/>
      <c r="X92" s="197"/>
      <c r="Y92" s="197"/>
    </row>
    <row r="93" spans="1:25" ht="13.15" customHeight="1">
      <c r="A93" s="466"/>
      <c r="B93" s="469"/>
      <c r="C93" s="472"/>
      <c r="D93" s="475" t="s">
        <v>109</v>
      </c>
      <c r="E93" s="484" t="s">
        <v>38</v>
      </c>
      <c r="F93" s="478" t="s">
        <v>51</v>
      </c>
      <c r="G93" s="220" t="s">
        <v>72</v>
      </c>
      <c r="H93" s="255">
        <f>I93+K93</f>
        <v>0</v>
      </c>
      <c r="I93" s="249">
        <v>0</v>
      </c>
      <c r="J93" s="256"/>
      <c r="K93" s="251">
        <v>0</v>
      </c>
      <c r="L93" s="252">
        <v>0</v>
      </c>
      <c r="M93" s="253">
        <v>0</v>
      </c>
      <c r="N93" s="46"/>
      <c r="O93" s="61"/>
      <c r="P93" s="62"/>
      <c r="Q93" s="31"/>
      <c r="R93" s="201"/>
      <c r="S93" s="201"/>
      <c r="T93" s="201"/>
      <c r="U93" s="201"/>
      <c r="V93" s="201"/>
      <c r="W93" s="201"/>
      <c r="X93" s="197"/>
      <c r="Y93" s="197"/>
    </row>
    <row r="94" spans="1:25">
      <c r="A94" s="467"/>
      <c r="B94" s="470"/>
      <c r="C94" s="473"/>
      <c r="D94" s="476"/>
      <c r="E94" s="485"/>
      <c r="F94" s="482"/>
      <c r="G94" s="32" t="s">
        <v>53</v>
      </c>
      <c r="H94" s="243">
        <f>I94+K94</f>
        <v>0</v>
      </c>
      <c r="I94" s="244">
        <v>0</v>
      </c>
      <c r="J94" s="257"/>
      <c r="K94" s="246">
        <v>0</v>
      </c>
      <c r="L94" s="254">
        <v>0</v>
      </c>
      <c r="M94" s="248">
        <v>0</v>
      </c>
      <c r="N94" s="46"/>
      <c r="O94" s="65"/>
      <c r="P94" s="66"/>
      <c r="Q94" s="36"/>
      <c r="R94" s="201"/>
      <c r="S94" s="201"/>
      <c r="T94" s="201"/>
      <c r="U94" s="201"/>
      <c r="V94" s="201"/>
      <c r="W94" s="201"/>
      <c r="X94" s="197"/>
      <c r="Y94" s="197"/>
    </row>
    <row r="95" spans="1:25">
      <c r="A95" s="467"/>
      <c r="B95" s="470"/>
      <c r="C95" s="473"/>
      <c r="D95" s="476"/>
      <c r="E95" s="480"/>
      <c r="F95" s="483"/>
      <c r="G95" s="18"/>
      <c r="H95" s="260"/>
      <c r="I95" s="261"/>
      <c r="J95" s="262"/>
      <c r="K95" s="263"/>
      <c r="L95" s="264"/>
      <c r="M95" s="265"/>
      <c r="N95" s="46"/>
      <c r="O95" s="83"/>
      <c r="P95" s="84"/>
      <c r="Q95" s="38"/>
      <c r="R95" s="201"/>
      <c r="S95" s="201"/>
      <c r="T95" s="201"/>
      <c r="U95" s="201"/>
      <c r="V95" s="201"/>
      <c r="W95" s="201"/>
      <c r="X95" s="197"/>
      <c r="Y95" s="197"/>
    </row>
    <row r="96" spans="1:25" ht="36.6" customHeight="1" thickBot="1">
      <c r="A96" s="468"/>
      <c r="B96" s="471"/>
      <c r="C96" s="474"/>
      <c r="D96" s="477"/>
      <c r="E96" s="481"/>
      <c r="F96" s="481"/>
      <c r="G96" s="39" t="s">
        <v>12</v>
      </c>
      <c r="H96" s="237">
        <f t="shared" ref="H96:M96" si="23">SUM(H93:H95)</f>
        <v>0</v>
      </c>
      <c r="I96" s="238">
        <f t="shared" si="23"/>
        <v>0</v>
      </c>
      <c r="J96" s="239">
        <f t="shared" si="23"/>
        <v>0</v>
      </c>
      <c r="K96" s="240">
        <f t="shared" si="23"/>
        <v>0</v>
      </c>
      <c r="L96" s="241">
        <f t="shared" si="23"/>
        <v>0</v>
      </c>
      <c r="M96" s="242">
        <f t="shared" si="23"/>
        <v>0</v>
      </c>
      <c r="N96" s="286"/>
      <c r="O96" s="69"/>
      <c r="P96" s="70"/>
      <c r="Q96" s="43"/>
      <c r="R96" s="201"/>
      <c r="S96" s="201"/>
      <c r="T96" s="201"/>
      <c r="U96" s="201"/>
      <c r="V96" s="201"/>
      <c r="W96" s="201"/>
      <c r="X96" s="197"/>
      <c r="Y96" s="197"/>
    </row>
    <row r="97" spans="1:25" ht="13.15" customHeight="1">
      <c r="A97" s="466"/>
      <c r="B97" s="469"/>
      <c r="C97" s="472"/>
      <c r="D97" s="475" t="s">
        <v>110</v>
      </c>
      <c r="E97" s="478" t="s">
        <v>38</v>
      </c>
      <c r="F97" s="478" t="s">
        <v>51</v>
      </c>
      <c r="G97" s="220" t="s">
        <v>63</v>
      </c>
      <c r="H97" s="255">
        <f>I97+K97</f>
        <v>0</v>
      </c>
      <c r="I97" s="249">
        <v>0</v>
      </c>
      <c r="J97" s="256"/>
      <c r="K97" s="251">
        <v>0</v>
      </c>
      <c r="L97" s="252">
        <v>0</v>
      </c>
      <c r="M97" s="253">
        <v>0</v>
      </c>
      <c r="N97" s="287"/>
      <c r="O97" s="61"/>
      <c r="P97" s="62"/>
      <c r="Q97" s="31"/>
      <c r="R97" s="201"/>
      <c r="S97" s="201"/>
      <c r="T97" s="201"/>
      <c r="U97" s="201"/>
      <c r="V97" s="201"/>
      <c r="W97" s="201"/>
      <c r="X97" s="197"/>
      <c r="Y97" s="197"/>
    </row>
    <row r="98" spans="1:25" ht="21.6" customHeight="1">
      <c r="A98" s="467"/>
      <c r="B98" s="470"/>
      <c r="C98" s="473"/>
      <c r="D98" s="476"/>
      <c r="E98" s="479"/>
      <c r="F98" s="482"/>
      <c r="G98" s="32" t="s">
        <v>37</v>
      </c>
      <c r="H98" s="243">
        <f>I98+K98</f>
        <v>8</v>
      </c>
      <c r="I98" s="244">
        <v>8</v>
      </c>
      <c r="J98" s="245"/>
      <c r="K98" s="246">
        <v>0</v>
      </c>
      <c r="L98" s="254">
        <v>8</v>
      </c>
      <c r="M98" s="248">
        <v>8</v>
      </c>
      <c r="N98" s="288" t="s">
        <v>111</v>
      </c>
      <c r="O98" s="65" t="s">
        <v>39</v>
      </c>
      <c r="P98" s="66" t="s">
        <v>39</v>
      </c>
      <c r="Q98" s="36" t="s">
        <v>39</v>
      </c>
      <c r="R98" s="201"/>
      <c r="S98" s="201"/>
      <c r="T98" s="201"/>
      <c r="U98" s="201"/>
      <c r="V98" s="201"/>
      <c r="W98" s="201"/>
      <c r="X98" s="197"/>
      <c r="Y98" s="197"/>
    </row>
    <row r="99" spans="1:25">
      <c r="A99" s="467"/>
      <c r="B99" s="470"/>
      <c r="C99" s="473"/>
      <c r="D99" s="476"/>
      <c r="E99" s="480"/>
      <c r="F99" s="483"/>
      <c r="G99" s="18"/>
      <c r="H99" s="260"/>
      <c r="I99" s="261"/>
      <c r="J99" s="262"/>
      <c r="K99" s="263"/>
      <c r="L99" s="264"/>
      <c r="M99" s="265"/>
      <c r="N99" s="168"/>
      <c r="O99" s="83"/>
      <c r="P99" s="84"/>
      <c r="Q99" s="38"/>
      <c r="R99" s="201"/>
      <c r="S99" s="201"/>
      <c r="T99" s="201"/>
      <c r="U99" s="201"/>
      <c r="V99" s="201"/>
      <c r="W99" s="201"/>
      <c r="X99" s="197"/>
      <c r="Y99" s="197"/>
    </row>
    <row r="100" spans="1:25" ht="19.149999999999999" customHeight="1" thickBot="1">
      <c r="A100" s="468"/>
      <c r="B100" s="471"/>
      <c r="C100" s="474"/>
      <c r="D100" s="477"/>
      <c r="E100" s="481"/>
      <c r="F100" s="481"/>
      <c r="G100" s="99" t="s">
        <v>12</v>
      </c>
      <c r="H100" s="237">
        <f t="shared" ref="H100:M100" si="24">SUM(H97:H99)</f>
        <v>8</v>
      </c>
      <c r="I100" s="237">
        <f t="shared" si="24"/>
        <v>8</v>
      </c>
      <c r="J100" s="237">
        <f t="shared" si="24"/>
        <v>0</v>
      </c>
      <c r="K100" s="237">
        <f t="shared" si="24"/>
        <v>0</v>
      </c>
      <c r="L100" s="237">
        <f t="shared" si="24"/>
        <v>8</v>
      </c>
      <c r="M100" s="237">
        <f t="shared" si="24"/>
        <v>8</v>
      </c>
      <c r="N100" s="100"/>
      <c r="O100" s="69"/>
      <c r="P100" s="70"/>
      <c r="Q100" s="43"/>
      <c r="R100" s="201"/>
      <c r="S100" s="201"/>
      <c r="T100" s="201"/>
      <c r="U100" s="201"/>
      <c r="V100" s="201"/>
      <c r="W100" s="201"/>
      <c r="X100" s="197"/>
      <c r="Y100" s="197"/>
    </row>
    <row r="101" spans="1:25" ht="13.15" customHeight="1">
      <c r="A101" s="466"/>
      <c r="B101" s="469"/>
      <c r="C101" s="472"/>
      <c r="D101" s="475" t="s">
        <v>222</v>
      </c>
      <c r="E101" s="478" t="s">
        <v>38</v>
      </c>
      <c r="F101" s="503" t="s">
        <v>223</v>
      </c>
      <c r="G101" s="220" t="s">
        <v>63</v>
      </c>
      <c r="H101" s="255">
        <f>I101+K101</f>
        <v>1.1000000000000001</v>
      </c>
      <c r="I101" s="249">
        <v>1.1000000000000001</v>
      </c>
      <c r="J101" s="256"/>
      <c r="K101" s="251">
        <v>0</v>
      </c>
      <c r="L101" s="252">
        <v>247</v>
      </c>
      <c r="M101" s="253">
        <v>0</v>
      </c>
      <c r="N101" s="85" t="s">
        <v>76</v>
      </c>
      <c r="O101" s="61"/>
      <c r="P101" s="62" t="s">
        <v>39</v>
      </c>
      <c r="Q101" s="31"/>
      <c r="R101" s="201"/>
      <c r="S101" s="201"/>
      <c r="T101" s="201"/>
      <c r="U101" s="201"/>
      <c r="V101" s="201"/>
      <c r="W101" s="201"/>
      <c r="X101" s="197"/>
      <c r="Y101" s="197"/>
    </row>
    <row r="102" spans="1:25">
      <c r="A102" s="467"/>
      <c r="B102" s="470"/>
      <c r="C102" s="473"/>
      <c r="D102" s="476"/>
      <c r="E102" s="479"/>
      <c r="F102" s="482"/>
      <c r="G102" s="32" t="s">
        <v>72</v>
      </c>
      <c r="H102" s="243">
        <f>I102+K102</f>
        <v>0</v>
      </c>
      <c r="I102" s="244">
        <v>0</v>
      </c>
      <c r="J102" s="245"/>
      <c r="K102" s="246">
        <v>0</v>
      </c>
      <c r="L102" s="254">
        <v>304</v>
      </c>
      <c r="M102" s="248">
        <v>0</v>
      </c>
      <c r="N102" s="85"/>
      <c r="O102" s="65"/>
      <c r="P102" s="66"/>
      <c r="Q102" s="36"/>
      <c r="R102" s="201"/>
      <c r="S102" s="201"/>
      <c r="T102" s="201"/>
      <c r="U102" s="201"/>
      <c r="V102" s="201"/>
      <c r="W102" s="201"/>
      <c r="X102" s="197"/>
      <c r="Y102" s="197"/>
    </row>
    <row r="103" spans="1:25">
      <c r="A103" s="467"/>
      <c r="B103" s="470"/>
      <c r="C103" s="473"/>
      <c r="D103" s="476"/>
      <c r="E103" s="480"/>
      <c r="F103" s="483"/>
      <c r="G103" s="18" t="s">
        <v>37</v>
      </c>
      <c r="H103" s="243">
        <f>I103+K103</f>
        <v>0.3</v>
      </c>
      <c r="I103" s="289">
        <v>0.3</v>
      </c>
      <c r="J103" s="291">
        <v>0.3</v>
      </c>
      <c r="K103" s="290">
        <v>0</v>
      </c>
      <c r="L103" s="264">
        <v>0</v>
      </c>
      <c r="M103" s="265">
        <v>0</v>
      </c>
      <c r="N103" s="85"/>
      <c r="O103" s="83"/>
      <c r="P103" s="84"/>
      <c r="Q103" s="38"/>
      <c r="R103" s="201"/>
      <c r="S103" s="201"/>
      <c r="T103" s="201"/>
      <c r="U103" s="201"/>
      <c r="V103" s="201"/>
      <c r="W103" s="201"/>
      <c r="X103" s="197"/>
      <c r="Y103" s="197"/>
    </row>
    <row r="104" spans="1:25" ht="19.899999999999999" customHeight="1" thickBot="1">
      <c r="A104" s="468"/>
      <c r="B104" s="471"/>
      <c r="C104" s="474"/>
      <c r="D104" s="477"/>
      <c r="E104" s="481"/>
      <c r="F104" s="481"/>
      <c r="G104" s="99" t="s">
        <v>12</v>
      </c>
      <c r="H104" s="237">
        <f t="shared" ref="H104:M104" si="25">SUM(H101:H103)</f>
        <v>1.4000000000000001</v>
      </c>
      <c r="I104" s="237">
        <f t="shared" si="25"/>
        <v>1.4000000000000001</v>
      </c>
      <c r="J104" s="237">
        <f t="shared" si="25"/>
        <v>0.3</v>
      </c>
      <c r="K104" s="237">
        <f t="shared" si="25"/>
        <v>0</v>
      </c>
      <c r="L104" s="237">
        <f t="shared" si="25"/>
        <v>551</v>
      </c>
      <c r="M104" s="237">
        <f t="shared" si="25"/>
        <v>0</v>
      </c>
      <c r="N104" s="86"/>
      <c r="O104" s="69"/>
      <c r="P104" s="70"/>
      <c r="Q104" s="43"/>
      <c r="R104" s="201"/>
      <c r="S104" s="201"/>
      <c r="T104" s="201"/>
      <c r="U104" s="201"/>
      <c r="V104" s="201"/>
      <c r="W104" s="201"/>
      <c r="X104" s="197"/>
      <c r="Y104" s="197"/>
    </row>
    <row r="105" spans="1:25" s="197" customFormat="1" ht="16.899999999999999" customHeight="1">
      <c r="A105" s="374"/>
      <c r="B105" s="375"/>
      <c r="C105" s="376"/>
      <c r="D105" s="475" t="s">
        <v>211</v>
      </c>
      <c r="E105" s="478" t="s">
        <v>38</v>
      </c>
      <c r="F105" s="503" t="s">
        <v>223</v>
      </c>
      <c r="G105" s="220" t="s">
        <v>63</v>
      </c>
      <c r="H105" s="255">
        <f>I105+K105</f>
        <v>0</v>
      </c>
      <c r="I105" s="249">
        <v>0</v>
      </c>
      <c r="J105" s="256"/>
      <c r="K105" s="251">
        <v>0</v>
      </c>
      <c r="L105" s="252">
        <v>778</v>
      </c>
      <c r="M105" s="253">
        <v>779</v>
      </c>
      <c r="N105" s="85" t="s">
        <v>94</v>
      </c>
      <c r="O105" s="61" t="s">
        <v>39</v>
      </c>
      <c r="P105" s="62"/>
      <c r="Q105" s="31"/>
      <c r="R105" s="201"/>
      <c r="S105" s="201"/>
      <c r="T105" s="201"/>
      <c r="U105" s="201"/>
      <c r="V105" s="201"/>
      <c r="W105" s="201"/>
    </row>
    <row r="106" spans="1:25" s="197" customFormat="1" ht="21" customHeight="1">
      <c r="A106" s="374"/>
      <c r="B106" s="375"/>
      <c r="C106" s="376"/>
      <c r="D106" s="476"/>
      <c r="E106" s="479"/>
      <c r="F106" s="482"/>
      <c r="G106" s="32" t="s">
        <v>72</v>
      </c>
      <c r="H106" s="243">
        <f>I106+K106</f>
        <v>0</v>
      </c>
      <c r="I106" s="244">
        <v>0</v>
      </c>
      <c r="J106" s="245"/>
      <c r="K106" s="246">
        <v>0</v>
      </c>
      <c r="L106" s="254">
        <v>137</v>
      </c>
      <c r="M106" s="248">
        <v>138</v>
      </c>
      <c r="N106" s="85" t="s">
        <v>75</v>
      </c>
      <c r="O106" s="65" t="s">
        <v>39</v>
      </c>
      <c r="P106" s="66"/>
      <c r="Q106" s="36"/>
      <c r="R106" s="201"/>
      <c r="S106" s="201"/>
      <c r="T106" s="201"/>
      <c r="U106" s="201"/>
      <c r="V106" s="201"/>
      <c r="W106" s="201"/>
    </row>
    <row r="107" spans="1:25" s="197" customFormat="1" ht="13.9" customHeight="1">
      <c r="A107" s="374"/>
      <c r="B107" s="375"/>
      <c r="C107" s="376"/>
      <c r="D107" s="476"/>
      <c r="E107" s="480"/>
      <c r="F107" s="483"/>
      <c r="G107" s="18" t="s">
        <v>37</v>
      </c>
      <c r="H107" s="243">
        <f>I107+K107</f>
        <v>0</v>
      </c>
      <c r="I107" s="289">
        <v>0</v>
      </c>
      <c r="J107" s="262"/>
      <c r="K107" s="290">
        <v>0</v>
      </c>
      <c r="L107" s="264">
        <v>0</v>
      </c>
      <c r="M107" s="265">
        <v>0</v>
      </c>
      <c r="N107" s="85" t="s">
        <v>76</v>
      </c>
      <c r="O107" s="83"/>
      <c r="P107" s="84"/>
      <c r="Q107" s="38" t="s">
        <v>39</v>
      </c>
      <c r="R107" s="201"/>
      <c r="S107" s="201"/>
      <c r="T107" s="201"/>
      <c r="U107" s="201"/>
      <c r="V107" s="201"/>
      <c r="W107" s="201"/>
    </row>
    <row r="108" spans="1:25" s="197" customFormat="1" ht="13.15" customHeight="1" thickBot="1">
      <c r="A108" s="374"/>
      <c r="B108" s="375"/>
      <c r="C108" s="376"/>
      <c r="D108" s="477"/>
      <c r="E108" s="481"/>
      <c r="F108" s="481"/>
      <c r="G108" s="99" t="s">
        <v>12</v>
      </c>
      <c r="H108" s="237">
        <f t="shared" ref="H108:M108" si="26">SUM(H105:H107)</f>
        <v>0</v>
      </c>
      <c r="I108" s="237">
        <f t="shared" si="26"/>
        <v>0</v>
      </c>
      <c r="J108" s="237">
        <f t="shared" si="26"/>
        <v>0</v>
      </c>
      <c r="K108" s="237">
        <f t="shared" si="26"/>
        <v>0</v>
      </c>
      <c r="L108" s="237">
        <f t="shared" si="26"/>
        <v>915</v>
      </c>
      <c r="M108" s="237">
        <f t="shared" si="26"/>
        <v>917</v>
      </c>
      <c r="N108" s="86"/>
      <c r="O108" s="69"/>
      <c r="P108" s="70"/>
      <c r="Q108" s="43"/>
      <c r="R108" s="201"/>
      <c r="S108" s="201"/>
      <c r="T108" s="201"/>
      <c r="U108" s="201"/>
      <c r="V108" s="201"/>
      <c r="W108" s="201"/>
    </row>
    <row r="109" spans="1:25" ht="13.15" customHeight="1">
      <c r="A109" s="466"/>
      <c r="B109" s="469"/>
      <c r="C109" s="472"/>
      <c r="D109" s="475" t="s">
        <v>113</v>
      </c>
      <c r="E109" s="478" t="s">
        <v>38</v>
      </c>
      <c r="F109" s="503" t="s">
        <v>114</v>
      </c>
      <c r="G109" s="220" t="s">
        <v>72</v>
      </c>
      <c r="H109" s="255">
        <f>I109+K109</f>
        <v>0</v>
      </c>
      <c r="I109" s="249">
        <v>0</v>
      </c>
      <c r="J109" s="256"/>
      <c r="K109" s="251">
        <v>0</v>
      </c>
      <c r="L109" s="252">
        <v>0</v>
      </c>
      <c r="M109" s="253">
        <v>0</v>
      </c>
      <c r="N109" s="85" t="s">
        <v>112</v>
      </c>
      <c r="O109" s="61" t="s">
        <v>39</v>
      </c>
      <c r="P109" s="62"/>
      <c r="Q109" s="31"/>
      <c r="R109" s="201"/>
      <c r="S109" s="201"/>
      <c r="T109" s="201"/>
      <c r="U109" s="201"/>
      <c r="V109" s="201"/>
      <c r="W109" s="201"/>
      <c r="X109" s="197"/>
      <c r="Y109" s="197"/>
    </row>
    <row r="110" spans="1:25" ht="19.149999999999999" customHeight="1">
      <c r="A110" s="467"/>
      <c r="B110" s="470"/>
      <c r="C110" s="473"/>
      <c r="D110" s="476"/>
      <c r="E110" s="479"/>
      <c r="F110" s="482"/>
      <c r="G110" s="32" t="s">
        <v>37</v>
      </c>
      <c r="H110" s="243">
        <f>I110+K110</f>
        <v>0.02</v>
      </c>
      <c r="I110" s="244">
        <v>0.02</v>
      </c>
      <c r="J110" s="245"/>
      <c r="K110" s="246">
        <v>0</v>
      </c>
      <c r="L110" s="254">
        <v>3000</v>
      </c>
      <c r="M110" s="248">
        <v>2000</v>
      </c>
      <c r="N110" s="85" t="s">
        <v>94</v>
      </c>
      <c r="O110" s="65" t="s">
        <v>39</v>
      </c>
      <c r="P110" s="66"/>
      <c r="Q110" s="36"/>
      <c r="R110" s="201"/>
      <c r="S110" s="201"/>
      <c r="T110" s="201"/>
      <c r="U110" s="201"/>
      <c r="V110" s="201"/>
      <c r="W110" s="201"/>
      <c r="X110" s="197"/>
      <c r="Y110" s="197"/>
    </row>
    <row r="111" spans="1:25">
      <c r="A111" s="467"/>
      <c r="B111" s="470"/>
      <c r="C111" s="473"/>
      <c r="D111" s="476"/>
      <c r="E111" s="480"/>
      <c r="F111" s="483"/>
      <c r="G111" s="18" t="s">
        <v>63</v>
      </c>
      <c r="H111" s="260">
        <f>I111+K111</f>
        <v>0</v>
      </c>
      <c r="I111" s="289">
        <v>0</v>
      </c>
      <c r="J111" s="262"/>
      <c r="K111" s="263"/>
      <c r="L111" s="264">
        <v>2000</v>
      </c>
      <c r="M111" s="265">
        <v>3000</v>
      </c>
      <c r="N111" s="85" t="s">
        <v>224</v>
      </c>
      <c r="O111" s="83" t="s">
        <v>39</v>
      </c>
      <c r="P111" s="84"/>
      <c r="Q111" s="38"/>
      <c r="R111" s="201"/>
      <c r="S111" s="201"/>
      <c r="T111" s="201"/>
      <c r="U111" s="201"/>
      <c r="V111" s="201"/>
      <c r="W111" s="201"/>
      <c r="X111" s="197"/>
      <c r="Y111" s="197"/>
    </row>
    <row r="112" spans="1:25" ht="13.5" thickBot="1">
      <c r="A112" s="468"/>
      <c r="B112" s="471"/>
      <c r="C112" s="474"/>
      <c r="D112" s="477"/>
      <c r="E112" s="481"/>
      <c r="F112" s="481"/>
      <c r="G112" s="99" t="s">
        <v>12</v>
      </c>
      <c r="H112" s="237">
        <f t="shared" ref="H112:M112" si="27">SUM(H109:H111)</f>
        <v>0.02</v>
      </c>
      <c r="I112" s="237">
        <f t="shared" si="27"/>
        <v>0.02</v>
      </c>
      <c r="J112" s="237">
        <f t="shared" si="27"/>
        <v>0</v>
      </c>
      <c r="K112" s="237">
        <f t="shared" si="27"/>
        <v>0</v>
      </c>
      <c r="L112" s="237">
        <f t="shared" si="27"/>
        <v>5000</v>
      </c>
      <c r="M112" s="237">
        <f t="shared" si="27"/>
        <v>5000</v>
      </c>
      <c r="N112" s="86"/>
      <c r="O112" s="69"/>
      <c r="P112" s="70"/>
      <c r="Q112" s="43"/>
      <c r="R112" s="201"/>
      <c r="S112" s="201"/>
      <c r="T112" s="201"/>
      <c r="U112" s="201"/>
      <c r="V112" s="201"/>
      <c r="W112" s="201"/>
      <c r="X112" s="197"/>
      <c r="Y112" s="197"/>
    </row>
    <row r="113" spans="1:25" ht="13.15" customHeight="1">
      <c r="A113" s="466"/>
      <c r="B113" s="469"/>
      <c r="C113" s="472"/>
      <c r="D113" s="475" t="s">
        <v>115</v>
      </c>
      <c r="E113" s="478" t="s">
        <v>38</v>
      </c>
      <c r="F113" s="478" t="s">
        <v>51</v>
      </c>
      <c r="G113" s="220" t="s">
        <v>72</v>
      </c>
      <c r="H113" s="255">
        <f>I113+K113</f>
        <v>0</v>
      </c>
      <c r="I113" s="249">
        <v>0</v>
      </c>
      <c r="J113" s="256"/>
      <c r="K113" s="251">
        <v>0</v>
      </c>
      <c r="L113" s="252">
        <v>18.899999999999999</v>
      </c>
      <c r="M113" s="253">
        <v>0</v>
      </c>
      <c r="N113" s="85" t="s">
        <v>76</v>
      </c>
      <c r="O113" s="61"/>
      <c r="P113" s="62" t="s">
        <v>39</v>
      </c>
      <c r="Q113" s="31"/>
      <c r="R113" s="182"/>
      <c r="S113" s="201"/>
      <c r="T113" s="201"/>
      <c r="U113" s="201"/>
      <c r="V113" s="201"/>
      <c r="W113" s="201"/>
      <c r="X113" s="197"/>
      <c r="Y113" s="197"/>
    </row>
    <row r="114" spans="1:25">
      <c r="A114" s="467"/>
      <c r="B114" s="470"/>
      <c r="C114" s="473"/>
      <c r="D114" s="476"/>
      <c r="E114" s="479"/>
      <c r="F114" s="482"/>
      <c r="G114" s="32" t="s">
        <v>63</v>
      </c>
      <c r="H114" s="243">
        <f>I114+K114</f>
        <v>186.79999999999998</v>
      </c>
      <c r="I114" s="244">
        <v>137.69999999999999</v>
      </c>
      <c r="J114" s="245">
        <v>6.23</v>
      </c>
      <c r="K114" s="246">
        <v>49.1</v>
      </c>
      <c r="L114" s="254">
        <v>106.6</v>
      </c>
      <c r="M114" s="248">
        <v>0</v>
      </c>
      <c r="N114" s="85"/>
      <c r="O114" s="65"/>
      <c r="P114" s="66"/>
      <c r="Q114" s="36"/>
      <c r="R114" s="182"/>
      <c r="S114" s="201"/>
      <c r="T114" s="201"/>
      <c r="U114" s="201"/>
      <c r="V114" s="201"/>
      <c r="W114" s="201"/>
      <c r="X114" s="197"/>
      <c r="Y114" s="197"/>
    </row>
    <row r="115" spans="1:25">
      <c r="A115" s="467"/>
      <c r="B115" s="470"/>
      <c r="C115" s="473"/>
      <c r="D115" s="476"/>
      <c r="E115" s="480"/>
      <c r="F115" s="483"/>
      <c r="G115" s="18" t="s">
        <v>37</v>
      </c>
      <c r="H115" s="260">
        <f>I115+K115</f>
        <v>34.9</v>
      </c>
      <c r="I115" s="289">
        <v>26.2</v>
      </c>
      <c r="J115" s="291">
        <v>4</v>
      </c>
      <c r="K115" s="290">
        <v>8.6999999999999993</v>
      </c>
      <c r="L115" s="264">
        <v>4.4000000000000004</v>
      </c>
      <c r="M115" s="265">
        <v>0</v>
      </c>
      <c r="N115" s="85"/>
      <c r="O115" s="83"/>
      <c r="P115" s="84"/>
      <c r="Q115" s="38"/>
      <c r="R115" s="182"/>
      <c r="S115" s="201"/>
      <c r="T115" s="201"/>
      <c r="U115" s="201"/>
      <c r="V115" s="201"/>
      <c r="W115" s="201"/>
      <c r="X115" s="197"/>
      <c r="Y115" s="197"/>
    </row>
    <row r="116" spans="1:25" ht="28.15" customHeight="1" thickBot="1">
      <c r="A116" s="468"/>
      <c r="B116" s="471"/>
      <c r="C116" s="474"/>
      <c r="D116" s="477"/>
      <c r="E116" s="481"/>
      <c r="F116" s="481"/>
      <c r="G116" s="99" t="s">
        <v>12</v>
      </c>
      <c r="H116" s="237">
        <f t="shared" ref="H116:M116" si="28">SUM(H113:H115)</f>
        <v>221.7</v>
      </c>
      <c r="I116" s="237">
        <f t="shared" si="28"/>
        <v>163.89999999999998</v>
      </c>
      <c r="J116" s="237">
        <f t="shared" si="28"/>
        <v>10.23</v>
      </c>
      <c r="K116" s="237">
        <f t="shared" si="28"/>
        <v>57.8</v>
      </c>
      <c r="L116" s="237">
        <f t="shared" si="28"/>
        <v>129.9</v>
      </c>
      <c r="M116" s="237">
        <f t="shared" si="28"/>
        <v>0</v>
      </c>
      <c r="N116" s="86"/>
      <c r="O116" s="69"/>
      <c r="P116" s="70"/>
      <c r="Q116" s="43"/>
      <c r="R116" s="182"/>
      <c r="S116" s="201"/>
      <c r="T116" s="201"/>
      <c r="U116" s="201"/>
      <c r="V116" s="201"/>
      <c r="W116" s="201"/>
      <c r="X116" s="197"/>
      <c r="Y116" s="197"/>
    </row>
    <row r="117" spans="1:25" ht="13.15" customHeight="1">
      <c r="A117" s="466"/>
      <c r="B117" s="469"/>
      <c r="C117" s="472"/>
      <c r="D117" s="475" t="s">
        <v>116</v>
      </c>
      <c r="E117" s="484" t="s">
        <v>38</v>
      </c>
      <c r="F117" s="478" t="s">
        <v>92</v>
      </c>
      <c r="G117" s="220" t="s">
        <v>72</v>
      </c>
      <c r="H117" s="255">
        <f>I117+K117</f>
        <v>18</v>
      </c>
      <c r="I117" s="249">
        <v>0</v>
      </c>
      <c r="J117" s="256"/>
      <c r="K117" s="251">
        <v>18</v>
      </c>
      <c r="L117" s="252">
        <v>0</v>
      </c>
      <c r="M117" s="253">
        <v>0</v>
      </c>
      <c r="N117" s="85" t="s">
        <v>75</v>
      </c>
      <c r="O117" s="61" t="s">
        <v>39</v>
      </c>
      <c r="P117" s="62"/>
      <c r="Q117" s="31"/>
      <c r="R117" s="182"/>
      <c r="S117" s="201"/>
      <c r="T117" s="201"/>
      <c r="U117" s="201"/>
      <c r="V117" s="201"/>
      <c r="W117" s="201"/>
      <c r="X117" s="197"/>
      <c r="Y117" s="197"/>
    </row>
    <row r="118" spans="1:25">
      <c r="A118" s="467"/>
      <c r="B118" s="470"/>
      <c r="C118" s="473"/>
      <c r="D118" s="476"/>
      <c r="E118" s="485"/>
      <c r="F118" s="482"/>
      <c r="G118" s="32" t="s">
        <v>63</v>
      </c>
      <c r="H118" s="243">
        <f>I118+K118</f>
        <v>0</v>
      </c>
      <c r="I118" s="244">
        <v>0</v>
      </c>
      <c r="J118" s="245">
        <v>0</v>
      </c>
      <c r="K118" s="246">
        <v>0</v>
      </c>
      <c r="L118" s="254">
        <v>0</v>
      </c>
      <c r="M118" s="248">
        <v>0</v>
      </c>
      <c r="N118" s="85" t="s">
        <v>76</v>
      </c>
      <c r="O118" s="65"/>
      <c r="P118" s="66" t="s">
        <v>39</v>
      </c>
      <c r="Q118" s="36"/>
      <c r="R118" s="182"/>
      <c r="S118" s="201"/>
      <c r="T118" s="201"/>
      <c r="U118" s="201"/>
      <c r="V118" s="201"/>
      <c r="W118" s="201"/>
      <c r="X118" s="197"/>
      <c r="Y118" s="197"/>
    </row>
    <row r="119" spans="1:25" ht="26.45" customHeight="1">
      <c r="A119" s="467"/>
      <c r="B119" s="470"/>
      <c r="C119" s="473"/>
      <c r="D119" s="476"/>
      <c r="E119" s="480"/>
      <c r="F119" s="483"/>
      <c r="G119" s="32" t="s">
        <v>37</v>
      </c>
      <c r="H119" s="243">
        <f>I119+K119</f>
        <v>0</v>
      </c>
      <c r="I119" s="244">
        <v>0</v>
      </c>
      <c r="J119" s="245">
        <v>0</v>
      </c>
      <c r="K119" s="246">
        <v>0</v>
      </c>
      <c r="L119" s="254">
        <v>0</v>
      </c>
      <c r="M119" s="248">
        <v>0</v>
      </c>
      <c r="N119" s="383" t="s">
        <v>225</v>
      </c>
      <c r="O119" s="83"/>
      <c r="P119" s="84"/>
      <c r="Q119" s="38"/>
      <c r="R119" s="182"/>
      <c r="S119" s="201"/>
      <c r="T119" s="201"/>
      <c r="U119" s="201"/>
      <c r="V119" s="201"/>
      <c r="W119" s="201"/>
      <c r="X119" s="197"/>
      <c r="Y119" s="197"/>
    </row>
    <row r="120" spans="1:25">
      <c r="A120" s="467"/>
      <c r="B120" s="470"/>
      <c r="C120" s="473"/>
      <c r="D120" s="476"/>
      <c r="E120" s="480"/>
      <c r="F120" s="480"/>
      <c r="G120" s="18"/>
      <c r="H120" s="260"/>
      <c r="I120" s="261"/>
      <c r="J120" s="262"/>
      <c r="K120" s="263"/>
      <c r="L120" s="264"/>
      <c r="M120" s="265"/>
      <c r="N120" s="101"/>
      <c r="O120" s="83"/>
      <c r="P120" s="84"/>
      <c r="Q120" s="38"/>
      <c r="R120" s="182"/>
      <c r="S120" s="201"/>
      <c r="T120" s="201"/>
      <c r="U120" s="201"/>
      <c r="V120" s="201"/>
      <c r="W120" s="201"/>
      <c r="X120" s="197"/>
      <c r="Y120" s="197"/>
    </row>
    <row r="121" spans="1:25" ht="13.5" thickBot="1">
      <c r="A121" s="468"/>
      <c r="B121" s="471"/>
      <c r="C121" s="474"/>
      <c r="D121" s="477"/>
      <c r="E121" s="481"/>
      <c r="F121" s="481"/>
      <c r="G121" s="39" t="s">
        <v>12</v>
      </c>
      <c r="H121" s="237">
        <f t="shared" ref="H121:M121" si="29">SUM(H117:H120)</f>
        <v>18</v>
      </c>
      <c r="I121" s="237">
        <f t="shared" si="29"/>
        <v>0</v>
      </c>
      <c r="J121" s="237">
        <f t="shared" si="29"/>
        <v>0</v>
      </c>
      <c r="K121" s="242">
        <f t="shared" si="29"/>
        <v>18</v>
      </c>
      <c r="L121" s="241">
        <f t="shared" si="29"/>
        <v>0</v>
      </c>
      <c r="M121" s="242">
        <f t="shared" si="29"/>
        <v>0</v>
      </c>
      <c r="N121" s="86"/>
      <c r="O121" s="69"/>
      <c r="P121" s="70"/>
      <c r="Q121" s="43"/>
      <c r="R121" s="182"/>
      <c r="S121" s="201"/>
      <c r="T121" s="201"/>
      <c r="U121" s="201"/>
      <c r="V121" s="201"/>
      <c r="W121" s="201"/>
      <c r="X121" s="197"/>
      <c r="Y121" s="197"/>
    </row>
    <row r="122" spans="1:25" ht="13.15" customHeight="1">
      <c r="A122" s="466"/>
      <c r="B122" s="469"/>
      <c r="C122" s="472"/>
      <c r="D122" s="475" t="s">
        <v>117</v>
      </c>
      <c r="E122" s="478" t="s">
        <v>38</v>
      </c>
      <c r="F122" s="478" t="s">
        <v>51</v>
      </c>
      <c r="G122" s="220" t="s">
        <v>72</v>
      </c>
      <c r="H122" s="255">
        <f>I122+K122</f>
        <v>3.8</v>
      </c>
      <c r="I122" s="249">
        <v>3.8</v>
      </c>
      <c r="J122" s="256"/>
      <c r="K122" s="251">
        <v>0</v>
      </c>
      <c r="L122" s="252">
        <v>3.7</v>
      </c>
      <c r="M122" s="253">
        <v>2.9</v>
      </c>
      <c r="N122" s="85"/>
      <c r="O122" s="61"/>
      <c r="P122" s="62"/>
      <c r="Q122" s="31"/>
      <c r="R122" s="182"/>
      <c r="S122" s="201"/>
      <c r="T122" s="201"/>
      <c r="U122" s="201"/>
      <c r="V122" s="201"/>
      <c r="W122" s="201"/>
      <c r="X122" s="197"/>
      <c r="Y122" s="197"/>
    </row>
    <row r="123" spans="1:25">
      <c r="A123" s="467"/>
      <c r="B123" s="470"/>
      <c r="C123" s="473"/>
      <c r="D123" s="476"/>
      <c r="E123" s="479"/>
      <c r="F123" s="482"/>
      <c r="G123" s="32" t="s">
        <v>63</v>
      </c>
      <c r="H123" s="243">
        <f>I123+K123</f>
        <v>0</v>
      </c>
      <c r="I123" s="244">
        <v>0</v>
      </c>
      <c r="J123" s="245"/>
      <c r="K123" s="246">
        <v>0</v>
      </c>
      <c r="L123" s="254">
        <v>0</v>
      </c>
      <c r="M123" s="248">
        <v>0</v>
      </c>
      <c r="N123" s="85" t="s">
        <v>76</v>
      </c>
      <c r="O123" s="65"/>
      <c r="P123" s="66"/>
      <c r="Q123" s="36" t="s">
        <v>39</v>
      </c>
      <c r="R123" s="182"/>
      <c r="S123" s="201"/>
      <c r="T123" s="201"/>
      <c r="U123" s="201"/>
      <c r="V123" s="201"/>
      <c r="W123" s="201"/>
      <c r="X123" s="197"/>
      <c r="Y123" s="197"/>
    </row>
    <row r="124" spans="1:25">
      <c r="A124" s="467"/>
      <c r="B124" s="470"/>
      <c r="C124" s="473"/>
      <c r="D124" s="476"/>
      <c r="E124" s="480"/>
      <c r="F124" s="483"/>
      <c r="G124" s="18" t="s">
        <v>37</v>
      </c>
      <c r="H124" s="260">
        <f>I124+K124</f>
        <v>3.8</v>
      </c>
      <c r="I124" s="289">
        <v>3.8</v>
      </c>
      <c r="J124" s="262"/>
      <c r="K124" s="290">
        <v>0</v>
      </c>
      <c r="L124" s="264">
        <v>0</v>
      </c>
      <c r="M124" s="265">
        <v>0</v>
      </c>
      <c r="N124" s="85"/>
      <c r="O124" s="83"/>
      <c r="P124" s="84"/>
      <c r="Q124" s="38"/>
      <c r="R124" s="182"/>
      <c r="S124" s="201"/>
      <c r="T124" s="201"/>
      <c r="U124" s="201"/>
      <c r="V124" s="201"/>
      <c r="W124" s="201"/>
      <c r="X124" s="197"/>
      <c r="Y124" s="197"/>
    </row>
    <row r="125" spans="1:25" ht="13.5" thickBot="1">
      <c r="A125" s="468"/>
      <c r="B125" s="471"/>
      <c r="C125" s="474"/>
      <c r="D125" s="477"/>
      <c r="E125" s="481"/>
      <c r="F125" s="481"/>
      <c r="G125" s="99" t="s">
        <v>12</v>
      </c>
      <c r="H125" s="237">
        <f t="shared" ref="H125:M125" si="30">SUM(H122:H124)</f>
        <v>7.6</v>
      </c>
      <c r="I125" s="237">
        <f t="shared" si="30"/>
        <v>7.6</v>
      </c>
      <c r="J125" s="237">
        <f t="shared" si="30"/>
        <v>0</v>
      </c>
      <c r="K125" s="237">
        <f t="shared" si="30"/>
        <v>0</v>
      </c>
      <c r="L125" s="237">
        <f t="shared" si="30"/>
        <v>3.7</v>
      </c>
      <c r="M125" s="237">
        <f t="shared" si="30"/>
        <v>2.9</v>
      </c>
      <c r="N125" s="86"/>
      <c r="O125" s="69"/>
      <c r="P125" s="70"/>
      <c r="Q125" s="43"/>
      <c r="R125" s="182"/>
      <c r="S125" s="201"/>
      <c r="T125" s="201"/>
      <c r="U125" s="201"/>
      <c r="V125" s="201"/>
      <c r="W125" s="201"/>
      <c r="X125" s="197"/>
      <c r="Y125" s="197"/>
    </row>
    <row r="126" spans="1:25" ht="13.15" customHeight="1">
      <c r="A126" s="466"/>
      <c r="B126" s="469"/>
      <c r="C126" s="472"/>
      <c r="D126" s="475" t="s">
        <v>118</v>
      </c>
      <c r="E126" s="478" t="s">
        <v>38</v>
      </c>
      <c r="F126" s="478" t="s">
        <v>51</v>
      </c>
      <c r="G126" s="220" t="s">
        <v>72</v>
      </c>
      <c r="H126" s="255">
        <f>I126+K126</f>
        <v>0</v>
      </c>
      <c r="I126" s="249">
        <v>0</v>
      </c>
      <c r="J126" s="256"/>
      <c r="K126" s="251">
        <v>0</v>
      </c>
      <c r="L126" s="252">
        <v>7.4</v>
      </c>
      <c r="M126" s="253">
        <v>0</v>
      </c>
      <c r="N126" s="85" t="s">
        <v>76</v>
      </c>
      <c r="O126" s="61"/>
      <c r="P126" s="62" t="s">
        <v>39</v>
      </c>
      <c r="Q126" s="31"/>
      <c r="R126" s="182"/>
      <c r="S126" s="201"/>
      <c r="T126" s="201"/>
      <c r="U126" s="201"/>
      <c r="V126" s="201"/>
      <c r="W126" s="201"/>
      <c r="X126" s="197"/>
      <c r="Y126" s="197"/>
    </row>
    <row r="127" spans="1:25">
      <c r="A127" s="467"/>
      <c r="B127" s="470"/>
      <c r="C127" s="473"/>
      <c r="D127" s="476"/>
      <c r="E127" s="479"/>
      <c r="F127" s="482"/>
      <c r="G127" s="32" t="s">
        <v>63</v>
      </c>
      <c r="H127" s="243">
        <f>I127+K127</f>
        <v>0</v>
      </c>
      <c r="I127" s="244">
        <v>0</v>
      </c>
      <c r="J127" s="245"/>
      <c r="K127" s="246">
        <v>0</v>
      </c>
      <c r="L127" s="254">
        <v>0</v>
      </c>
      <c r="M127" s="248">
        <v>0</v>
      </c>
      <c r="N127" s="85"/>
      <c r="O127" s="65"/>
      <c r="P127" s="66"/>
      <c r="Q127" s="36"/>
      <c r="R127" s="182"/>
      <c r="S127" s="201"/>
      <c r="T127" s="201"/>
      <c r="U127" s="201"/>
      <c r="V127" s="201"/>
      <c r="W127" s="201"/>
      <c r="X127" s="197"/>
      <c r="Y127" s="197"/>
    </row>
    <row r="128" spans="1:25">
      <c r="A128" s="467"/>
      <c r="B128" s="470"/>
      <c r="C128" s="473"/>
      <c r="D128" s="476"/>
      <c r="E128" s="480"/>
      <c r="F128" s="483"/>
      <c r="G128" s="18" t="s">
        <v>37</v>
      </c>
      <c r="H128" s="260">
        <f>I128+K128</f>
        <v>10</v>
      </c>
      <c r="I128" s="289">
        <v>10</v>
      </c>
      <c r="J128" s="262"/>
      <c r="K128" s="263"/>
      <c r="L128" s="264">
        <v>0</v>
      </c>
      <c r="M128" s="265">
        <v>0</v>
      </c>
      <c r="N128" s="85"/>
      <c r="O128" s="83"/>
      <c r="P128" s="84"/>
      <c r="Q128" s="38"/>
      <c r="R128" s="182"/>
      <c r="S128" s="201"/>
      <c r="T128" s="201"/>
      <c r="U128" s="201"/>
      <c r="V128" s="201"/>
      <c r="W128" s="201"/>
      <c r="X128" s="197"/>
      <c r="Y128" s="197"/>
    </row>
    <row r="129" spans="1:25" ht="21" customHeight="1" thickBot="1">
      <c r="A129" s="468"/>
      <c r="B129" s="471"/>
      <c r="C129" s="474"/>
      <c r="D129" s="477"/>
      <c r="E129" s="481"/>
      <c r="F129" s="481"/>
      <c r="G129" s="99" t="s">
        <v>12</v>
      </c>
      <c r="H129" s="237">
        <f t="shared" ref="H129:M129" si="31">SUM(H126:H128)</f>
        <v>10</v>
      </c>
      <c r="I129" s="237">
        <f t="shared" si="31"/>
        <v>10</v>
      </c>
      <c r="J129" s="237">
        <f t="shared" si="31"/>
        <v>0</v>
      </c>
      <c r="K129" s="237">
        <f t="shared" si="31"/>
        <v>0</v>
      </c>
      <c r="L129" s="237">
        <f t="shared" si="31"/>
        <v>7.4</v>
      </c>
      <c r="M129" s="237">
        <f t="shared" si="31"/>
        <v>0</v>
      </c>
      <c r="N129" s="86"/>
      <c r="O129" s="69"/>
      <c r="P129" s="70"/>
      <c r="Q129" s="43"/>
      <c r="R129" s="182"/>
      <c r="S129" s="201"/>
      <c r="T129" s="201"/>
      <c r="U129" s="201"/>
      <c r="V129" s="201"/>
      <c r="W129" s="201"/>
      <c r="X129" s="197"/>
      <c r="Y129" s="197"/>
    </row>
    <row r="130" spans="1:25" ht="13.15" customHeight="1">
      <c r="A130" s="466"/>
      <c r="B130" s="469"/>
      <c r="C130" s="472"/>
      <c r="D130" s="475" t="s">
        <v>119</v>
      </c>
      <c r="E130" s="478" t="s">
        <v>38</v>
      </c>
      <c r="F130" s="478" t="s">
        <v>51</v>
      </c>
      <c r="G130" s="220" t="s">
        <v>72</v>
      </c>
      <c r="H130" s="255">
        <f>I130+K130</f>
        <v>0</v>
      </c>
      <c r="I130" s="249">
        <v>0</v>
      </c>
      <c r="J130" s="256"/>
      <c r="K130" s="251">
        <v>0</v>
      </c>
      <c r="L130" s="252">
        <v>0</v>
      </c>
      <c r="M130" s="253">
        <v>0</v>
      </c>
      <c r="N130" s="85" t="s">
        <v>76</v>
      </c>
      <c r="O130" s="61"/>
      <c r="P130" s="62"/>
      <c r="Q130" s="31"/>
      <c r="R130" s="182"/>
      <c r="S130" s="201"/>
      <c r="T130" s="201"/>
      <c r="U130" s="201"/>
      <c r="V130" s="201"/>
      <c r="W130" s="201"/>
      <c r="X130" s="197"/>
      <c r="Y130" s="197"/>
    </row>
    <row r="131" spans="1:25">
      <c r="A131" s="467"/>
      <c r="B131" s="470"/>
      <c r="C131" s="473"/>
      <c r="D131" s="476"/>
      <c r="E131" s="479"/>
      <c r="F131" s="482"/>
      <c r="G131" s="32" t="s">
        <v>63</v>
      </c>
      <c r="H131" s="243">
        <f>I131+K131</f>
        <v>5.01</v>
      </c>
      <c r="I131" s="244">
        <v>5.01</v>
      </c>
      <c r="J131" s="245">
        <v>0.9</v>
      </c>
      <c r="K131" s="246">
        <v>0</v>
      </c>
      <c r="L131" s="254">
        <v>0</v>
      </c>
      <c r="M131" s="248">
        <v>0</v>
      </c>
      <c r="N131" s="85"/>
      <c r="O131" s="65"/>
      <c r="P131" s="66"/>
      <c r="Q131" s="36"/>
      <c r="R131" s="182"/>
      <c r="S131" s="201"/>
      <c r="T131" s="201"/>
      <c r="U131" s="201"/>
      <c r="V131" s="201"/>
      <c r="W131" s="201"/>
      <c r="X131" s="197"/>
      <c r="Y131" s="197"/>
    </row>
    <row r="132" spans="1:25">
      <c r="A132" s="467"/>
      <c r="B132" s="470"/>
      <c r="C132" s="473"/>
      <c r="D132" s="476"/>
      <c r="E132" s="480"/>
      <c r="F132" s="483"/>
      <c r="G132" s="18" t="s">
        <v>37</v>
      </c>
      <c r="H132" s="260">
        <f>I132+K132</f>
        <v>1</v>
      </c>
      <c r="I132" s="289">
        <v>1</v>
      </c>
      <c r="J132" s="291">
        <v>0</v>
      </c>
      <c r="K132" s="263"/>
      <c r="L132" s="264">
        <v>1.1000000000000001</v>
      </c>
      <c r="M132" s="265">
        <v>1.1000000000000001</v>
      </c>
      <c r="N132" s="85"/>
      <c r="O132" s="83"/>
      <c r="P132" s="84"/>
      <c r="Q132" s="38"/>
      <c r="R132" s="182"/>
      <c r="S132" s="201"/>
      <c r="T132" s="201"/>
      <c r="U132" s="201"/>
      <c r="V132" s="201"/>
      <c r="W132" s="201"/>
      <c r="X132" s="197"/>
      <c r="Y132" s="197"/>
    </row>
    <row r="133" spans="1:25" ht="42" customHeight="1" thickBot="1">
      <c r="A133" s="468"/>
      <c r="B133" s="471"/>
      <c r="C133" s="474"/>
      <c r="D133" s="477"/>
      <c r="E133" s="481"/>
      <c r="F133" s="481"/>
      <c r="G133" s="99" t="s">
        <v>12</v>
      </c>
      <c r="H133" s="237">
        <f t="shared" ref="H133:L133" si="32">SUM(H130:H132)</f>
        <v>6.01</v>
      </c>
      <c r="I133" s="237">
        <f t="shared" si="32"/>
        <v>6.01</v>
      </c>
      <c r="J133" s="237">
        <f t="shared" si="32"/>
        <v>0.9</v>
      </c>
      <c r="K133" s="237">
        <f t="shared" si="32"/>
        <v>0</v>
      </c>
      <c r="L133" s="237">
        <f t="shared" si="32"/>
        <v>1.1000000000000001</v>
      </c>
      <c r="M133" s="237">
        <v>0</v>
      </c>
      <c r="N133" s="86"/>
      <c r="O133" s="69"/>
      <c r="P133" s="70"/>
      <c r="Q133" s="43"/>
      <c r="R133" s="182"/>
      <c r="S133" s="201"/>
      <c r="T133" s="201"/>
      <c r="U133" s="201"/>
      <c r="V133" s="201"/>
      <c r="W133" s="201"/>
      <c r="X133" s="197"/>
      <c r="Y133" s="197"/>
    </row>
    <row r="134" spans="1:25" ht="13.15" customHeight="1">
      <c r="A134" s="466"/>
      <c r="B134" s="469"/>
      <c r="C134" s="472"/>
      <c r="D134" s="475" t="s">
        <v>120</v>
      </c>
      <c r="E134" s="478" t="s">
        <v>38</v>
      </c>
      <c r="F134" s="478" t="s">
        <v>51</v>
      </c>
      <c r="G134" s="220" t="s">
        <v>72</v>
      </c>
      <c r="H134" s="255">
        <f>I134+K134</f>
        <v>0</v>
      </c>
      <c r="I134" s="249">
        <v>0</v>
      </c>
      <c r="J134" s="256"/>
      <c r="K134" s="251">
        <v>0</v>
      </c>
      <c r="L134" s="252">
        <v>0</v>
      </c>
      <c r="M134" s="253">
        <v>0</v>
      </c>
      <c r="N134" s="85" t="s">
        <v>76</v>
      </c>
      <c r="O134" s="61" t="s">
        <v>39</v>
      </c>
      <c r="P134" s="62"/>
      <c r="Q134" s="31"/>
      <c r="R134" s="182"/>
      <c r="S134" s="201"/>
      <c r="T134" s="201"/>
      <c r="U134" s="201"/>
      <c r="V134" s="201"/>
      <c r="W134" s="201"/>
      <c r="X134" s="197"/>
      <c r="Y134" s="197"/>
    </row>
    <row r="135" spans="1:25">
      <c r="A135" s="467"/>
      <c r="B135" s="470"/>
      <c r="C135" s="473"/>
      <c r="D135" s="476"/>
      <c r="E135" s="479"/>
      <c r="F135" s="482"/>
      <c r="G135" s="32" t="s">
        <v>63</v>
      </c>
      <c r="H135" s="243">
        <f>I135+K135</f>
        <v>0.3</v>
      </c>
      <c r="I135" s="244">
        <v>0.3</v>
      </c>
      <c r="J135" s="245"/>
      <c r="K135" s="246">
        <v>0</v>
      </c>
      <c r="L135" s="254">
        <v>0</v>
      </c>
      <c r="M135" s="248">
        <v>0</v>
      </c>
      <c r="N135" s="85"/>
      <c r="O135" s="65"/>
      <c r="P135" s="66"/>
      <c r="Q135" s="36"/>
      <c r="R135" s="182"/>
      <c r="S135" s="201"/>
      <c r="T135" s="201"/>
      <c r="U135" s="201"/>
      <c r="V135" s="201"/>
      <c r="W135" s="201"/>
      <c r="X135" s="197"/>
      <c r="Y135" s="197"/>
    </row>
    <row r="136" spans="1:25">
      <c r="A136" s="467"/>
      <c r="B136" s="470"/>
      <c r="C136" s="473"/>
      <c r="D136" s="476"/>
      <c r="E136" s="480"/>
      <c r="F136" s="483"/>
      <c r="G136" s="18" t="s">
        <v>37</v>
      </c>
      <c r="H136" s="260">
        <f>I136+K136</f>
        <v>35.799999999999997</v>
      </c>
      <c r="I136" s="289">
        <v>19.8</v>
      </c>
      <c r="J136" s="280">
        <v>5.81</v>
      </c>
      <c r="K136" s="290">
        <v>16</v>
      </c>
      <c r="L136" s="264">
        <v>0</v>
      </c>
      <c r="M136" s="265">
        <v>0</v>
      </c>
      <c r="N136" s="85"/>
      <c r="O136" s="83"/>
      <c r="P136" s="84"/>
      <c r="Q136" s="38"/>
      <c r="R136" s="182"/>
      <c r="S136" s="201"/>
      <c r="T136" s="201"/>
      <c r="U136" s="201"/>
      <c r="V136" s="201"/>
      <c r="W136" s="201"/>
      <c r="X136" s="197"/>
      <c r="Y136" s="197"/>
    </row>
    <row r="137" spans="1:25" ht="13.5" thickBot="1">
      <c r="A137" s="468"/>
      <c r="B137" s="471"/>
      <c r="C137" s="474"/>
      <c r="D137" s="477"/>
      <c r="E137" s="481"/>
      <c r="F137" s="481"/>
      <c r="G137" s="99" t="s">
        <v>12</v>
      </c>
      <c r="H137" s="237">
        <f t="shared" ref="H137:M137" si="33">SUM(H134:H136)</f>
        <v>36.099999999999994</v>
      </c>
      <c r="I137" s="237">
        <f t="shared" si="33"/>
        <v>20.100000000000001</v>
      </c>
      <c r="J137" s="237">
        <f t="shared" si="33"/>
        <v>5.81</v>
      </c>
      <c r="K137" s="237">
        <f t="shared" si="33"/>
        <v>16</v>
      </c>
      <c r="L137" s="237">
        <f t="shared" si="33"/>
        <v>0</v>
      </c>
      <c r="M137" s="237">
        <f t="shared" si="33"/>
        <v>0</v>
      </c>
      <c r="N137" s="86"/>
      <c r="O137" s="69"/>
      <c r="P137" s="70"/>
      <c r="Q137" s="43"/>
      <c r="R137" s="182"/>
      <c r="S137" s="201"/>
      <c r="T137" s="201"/>
      <c r="U137" s="201"/>
      <c r="V137" s="201"/>
      <c r="W137" s="201"/>
      <c r="X137" s="197"/>
      <c r="Y137" s="197"/>
    </row>
    <row r="138" spans="1:25" ht="13.15" customHeight="1">
      <c r="A138" s="466"/>
      <c r="B138" s="469"/>
      <c r="C138" s="472"/>
      <c r="D138" s="475" t="s">
        <v>121</v>
      </c>
      <c r="E138" s="478" t="s">
        <v>38</v>
      </c>
      <c r="F138" s="478" t="s">
        <v>51</v>
      </c>
      <c r="G138" s="220" t="s">
        <v>72</v>
      </c>
      <c r="H138" s="255">
        <f>I138+K138</f>
        <v>0</v>
      </c>
      <c r="I138" s="249">
        <v>0</v>
      </c>
      <c r="J138" s="256"/>
      <c r="K138" s="251">
        <v>0</v>
      </c>
      <c r="L138" s="252">
        <v>0</v>
      </c>
      <c r="M138" s="253">
        <v>0</v>
      </c>
      <c r="N138" s="85" t="s">
        <v>76</v>
      </c>
      <c r="O138" s="61"/>
      <c r="P138" s="62" t="s">
        <v>39</v>
      </c>
      <c r="Q138" s="31"/>
      <c r="R138" s="182"/>
      <c r="S138" s="201"/>
      <c r="T138" s="201"/>
      <c r="U138" s="201"/>
      <c r="V138" s="201"/>
      <c r="W138" s="201"/>
      <c r="X138" s="197"/>
      <c r="Y138" s="197"/>
    </row>
    <row r="139" spans="1:25">
      <c r="A139" s="467"/>
      <c r="B139" s="470"/>
      <c r="C139" s="473"/>
      <c r="D139" s="476"/>
      <c r="E139" s="479"/>
      <c r="F139" s="482"/>
      <c r="G139" s="32" t="s">
        <v>63</v>
      </c>
      <c r="H139" s="243">
        <f>I139+K139</f>
        <v>0</v>
      </c>
      <c r="I139" s="244">
        <v>0</v>
      </c>
      <c r="J139" s="245"/>
      <c r="K139" s="246">
        <v>0</v>
      </c>
      <c r="L139" s="254">
        <v>0</v>
      </c>
      <c r="M139" s="248">
        <v>0</v>
      </c>
      <c r="N139" s="85"/>
      <c r="O139" s="65"/>
      <c r="P139" s="66"/>
      <c r="Q139" s="36"/>
      <c r="R139" s="182"/>
      <c r="S139" s="201"/>
      <c r="T139" s="201"/>
      <c r="U139" s="201"/>
      <c r="V139" s="201"/>
      <c r="W139" s="201"/>
      <c r="X139" s="197"/>
      <c r="Y139" s="197"/>
    </row>
    <row r="140" spans="1:25">
      <c r="A140" s="467"/>
      <c r="B140" s="470"/>
      <c r="C140" s="473"/>
      <c r="D140" s="476"/>
      <c r="E140" s="480"/>
      <c r="F140" s="483"/>
      <c r="G140" s="18" t="s">
        <v>37</v>
      </c>
      <c r="H140" s="260">
        <f>I140+K140</f>
        <v>0</v>
      </c>
      <c r="I140" s="289">
        <v>0</v>
      </c>
      <c r="J140" s="262"/>
      <c r="K140" s="290">
        <v>0</v>
      </c>
      <c r="L140" s="264">
        <v>0</v>
      </c>
      <c r="M140" s="265">
        <v>0</v>
      </c>
      <c r="N140" s="85"/>
      <c r="O140" s="83"/>
      <c r="P140" s="84"/>
      <c r="Q140" s="38"/>
      <c r="R140" s="182"/>
      <c r="S140" s="201"/>
      <c r="T140" s="201"/>
      <c r="U140" s="201"/>
      <c r="V140" s="201"/>
      <c r="W140" s="201"/>
      <c r="X140" s="197"/>
      <c r="Y140" s="197"/>
    </row>
    <row r="141" spans="1:25" ht="22.15" customHeight="1" thickBot="1">
      <c r="A141" s="468"/>
      <c r="B141" s="471"/>
      <c r="C141" s="474"/>
      <c r="D141" s="477"/>
      <c r="E141" s="481"/>
      <c r="F141" s="481"/>
      <c r="G141" s="99" t="s">
        <v>12</v>
      </c>
      <c r="H141" s="237">
        <f t="shared" ref="H141:M141" si="34">SUM(H138:H140)</f>
        <v>0</v>
      </c>
      <c r="I141" s="237">
        <f t="shared" si="34"/>
        <v>0</v>
      </c>
      <c r="J141" s="237">
        <f t="shared" si="34"/>
        <v>0</v>
      </c>
      <c r="K141" s="237">
        <f t="shared" si="34"/>
        <v>0</v>
      </c>
      <c r="L141" s="237">
        <f t="shared" si="34"/>
        <v>0</v>
      </c>
      <c r="M141" s="237">
        <f t="shared" si="34"/>
        <v>0</v>
      </c>
      <c r="N141" s="86"/>
      <c r="O141" s="69"/>
      <c r="P141" s="70"/>
      <c r="Q141" s="43"/>
      <c r="R141" s="182"/>
      <c r="S141" s="201"/>
      <c r="T141" s="201"/>
      <c r="U141" s="201"/>
      <c r="V141" s="201"/>
      <c r="W141" s="201"/>
      <c r="X141" s="197"/>
      <c r="Y141" s="197"/>
    </row>
    <row r="142" spans="1:25" ht="13.15" customHeight="1">
      <c r="A142" s="466"/>
      <c r="B142" s="469"/>
      <c r="C142" s="472"/>
      <c r="D142" s="475" t="s">
        <v>122</v>
      </c>
      <c r="E142" s="478" t="s">
        <v>38</v>
      </c>
      <c r="F142" s="478" t="s">
        <v>51</v>
      </c>
      <c r="G142" s="220" t="s">
        <v>72</v>
      </c>
      <c r="H142" s="255">
        <f>I142+K142</f>
        <v>0</v>
      </c>
      <c r="I142" s="249">
        <v>0</v>
      </c>
      <c r="J142" s="256"/>
      <c r="K142" s="251">
        <v>0</v>
      </c>
      <c r="L142" s="252">
        <v>0</v>
      </c>
      <c r="M142" s="253">
        <v>0</v>
      </c>
      <c r="N142" s="85" t="s">
        <v>76</v>
      </c>
      <c r="O142" s="61"/>
      <c r="P142" s="62" t="s">
        <v>39</v>
      </c>
      <c r="Q142" s="31"/>
      <c r="R142" s="182"/>
      <c r="S142" s="201"/>
      <c r="T142" s="201"/>
      <c r="U142" s="201"/>
      <c r="V142" s="201"/>
      <c r="W142" s="201"/>
      <c r="X142" s="197"/>
      <c r="Y142" s="197"/>
    </row>
    <row r="143" spans="1:25">
      <c r="A143" s="467"/>
      <c r="B143" s="470"/>
      <c r="C143" s="473"/>
      <c r="D143" s="476"/>
      <c r="E143" s="479"/>
      <c r="F143" s="482"/>
      <c r="G143" s="32" t="s">
        <v>63</v>
      </c>
      <c r="H143" s="243">
        <f>I143+K143</f>
        <v>0</v>
      </c>
      <c r="I143" s="244">
        <v>0</v>
      </c>
      <c r="J143" s="245"/>
      <c r="K143" s="246">
        <v>0</v>
      </c>
      <c r="L143" s="254">
        <v>0</v>
      </c>
      <c r="M143" s="248">
        <v>0</v>
      </c>
      <c r="N143" s="85"/>
      <c r="O143" s="65"/>
      <c r="P143" s="66"/>
      <c r="Q143" s="36"/>
      <c r="R143" s="182"/>
      <c r="S143" s="201"/>
      <c r="T143" s="201"/>
      <c r="U143" s="201"/>
      <c r="V143" s="201"/>
      <c r="W143" s="201"/>
      <c r="X143" s="197"/>
      <c r="Y143" s="197"/>
    </row>
    <row r="144" spans="1:25">
      <c r="A144" s="467"/>
      <c r="B144" s="470"/>
      <c r="C144" s="473"/>
      <c r="D144" s="476"/>
      <c r="E144" s="480"/>
      <c r="F144" s="483"/>
      <c r="G144" s="18" t="s">
        <v>37</v>
      </c>
      <c r="H144" s="260">
        <f>I144+K144</f>
        <v>0</v>
      </c>
      <c r="I144" s="289">
        <v>0</v>
      </c>
      <c r="J144" s="262"/>
      <c r="K144" s="290">
        <v>0</v>
      </c>
      <c r="L144" s="264"/>
      <c r="M144" s="265"/>
      <c r="N144" s="85"/>
      <c r="O144" s="83"/>
      <c r="P144" s="84"/>
      <c r="Q144" s="38"/>
      <c r="R144" s="182"/>
      <c r="S144" s="201"/>
      <c r="T144" s="201"/>
      <c r="U144" s="201"/>
      <c r="V144" s="201"/>
      <c r="W144" s="201"/>
      <c r="X144" s="197"/>
      <c r="Y144" s="197"/>
    </row>
    <row r="145" spans="1:25" ht="29.45" customHeight="1" thickBot="1">
      <c r="A145" s="468"/>
      <c r="B145" s="471"/>
      <c r="C145" s="474"/>
      <c r="D145" s="477"/>
      <c r="E145" s="481"/>
      <c r="F145" s="481"/>
      <c r="G145" s="99" t="s">
        <v>12</v>
      </c>
      <c r="H145" s="237">
        <f t="shared" ref="H145:M145" si="35">SUM(H142:H144)</f>
        <v>0</v>
      </c>
      <c r="I145" s="237">
        <f t="shared" si="35"/>
        <v>0</v>
      </c>
      <c r="J145" s="237">
        <f t="shared" si="35"/>
        <v>0</v>
      </c>
      <c r="K145" s="237">
        <f t="shared" si="35"/>
        <v>0</v>
      </c>
      <c r="L145" s="237">
        <f t="shared" si="35"/>
        <v>0</v>
      </c>
      <c r="M145" s="237">
        <f t="shared" si="35"/>
        <v>0</v>
      </c>
      <c r="N145" s="86"/>
      <c r="O145" s="69"/>
      <c r="P145" s="70"/>
      <c r="Q145" s="43"/>
      <c r="R145" s="182"/>
      <c r="S145" s="201"/>
      <c r="T145" s="201"/>
      <c r="U145" s="201"/>
      <c r="V145" s="201"/>
      <c r="W145" s="201"/>
      <c r="X145" s="197"/>
      <c r="Y145" s="197"/>
    </row>
    <row r="146" spans="1:25" s="197" customFormat="1" ht="18.600000000000001" customHeight="1">
      <c r="A146" s="374"/>
      <c r="B146" s="375"/>
      <c r="C146" s="376"/>
      <c r="D146" s="475" t="s">
        <v>209</v>
      </c>
      <c r="E146" s="478" t="s">
        <v>38</v>
      </c>
      <c r="F146" s="478" t="s">
        <v>51</v>
      </c>
      <c r="G146" s="220" t="s">
        <v>72</v>
      </c>
      <c r="H146" s="255">
        <f>I146+K146</f>
        <v>0</v>
      </c>
      <c r="I146" s="249">
        <v>0</v>
      </c>
      <c r="J146" s="256"/>
      <c r="K146" s="251">
        <v>0</v>
      </c>
      <c r="L146" s="252">
        <v>0</v>
      </c>
      <c r="M146" s="253">
        <v>0</v>
      </c>
      <c r="N146" s="85" t="s">
        <v>93</v>
      </c>
      <c r="O146" s="61" t="s">
        <v>39</v>
      </c>
      <c r="P146" s="62"/>
      <c r="Q146" s="31"/>
      <c r="R146" s="182"/>
      <c r="S146" s="201"/>
      <c r="T146" s="201"/>
      <c r="U146" s="201"/>
      <c r="V146" s="201"/>
      <c r="W146" s="201"/>
      <c r="X146" s="192"/>
    </row>
    <row r="147" spans="1:25" s="197" customFormat="1" ht="11.45" customHeight="1">
      <c r="A147" s="374"/>
      <c r="B147" s="375"/>
      <c r="C147" s="376"/>
      <c r="D147" s="476"/>
      <c r="E147" s="479"/>
      <c r="F147" s="482"/>
      <c r="G147" s="32" t="s">
        <v>63</v>
      </c>
      <c r="H147" s="243">
        <f>I147+K147</f>
        <v>13.8</v>
      </c>
      <c r="I147" s="244">
        <v>13.8</v>
      </c>
      <c r="J147" s="245">
        <v>0</v>
      </c>
      <c r="K147" s="246">
        <v>0</v>
      </c>
      <c r="L147" s="254">
        <v>120</v>
      </c>
      <c r="M147" s="248">
        <v>124.3</v>
      </c>
      <c r="N147" s="85" t="s">
        <v>94</v>
      </c>
      <c r="O147" s="65" t="s">
        <v>39</v>
      </c>
      <c r="P147" s="66"/>
      <c r="Q147" s="36"/>
      <c r="R147" s="182"/>
      <c r="S147" s="201"/>
      <c r="T147" s="201"/>
      <c r="U147" s="201"/>
      <c r="V147" s="201"/>
      <c r="W147" s="201"/>
      <c r="X147" s="192"/>
    </row>
    <row r="148" spans="1:25" s="197" customFormat="1" ht="13.15" customHeight="1">
      <c r="A148" s="374"/>
      <c r="B148" s="375"/>
      <c r="C148" s="376"/>
      <c r="D148" s="476"/>
      <c r="E148" s="480"/>
      <c r="F148" s="483"/>
      <c r="G148" s="18" t="s">
        <v>37</v>
      </c>
      <c r="H148" s="260">
        <f>I148+K148</f>
        <v>0.14000000000000001</v>
      </c>
      <c r="I148" s="289">
        <v>0.14000000000000001</v>
      </c>
      <c r="J148" s="280">
        <v>0</v>
      </c>
      <c r="K148" s="290">
        <v>0</v>
      </c>
      <c r="L148" s="264">
        <v>1</v>
      </c>
      <c r="M148" s="265">
        <v>1</v>
      </c>
      <c r="N148" s="85" t="s">
        <v>76</v>
      </c>
      <c r="O148" s="83"/>
      <c r="P148" s="84"/>
      <c r="Q148" s="38" t="s">
        <v>39</v>
      </c>
      <c r="R148" s="182"/>
      <c r="S148" s="201"/>
      <c r="T148" s="201"/>
      <c r="U148" s="201"/>
      <c r="V148" s="201"/>
      <c r="W148" s="201"/>
      <c r="X148" s="192"/>
    </row>
    <row r="149" spans="1:25" s="197" customFormat="1" ht="16.899999999999999" customHeight="1" thickBot="1">
      <c r="A149" s="374"/>
      <c r="B149" s="375"/>
      <c r="C149" s="376"/>
      <c r="D149" s="477"/>
      <c r="E149" s="481"/>
      <c r="F149" s="481"/>
      <c r="G149" s="99" t="s">
        <v>12</v>
      </c>
      <c r="H149" s="237">
        <f t="shared" ref="H149:M149" si="36">SUM(H146:H148)</f>
        <v>13.940000000000001</v>
      </c>
      <c r="I149" s="237">
        <f t="shared" si="36"/>
        <v>13.940000000000001</v>
      </c>
      <c r="J149" s="237">
        <f t="shared" si="36"/>
        <v>0</v>
      </c>
      <c r="K149" s="237">
        <f t="shared" si="36"/>
        <v>0</v>
      </c>
      <c r="L149" s="237">
        <f>SUM(L146:L148)</f>
        <v>121</v>
      </c>
      <c r="M149" s="237">
        <f t="shared" si="36"/>
        <v>125.3</v>
      </c>
      <c r="N149" s="86"/>
      <c r="O149" s="69"/>
      <c r="P149" s="70"/>
      <c r="Q149" s="43"/>
      <c r="R149" s="182"/>
      <c r="S149" s="201"/>
      <c r="T149" s="201"/>
      <c r="U149" s="201"/>
      <c r="V149" s="201"/>
      <c r="W149" s="201"/>
      <c r="X149" s="192"/>
    </row>
    <row r="150" spans="1:25" s="197" customFormat="1" ht="21.6" customHeight="1">
      <c r="A150" s="466"/>
      <c r="B150" s="469"/>
      <c r="C150" s="472"/>
      <c r="D150" s="475" t="s">
        <v>123</v>
      </c>
      <c r="E150" s="478" t="s">
        <v>38</v>
      </c>
      <c r="F150" s="478" t="s">
        <v>226</v>
      </c>
      <c r="G150" s="220" t="s">
        <v>72</v>
      </c>
      <c r="H150" s="255">
        <f>I150+K150</f>
        <v>0</v>
      </c>
      <c r="I150" s="249">
        <v>0</v>
      </c>
      <c r="J150" s="256"/>
      <c r="K150" s="251">
        <v>0</v>
      </c>
      <c r="L150" s="252">
        <v>0</v>
      </c>
      <c r="M150" s="253">
        <v>0</v>
      </c>
      <c r="N150" s="85" t="s">
        <v>76</v>
      </c>
      <c r="O150" s="61"/>
      <c r="P150" s="62"/>
      <c r="Q150" s="31" t="s">
        <v>39</v>
      </c>
      <c r="R150" s="182"/>
      <c r="S150" s="201"/>
      <c r="T150" s="201"/>
      <c r="U150" s="201"/>
      <c r="V150" s="201"/>
      <c r="W150" s="201"/>
    </row>
    <row r="151" spans="1:25" s="197" customFormat="1" ht="17.45" customHeight="1">
      <c r="A151" s="467"/>
      <c r="B151" s="470"/>
      <c r="C151" s="473"/>
      <c r="D151" s="476"/>
      <c r="E151" s="479"/>
      <c r="F151" s="482"/>
      <c r="G151" s="32" t="s">
        <v>63</v>
      </c>
      <c r="H151" s="243">
        <f>I151+K151</f>
        <v>132.19999999999999</v>
      </c>
      <c r="I151" s="244">
        <v>130.6</v>
      </c>
      <c r="J151" s="245">
        <v>8.66</v>
      </c>
      <c r="K151" s="246">
        <v>1.6</v>
      </c>
      <c r="L151" s="254">
        <v>308.3</v>
      </c>
      <c r="M151" s="248">
        <v>137</v>
      </c>
      <c r="N151" s="85"/>
      <c r="O151" s="65"/>
      <c r="P151" s="66"/>
      <c r="Q151" s="36"/>
      <c r="R151" s="182"/>
      <c r="S151" s="201"/>
      <c r="T151" s="201"/>
      <c r="U151" s="201"/>
      <c r="V151" s="201"/>
      <c r="W151" s="201"/>
    </row>
    <row r="152" spans="1:25" s="197" customFormat="1" ht="17.45" customHeight="1">
      <c r="A152" s="467"/>
      <c r="B152" s="470"/>
      <c r="C152" s="473"/>
      <c r="D152" s="476"/>
      <c r="E152" s="480"/>
      <c r="F152" s="483"/>
      <c r="G152" s="18" t="s">
        <v>37</v>
      </c>
      <c r="H152" s="260">
        <f>I152+K152</f>
        <v>0</v>
      </c>
      <c r="I152" s="289">
        <v>0</v>
      </c>
      <c r="J152" s="262"/>
      <c r="K152" s="290">
        <v>0</v>
      </c>
      <c r="L152" s="264">
        <v>0</v>
      </c>
      <c r="M152" s="265">
        <v>0</v>
      </c>
      <c r="N152" s="85"/>
      <c r="O152" s="83"/>
      <c r="P152" s="84"/>
      <c r="Q152" s="38"/>
      <c r="R152" s="182"/>
      <c r="S152" s="201"/>
      <c r="T152" s="201"/>
      <c r="U152" s="201"/>
      <c r="V152" s="201"/>
      <c r="W152" s="201"/>
    </row>
    <row r="153" spans="1:25" s="197" customFormat="1" ht="15" customHeight="1" thickBot="1">
      <c r="A153" s="468"/>
      <c r="B153" s="471"/>
      <c r="C153" s="474"/>
      <c r="D153" s="477"/>
      <c r="E153" s="481"/>
      <c r="F153" s="481"/>
      <c r="G153" s="99" t="s">
        <v>12</v>
      </c>
      <c r="H153" s="237">
        <f t="shared" ref="H153:M153" si="37">SUM(H150:H152)</f>
        <v>132.19999999999999</v>
      </c>
      <c r="I153" s="237">
        <f t="shared" si="37"/>
        <v>130.6</v>
      </c>
      <c r="J153" s="237">
        <f t="shared" si="37"/>
        <v>8.66</v>
      </c>
      <c r="K153" s="237">
        <f t="shared" si="37"/>
        <v>1.6</v>
      </c>
      <c r="L153" s="237">
        <f t="shared" si="37"/>
        <v>308.3</v>
      </c>
      <c r="M153" s="237">
        <f t="shared" si="37"/>
        <v>137</v>
      </c>
      <c r="N153" s="86"/>
      <c r="O153" s="69"/>
      <c r="P153" s="70"/>
      <c r="Q153" s="43"/>
      <c r="R153" s="182"/>
      <c r="S153" s="201"/>
      <c r="T153" s="201"/>
      <c r="U153" s="201"/>
      <c r="V153" s="201"/>
      <c r="W153" s="201"/>
    </row>
    <row r="154" spans="1:25" s="197" customFormat="1" ht="15" customHeight="1">
      <c r="A154" s="374"/>
      <c r="B154" s="375"/>
      <c r="C154" s="376"/>
      <c r="D154" s="475" t="s">
        <v>193</v>
      </c>
      <c r="E154" s="478" t="s">
        <v>38</v>
      </c>
      <c r="F154" s="478" t="s">
        <v>107</v>
      </c>
      <c r="G154" s="220" t="s">
        <v>72</v>
      </c>
      <c r="H154" s="255">
        <f>I154+K154</f>
        <v>0</v>
      </c>
      <c r="I154" s="249">
        <v>0</v>
      </c>
      <c r="J154" s="256"/>
      <c r="K154" s="251">
        <v>0</v>
      </c>
      <c r="L154" s="252">
        <v>2.8</v>
      </c>
      <c r="M154" s="253">
        <v>7.2</v>
      </c>
      <c r="N154" s="85" t="s">
        <v>94</v>
      </c>
      <c r="O154" s="61" t="s">
        <v>39</v>
      </c>
      <c r="P154" s="62"/>
      <c r="Q154" s="31"/>
      <c r="R154" s="182"/>
      <c r="S154" s="201"/>
      <c r="T154" s="201"/>
      <c r="U154" s="201"/>
      <c r="V154" s="201"/>
      <c r="W154" s="201"/>
    </row>
    <row r="155" spans="1:25" s="197" customFormat="1" ht="15" customHeight="1">
      <c r="A155" s="374"/>
      <c r="B155" s="375"/>
      <c r="C155" s="376"/>
      <c r="D155" s="476"/>
      <c r="E155" s="479"/>
      <c r="F155" s="482"/>
      <c r="G155" s="32" t="s">
        <v>63</v>
      </c>
      <c r="H155" s="243">
        <f>I155+K155</f>
        <v>11.8</v>
      </c>
      <c r="I155" s="244">
        <v>3.7</v>
      </c>
      <c r="J155" s="245"/>
      <c r="K155" s="246">
        <v>8.1</v>
      </c>
      <c r="L155" s="254">
        <v>15.62</v>
      </c>
      <c r="M155" s="248">
        <v>40.5</v>
      </c>
      <c r="N155" s="85" t="s">
        <v>76</v>
      </c>
      <c r="O155" s="65"/>
      <c r="P155" s="66"/>
      <c r="Q155" s="36" t="s">
        <v>39</v>
      </c>
      <c r="R155" s="182"/>
      <c r="S155" s="201"/>
      <c r="T155" s="201"/>
      <c r="U155" s="201"/>
      <c r="V155" s="201"/>
      <c r="W155" s="201"/>
    </row>
    <row r="156" spans="1:25" s="197" customFormat="1" ht="15" customHeight="1">
      <c r="A156" s="374"/>
      <c r="B156" s="375"/>
      <c r="C156" s="376"/>
      <c r="D156" s="476"/>
      <c r="E156" s="480"/>
      <c r="F156" s="483"/>
      <c r="G156" s="18" t="s">
        <v>37</v>
      </c>
      <c r="H156" s="260">
        <f>I156+K156</f>
        <v>1</v>
      </c>
      <c r="I156" s="289">
        <v>1</v>
      </c>
      <c r="J156" s="280">
        <v>1</v>
      </c>
      <c r="K156" s="290">
        <v>0</v>
      </c>
      <c r="L156" s="264">
        <v>3.5</v>
      </c>
      <c r="M156" s="265">
        <v>3.5</v>
      </c>
      <c r="N156" s="85"/>
      <c r="O156" s="83"/>
      <c r="P156" s="84"/>
      <c r="Q156" s="38"/>
      <c r="R156" s="182"/>
      <c r="S156" s="201"/>
      <c r="T156" s="201"/>
      <c r="U156" s="201"/>
      <c r="V156" s="201"/>
      <c r="W156" s="201"/>
    </row>
    <row r="157" spans="1:25" s="197" customFormat="1" ht="15" customHeight="1" thickBot="1">
      <c r="A157" s="374"/>
      <c r="B157" s="375"/>
      <c r="C157" s="376"/>
      <c r="D157" s="477"/>
      <c r="E157" s="481"/>
      <c r="F157" s="481"/>
      <c r="G157" s="99" t="s">
        <v>12</v>
      </c>
      <c r="H157" s="237">
        <f t="shared" ref="H157" si="38">SUM(H154:H156)</f>
        <v>12.8</v>
      </c>
      <c r="I157" s="237">
        <f>SUM(I154:I156)</f>
        <v>4.7</v>
      </c>
      <c r="J157" s="237">
        <f t="shared" ref="J157:M157" si="39">SUM(J154:J156)</f>
        <v>1</v>
      </c>
      <c r="K157" s="237">
        <f t="shared" si="39"/>
        <v>8.1</v>
      </c>
      <c r="L157" s="237">
        <f t="shared" si="39"/>
        <v>21.919999999999998</v>
      </c>
      <c r="M157" s="237">
        <f t="shared" si="39"/>
        <v>51.2</v>
      </c>
      <c r="N157" s="86"/>
      <c r="O157" s="69"/>
      <c r="P157" s="70"/>
      <c r="Q157" s="43"/>
      <c r="R157" s="182"/>
      <c r="S157" s="201"/>
      <c r="T157" s="201"/>
      <c r="U157" s="201"/>
      <c r="V157" s="201"/>
      <c r="W157" s="201"/>
    </row>
    <row r="158" spans="1:25" ht="13.15" customHeight="1">
      <c r="A158" s="466"/>
      <c r="B158" s="469"/>
      <c r="C158" s="472"/>
      <c r="D158" s="475" t="s">
        <v>242</v>
      </c>
      <c r="E158" s="478"/>
      <c r="F158" s="478"/>
      <c r="G158" s="220" t="s">
        <v>72</v>
      </c>
      <c r="H158" s="255">
        <f>I158+K158</f>
        <v>0</v>
      </c>
      <c r="I158" s="249">
        <v>0</v>
      </c>
      <c r="J158" s="256"/>
      <c r="K158" s="251">
        <v>0</v>
      </c>
      <c r="L158" s="252">
        <v>0</v>
      </c>
      <c r="M158" s="253">
        <v>0</v>
      </c>
      <c r="N158" s="85" t="s">
        <v>94</v>
      </c>
      <c r="O158" s="61" t="s">
        <v>39</v>
      </c>
      <c r="P158" s="62"/>
      <c r="Q158" s="31"/>
      <c r="R158" s="182"/>
      <c r="S158" s="201"/>
      <c r="T158" s="201"/>
      <c r="U158" s="201"/>
      <c r="V158" s="201"/>
      <c r="W158" s="201"/>
      <c r="X158" s="197"/>
      <c r="Y158" s="197"/>
    </row>
    <row r="159" spans="1:25">
      <c r="A159" s="467"/>
      <c r="B159" s="470"/>
      <c r="C159" s="473"/>
      <c r="D159" s="476"/>
      <c r="E159" s="479"/>
      <c r="F159" s="482"/>
      <c r="G159" s="32" t="s">
        <v>63</v>
      </c>
      <c r="H159" s="243">
        <f>I159+K159</f>
        <v>0</v>
      </c>
      <c r="I159" s="244">
        <v>0</v>
      </c>
      <c r="J159" s="245"/>
      <c r="K159" s="246">
        <v>0</v>
      </c>
      <c r="L159" s="254">
        <v>0</v>
      </c>
      <c r="M159" s="248">
        <v>0</v>
      </c>
      <c r="N159" s="85" t="s">
        <v>76</v>
      </c>
      <c r="O159" s="65"/>
      <c r="P159" s="66" t="s">
        <v>39</v>
      </c>
      <c r="Q159" s="36"/>
      <c r="R159" s="182"/>
      <c r="S159" s="201"/>
      <c r="T159" s="201"/>
      <c r="U159" s="201"/>
      <c r="V159" s="201"/>
      <c r="W159" s="201"/>
      <c r="X159" s="197"/>
      <c r="Y159" s="197"/>
    </row>
    <row r="160" spans="1:25">
      <c r="A160" s="467"/>
      <c r="B160" s="470"/>
      <c r="C160" s="473"/>
      <c r="D160" s="476"/>
      <c r="E160" s="480"/>
      <c r="F160" s="483"/>
      <c r="G160" s="18" t="s">
        <v>37</v>
      </c>
      <c r="H160" s="243">
        <f>I160+K160</f>
        <v>0</v>
      </c>
      <c r="I160" s="289">
        <v>0</v>
      </c>
      <c r="J160" s="291">
        <v>0</v>
      </c>
      <c r="K160" s="290">
        <v>0</v>
      </c>
      <c r="L160" s="264">
        <v>0</v>
      </c>
      <c r="M160" s="265">
        <v>0</v>
      </c>
      <c r="N160" s="85"/>
      <c r="O160" s="83"/>
      <c r="P160" s="84"/>
      <c r="Q160" s="38"/>
      <c r="R160" s="182"/>
      <c r="S160" s="201"/>
      <c r="T160" s="201"/>
      <c r="U160" s="201"/>
      <c r="V160" s="201"/>
      <c r="W160" s="201"/>
      <c r="X160" s="197"/>
      <c r="Y160" s="197"/>
    </row>
    <row r="161" spans="1:25" ht="27" customHeight="1" thickBot="1">
      <c r="A161" s="468"/>
      <c r="B161" s="471"/>
      <c r="C161" s="474"/>
      <c r="D161" s="477"/>
      <c r="E161" s="481"/>
      <c r="F161" s="481"/>
      <c r="G161" s="99" t="s">
        <v>12</v>
      </c>
      <c r="H161" s="237">
        <f t="shared" ref="H161" si="40">SUM(H158:H160)</f>
        <v>0</v>
      </c>
      <c r="I161" s="237">
        <f>SUM(I158:I160)</f>
        <v>0</v>
      </c>
      <c r="J161" s="237">
        <f t="shared" ref="J161:M161" si="41">SUM(J158:J160)</f>
        <v>0</v>
      </c>
      <c r="K161" s="237">
        <f t="shared" si="41"/>
        <v>0</v>
      </c>
      <c r="L161" s="237">
        <f t="shared" si="41"/>
        <v>0</v>
      </c>
      <c r="M161" s="237">
        <f t="shared" si="41"/>
        <v>0</v>
      </c>
      <c r="N161" s="86"/>
      <c r="O161" s="69"/>
      <c r="P161" s="70"/>
      <c r="Q161" s="43"/>
      <c r="R161" s="182"/>
      <c r="S161" s="201"/>
      <c r="T161" s="201"/>
      <c r="U161" s="201"/>
      <c r="V161" s="201"/>
      <c r="W161" s="201"/>
      <c r="X161" s="197"/>
      <c r="Y161" s="197"/>
    </row>
    <row r="162" spans="1:25" s="197" customFormat="1" ht="16.899999999999999" customHeight="1">
      <c r="A162" s="466"/>
      <c r="B162" s="469"/>
      <c r="C162" s="472"/>
      <c r="D162" s="475" t="s">
        <v>244</v>
      </c>
      <c r="E162" s="478"/>
      <c r="F162" s="478"/>
      <c r="G162" s="220" t="s">
        <v>72</v>
      </c>
      <c r="H162" s="255">
        <f>I162+K162</f>
        <v>0</v>
      </c>
      <c r="I162" s="249">
        <v>0</v>
      </c>
      <c r="J162" s="256"/>
      <c r="K162" s="251">
        <v>0</v>
      </c>
      <c r="L162" s="252">
        <v>0</v>
      </c>
      <c r="M162" s="253">
        <v>0</v>
      </c>
      <c r="N162" s="85" t="s">
        <v>94</v>
      </c>
      <c r="O162" s="61" t="s">
        <v>39</v>
      </c>
      <c r="P162" s="62"/>
      <c r="Q162" s="31"/>
      <c r="R162" s="182"/>
      <c r="S162" s="201"/>
      <c r="T162" s="201"/>
      <c r="U162" s="201"/>
      <c r="V162" s="201"/>
      <c r="W162" s="201"/>
    </row>
    <row r="163" spans="1:25" s="197" customFormat="1" ht="13.9" customHeight="1">
      <c r="A163" s="467"/>
      <c r="B163" s="470"/>
      <c r="C163" s="473"/>
      <c r="D163" s="476"/>
      <c r="E163" s="479"/>
      <c r="F163" s="482"/>
      <c r="G163" s="32" t="s">
        <v>63</v>
      </c>
      <c r="H163" s="243">
        <f>I163+K163</f>
        <v>0</v>
      </c>
      <c r="I163" s="244">
        <v>0</v>
      </c>
      <c r="J163" s="245">
        <v>0</v>
      </c>
      <c r="K163" s="246">
        <v>0</v>
      </c>
      <c r="L163" s="254">
        <v>0</v>
      </c>
      <c r="M163" s="248">
        <v>0</v>
      </c>
      <c r="N163" s="85" t="s">
        <v>76</v>
      </c>
      <c r="O163" s="65"/>
      <c r="P163" s="66" t="s">
        <v>39</v>
      </c>
      <c r="Q163" s="36"/>
      <c r="R163" s="182"/>
      <c r="S163" s="201"/>
      <c r="T163" s="201"/>
      <c r="U163" s="201"/>
      <c r="V163" s="201"/>
      <c r="W163" s="201"/>
    </row>
    <row r="164" spans="1:25" s="197" customFormat="1" ht="12.6" customHeight="1">
      <c r="A164" s="467"/>
      <c r="B164" s="470"/>
      <c r="C164" s="473"/>
      <c r="D164" s="476"/>
      <c r="E164" s="480"/>
      <c r="F164" s="483"/>
      <c r="G164" s="18" t="s">
        <v>37</v>
      </c>
      <c r="H164" s="243">
        <f>I164+K164</f>
        <v>1.2</v>
      </c>
      <c r="I164" s="289">
        <v>1.2</v>
      </c>
      <c r="J164" s="291">
        <v>1.18</v>
      </c>
      <c r="K164" s="290">
        <v>0</v>
      </c>
      <c r="L164" s="264">
        <v>0</v>
      </c>
      <c r="M164" s="265">
        <v>0</v>
      </c>
      <c r="N164" s="85"/>
      <c r="O164" s="83"/>
      <c r="P164" s="84"/>
      <c r="Q164" s="38"/>
      <c r="R164" s="182"/>
      <c r="S164" s="201"/>
      <c r="T164" s="201"/>
      <c r="U164" s="201"/>
      <c r="V164" s="201"/>
      <c r="W164" s="201"/>
    </row>
    <row r="165" spans="1:25" s="197" customFormat="1" ht="15.6" customHeight="1" thickBot="1">
      <c r="A165" s="468"/>
      <c r="B165" s="471"/>
      <c r="C165" s="474"/>
      <c r="D165" s="477"/>
      <c r="E165" s="481"/>
      <c r="F165" s="481"/>
      <c r="G165" s="99" t="s">
        <v>12</v>
      </c>
      <c r="H165" s="237">
        <f t="shared" ref="H165" si="42">SUM(H162:H164)</f>
        <v>1.2</v>
      </c>
      <c r="I165" s="237">
        <f>SUM(I162:I164)</f>
        <v>1.2</v>
      </c>
      <c r="J165" s="237">
        <f t="shared" ref="J165:M165" si="43">SUM(J162:J164)</f>
        <v>1.18</v>
      </c>
      <c r="K165" s="237">
        <f t="shared" si="43"/>
        <v>0</v>
      </c>
      <c r="L165" s="237">
        <f t="shared" si="43"/>
        <v>0</v>
      </c>
      <c r="M165" s="237">
        <f t="shared" si="43"/>
        <v>0</v>
      </c>
      <c r="N165" s="86"/>
      <c r="O165" s="69"/>
      <c r="P165" s="70"/>
      <c r="Q165" s="43"/>
      <c r="R165" s="182"/>
      <c r="S165" s="201"/>
      <c r="T165" s="201"/>
      <c r="U165" s="201"/>
      <c r="V165" s="201"/>
      <c r="W165" s="201"/>
    </row>
    <row r="166" spans="1:25" ht="13.5" thickBot="1">
      <c r="A166" s="26" t="s">
        <v>11</v>
      </c>
      <c r="B166" s="87" t="s">
        <v>13</v>
      </c>
      <c r="C166" s="486" t="s">
        <v>14</v>
      </c>
      <c r="D166" s="487"/>
      <c r="E166" s="487"/>
      <c r="F166" s="487"/>
      <c r="G166" s="488"/>
      <c r="H166" s="272">
        <f>H59+H63+H67+H71+H75+H79+H84+H88+H92+H116+H96+H100+H104+H112+H121+H125+H129+H133+H137+H141+H161+H145+H153+H149+H108+H157+H165</f>
        <v>4068.4700000000007</v>
      </c>
      <c r="I166" s="272">
        <f t="shared" ref="I166:M166" si="44">I59+I63+I67+I71+I75+I79+I84+I88+I92+I116+I96+I100+I104+I112+I121+I125+I129+I133+I137+I141+I161+I145+I153+I149+I108+I157+I165</f>
        <v>2082.8199999999997</v>
      </c>
      <c r="J166" s="272">
        <f t="shared" si="44"/>
        <v>61.52</v>
      </c>
      <c r="K166" s="272">
        <f t="shared" si="44"/>
        <v>1985.6499999999999</v>
      </c>
      <c r="L166" s="272">
        <f t="shared" si="44"/>
        <v>17101.219999999998</v>
      </c>
      <c r="M166" s="272">
        <f t="shared" si="44"/>
        <v>6241.4</v>
      </c>
      <c r="N166" s="88"/>
      <c r="O166" s="89"/>
      <c r="P166" s="89"/>
      <c r="Q166" s="90"/>
      <c r="R166" s="201"/>
      <c r="S166" s="201"/>
      <c r="T166" s="201"/>
      <c r="U166" s="201"/>
      <c r="V166" s="201"/>
      <c r="W166" s="201"/>
      <c r="X166" s="197"/>
      <c r="Y166" s="197"/>
    </row>
    <row r="167" spans="1:25" ht="13.5" thickBot="1">
      <c r="A167" s="102" t="s">
        <v>11</v>
      </c>
      <c r="B167" s="489" t="s">
        <v>56</v>
      </c>
      <c r="C167" s="489"/>
      <c r="D167" s="489"/>
      <c r="E167" s="489"/>
      <c r="F167" s="489"/>
      <c r="G167" s="490"/>
      <c r="H167" s="292">
        <f>H166+H50</f>
        <v>7813.0500000000011</v>
      </c>
      <c r="I167" s="292">
        <f t="shared" ref="I167:M167" si="45">I166+I50</f>
        <v>2196.8399999999997</v>
      </c>
      <c r="J167" s="292">
        <f t="shared" si="45"/>
        <v>93.100000000000009</v>
      </c>
      <c r="K167" s="292">
        <f t="shared" si="45"/>
        <v>5616.21</v>
      </c>
      <c r="L167" s="292">
        <f t="shared" si="45"/>
        <v>22213.699999999997</v>
      </c>
      <c r="M167" s="292">
        <f t="shared" si="45"/>
        <v>6241.4</v>
      </c>
      <c r="N167" s="103"/>
      <c r="O167" s="103"/>
      <c r="P167" s="103"/>
      <c r="Q167" s="104"/>
      <c r="R167" s="201"/>
      <c r="S167" s="201"/>
      <c r="T167" s="201"/>
      <c r="U167" s="201"/>
      <c r="V167" s="201"/>
      <c r="W167" s="201"/>
      <c r="X167" s="197"/>
      <c r="Y167" s="197"/>
    </row>
    <row r="168" spans="1:25" ht="13.5" thickBot="1">
      <c r="A168" s="25" t="s">
        <v>13</v>
      </c>
      <c r="B168" s="491" t="s">
        <v>124</v>
      </c>
      <c r="C168" s="491"/>
      <c r="D168" s="491"/>
      <c r="E168" s="491"/>
      <c r="F168" s="491"/>
      <c r="G168" s="491"/>
      <c r="H168" s="491"/>
      <c r="I168" s="491"/>
      <c r="J168" s="491"/>
      <c r="K168" s="491"/>
      <c r="L168" s="491"/>
      <c r="M168" s="491"/>
      <c r="N168" s="491"/>
      <c r="O168" s="491"/>
      <c r="P168" s="491"/>
      <c r="Q168" s="492"/>
      <c r="R168" s="201"/>
      <c r="S168" s="201"/>
      <c r="T168" s="201"/>
      <c r="U168" s="201"/>
      <c r="V168" s="201"/>
      <c r="W168" s="201"/>
      <c r="X168" s="197"/>
      <c r="Y168" s="197"/>
    </row>
    <row r="169" spans="1:25" ht="13.5" thickBot="1">
      <c r="A169" s="26" t="s">
        <v>13</v>
      </c>
      <c r="B169" s="27" t="s">
        <v>11</v>
      </c>
      <c r="C169" s="493" t="s">
        <v>125</v>
      </c>
      <c r="D169" s="494"/>
      <c r="E169" s="494"/>
      <c r="F169" s="494"/>
      <c r="G169" s="494"/>
      <c r="H169" s="494"/>
      <c r="I169" s="494"/>
      <c r="J169" s="494"/>
      <c r="K169" s="494"/>
      <c r="L169" s="494"/>
      <c r="M169" s="494"/>
      <c r="N169" s="494"/>
      <c r="O169" s="494"/>
      <c r="P169" s="494"/>
      <c r="Q169" s="495"/>
      <c r="R169" s="201"/>
      <c r="S169" s="201"/>
      <c r="T169" s="201"/>
      <c r="U169" s="201"/>
      <c r="V169" s="201"/>
      <c r="W169" s="201"/>
      <c r="X169" s="197"/>
      <c r="Y169" s="197"/>
    </row>
    <row r="170" spans="1:25" ht="13.15" customHeight="1">
      <c r="A170" s="466" t="s">
        <v>13</v>
      </c>
      <c r="B170" s="469" t="s">
        <v>11</v>
      </c>
      <c r="C170" s="472" t="s">
        <v>11</v>
      </c>
      <c r="D170" s="531" t="s">
        <v>126</v>
      </c>
      <c r="E170" s="484" t="s">
        <v>38</v>
      </c>
      <c r="F170" s="478" t="s">
        <v>62</v>
      </c>
      <c r="G170" s="235" t="s">
        <v>72</v>
      </c>
      <c r="H170" s="274">
        <f>H175+H180+H184+H188+H193+H197+H201+H205+H209+H213+H218+H222+H226+H238+H230+H234</f>
        <v>1579.93</v>
      </c>
      <c r="I170" s="274">
        <f t="shared" ref="I170:M170" si="46">I175+I180+I184+I188+I193+I197+I201+I205+I209+I213+I218+I222+I226+I238+I230+I234</f>
        <v>36.699999999999996</v>
      </c>
      <c r="J170" s="274">
        <f t="shared" si="46"/>
        <v>0</v>
      </c>
      <c r="K170" s="274">
        <f t="shared" si="46"/>
        <v>1543.2300000000002</v>
      </c>
      <c r="L170" s="274">
        <f t="shared" si="46"/>
        <v>2424</v>
      </c>
      <c r="M170" s="274">
        <f t="shared" si="46"/>
        <v>80.8</v>
      </c>
      <c r="N170" s="45"/>
      <c r="O170" s="61"/>
      <c r="P170" s="62"/>
      <c r="Q170" s="31"/>
      <c r="R170" s="201"/>
      <c r="S170" s="201"/>
      <c r="T170" s="201"/>
      <c r="U170" s="201"/>
      <c r="V170" s="201"/>
      <c r="W170" s="201"/>
      <c r="X170" s="197"/>
      <c r="Y170" s="197"/>
    </row>
    <row r="171" spans="1:25">
      <c r="A171" s="467"/>
      <c r="B171" s="470"/>
      <c r="C171" s="473"/>
      <c r="D171" s="532"/>
      <c r="E171" s="485"/>
      <c r="F171" s="482"/>
      <c r="G171" s="236" t="s">
        <v>63</v>
      </c>
      <c r="H171" s="275">
        <f>H176+H181+H185+H189+H194+H202+H206+H210+H214+H219+H223+H227+H239+H198+H231+H235</f>
        <v>7333.9500000000007</v>
      </c>
      <c r="I171" s="275">
        <f t="shared" ref="I171:M171" si="47">I176+I181+I185+I189+I194+I202+I206+I210+I214+I219+I223+I227+I239+I198+I231+I235</f>
        <v>1743.03</v>
      </c>
      <c r="J171" s="275">
        <f t="shared" si="47"/>
        <v>24.81</v>
      </c>
      <c r="K171" s="275">
        <f t="shared" si="47"/>
        <v>5590.92</v>
      </c>
      <c r="L171" s="275">
        <f t="shared" si="47"/>
        <v>4095.25</v>
      </c>
      <c r="M171" s="275">
        <f t="shared" si="47"/>
        <v>456.1</v>
      </c>
      <c r="N171" s="85"/>
      <c r="O171" s="65"/>
      <c r="P171" s="66"/>
      <c r="Q171" s="36"/>
      <c r="R171" s="201"/>
      <c r="S171" s="201"/>
      <c r="T171" s="201"/>
      <c r="U171" s="201"/>
      <c r="V171" s="201"/>
      <c r="W171" s="201"/>
      <c r="X171" s="197"/>
      <c r="Y171" s="197"/>
    </row>
    <row r="172" spans="1:25">
      <c r="A172" s="467"/>
      <c r="B172" s="470"/>
      <c r="C172" s="473"/>
      <c r="D172" s="532"/>
      <c r="E172" s="480"/>
      <c r="F172" s="483"/>
      <c r="G172" s="236" t="s">
        <v>37</v>
      </c>
      <c r="H172" s="328">
        <f>H177+H182+H186+H190+H195+H199+H203+H207+H211+H215+H220+H224+H228+H240+H232+H236</f>
        <v>856.15</v>
      </c>
      <c r="I172" s="328">
        <f t="shared" ref="I172:M172" si="48">I177+I182+I186+I190+I195+I199+I203+I207+I211+I215+I220+I224+I228+I240+I232+I236</f>
        <v>352.14999999999992</v>
      </c>
      <c r="J172" s="328">
        <f t="shared" si="48"/>
        <v>7.9899999999999993</v>
      </c>
      <c r="K172" s="328">
        <f>K177+K182+K186+K190+K195+K199+K203+K207+K211+K215+K220+K224+K228+K240+K232+K236</f>
        <v>504</v>
      </c>
      <c r="L172" s="328">
        <f>L177+L182+L186+L190+L195+L199+L203+L207+L211+L215+L220+L224+L228+L240+L232+L236</f>
        <v>1.2</v>
      </c>
      <c r="M172" s="328">
        <f t="shared" si="48"/>
        <v>0</v>
      </c>
      <c r="N172" s="85"/>
      <c r="O172" s="83"/>
      <c r="P172" s="84"/>
      <c r="Q172" s="38"/>
      <c r="R172" s="201"/>
      <c r="S172" s="201"/>
      <c r="T172" s="201"/>
      <c r="U172" s="201"/>
      <c r="V172" s="201"/>
      <c r="W172" s="201"/>
      <c r="X172" s="197"/>
      <c r="Y172" s="197"/>
    </row>
    <row r="173" spans="1:25" ht="13.15" customHeight="1">
      <c r="A173" s="467"/>
      <c r="B173" s="470"/>
      <c r="C173" s="473"/>
      <c r="D173" s="532"/>
      <c r="E173" s="480"/>
      <c r="F173" s="480"/>
      <c r="G173" s="330" t="s">
        <v>239</v>
      </c>
      <c r="H173" s="393"/>
      <c r="I173" s="393"/>
      <c r="J173" s="393"/>
      <c r="K173" s="393"/>
      <c r="L173" s="264"/>
      <c r="M173" s="265"/>
      <c r="N173" s="85"/>
      <c r="O173" s="83"/>
      <c r="P173" s="201"/>
      <c r="Q173" s="38"/>
      <c r="R173" s="201"/>
      <c r="S173" s="201"/>
      <c r="T173" s="201"/>
      <c r="U173" s="201"/>
      <c r="V173" s="201"/>
      <c r="W173" s="201"/>
      <c r="X173" s="197"/>
      <c r="Y173" s="197"/>
    </row>
    <row r="174" spans="1:25" ht="13.5" thickBot="1">
      <c r="A174" s="468"/>
      <c r="B174" s="471"/>
      <c r="C174" s="474"/>
      <c r="D174" s="533"/>
      <c r="E174" s="481"/>
      <c r="F174" s="481"/>
      <c r="G174" s="39" t="s">
        <v>12</v>
      </c>
      <c r="H174" s="283">
        <f>H170+H171+H172+H173</f>
        <v>9770.0300000000007</v>
      </c>
      <c r="I174" s="242">
        <f t="shared" ref="I174:M174" si="49">I170+I171+I172</f>
        <v>2131.88</v>
      </c>
      <c r="J174" s="242">
        <f>J170+J171+J172</f>
        <v>32.799999999999997</v>
      </c>
      <c r="K174" s="242">
        <f>K170+K171+K172+K173</f>
        <v>7638.1500000000005</v>
      </c>
      <c r="L174" s="283">
        <f t="shared" si="49"/>
        <v>6520.45</v>
      </c>
      <c r="M174" s="283">
        <f t="shared" si="49"/>
        <v>536.9</v>
      </c>
      <c r="N174" s="86"/>
      <c r="O174" s="69"/>
      <c r="P174" s="70"/>
      <c r="Q174" s="43"/>
      <c r="R174" s="201"/>
      <c r="S174" s="201"/>
      <c r="T174" s="201"/>
      <c r="U174" s="201"/>
      <c r="V174" s="201"/>
      <c r="W174" s="201"/>
      <c r="X174" s="197"/>
      <c r="Y174" s="197"/>
    </row>
    <row r="175" spans="1:25" ht="13.15" customHeight="1">
      <c r="A175" s="466"/>
      <c r="B175" s="469"/>
      <c r="C175" s="472"/>
      <c r="D175" s="475" t="s">
        <v>127</v>
      </c>
      <c r="E175" s="484" t="s">
        <v>38</v>
      </c>
      <c r="F175" s="478" t="s">
        <v>51</v>
      </c>
      <c r="G175" s="220" t="s">
        <v>72</v>
      </c>
      <c r="H175" s="255">
        <f>I175+K175</f>
        <v>920</v>
      </c>
      <c r="I175" s="249">
        <v>35.799999999999997</v>
      </c>
      <c r="J175" s="250">
        <v>0</v>
      </c>
      <c r="K175" s="251">
        <v>884.2</v>
      </c>
      <c r="L175" s="252">
        <v>0</v>
      </c>
      <c r="M175" s="253">
        <v>0</v>
      </c>
      <c r="N175" s="45" t="s">
        <v>76</v>
      </c>
      <c r="O175" s="61" t="s">
        <v>39</v>
      </c>
      <c r="P175" s="62"/>
      <c r="Q175" s="31"/>
      <c r="R175" s="201"/>
      <c r="S175" s="201"/>
      <c r="T175" s="201"/>
      <c r="U175" s="201"/>
      <c r="V175" s="201"/>
      <c r="W175" s="201"/>
      <c r="X175" s="197"/>
      <c r="Y175" s="197"/>
    </row>
    <row r="176" spans="1:25">
      <c r="A176" s="467"/>
      <c r="B176" s="470"/>
      <c r="C176" s="473"/>
      <c r="D176" s="476"/>
      <c r="E176" s="485"/>
      <c r="F176" s="482"/>
      <c r="G176" s="32" t="s">
        <v>63</v>
      </c>
      <c r="H176" s="243">
        <f>I176+K176</f>
        <v>2404.7600000000002</v>
      </c>
      <c r="I176" s="244">
        <v>15.84</v>
      </c>
      <c r="J176" s="245">
        <v>9.66</v>
      </c>
      <c r="K176" s="246">
        <v>2388.92</v>
      </c>
      <c r="L176" s="254">
        <v>0</v>
      </c>
      <c r="M176" s="248">
        <v>0</v>
      </c>
      <c r="N176" s="85"/>
      <c r="O176" s="65"/>
      <c r="P176" s="66"/>
      <c r="Q176" s="36"/>
      <c r="R176" s="201"/>
      <c r="S176" s="201"/>
      <c r="T176" s="201"/>
      <c r="U176" s="201"/>
      <c r="V176" s="201"/>
      <c r="W176" s="201"/>
      <c r="X176" s="197"/>
      <c r="Y176" s="197"/>
    </row>
    <row r="177" spans="1:25">
      <c r="A177" s="467"/>
      <c r="B177" s="470"/>
      <c r="C177" s="473"/>
      <c r="D177" s="476"/>
      <c r="E177" s="480"/>
      <c r="F177" s="483"/>
      <c r="G177" s="32" t="s">
        <v>37</v>
      </c>
      <c r="H177" s="243">
        <f>I177+K177</f>
        <v>1.21</v>
      </c>
      <c r="I177" s="244">
        <v>1.21</v>
      </c>
      <c r="J177" s="245">
        <v>1.1499999999999999</v>
      </c>
      <c r="K177" s="246">
        <v>0</v>
      </c>
      <c r="L177" s="254">
        <v>0</v>
      </c>
      <c r="M177" s="248">
        <v>0</v>
      </c>
      <c r="N177" s="85"/>
      <c r="O177" s="83"/>
      <c r="P177" s="84"/>
      <c r="Q177" s="38"/>
      <c r="R177" s="201"/>
      <c r="S177" s="201"/>
      <c r="T177" s="201"/>
      <c r="U177" s="201"/>
      <c r="V177" s="201"/>
      <c r="W177" s="201"/>
      <c r="X177" s="197"/>
      <c r="Y177" s="197"/>
    </row>
    <row r="178" spans="1:25">
      <c r="A178" s="467"/>
      <c r="B178" s="470"/>
      <c r="C178" s="473"/>
      <c r="D178" s="476"/>
      <c r="E178" s="480"/>
      <c r="F178" s="480"/>
      <c r="G178" s="18"/>
      <c r="H178" s="260"/>
      <c r="I178" s="261"/>
      <c r="J178" s="262"/>
      <c r="K178" s="263"/>
      <c r="L178" s="264"/>
      <c r="M178" s="265"/>
      <c r="N178" s="85"/>
      <c r="O178" s="83"/>
      <c r="P178" s="201"/>
      <c r="Q178" s="38"/>
      <c r="R178" s="201"/>
      <c r="S178" s="201"/>
      <c r="T178" s="201"/>
      <c r="U178" s="201"/>
      <c r="V178" s="201"/>
      <c r="W178" s="201"/>
      <c r="X178" s="197"/>
      <c r="Y178" s="197"/>
    </row>
    <row r="179" spans="1:25" ht="39" customHeight="1" thickBot="1">
      <c r="A179" s="468"/>
      <c r="B179" s="471"/>
      <c r="C179" s="474"/>
      <c r="D179" s="477"/>
      <c r="E179" s="481"/>
      <c r="F179" s="481"/>
      <c r="G179" s="39" t="s">
        <v>12</v>
      </c>
      <c r="H179" s="237">
        <f>SUM(H175:H177)</f>
        <v>3325.9700000000003</v>
      </c>
      <c r="I179" s="238">
        <f>SUM(I175:I177)</f>
        <v>52.85</v>
      </c>
      <c r="J179" s="239">
        <f>SUM(J175:J177)</f>
        <v>10.81</v>
      </c>
      <c r="K179" s="240">
        <f>SUM(K175:K177)</f>
        <v>3273.12</v>
      </c>
      <c r="L179" s="240">
        <f t="shared" ref="L179:M179" si="50">SUM(L175:L177)</f>
        <v>0</v>
      </c>
      <c r="M179" s="240">
        <f t="shared" si="50"/>
        <v>0</v>
      </c>
      <c r="N179" s="86"/>
      <c r="O179" s="69"/>
      <c r="P179" s="70"/>
      <c r="Q179" s="43"/>
      <c r="R179" s="201"/>
      <c r="S179" s="201"/>
      <c r="T179" s="201"/>
      <c r="U179" s="201"/>
      <c r="V179" s="201"/>
      <c r="W179" s="201"/>
      <c r="X179" s="197"/>
      <c r="Y179" s="197"/>
    </row>
    <row r="180" spans="1:25" ht="13.15" customHeight="1">
      <c r="A180" s="466"/>
      <c r="B180" s="469"/>
      <c r="C180" s="472"/>
      <c r="D180" s="475" t="s">
        <v>128</v>
      </c>
      <c r="E180" s="484" t="s">
        <v>38</v>
      </c>
      <c r="F180" s="478" t="s">
        <v>51</v>
      </c>
      <c r="G180" s="220" t="s">
        <v>72</v>
      </c>
      <c r="H180" s="255">
        <f>I180+K180</f>
        <v>515.5</v>
      </c>
      <c r="I180" s="249">
        <v>0.3</v>
      </c>
      <c r="J180" s="250">
        <v>0</v>
      </c>
      <c r="K180" s="251">
        <v>515.20000000000005</v>
      </c>
      <c r="L180" s="252">
        <v>450.1</v>
      </c>
      <c r="M180" s="253">
        <v>0</v>
      </c>
      <c r="N180" s="45" t="s">
        <v>227</v>
      </c>
      <c r="O180" s="61"/>
      <c r="P180" s="62" t="s">
        <v>39</v>
      </c>
      <c r="Q180" s="31"/>
      <c r="R180" s="201"/>
      <c r="S180" s="201"/>
      <c r="T180" s="201"/>
      <c r="U180" s="201"/>
      <c r="V180" s="201"/>
      <c r="W180" s="201"/>
      <c r="X180" s="197"/>
      <c r="Y180" s="197"/>
    </row>
    <row r="181" spans="1:25">
      <c r="A181" s="467"/>
      <c r="B181" s="470"/>
      <c r="C181" s="473"/>
      <c r="D181" s="476"/>
      <c r="E181" s="485"/>
      <c r="F181" s="482"/>
      <c r="G181" s="32" t="s">
        <v>63</v>
      </c>
      <c r="H181" s="243">
        <f>I181+K181</f>
        <v>870.65</v>
      </c>
      <c r="I181" s="244">
        <v>8.75</v>
      </c>
      <c r="J181" s="245">
        <v>5.17</v>
      </c>
      <c r="K181" s="246">
        <v>861.9</v>
      </c>
      <c r="L181" s="254">
        <v>333.9</v>
      </c>
      <c r="M181" s="248">
        <v>0</v>
      </c>
      <c r="N181" s="85"/>
      <c r="O181" s="65"/>
      <c r="P181" s="66"/>
      <c r="Q181" s="36"/>
      <c r="R181" s="201"/>
      <c r="S181" s="201"/>
      <c r="T181" s="201"/>
      <c r="U181" s="201"/>
      <c r="V181" s="201"/>
      <c r="W181" s="201"/>
      <c r="X181" s="197"/>
      <c r="Y181" s="197"/>
    </row>
    <row r="182" spans="1:25">
      <c r="A182" s="467"/>
      <c r="B182" s="470"/>
      <c r="C182" s="473"/>
      <c r="D182" s="476"/>
      <c r="E182" s="480"/>
      <c r="F182" s="483"/>
      <c r="G182" s="32" t="s">
        <v>37</v>
      </c>
      <c r="H182" s="243">
        <f>I182+K182</f>
        <v>24.42</v>
      </c>
      <c r="I182" s="244">
        <v>0.32</v>
      </c>
      <c r="J182" s="245">
        <v>0.3</v>
      </c>
      <c r="K182" s="246">
        <v>24.1</v>
      </c>
      <c r="L182" s="254">
        <v>0.3</v>
      </c>
      <c r="M182" s="248">
        <v>0</v>
      </c>
      <c r="N182" s="85"/>
      <c r="O182" s="83"/>
      <c r="P182" s="84"/>
      <c r="Q182" s="38"/>
      <c r="R182" s="201"/>
      <c r="S182" s="201"/>
      <c r="T182" s="201"/>
      <c r="U182" s="201"/>
      <c r="V182" s="201"/>
      <c r="W182" s="201"/>
      <c r="X182" s="197"/>
      <c r="Y182" s="197"/>
    </row>
    <row r="183" spans="1:25" ht="13.5" thickBot="1">
      <c r="A183" s="468"/>
      <c r="B183" s="471"/>
      <c r="C183" s="474"/>
      <c r="D183" s="477"/>
      <c r="E183" s="481"/>
      <c r="F183" s="481"/>
      <c r="G183" s="39" t="s">
        <v>12</v>
      </c>
      <c r="H183" s="237">
        <f>H180+H181+H182</f>
        <v>1410.5700000000002</v>
      </c>
      <c r="I183" s="238">
        <f>SUM(I180:I182)</f>
        <v>9.370000000000001</v>
      </c>
      <c r="J183" s="239">
        <f>SUM(J180:J182)</f>
        <v>5.47</v>
      </c>
      <c r="K183" s="240">
        <f>SUM(K180:K182)</f>
        <v>1401.1999999999998</v>
      </c>
      <c r="L183" s="240">
        <f>SUM(L180:L182)</f>
        <v>784.3</v>
      </c>
      <c r="M183" s="240">
        <f>SUM(M180:M182)</f>
        <v>0</v>
      </c>
      <c r="N183" s="86"/>
      <c r="O183" s="69"/>
      <c r="P183" s="70"/>
      <c r="Q183" s="43"/>
      <c r="R183" s="201"/>
      <c r="S183" s="201"/>
      <c r="T183" s="201"/>
      <c r="U183" s="201"/>
      <c r="V183" s="201"/>
      <c r="W183" s="201"/>
      <c r="X183" s="197"/>
      <c r="Y183" s="197"/>
    </row>
    <row r="184" spans="1:25" ht="13.15" customHeight="1">
      <c r="A184" s="466"/>
      <c r="B184" s="469"/>
      <c r="C184" s="472"/>
      <c r="D184" s="475" t="s">
        <v>129</v>
      </c>
      <c r="E184" s="484" t="s">
        <v>38</v>
      </c>
      <c r="F184" s="478" t="s">
        <v>92</v>
      </c>
      <c r="G184" s="220" t="s">
        <v>72</v>
      </c>
      <c r="H184" s="243">
        <f>I184+K184</f>
        <v>0</v>
      </c>
      <c r="I184" s="249">
        <v>0</v>
      </c>
      <c r="J184" s="250">
        <v>0</v>
      </c>
      <c r="K184" s="251">
        <v>0</v>
      </c>
      <c r="L184" s="252">
        <v>1631.2</v>
      </c>
      <c r="M184" s="253">
        <v>0</v>
      </c>
      <c r="N184" s="384" t="s">
        <v>228</v>
      </c>
      <c r="O184" s="61" t="s">
        <v>39</v>
      </c>
      <c r="P184" s="62"/>
      <c r="Q184" s="31"/>
      <c r="R184" s="201"/>
      <c r="S184" s="201"/>
      <c r="T184" s="201"/>
      <c r="U184" s="201"/>
      <c r="V184" s="201"/>
      <c r="W184" s="201"/>
      <c r="X184" s="197"/>
      <c r="Y184" s="197"/>
    </row>
    <row r="185" spans="1:25">
      <c r="A185" s="467"/>
      <c r="B185" s="470"/>
      <c r="C185" s="473"/>
      <c r="D185" s="476"/>
      <c r="E185" s="485"/>
      <c r="F185" s="482"/>
      <c r="G185" s="32" t="s">
        <v>63</v>
      </c>
      <c r="H185" s="243">
        <f>I185+K185</f>
        <v>0</v>
      </c>
      <c r="I185" s="244">
        <v>0</v>
      </c>
      <c r="J185" s="245">
        <v>0</v>
      </c>
      <c r="K185" s="246">
        <v>0</v>
      </c>
      <c r="L185" s="254">
        <v>1818.15</v>
      </c>
      <c r="M185" s="248">
        <v>0</v>
      </c>
      <c r="N185" s="85"/>
      <c r="O185" s="65"/>
      <c r="P185" s="66"/>
      <c r="Q185" s="36"/>
      <c r="R185" s="201"/>
      <c r="S185" s="201"/>
      <c r="T185" s="201"/>
      <c r="U185" s="201"/>
      <c r="V185" s="201"/>
      <c r="W185" s="201"/>
      <c r="X185" s="197"/>
      <c r="Y185" s="197"/>
    </row>
    <row r="186" spans="1:25">
      <c r="A186" s="467"/>
      <c r="B186" s="470"/>
      <c r="C186" s="473"/>
      <c r="D186" s="476"/>
      <c r="E186" s="480"/>
      <c r="F186" s="483"/>
      <c r="G186" s="32" t="s">
        <v>37</v>
      </c>
      <c r="H186" s="243">
        <f>I186+K186</f>
        <v>0.9</v>
      </c>
      <c r="I186" s="244">
        <v>0.9</v>
      </c>
      <c r="J186" s="245">
        <v>0.89</v>
      </c>
      <c r="K186" s="246">
        <v>0</v>
      </c>
      <c r="L186" s="254">
        <v>0.9</v>
      </c>
      <c r="M186" s="248">
        <v>0</v>
      </c>
      <c r="N186" s="85"/>
      <c r="O186" s="83"/>
      <c r="P186" s="84"/>
      <c r="Q186" s="38"/>
      <c r="R186" s="201"/>
      <c r="S186" s="201"/>
      <c r="T186" s="201"/>
      <c r="U186" s="201"/>
      <c r="V186" s="201"/>
      <c r="W186" s="201"/>
      <c r="X186" s="197"/>
      <c r="Y186" s="197"/>
    </row>
    <row r="187" spans="1:25" ht="13.5" thickBot="1">
      <c r="A187" s="468"/>
      <c r="B187" s="471"/>
      <c r="C187" s="474"/>
      <c r="D187" s="477"/>
      <c r="E187" s="481"/>
      <c r="F187" s="481"/>
      <c r="G187" s="39" t="s">
        <v>12</v>
      </c>
      <c r="H187" s="237">
        <f t="shared" ref="H187:M187" si="51">SUM(H184:H186)</f>
        <v>0.9</v>
      </c>
      <c r="I187" s="238">
        <f t="shared" si="51"/>
        <v>0.9</v>
      </c>
      <c r="J187" s="239">
        <f t="shared" si="51"/>
        <v>0.89</v>
      </c>
      <c r="K187" s="240">
        <f t="shared" si="51"/>
        <v>0</v>
      </c>
      <c r="L187" s="241">
        <f t="shared" si="51"/>
        <v>3450.2500000000005</v>
      </c>
      <c r="M187" s="242">
        <f t="shared" si="51"/>
        <v>0</v>
      </c>
      <c r="N187" s="86"/>
      <c r="O187" s="69"/>
      <c r="P187" s="70"/>
      <c r="Q187" s="43"/>
      <c r="R187" s="201"/>
      <c r="S187" s="201"/>
      <c r="T187" s="201"/>
      <c r="U187" s="201"/>
      <c r="V187" s="201"/>
      <c r="W187" s="201"/>
      <c r="X187" s="197"/>
      <c r="Y187" s="197"/>
    </row>
    <row r="188" spans="1:25" ht="13.15" customHeight="1">
      <c r="A188" s="466"/>
      <c r="B188" s="469"/>
      <c r="C188" s="472"/>
      <c r="D188" s="475" t="s">
        <v>130</v>
      </c>
      <c r="E188" s="484" t="s">
        <v>38</v>
      </c>
      <c r="F188" s="478" t="s">
        <v>92</v>
      </c>
      <c r="G188" s="220" t="s">
        <v>72</v>
      </c>
      <c r="H188" s="255">
        <f>I188+K188</f>
        <v>0</v>
      </c>
      <c r="I188" s="249">
        <v>0</v>
      </c>
      <c r="J188" s="256"/>
      <c r="K188" s="251">
        <v>0</v>
      </c>
      <c r="L188" s="252">
        <v>48.5</v>
      </c>
      <c r="M188" s="253">
        <v>36.4</v>
      </c>
      <c r="N188" s="45" t="s">
        <v>75</v>
      </c>
      <c r="O188" s="61" t="s">
        <v>39</v>
      </c>
      <c r="P188" s="62"/>
      <c r="Q188" s="31"/>
      <c r="R188" s="201"/>
      <c r="S188" s="201"/>
      <c r="T188" s="201"/>
      <c r="U188" s="201"/>
      <c r="V188" s="201"/>
      <c r="W188" s="201"/>
      <c r="X188" s="197"/>
      <c r="Y188" s="197"/>
    </row>
    <row r="189" spans="1:25" ht="26.45" customHeight="1">
      <c r="A189" s="467"/>
      <c r="B189" s="470"/>
      <c r="C189" s="473"/>
      <c r="D189" s="476"/>
      <c r="E189" s="485"/>
      <c r="F189" s="482"/>
      <c r="G189" s="32" t="s">
        <v>63</v>
      </c>
      <c r="H189" s="243">
        <f>I189+K189</f>
        <v>43.9</v>
      </c>
      <c r="I189" s="244">
        <v>2.8</v>
      </c>
      <c r="J189" s="245">
        <v>1.57</v>
      </c>
      <c r="K189" s="246">
        <v>41.1</v>
      </c>
      <c r="L189" s="254">
        <v>274.60000000000002</v>
      </c>
      <c r="M189" s="248">
        <v>206.1</v>
      </c>
      <c r="N189" s="383" t="s">
        <v>229</v>
      </c>
      <c r="O189" s="65"/>
      <c r="P189" s="66"/>
      <c r="Q189" s="36" t="s">
        <v>39</v>
      </c>
      <c r="R189" s="201"/>
      <c r="S189" s="201"/>
      <c r="T189" s="201"/>
      <c r="U189" s="201"/>
      <c r="V189" s="201"/>
      <c r="W189" s="201"/>
      <c r="X189" s="197"/>
      <c r="Y189" s="197"/>
    </row>
    <row r="190" spans="1:25">
      <c r="A190" s="467"/>
      <c r="B190" s="470"/>
      <c r="C190" s="473"/>
      <c r="D190" s="476"/>
      <c r="E190" s="480"/>
      <c r="F190" s="483"/>
      <c r="G190" s="32" t="s">
        <v>37</v>
      </c>
      <c r="H190" s="243">
        <f>I190+K190</f>
        <v>0.4</v>
      </c>
      <c r="I190" s="244">
        <v>0.4</v>
      </c>
      <c r="J190" s="245">
        <v>0.4</v>
      </c>
      <c r="K190" s="259"/>
      <c r="L190" s="254"/>
      <c r="M190" s="248"/>
      <c r="N190" s="85"/>
      <c r="O190" s="83"/>
      <c r="P190" s="84"/>
      <c r="Q190" s="38"/>
      <c r="R190" s="201"/>
      <c r="S190" s="201"/>
      <c r="T190" s="201"/>
      <c r="U190" s="201"/>
      <c r="V190" s="201"/>
      <c r="W190" s="201"/>
      <c r="X190" s="197"/>
      <c r="Y190" s="197"/>
    </row>
    <row r="191" spans="1:25">
      <c r="A191" s="467"/>
      <c r="B191" s="470"/>
      <c r="C191" s="473"/>
      <c r="D191" s="476"/>
      <c r="E191" s="480"/>
      <c r="F191" s="480"/>
      <c r="G191" s="18"/>
      <c r="H191" s="260"/>
      <c r="I191" s="261"/>
      <c r="J191" s="262"/>
      <c r="K191" s="263"/>
      <c r="L191" s="264"/>
      <c r="M191" s="265"/>
      <c r="N191" s="85"/>
      <c r="O191" s="83"/>
      <c r="P191" s="84"/>
      <c r="Q191" s="38"/>
      <c r="R191" s="201"/>
      <c r="S191" s="201"/>
      <c r="T191" s="201"/>
      <c r="U191" s="201"/>
      <c r="V191" s="201"/>
      <c r="W191" s="201"/>
      <c r="X191" s="197"/>
      <c r="Y191" s="197"/>
    </row>
    <row r="192" spans="1:25" ht="13.5" thickBot="1">
      <c r="A192" s="468"/>
      <c r="B192" s="471"/>
      <c r="C192" s="474"/>
      <c r="D192" s="477"/>
      <c r="E192" s="481"/>
      <c r="F192" s="481"/>
      <c r="G192" s="39" t="s">
        <v>12</v>
      </c>
      <c r="H192" s="237">
        <f t="shared" ref="H192:M192" si="52">SUM(H188:H190)</f>
        <v>44.3</v>
      </c>
      <c r="I192" s="238">
        <f t="shared" si="52"/>
        <v>3.1999999999999997</v>
      </c>
      <c r="J192" s="239">
        <f t="shared" si="52"/>
        <v>1.9700000000000002</v>
      </c>
      <c r="K192" s="240">
        <f t="shared" si="52"/>
        <v>41.1</v>
      </c>
      <c r="L192" s="241">
        <f t="shared" si="52"/>
        <v>323.10000000000002</v>
      </c>
      <c r="M192" s="242">
        <f t="shared" si="52"/>
        <v>242.5</v>
      </c>
      <c r="N192" s="335"/>
      <c r="O192" s="69"/>
      <c r="P192" s="70"/>
      <c r="Q192" s="43"/>
      <c r="R192" s="201"/>
      <c r="S192" s="201"/>
      <c r="T192" s="201"/>
      <c r="U192" s="201"/>
      <c r="V192" s="201"/>
      <c r="W192" s="201"/>
      <c r="X192" s="197"/>
      <c r="Y192" s="197"/>
    </row>
    <row r="193" spans="1:25" ht="13.15" customHeight="1">
      <c r="A193" s="466"/>
      <c r="B193" s="469"/>
      <c r="C193" s="472"/>
      <c r="D193" s="475" t="s">
        <v>131</v>
      </c>
      <c r="E193" s="484" t="s">
        <v>38</v>
      </c>
      <c r="F193" s="478" t="s">
        <v>107</v>
      </c>
      <c r="G193" s="220" t="s">
        <v>72</v>
      </c>
      <c r="H193" s="255">
        <f>I193+K193</f>
        <v>44.43</v>
      </c>
      <c r="I193" s="249">
        <v>0</v>
      </c>
      <c r="J193" s="250">
        <v>0</v>
      </c>
      <c r="K193" s="251">
        <v>44.43</v>
      </c>
      <c r="L193" s="252">
        <v>0</v>
      </c>
      <c r="M193" s="253">
        <v>0</v>
      </c>
      <c r="N193" s="45" t="s">
        <v>76</v>
      </c>
      <c r="O193" s="61" t="s">
        <v>39</v>
      </c>
      <c r="P193" s="62"/>
      <c r="Q193" s="31"/>
      <c r="R193" s="201"/>
      <c r="S193" s="201"/>
      <c r="T193" s="201"/>
      <c r="U193" s="201"/>
      <c r="V193" s="201"/>
      <c r="W193" s="201"/>
      <c r="X193" s="197"/>
      <c r="Y193" s="197"/>
    </row>
    <row r="194" spans="1:25">
      <c r="A194" s="467"/>
      <c r="B194" s="470"/>
      <c r="C194" s="473"/>
      <c r="D194" s="476"/>
      <c r="E194" s="485"/>
      <c r="F194" s="482"/>
      <c r="G194" s="32" t="s">
        <v>63</v>
      </c>
      <c r="H194" s="243">
        <f>I194+K194</f>
        <v>248.70000000000002</v>
      </c>
      <c r="I194" s="244">
        <v>23.3</v>
      </c>
      <c r="J194" s="245">
        <v>3.84</v>
      </c>
      <c r="K194" s="246">
        <v>225.4</v>
      </c>
      <c r="L194" s="254">
        <v>0</v>
      </c>
      <c r="M194" s="248">
        <v>0</v>
      </c>
      <c r="N194" s="85"/>
      <c r="O194" s="65"/>
      <c r="P194" s="66"/>
      <c r="Q194" s="36"/>
      <c r="R194" s="201"/>
      <c r="S194" s="201"/>
      <c r="T194" s="201"/>
      <c r="U194" s="201"/>
      <c r="V194" s="201"/>
      <c r="W194" s="201"/>
      <c r="X194" s="197"/>
      <c r="Y194" s="197"/>
    </row>
    <row r="195" spans="1:25">
      <c r="A195" s="467"/>
      <c r="B195" s="470"/>
      <c r="C195" s="473"/>
      <c r="D195" s="476"/>
      <c r="E195" s="480"/>
      <c r="F195" s="483"/>
      <c r="G195" s="32" t="s">
        <v>37</v>
      </c>
      <c r="H195" s="243">
        <f>I195+K195</f>
        <v>17.599999999999998</v>
      </c>
      <c r="I195" s="244">
        <v>0.7</v>
      </c>
      <c r="J195" s="245">
        <v>0.7</v>
      </c>
      <c r="K195" s="246">
        <v>16.899999999999999</v>
      </c>
      <c r="L195" s="254">
        <v>0</v>
      </c>
      <c r="M195" s="248">
        <v>0</v>
      </c>
      <c r="N195" s="85"/>
      <c r="O195" s="83"/>
      <c r="P195" s="84"/>
      <c r="Q195" s="38"/>
      <c r="R195" s="201"/>
      <c r="S195" s="201"/>
      <c r="T195" s="201"/>
      <c r="U195" s="201"/>
      <c r="V195" s="201"/>
      <c r="W195" s="201"/>
      <c r="X195" s="197"/>
      <c r="Y195" s="197"/>
    </row>
    <row r="196" spans="1:25" ht="19.899999999999999" customHeight="1" thickBot="1">
      <c r="A196" s="468"/>
      <c r="B196" s="471"/>
      <c r="C196" s="474"/>
      <c r="D196" s="477"/>
      <c r="E196" s="481"/>
      <c r="F196" s="481"/>
      <c r="G196" s="39" t="s">
        <v>12</v>
      </c>
      <c r="H196" s="237">
        <f>SUM(H193:H195)</f>
        <v>310.73</v>
      </c>
      <c r="I196" s="238">
        <f>SUM(I193:I195)</f>
        <v>24</v>
      </c>
      <c r="J196" s="239">
        <f>SUM(J193:J195)</f>
        <v>4.54</v>
      </c>
      <c r="K196" s="240">
        <f>SUM(K193:K195)</f>
        <v>286.72999999999996</v>
      </c>
      <c r="L196" s="240">
        <f t="shared" ref="L196:M196" si="53">SUM(L193:L195)</f>
        <v>0</v>
      </c>
      <c r="M196" s="240">
        <f t="shared" si="53"/>
        <v>0</v>
      </c>
      <c r="N196" s="86"/>
      <c r="O196" s="69"/>
      <c r="P196" s="70"/>
      <c r="Q196" s="43"/>
      <c r="R196" s="201"/>
      <c r="S196" s="201"/>
      <c r="T196" s="201"/>
      <c r="U196" s="201"/>
      <c r="V196" s="201"/>
      <c r="W196" s="201"/>
      <c r="X196" s="197"/>
      <c r="Y196" s="197"/>
    </row>
    <row r="197" spans="1:25" ht="13.15" customHeight="1">
      <c r="A197" s="105"/>
      <c r="B197" s="106"/>
      <c r="C197" s="381"/>
      <c r="D197" s="555" t="s">
        <v>132</v>
      </c>
      <c r="E197" s="484" t="s">
        <v>38</v>
      </c>
      <c r="F197" s="385" t="s">
        <v>230</v>
      </c>
      <c r="G197" s="107" t="s">
        <v>72</v>
      </c>
      <c r="H197" s="293">
        <f>I197+K197</f>
        <v>0</v>
      </c>
      <c r="I197" s="294">
        <v>0</v>
      </c>
      <c r="J197" s="295"/>
      <c r="K197" s="296">
        <v>0</v>
      </c>
      <c r="L197" s="436">
        <v>251.6</v>
      </c>
      <c r="M197" s="463">
        <v>0</v>
      </c>
      <c r="N197" s="45" t="s">
        <v>94</v>
      </c>
      <c r="O197" s="108" t="s">
        <v>39</v>
      </c>
      <c r="P197" s="109"/>
      <c r="Q197" s="110"/>
      <c r="R197" s="201"/>
      <c r="S197" s="201"/>
      <c r="T197" s="201"/>
      <c r="U197" s="201"/>
      <c r="V197" s="201"/>
      <c r="W197" s="201"/>
      <c r="X197" s="197"/>
      <c r="Y197" s="197"/>
    </row>
    <row r="198" spans="1:25">
      <c r="A198" s="374"/>
      <c r="B198" s="375"/>
      <c r="C198" s="376"/>
      <c r="D198" s="556"/>
      <c r="E198" s="485"/>
      <c r="F198" s="377"/>
      <c r="G198" s="111" t="s">
        <v>63</v>
      </c>
      <c r="H198" s="298">
        <f>I198+K198</f>
        <v>0</v>
      </c>
      <c r="I198" s="299">
        <v>0</v>
      </c>
      <c r="J198" s="300"/>
      <c r="K198" s="301">
        <v>0</v>
      </c>
      <c r="L198" s="461">
        <v>1425.6</v>
      </c>
      <c r="M198" s="464">
        <v>0</v>
      </c>
      <c r="N198" s="85" t="s">
        <v>76</v>
      </c>
      <c r="O198" s="112"/>
      <c r="P198" s="113" t="s">
        <v>39</v>
      </c>
      <c r="Q198" s="114"/>
      <c r="R198" s="201"/>
      <c r="S198" s="201"/>
      <c r="T198" s="201"/>
      <c r="U198" s="201"/>
      <c r="V198" s="201"/>
      <c r="W198" s="201"/>
      <c r="X198" s="197"/>
      <c r="Y198" s="197"/>
    </row>
    <row r="199" spans="1:25">
      <c r="A199" s="374"/>
      <c r="B199" s="375"/>
      <c r="C199" s="376"/>
      <c r="D199" s="556"/>
      <c r="E199" s="480"/>
      <c r="F199" s="377"/>
      <c r="G199" s="115" t="s">
        <v>37</v>
      </c>
      <c r="H199" s="303">
        <f>I199+K199</f>
        <v>0</v>
      </c>
      <c r="I199" s="304">
        <v>0</v>
      </c>
      <c r="J199" s="305"/>
      <c r="K199" s="394">
        <v>0</v>
      </c>
      <c r="L199" s="443">
        <v>0</v>
      </c>
      <c r="M199" s="465">
        <v>0</v>
      </c>
      <c r="N199" s="85"/>
      <c r="O199" s="116"/>
      <c r="P199" s="117"/>
      <c r="Q199" s="118"/>
      <c r="R199" s="201"/>
      <c r="S199" s="201"/>
      <c r="T199" s="201"/>
      <c r="U199" s="201"/>
      <c r="V199" s="201"/>
      <c r="W199" s="201"/>
      <c r="X199" s="197"/>
      <c r="Y199" s="197"/>
    </row>
    <row r="200" spans="1:25" ht="13.5" thickBot="1">
      <c r="A200" s="119"/>
      <c r="B200" s="120"/>
      <c r="C200" s="382"/>
      <c r="D200" s="557"/>
      <c r="E200" s="481"/>
      <c r="F200" s="386"/>
      <c r="G200" s="39" t="s">
        <v>12</v>
      </c>
      <c r="H200" s="307">
        <f t="shared" ref="H200:M200" si="54">H197+H198+H199</f>
        <v>0</v>
      </c>
      <c r="I200" s="307">
        <f t="shared" si="54"/>
        <v>0</v>
      </c>
      <c r="J200" s="307">
        <f t="shared" si="54"/>
        <v>0</v>
      </c>
      <c r="K200" s="307">
        <f t="shared" si="54"/>
        <v>0</v>
      </c>
      <c r="L200" s="462">
        <f t="shared" si="54"/>
        <v>1677.1999999999998</v>
      </c>
      <c r="M200" s="462">
        <f t="shared" si="54"/>
        <v>0</v>
      </c>
      <c r="N200" s="86"/>
      <c r="O200" s="69"/>
      <c r="P200" s="70"/>
      <c r="Q200" s="43"/>
      <c r="R200" s="201"/>
      <c r="S200" s="201"/>
      <c r="T200" s="201"/>
      <c r="U200" s="201"/>
      <c r="V200" s="201"/>
      <c r="W200" s="201"/>
      <c r="X200" s="197"/>
      <c r="Y200" s="197"/>
    </row>
    <row r="201" spans="1:25" ht="13.15" customHeight="1">
      <c r="A201" s="466"/>
      <c r="B201" s="469"/>
      <c r="C201" s="472"/>
      <c r="D201" s="475" t="s">
        <v>194</v>
      </c>
      <c r="E201" s="484" t="s">
        <v>38</v>
      </c>
      <c r="F201" s="478" t="s">
        <v>51</v>
      </c>
      <c r="G201" s="220" t="s">
        <v>72</v>
      </c>
      <c r="H201" s="255">
        <f>I201+K201</f>
        <v>0</v>
      </c>
      <c r="I201" s="249">
        <v>0</v>
      </c>
      <c r="J201" s="256"/>
      <c r="K201" s="251">
        <v>0</v>
      </c>
      <c r="L201" s="252">
        <v>0</v>
      </c>
      <c r="M201" s="253">
        <v>0</v>
      </c>
      <c r="N201" s="45"/>
      <c r="O201" s="61"/>
      <c r="P201" s="62"/>
      <c r="Q201" s="31"/>
      <c r="R201" s="201"/>
      <c r="S201" s="201"/>
      <c r="T201" s="201"/>
      <c r="U201" s="201"/>
      <c r="V201" s="201"/>
      <c r="W201" s="201"/>
      <c r="X201" s="197"/>
      <c r="Y201" s="197"/>
    </row>
    <row r="202" spans="1:25">
      <c r="A202" s="467"/>
      <c r="B202" s="470"/>
      <c r="C202" s="473"/>
      <c r="D202" s="476"/>
      <c r="E202" s="485"/>
      <c r="F202" s="482"/>
      <c r="G202" s="32" t="s">
        <v>63</v>
      </c>
      <c r="H202" s="243">
        <f>I202+K202</f>
        <v>0</v>
      </c>
      <c r="I202" s="244">
        <v>0</v>
      </c>
      <c r="J202" s="257"/>
      <c r="K202" s="246">
        <v>0</v>
      </c>
      <c r="L202" s="254">
        <v>0</v>
      </c>
      <c r="M202" s="248">
        <v>0</v>
      </c>
      <c r="N202" s="85"/>
      <c r="O202" s="65"/>
      <c r="P202" s="66"/>
      <c r="Q202" s="36"/>
      <c r="R202" s="201"/>
      <c r="S202" s="201"/>
      <c r="T202" s="201"/>
      <c r="U202" s="201"/>
      <c r="V202" s="201"/>
      <c r="W202" s="201"/>
      <c r="X202" s="197"/>
      <c r="Y202" s="197"/>
    </row>
    <row r="203" spans="1:25">
      <c r="A203" s="467"/>
      <c r="B203" s="470"/>
      <c r="C203" s="473"/>
      <c r="D203" s="476"/>
      <c r="E203" s="480"/>
      <c r="F203" s="483"/>
      <c r="G203" s="32" t="s">
        <v>37</v>
      </c>
      <c r="H203" s="243">
        <f>I203+K203</f>
        <v>0</v>
      </c>
      <c r="I203" s="258"/>
      <c r="J203" s="257"/>
      <c r="K203" s="259"/>
      <c r="L203" s="254"/>
      <c r="M203" s="248"/>
      <c r="N203" s="85"/>
      <c r="O203" s="83"/>
      <c r="P203" s="84"/>
      <c r="Q203" s="38"/>
      <c r="R203" s="201"/>
      <c r="S203" s="201"/>
      <c r="T203" s="201"/>
      <c r="U203" s="201"/>
      <c r="V203" s="201"/>
      <c r="W203" s="201"/>
      <c r="X203" s="197"/>
      <c r="Y203" s="197"/>
    </row>
    <row r="204" spans="1:25" ht="13.5" thickBot="1">
      <c r="A204" s="468"/>
      <c r="B204" s="471"/>
      <c r="C204" s="474"/>
      <c r="D204" s="477"/>
      <c r="E204" s="481"/>
      <c r="F204" s="481"/>
      <c r="G204" s="39" t="s">
        <v>12</v>
      </c>
      <c r="H204" s="237">
        <f t="shared" ref="H204:M204" si="55">SUM(H201:H203)</f>
        <v>0</v>
      </c>
      <c r="I204" s="238">
        <f t="shared" si="55"/>
        <v>0</v>
      </c>
      <c r="J204" s="239">
        <f t="shared" si="55"/>
        <v>0</v>
      </c>
      <c r="K204" s="240">
        <f t="shared" si="55"/>
        <v>0</v>
      </c>
      <c r="L204" s="241">
        <f t="shared" si="55"/>
        <v>0</v>
      </c>
      <c r="M204" s="242">
        <f t="shared" si="55"/>
        <v>0</v>
      </c>
      <c r="N204" s="86"/>
      <c r="O204" s="69"/>
      <c r="P204" s="70"/>
      <c r="Q204" s="43"/>
      <c r="R204" s="201"/>
      <c r="S204" s="201"/>
      <c r="T204" s="201"/>
      <c r="U204" s="201"/>
      <c r="V204" s="201"/>
      <c r="W204" s="201"/>
      <c r="X204" s="197"/>
      <c r="Y204" s="197"/>
    </row>
    <row r="205" spans="1:25" ht="13.15" customHeight="1">
      <c r="A205" s="466"/>
      <c r="B205" s="469"/>
      <c r="C205" s="472"/>
      <c r="D205" s="475" t="s">
        <v>197</v>
      </c>
      <c r="E205" s="484" t="s">
        <v>38</v>
      </c>
      <c r="F205" s="478" t="s">
        <v>231</v>
      </c>
      <c r="G205" s="220" t="s">
        <v>72</v>
      </c>
      <c r="H205" s="255">
        <f>I205+K205</f>
        <v>0</v>
      </c>
      <c r="I205" s="249">
        <v>0</v>
      </c>
      <c r="J205" s="256"/>
      <c r="K205" s="251">
        <v>0</v>
      </c>
      <c r="L205" s="252">
        <v>0</v>
      </c>
      <c r="M205" s="253">
        <v>0</v>
      </c>
      <c r="N205" s="45" t="s">
        <v>232</v>
      </c>
      <c r="O205" s="61" t="s">
        <v>39</v>
      </c>
      <c r="P205" s="62"/>
      <c r="Q205" s="31"/>
      <c r="R205" s="201"/>
      <c r="S205" s="201"/>
      <c r="T205" s="201"/>
      <c r="U205" s="201"/>
      <c r="V205" s="201"/>
      <c r="W205" s="201"/>
      <c r="X205" s="197"/>
      <c r="Y205" s="197"/>
    </row>
    <row r="206" spans="1:25">
      <c r="A206" s="467"/>
      <c r="B206" s="470"/>
      <c r="C206" s="473"/>
      <c r="D206" s="476"/>
      <c r="E206" s="485"/>
      <c r="F206" s="482"/>
      <c r="G206" s="32" t="s">
        <v>63</v>
      </c>
      <c r="H206" s="243">
        <f>I206+K206</f>
        <v>1681.75</v>
      </c>
      <c r="I206" s="244">
        <v>1681.75</v>
      </c>
      <c r="J206" s="257"/>
      <c r="K206" s="246">
        <v>0</v>
      </c>
      <c r="L206" s="254">
        <v>0</v>
      </c>
      <c r="M206" s="248">
        <v>0</v>
      </c>
      <c r="N206" s="85"/>
      <c r="O206" s="65"/>
      <c r="P206" s="66"/>
      <c r="Q206" s="36"/>
      <c r="R206" s="201"/>
      <c r="S206" s="201"/>
      <c r="T206" s="201"/>
      <c r="U206" s="201"/>
      <c r="V206" s="201"/>
      <c r="W206" s="201"/>
      <c r="X206" s="197"/>
      <c r="Y206" s="197"/>
    </row>
    <row r="207" spans="1:25">
      <c r="A207" s="467"/>
      <c r="B207" s="470"/>
      <c r="C207" s="473"/>
      <c r="D207" s="476"/>
      <c r="E207" s="480"/>
      <c r="F207" s="483"/>
      <c r="G207" s="32" t="s">
        <v>37</v>
      </c>
      <c r="H207" s="243">
        <f>I207+K207</f>
        <v>340</v>
      </c>
      <c r="I207" s="244">
        <v>340</v>
      </c>
      <c r="J207" s="257"/>
      <c r="K207" s="246">
        <v>0</v>
      </c>
      <c r="L207" s="254">
        <v>0</v>
      </c>
      <c r="M207" s="248">
        <v>0</v>
      </c>
      <c r="N207" s="85"/>
      <c r="O207" s="83"/>
      <c r="P207" s="84"/>
      <c r="Q207" s="38"/>
      <c r="R207" s="201"/>
      <c r="S207" s="201"/>
      <c r="T207" s="201"/>
      <c r="U207" s="201"/>
      <c r="V207" s="201"/>
      <c r="W207" s="201"/>
      <c r="X207" s="197"/>
      <c r="Y207" s="197"/>
    </row>
    <row r="208" spans="1:25" ht="13.5" thickBot="1">
      <c r="A208" s="468"/>
      <c r="B208" s="471"/>
      <c r="C208" s="474"/>
      <c r="D208" s="477"/>
      <c r="E208" s="481"/>
      <c r="F208" s="481"/>
      <c r="G208" s="39" t="s">
        <v>12</v>
      </c>
      <c r="H208" s="237">
        <f t="shared" ref="H208:M208" si="56">SUM(H205:H207)</f>
        <v>2021.75</v>
      </c>
      <c r="I208" s="238">
        <f t="shared" si="56"/>
        <v>2021.75</v>
      </c>
      <c r="J208" s="239">
        <f t="shared" si="56"/>
        <v>0</v>
      </c>
      <c r="K208" s="240">
        <f t="shared" si="56"/>
        <v>0</v>
      </c>
      <c r="L208" s="241">
        <f t="shared" si="56"/>
        <v>0</v>
      </c>
      <c r="M208" s="242">
        <f t="shared" si="56"/>
        <v>0</v>
      </c>
      <c r="N208" s="86"/>
      <c r="O208" s="69"/>
      <c r="P208" s="121"/>
      <c r="Q208" s="43"/>
      <c r="R208" s="201"/>
      <c r="S208" s="201"/>
      <c r="T208" s="201"/>
      <c r="U208" s="201"/>
      <c r="V208" s="201"/>
      <c r="W208" s="201"/>
      <c r="X208" s="197"/>
      <c r="Y208" s="197"/>
    </row>
    <row r="209" spans="1:25" ht="13.15" customHeight="1">
      <c r="A209" s="466"/>
      <c r="B209" s="469"/>
      <c r="C209" s="472"/>
      <c r="D209" s="475" t="s">
        <v>133</v>
      </c>
      <c r="E209" s="484" t="s">
        <v>38</v>
      </c>
      <c r="F209" s="478" t="s">
        <v>107</v>
      </c>
      <c r="G209" s="220" t="s">
        <v>72</v>
      </c>
      <c r="H209" s="255">
        <f>I209+K209</f>
        <v>0</v>
      </c>
      <c r="I209" s="249">
        <v>0</v>
      </c>
      <c r="J209" s="256"/>
      <c r="K209" s="251">
        <v>0</v>
      </c>
      <c r="L209" s="252">
        <v>0</v>
      </c>
      <c r="M209" s="253">
        <v>0</v>
      </c>
      <c r="N209" s="85" t="s">
        <v>76</v>
      </c>
      <c r="O209" s="83" t="s">
        <v>39</v>
      </c>
      <c r="P209" s="62"/>
      <c r="Q209" s="31"/>
      <c r="R209" s="201"/>
      <c r="S209" s="201"/>
      <c r="T209" s="201"/>
      <c r="U209" s="201"/>
      <c r="V209" s="201"/>
      <c r="W209" s="201"/>
      <c r="X209" s="197"/>
      <c r="Y209" s="197"/>
    </row>
    <row r="210" spans="1:25">
      <c r="A210" s="467"/>
      <c r="B210" s="470"/>
      <c r="C210" s="473"/>
      <c r="D210" s="476"/>
      <c r="E210" s="485"/>
      <c r="F210" s="482"/>
      <c r="G210" s="32" t="s">
        <v>63</v>
      </c>
      <c r="H210" s="243">
        <f>I210+K210</f>
        <v>276.7</v>
      </c>
      <c r="I210" s="244">
        <v>0.7</v>
      </c>
      <c r="J210" s="257"/>
      <c r="K210" s="246">
        <v>276</v>
      </c>
      <c r="L210" s="254">
        <v>0</v>
      </c>
      <c r="M210" s="248">
        <v>0</v>
      </c>
      <c r="N210" s="85"/>
      <c r="O210" s="65"/>
      <c r="P210" s="66"/>
      <c r="Q210" s="36"/>
      <c r="R210" s="201"/>
      <c r="S210" s="201"/>
      <c r="T210" s="201"/>
      <c r="U210" s="201"/>
      <c r="V210" s="201"/>
      <c r="W210" s="201"/>
      <c r="X210" s="197"/>
      <c r="Y210" s="197"/>
    </row>
    <row r="211" spans="1:25">
      <c r="A211" s="467"/>
      <c r="B211" s="470"/>
      <c r="C211" s="473"/>
      <c r="D211" s="476"/>
      <c r="E211" s="480"/>
      <c r="F211" s="483"/>
      <c r="G211" s="32" t="s">
        <v>37</v>
      </c>
      <c r="H211" s="243">
        <f>I211+K211</f>
        <v>2.4</v>
      </c>
      <c r="I211" s="244">
        <v>2.4</v>
      </c>
      <c r="J211" s="245">
        <v>2.37</v>
      </c>
      <c r="K211" s="246">
        <v>0</v>
      </c>
      <c r="L211" s="254">
        <v>0</v>
      </c>
      <c r="M211" s="248">
        <v>0</v>
      </c>
      <c r="N211" s="85"/>
      <c r="O211" s="83"/>
      <c r="P211" s="84"/>
      <c r="Q211" s="38"/>
      <c r="R211" s="201"/>
      <c r="S211" s="201"/>
      <c r="T211" s="201"/>
      <c r="U211" s="201"/>
      <c r="V211" s="201"/>
      <c r="W211" s="201"/>
      <c r="X211" s="197"/>
      <c r="Y211" s="197"/>
    </row>
    <row r="212" spans="1:25" ht="13.5" thickBot="1">
      <c r="A212" s="468"/>
      <c r="B212" s="471"/>
      <c r="C212" s="474"/>
      <c r="D212" s="477"/>
      <c r="E212" s="481"/>
      <c r="F212" s="481"/>
      <c r="G212" s="39" t="s">
        <v>12</v>
      </c>
      <c r="H212" s="237">
        <f t="shared" ref="H212:M212" si="57">SUM(H209:H211)</f>
        <v>279.09999999999997</v>
      </c>
      <c r="I212" s="238">
        <f t="shared" si="57"/>
        <v>3.0999999999999996</v>
      </c>
      <c r="J212" s="239">
        <f t="shared" si="57"/>
        <v>2.37</v>
      </c>
      <c r="K212" s="240">
        <f t="shared" si="57"/>
        <v>276</v>
      </c>
      <c r="L212" s="240">
        <f t="shared" si="57"/>
        <v>0</v>
      </c>
      <c r="M212" s="242">
        <f t="shared" si="57"/>
        <v>0</v>
      </c>
      <c r="N212" s="86"/>
      <c r="O212" s="69"/>
      <c r="P212" s="70"/>
      <c r="Q212" s="43"/>
      <c r="R212" s="201"/>
      <c r="S212" s="201"/>
      <c r="T212" s="201"/>
      <c r="U212" s="201"/>
      <c r="V212" s="201"/>
      <c r="W212" s="201"/>
      <c r="X212" s="197"/>
      <c r="Y212" s="197"/>
    </row>
    <row r="213" spans="1:25" ht="13.15" customHeight="1">
      <c r="A213" s="466"/>
      <c r="B213" s="469"/>
      <c r="C213" s="472"/>
      <c r="D213" s="475" t="s">
        <v>134</v>
      </c>
      <c r="E213" s="484" t="s">
        <v>38</v>
      </c>
      <c r="F213" s="478" t="s">
        <v>107</v>
      </c>
      <c r="G213" s="220" t="s">
        <v>72</v>
      </c>
      <c r="H213" s="255">
        <f>I213+K213</f>
        <v>0</v>
      </c>
      <c r="I213" s="249">
        <v>0</v>
      </c>
      <c r="J213" s="256"/>
      <c r="K213" s="251">
        <v>0</v>
      </c>
      <c r="L213" s="252">
        <v>0</v>
      </c>
      <c r="M213" s="253">
        <v>0</v>
      </c>
      <c r="N213" s="45" t="s">
        <v>75</v>
      </c>
      <c r="O213" s="61" t="s">
        <v>39</v>
      </c>
      <c r="P213" s="62"/>
      <c r="Q213" s="31"/>
      <c r="R213" s="201"/>
      <c r="S213" s="201"/>
      <c r="T213" s="201"/>
      <c r="U213" s="201"/>
      <c r="V213" s="201"/>
      <c r="W213" s="201"/>
      <c r="X213" s="197"/>
      <c r="Y213" s="197"/>
    </row>
    <row r="214" spans="1:25">
      <c r="A214" s="467"/>
      <c r="B214" s="470"/>
      <c r="C214" s="473"/>
      <c r="D214" s="476"/>
      <c r="E214" s="485"/>
      <c r="F214" s="482"/>
      <c r="G214" s="32" t="s">
        <v>63</v>
      </c>
      <c r="H214" s="243">
        <f>I214+K214</f>
        <v>73.84</v>
      </c>
      <c r="I214" s="244">
        <v>0.54</v>
      </c>
      <c r="J214" s="257"/>
      <c r="K214" s="246">
        <v>73.3</v>
      </c>
      <c r="L214" s="254">
        <v>0</v>
      </c>
      <c r="M214" s="248">
        <v>0</v>
      </c>
      <c r="N214" s="85" t="s">
        <v>76</v>
      </c>
      <c r="O214" s="65" t="s">
        <v>39</v>
      </c>
      <c r="P214" s="66"/>
      <c r="Q214" s="36"/>
      <c r="R214" s="201"/>
      <c r="S214" s="201"/>
      <c r="T214" s="201"/>
      <c r="U214" s="201"/>
      <c r="V214" s="201"/>
      <c r="W214" s="201"/>
      <c r="X214" s="197"/>
      <c r="Y214" s="197"/>
    </row>
    <row r="215" spans="1:25">
      <c r="A215" s="467"/>
      <c r="B215" s="470"/>
      <c r="C215" s="473"/>
      <c r="D215" s="476"/>
      <c r="E215" s="480"/>
      <c r="F215" s="483"/>
      <c r="G215" s="32" t="s">
        <v>37</v>
      </c>
      <c r="H215" s="243">
        <f>I215+K215</f>
        <v>29</v>
      </c>
      <c r="I215" s="244">
        <v>0</v>
      </c>
      <c r="J215" s="245">
        <v>0</v>
      </c>
      <c r="K215" s="246">
        <v>29</v>
      </c>
      <c r="L215" s="254">
        <v>0</v>
      </c>
      <c r="M215" s="248">
        <v>0</v>
      </c>
      <c r="N215" s="85"/>
      <c r="O215" s="83"/>
      <c r="P215" s="84"/>
      <c r="Q215" s="38"/>
      <c r="R215" s="201"/>
      <c r="S215" s="201"/>
      <c r="T215" s="201"/>
      <c r="U215" s="201"/>
      <c r="V215" s="201"/>
      <c r="W215" s="201"/>
      <c r="X215" s="197"/>
      <c r="Y215" s="197"/>
    </row>
    <row r="216" spans="1:25">
      <c r="A216" s="467"/>
      <c r="B216" s="470"/>
      <c r="C216" s="473"/>
      <c r="D216" s="476"/>
      <c r="E216" s="480"/>
      <c r="F216" s="480"/>
      <c r="G216" s="18"/>
      <c r="H216" s="260"/>
      <c r="I216" s="261"/>
      <c r="J216" s="262"/>
      <c r="K216" s="263"/>
      <c r="L216" s="264"/>
      <c r="M216" s="265"/>
      <c r="N216" s="85"/>
      <c r="O216" s="83"/>
      <c r="P216" s="84"/>
      <c r="Q216" s="38"/>
      <c r="R216" s="201"/>
      <c r="S216" s="201"/>
      <c r="T216" s="201"/>
      <c r="U216" s="201"/>
      <c r="V216" s="201"/>
      <c r="W216" s="201"/>
      <c r="X216" s="197"/>
      <c r="Y216" s="197"/>
    </row>
    <row r="217" spans="1:25" ht="28.9" customHeight="1" thickBot="1">
      <c r="A217" s="468"/>
      <c r="B217" s="471"/>
      <c r="C217" s="474"/>
      <c r="D217" s="477"/>
      <c r="E217" s="481"/>
      <c r="F217" s="481"/>
      <c r="G217" s="39" t="s">
        <v>12</v>
      </c>
      <c r="H217" s="237">
        <f t="shared" ref="H217:M217" si="58">SUM(H213:H215)</f>
        <v>102.84</v>
      </c>
      <c r="I217" s="238">
        <f t="shared" si="58"/>
        <v>0.54</v>
      </c>
      <c r="J217" s="239">
        <f t="shared" si="58"/>
        <v>0</v>
      </c>
      <c r="K217" s="240">
        <f t="shared" si="58"/>
        <v>102.3</v>
      </c>
      <c r="L217" s="240">
        <f t="shared" si="58"/>
        <v>0</v>
      </c>
      <c r="M217" s="240">
        <f t="shared" si="58"/>
        <v>0</v>
      </c>
      <c r="N217" s="86"/>
      <c r="O217" s="69"/>
      <c r="P217" s="70"/>
      <c r="Q217" s="43"/>
      <c r="R217" s="201"/>
      <c r="S217" s="201"/>
      <c r="T217" s="201"/>
      <c r="U217" s="201"/>
      <c r="V217" s="201"/>
      <c r="W217" s="201"/>
      <c r="X217" s="197"/>
      <c r="Y217" s="197"/>
    </row>
    <row r="218" spans="1:25" ht="13.15" customHeight="1">
      <c r="A218" s="466"/>
      <c r="B218" s="469"/>
      <c r="C218" s="472"/>
      <c r="D218" s="475" t="s">
        <v>135</v>
      </c>
      <c r="E218" s="484" t="s">
        <v>38</v>
      </c>
      <c r="F218" s="478" t="s">
        <v>107</v>
      </c>
      <c r="G218" s="220" t="s">
        <v>72</v>
      </c>
      <c r="H218" s="255">
        <f>I218+K218</f>
        <v>0</v>
      </c>
      <c r="I218" s="249">
        <v>0</v>
      </c>
      <c r="J218" s="256"/>
      <c r="K218" s="251">
        <v>0</v>
      </c>
      <c r="L218" s="252">
        <v>0</v>
      </c>
      <c r="M218" s="253">
        <v>0</v>
      </c>
      <c r="N218" s="45" t="s">
        <v>76</v>
      </c>
      <c r="O218" s="61" t="s">
        <v>39</v>
      </c>
      <c r="P218" s="62"/>
      <c r="Q218" s="31"/>
      <c r="R218" s="201"/>
      <c r="S218" s="201"/>
      <c r="T218" s="201"/>
      <c r="U218" s="201"/>
      <c r="V218" s="201"/>
      <c r="W218" s="201"/>
      <c r="X218" s="197"/>
      <c r="Y218" s="197"/>
    </row>
    <row r="219" spans="1:25">
      <c r="A219" s="467"/>
      <c r="B219" s="470"/>
      <c r="C219" s="473"/>
      <c r="D219" s="476"/>
      <c r="E219" s="485"/>
      <c r="F219" s="482"/>
      <c r="G219" s="32" t="s">
        <v>63</v>
      </c>
      <c r="H219" s="243">
        <f>I219+K219</f>
        <v>1142.4000000000001</v>
      </c>
      <c r="I219" s="244">
        <v>0</v>
      </c>
      <c r="J219" s="257"/>
      <c r="K219" s="246">
        <v>1142.4000000000001</v>
      </c>
      <c r="L219" s="254">
        <v>0</v>
      </c>
      <c r="M219" s="248">
        <v>0</v>
      </c>
      <c r="N219" s="85"/>
      <c r="O219" s="65"/>
      <c r="P219" s="66"/>
      <c r="Q219" s="36"/>
      <c r="R219" s="201"/>
      <c r="S219" s="201"/>
      <c r="T219" s="201"/>
      <c r="U219" s="201"/>
      <c r="V219" s="201"/>
      <c r="W219" s="201"/>
      <c r="X219" s="197"/>
      <c r="Y219" s="197"/>
    </row>
    <row r="220" spans="1:25">
      <c r="A220" s="467"/>
      <c r="B220" s="470"/>
      <c r="C220" s="473"/>
      <c r="D220" s="476"/>
      <c r="E220" s="480"/>
      <c r="F220" s="483"/>
      <c r="G220" s="32" t="s">
        <v>37</v>
      </c>
      <c r="H220" s="243">
        <f>I220+K220</f>
        <v>353.5</v>
      </c>
      <c r="I220" s="244">
        <v>0</v>
      </c>
      <c r="J220" s="257"/>
      <c r="K220" s="246">
        <v>353.5</v>
      </c>
      <c r="L220" s="254">
        <v>0</v>
      </c>
      <c r="M220" s="248">
        <v>0</v>
      </c>
      <c r="N220" s="85"/>
      <c r="O220" s="83"/>
      <c r="P220" s="84"/>
      <c r="Q220" s="38"/>
      <c r="R220" s="201"/>
      <c r="S220" s="201"/>
      <c r="T220" s="201"/>
      <c r="U220" s="201"/>
      <c r="V220" s="201"/>
      <c r="W220" s="201"/>
      <c r="X220" s="197"/>
      <c r="Y220" s="197"/>
    </row>
    <row r="221" spans="1:25" ht="13.5" thickBot="1">
      <c r="A221" s="468"/>
      <c r="B221" s="471"/>
      <c r="C221" s="474"/>
      <c r="D221" s="477"/>
      <c r="E221" s="481"/>
      <c r="F221" s="481"/>
      <c r="G221" s="39" t="s">
        <v>12</v>
      </c>
      <c r="H221" s="237">
        <f t="shared" ref="H221:M221" si="59">SUM(H218:H220)</f>
        <v>1495.9</v>
      </c>
      <c r="I221" s="238">
        <f t="shared" si="59"/>
        <v>0</v>
      </c>
      <c r="J221" s="239">
        <f t="shared" si="59"/>
        <v>0</v>
      </c>
      <c r="K221" s="240">
        <f t="shared" si="59"/>
        <v>1495.9</v>
      </c>
      <c r="L221" s="240">
        <f t="shared" si="59"/>
        <v>0</v>
      </c>
      <c r="M221" s="240">
        <f t="shared" si="59"/>
        <v>0</v>
      </c>
      <c r="N221" s="86"/>
      <c r="O221" s="69"/>
      <c r="P221" s="70"/>
      <c r="Q221" s="43"/>
      <c r="R221" s="201"/>
      <c r="S221" s="201"/>
      <c r="T221" s="201"/>
      <c r="U221" s="201"/>
      <c r="V221" s="201"/>
      <c r="W221" s="201"/>
      <c r="X221" s="197"/>
      <c r="Y221" s="197"/>
    </row>
    <row r="222" spans="1:25" ht="13.15" customHeight="1">
      <c r="A222" s="466"/>
      <c r="B222" s="469"/>
      <c r="C222" s="472"/>
      <c r="D222" s="475" t="s">
        <v>136</v>
      </c>
      <c r="E222" s="484" t="s">
        <v>38</v>
      </c>
      <c r="F222" s="478" t="s">
        <v>107</v>
      </c>
      <c r="G222" s="220" t="s">
        <v>72</v>
      </c>
      <c r="H222" s="255">
        <f>I222+K222</f>
        <v>0</v>
      </c>
      <c r="I222" s="249">
        <v>0</v>
      </c>
      <c r="J222" s="256"/>
      <c r="K222" s="251">
        <v>0</v>
      </c>
      <c r="L222" s="252">
        <v>0</v>
      </c>
      <c r="M222" s="253">
        <v>0</v>
      </c>
      <c r="N222" s="45" t="s">
        <v>233</v>
      </c>
      <c r="O222" s="61"/>
      <c r="P222" s="62"/>
      <c r="Q222" s="31"/>
      <c r="R222" s="201"/>
      <c r="S222" s="201"/>
      <c r="T222" s="201"/>
      <c r="U222" s="201"/>
      <c r="V222" s="201"/>
      <c r="W222" s="201"/>
      <c r="X222" s="197"/>
      <c r="Y222" s="197"/>
    </row>
    <row r="223" spans="1:25">
      <c r="A223" s="467"/>
      <c r="B223" s="470"/>
      <c r="C223" s="473"/>
      <c r="D223" s="476"/>
      <c r="E223" s="485"/>
      <c r="F223" s="482"/>
      <c r="G223" s="32" t="s">
        <v>63</v>
      </c>
      <c r="H223" s="243">
        <f>I223+K223</f>
        <v>0</v>
      </c>
      <c r="I223" s="244">
        <v>0</v>
      </c>
      <c r="J223" s="257"/>
      <c r="K223" s="246">
        <v>0</v>
      </c>
      <c r="L223" s="254">
        <v>0</v>
      </c>
      <c r="M223" s="248">
        <v>0</v>
      </c>
      <c r="N223" s="46" t="s">
        <v>234</v>
      </c>
      <c r="O223" s="65"/>
      <c r="P223" s="66"/>
      <c r="Q223" s="36"/>
      <c r="R223" s="201"/>
      <c r="S223" s="201"/>
      <c r="T223" s="201"/>
      <c r="U223" s="201"/>
      <c r="V223" s="201"/>
      <c r="W223" s="201"/>
      <c r="X223" s="197"/>
      <c r="Y223" s="197"/>
    </row>
    <row r="224" spans="1:25">
      <c r="A224" s="467"/>
      <c r="B224" s="470"/>
      <c r="C224" s="473"/>
      <c r="D224" s="476"/>
      <c r="E224" s="480"/>
      <c r="F224" s="483"/>
      <c r="G224" s="32" t="s">
        <v>37</v>
      </c>
      <c r="H224" s="243">
        <f>I224+K224</f>
        <v>0</v>
      </c>
      <c r="I224" s="244">
        <v>0</v>
      </c>
      <c r="J224" s="245"/>
      <c r="K224" s="246">
        <v>0</v>
      </c>
      <c r="L224" s="254"/>
      <c r="M224" s="248"/>
      <c r="N224" s="85"/>
      <c r="O224" s="83"/>
      <c r="P224" s="84"/>
      <c r="Q224" s="38"/>
      <c r="R224" s="201"/>
      <c r="S224" s="201"/>
      <c r="T224" s="201"/>
      <c r="U224" s="201"/>
      <c r="V224" s="201"/>
      <c r="W224" s="201"/>
      <c r="X224" s="197"/>
      <c r="Y224" s="197"/>
    </row>
    <row r="225" spans="1:25" ht="13.5" thickBot="1">
      <c r="A225" s="468"/>
      <c r="B225" s="471"/>
      <c r="C225" s="474"/>
      <c r="D225" s="477"/>
      <c r="E225" s="481"/>
      <c r="F225" s="481"/>
      <c r="G225" s="39" t="s">
        <v>12</v>
      </c>
      <c r="H225" s="237">
        <f t="shared" ref="H225:M225" si="60">SUM(H222:H224)</f>
        <v>0</v>
      </c>
      <c r="I225" s="238">
        <f t="shared" si="60"/>
        <v>0</v>
      </c>
      <c r="J225" s="239">
        <f t="shared" si="60"/>
        <v>0</v>
      </c>
      <c r="K225" s="240">
        <f t="shared" si="60"/>
        <v>0</v>
      </c>
      <c r="L225" s="241">
        <f t="shared" si="60"/>
        <v>0</v>
      </c>
      <c r="M225" s="242">
        <f t="shared" si="60"/>
        <v>0</v>
      </c>
      <c r="N225" s="86"/>
      <c r="O225" s="69"/>
      <c r="P225" s="70"/>
      <c r="Q225" s="43"/>
      <c r="R225" s="201"/>
      <c r="S225" s="201"/>
      <c r="T225" s="201"/>
      <c r="U225" s="201"/>
      <c r="V225" s="201"/>
      <c r="W225" s="201"/>
      <c r="X225" s="197"/>
      <c r="Y225" s="197"/>
    </row>
    <row r="226" spans="1:25" ht="13.15" customHeight="1">
      <c r="A226" s="105"/>
      <c r="B226" s="122"/>
      <c r="C226" s="123"/>
      <c r="D226" s="565" t="s">
        <v>137</v>
      </c>
      <c r="E226" s="385" t="s">
        <v>38</v>
      </c>
      <c r="F226" s="124" t="s">
        <v>86</v>
      </c>
      <c r="G226" s="125" t="s">
        <v>72</v>
      </c>
      <c r="H226" s="293">
        <f>I226+K226</f>
        <v>100</v>
      </c>
      <c r="I226" s="308">
        <v>0.6</v>
      </c>
      <c r="J226" s="308">
        <v>0</v>
      </c>
      <c r="K226" s="252">
        <v>99.4</v>
      </c>
      <c r="L226" s="297">
        <v>0</v>
      </c>
      <c r="M226" s="309">
        <v>0</v>
      </c>
      <c r="N226" s="126" t="s">
        <v>235</v>
      </c>
      <c r="O226" s="108" t="s">
        <v>39</v>
      </c>
      <c r="P226" s="109"/>
      <c r="Q226" s="127"/>
      <c r="R226" s="201"/>
      <c r="S226" s="201"/>
      <c r="T226" s="201"/>
      <c r="U226" s="201"/>
      <c r="V226" s="201"/>
      <c r="W226" s="201"/>
      <c r="X226" s="197"/>
      <c r="Y226" s="197"/>
    </row>
    <row r="227" spans="1:25">
      <c r="A227" s="374"/>
      <c r="B227" s="380"/>
      <c r="C227" s="568"/>
      <c r="D227" s="566"/>
      <c r="E227" s="377"/>
      <c r="F227" s="128"/>
      <c r="G227" s="129" t="s">
        <v>63</v>
      </c>
      <c r="H227" s="298">
        <f>I227+K227</f>
        <v>591.25</v>
      </c>
      <c r="I227" s="336">
        <v>9.35</v>
      </c>
      <c r="J227" s="336">
        <v>4.57</v>
      </c>
      <c r="K227" s="270">
        <v>581.9</v>
      </c>
      <c r="L227" s="302">
        <v>0</v>
      </c>
      <c r="M227" s="310">
        <v>0</v>
      </c>
      <c r="N227" s="130"/>
      <c r="O227" s="112"/>
      <c r="P227" s="113"/>
      <c r="Q227" s="131"/>
      <c r="R227" s="201"/>
      <c r="S227" s="201"/>
      <c r="T227" s="201"/>
      <c r="U227" s="201"/>
      <c r="V227" s="201"/>
      <c r="W227" s="201"/>
      <c r="X227" s="197"/>
      <c r="Y227" s="197"/>
    </row>
    <row r="228" spans="1:25">
      <c r="A228" s="374"/>
      <c r="B228" s="380"/>
      <c r="C228" s="569"/>
      <c r="D228" s="566"/>
      <c r="E228" s="377"/>
      <c r="F228" s="128"/>
      <c r="G228" s="115" t="s">
        <v>37</v>
      </c>
      <c r="H228" s="303">
        <f>I228+K228</f>
        <v>0.32</v>
      </c>
      <c r="I228" s="311">
        <v>0.32</v>
      </c>
      <c r="J228" s="311">
        <v>0.3</v>
      </c>
      <c r="K228" s="254">
        <v>0</v>
      </c>
      <c r="L228" s="306">
        <v>0</v>
      </c>
      <c r="M228" s="247">
        <v>0</v>
      </c>
      <c r="N228" s="132"/>
      <c r="O228" s="116"/>
      <c r="P228" s="117"/>
      <c r="Q228" s="134"/>
      <c r="R228" s="201"/>
      <c r="S228" s="201"/>
      <c r="T228" s="201"/>
      <c r="U228" s="201"/>
      <c r="V228" s="201"/>
      <c r="W228" s="201"/>
      <c r="X228" s="197"/>
      <c r="Y228" s="197"/>
    </row>
    <row r="229" spans="1:25" ht="21.6" customHeight="1" thickBot="1">
      <c r="A229" s="119"/>
      <c r="B229" s="135"/>
      <c r="C229" s="570"/>
      <c r="D229" s="567"/>
      <c r="E229" s="386"/>
      <c r="F229" s="136"/>
      <c r="G229" s="137" t="s">
        <v>12</v>
      </c>
      <c r="H229" s="307">
        <f>H226+H227+H228</f>
        <v>691.57</v>
      </c>
      <c r="I229" s="307">
        <f t="shared" ref="I229:M229" si="61">I226+I227+I228</f>
        <v>10.27</v>
      </c>
      <c r="J229" s="307">
        <f t="shared" si="61"/>
        <v>4.87</v>
      </c>
      <c r="K229" s="307">
        <f t="shared" si="61"/>
        <v>681.3</v>
      </c>
      <c r="L229" s="307">
        <f t="shared" si="61"/>
        <v>0</v>
      </c>
      <c r="M229" s="307">
        <f t="shared" si="61"/>
        <v>0</v>
      </c>
      <c r="N229" s="331"/>
      <c r="O229" s="69"/>
      <c r="P229" s="70"/>
      <c r="Q229" s="71"/>
      <c r="R229" s="201"/>
      <c r="S229" s="201"/>
      <c r="T229" s="201"/>
      <c r="U229" s="201"/>
      <c r="V229" s="201"/>
      <c r="W229" s="201"/>
      <c r="X229" s="197"/>
      <c r="Y229" s="197"/>
    </row>
    <row r="230" spans="1:25" s="197" customFormat="1" ht="16.899999999999999" customHeight="1">
      <c r="A230" s="571"/>
      <c r="B230" s="574"/>
      <c r="C230" s="577"/>
      <c r="D230" s="475" t="s">
        <v>138</v>
      </c>
      <c r="E230" s="484" t="s">
        <v>38</v>
      </c>
      <c r="F230" s="478" t="s">
        <v>107</v>
      </c>
      <c r="G230" s="220" t="s">
        <v>72</v>
      </c>
      <c r="H230" s="255">
        <f>I230+K230</f>
        <v>0</v>
      </c>
      <c r="I230" s="249">
        <v>0</v>
      </c>
      <c r="J230" s="256"/>
      <c r="K230" s="251">
        <v>0</v>
      </c>
      <c r="L230" s="252">
        <v>0</v>
      </c>
      <c r="M230" s="253">
        <v>0</v>
      </c>
      <c r="N230" s="126" t="s">
        <v>76</v>
      </c>
      <c r="O230" s="108" t="s">
        <v>39</v>
      </c>
      <c r="P230" s="109"/>
      <c r="Q230" s="127"/>
      <c r="R230" s="201"/>
      <c r="S230" s="201"/>
      <c r="T230" s="201"/>
      <c r="U230" s="201"/>
      <c r="V230" s="201"/>
      <c r="W230" s="201"/>
    </row>
    <row r="231" spans="1:25" s="197" customFormat="1" ht="13.9" customHeight="1">
      <c r="A231" s="572"/>
      <c r="B231" s="575"/>
      <c r="C231" s="578"/>
      <c r="D231" s="476"/>
      <c r="E231" s="485"/>
      <c r="F231" s="482"/>
      <c r="G231" s="32" t="s">
        <v>63</v>
      </c>
      <c r="H231" s="243">
        <f>I231+K231</f>
        <v>0</v>
      </c>
      <c r="I231" s="244">
        <v>0</v>
      </c>
      <c r="J231" s="257"/>
      <c r="K231" s="246">
        <v>0</v>
      </c>
      <c r="L231" s="254">
        <v>0</v>
      </c>
      <c r="M231" s="248">
        <v>0</v>
      </c>
      <c r="N231" s="130"/>
      <c r="O231" s="112"/>
      <c r="P231" s="113"/>
      <c r="Q231" s="131"/>
      <c r="R231" s="201"/>
      <c r="S231" s="201"/>
      <c r="T231" s="201"/>
      <c r="U231" s="201"/>
      <c r="V231" s="201"/>
      <c r="W231" s="201"/>
    </row>
    <row r="232" spans="1:25" s="197" customFormat="1" ht="15.6" customHeight="1">
      <c r="A232" s="572"/>
      <c r="B232" s="575"/>
      <c r="C232" s="578"/>
      <c r="D232" s="476"/>
      <c r="E232" s="480"/>
      <c r="F232" s="483"/>
      <c r="G232" s="32" t="s">
        <v>37</v>
      </c>
      <c r="H232" s="243">
        <f>I232+K232</f>
        <v>86.4</v>
      </c>
      <c r="I232" s="244">
        <v>5.9</v>
      </c>
      <c r="J232" s="245">
        <v>1.88</v>
      </c>
      <c r="K232" s="246">
        <v>80.5</v>
      </c>
      <c r="L232" s="254">
        <v>0</v>
      </c>
      <c r="M232" s="248">
        <v>0</v>
      </c>
      <c r="N232" s="132"/>
      <c r="O232" s="116"/>
      <c r="P232" s="117"/>
      <c r="Q232" s="134"/>
      <c r="R232" s="201"/>
      <c r="S232" s="201"/>
      <c r="T232" s="201"/>
      <c r="U232" s="201"/>
      <c r="V232" s="201"/>
      <c r="W232" s="201"/>
    </row>
    <row r="233" spans="1:25" s="197" customFormat="1" ht="12.6" customHeight="1" thickBot="1">
      <c r="A233" s="573"/>
      <c r="B233" s="576"/>
      <c r="C233" s="579"/>
      <c r="D233" s="477"/>
      <c r="E233" s="481"/>
      <c r="F233" s="481"/>
      <c r="G233" s="39" t="s">
        <v>12</v>
      </c>
      <c r="H233" s="237">
        <f>SUM(H230:H232)</f>
        <v>86.4</v>
      </c>
      <c r="I233" s="238">
        <f t="shared" ref="I233:M233" si="62">SUM(I230:I232)</f>
        <v>5.9</v>
      </c>
      <c r="J233" s="239">
        <f t="shared" si="62"/>
        <v>1.88</v>
      </c>
      <c r="K233" s="240">
        <f t="shared" si="62"/>
        <v>80.5</v>
      </c>
      <c r="L233" s="241">
        <f t="shared" si="62"/>
        <v>0</v>
      </c>
      <c r="M233" s="242">
        <f t="shared" si="62"/>
        <v>0</v>
      </c>
      <c r="N233" s="331"/>
      <c r="O233" s="69"/>
      <c r="P233" s="70"/>
      <c r="Q233" s="71"/>
      <c r="R233" s="201"/>
      <c r="S233" s="201"/>
      <c r="T233" s="201"/>
      <c r="U233" s="201"/>
      <c r="V233" s="201"/>
      <c r="W233" s="201"/>
    </row>
    <row r="234" spans="1:25" s="197" customFormat="1" ht="12.6" customHeight="1">
      <c r="A234" s="571"/>
      <c r="B234" s="574"/>
      <c r="C234" s="577"/>
      <c r="D234" s="580" t="s">
        <v>290</v>
      </c>
      <c r="E234" s="558" t="s">
        <v>38</v>
      </c>
      <c r="F234" s="562" t="s">
        <v>107</v>
      </c>
      <c r="G234" s="366" t="s">
        <v>72</v>
      </c>
      <c r="H234" s="432">
        <f>I234+K234</f>
        <v>0</v>
      </c>
      <c r="I234" s="433">
        <v>0</v>
      </c>
      <c r="J234" s="434"/>
      <c r="K234" s="435">
        <v>0</v>
      </c>
      <c r="L234" s="436">
        <v>40.6</v>
      </c>
      <c r="M234" s="437">
        <v>19.399999999999999</v>
      </c>
      <c r="N234" s="126" t="s">
        <v>76</v>
      </c>
      <c r="O234" s="108"/>
      <c r="P234" s="109"/>
      <c r="Q234" s="127" t="s">
        <v>39</v>
      </c>
      <c r="R234" s="201"/>
      <c r="S234" s="201"/>
      <c r="T234" s="201"/>
      <c r="U234" s="201"/>
      <c r="V234" s="201"/>
      <c r="W234" s="201"/>
    </row>
    <row r="235" spans="1:25" s="197" customFormat="1" ht="12.6" customHeight="1">
      <c r="A235" s="572"/>
      <c r="B235" s="575"/>
      <c r="C235" s="578"/>
      <c r="D235" s="581"/>
      <c r="E235" s="559"/>
      <c r="F235" s="563"/>
      <c r="G235" s="438" t="s">
        <v>63</v>
      </c>
      <c r="H235" s="439">
        <f>I235+K235</f>
        <v>0</v>
      </c>
      <c r="I235" s="440">
        <v>0</v>
      </c>
      <c r="J235" s="441"/>
      <c r="K235" s="442">
        <v>0</v>
      </c>
      <c r="L235" s="443">
        <v>230</v>
      </c>
      <c r="M235" s="444">
        <v>110</v>
      </c>
      <c r="N235" s="130"/>
      <c r="O235" s="112"/>
      <c r="P235" s="113"/>
      <c r="Q235" s="131"/>
      <c r="R235" s="201"/>
      <c r="S235" s="201"/>
      <c r="T235" s="201"/>
      <c r="U235" s="201"/>
      <c r="V235" s="201"/>
      <c r="W235" s="201"/>
    </row>
    <row r="236" spans="1:25" s="197" customFormat="1" ht="12.6" customHeight="1">
      <c r="A236" s="572"/>
      <c r="B236" s="575"/>
      <c r="C236" s="578"/>
      <c r="D236" s="581"/>
      <c r="E236" s="560"/>
      <c r="F236" s="564"/>
      <c r="G236" s="438" t="s">
        <v>37</v>
      </c>
      <c r="H236" s="439">
        <f>I236+K236</f>
        <v>0</v>
      </c>
      <c r="I236" s="440">
        <v>0</v>
      </c>
      <c r="J236" s="445">
        <v>0</v>
      </c>
      <c r="K236" s="442">
        <v>0</v>
      </c>
      <c r="L236" s="443">
        <v>0</v>
      </c>
      <c r="M236" s="444">
        <v>0</v>
      </c>
      <c r="N236" s="132"/>
      <c r="O236" s="116"/>
      <c r="P236" s="117"/>
      <c r="Q236" s="134"/>
      <c r="R236" s="201"/>
      <c r="S236" s="201"/>
      <c r="T236" s="201"/>
      <c r="U236" s="201"/>
      <c r="V236" s="201"/>
      <c r="W236" s="201"/>
    </row>
    <row r="237" spans="1:25" s="197" customFormat="1" ht="16.149999999999999" customHeight="1" thickBot="1">
      <c r="A237" s="573"/>
      <c r="B237" s="576"/>
      <c r="C237" s="579"/>
      <c r="D237" s="582"/>
      <c r="E237" s="561"/>
      <c r="F237" s="561"/>
      <c r="G237" s="450" t="s">
        <v>12</v>
      </c>
      <c r="H237" s="451">
        <f>SUM(H234:H236)</f>
        <v>0</v>
      </c>
      <c r="I237" s="452">
        <f t="shared" ref="I237:M237" si="63">SUM(I234:I236)</f>
        <v>0</v>
      </c>
      <c r="J237" s="453">
        <f t="shared" si="63"/>
        <v>0</v>
      </c>
      <c r="K237" s="454">
        <f t="shared" si="63"/>
        <v>0</v>
      </c>
      <c r="L237" s="455">
        <f t="shared" si="63"/>
        <v>270.60000000000002</v>
      </c>
      <c r="M237" s="456">
        <f t="shared" si="63"/>
        <v>129.4</v>
      </c>
      <c r="N237" s="331"/>
      <c r="O237" s="69"/>
      <c r="P237" s="70"/>
      <c r="Q237" s="71"/>
      <c r="R237" s="201"/>
      <c r="S237" s="201"/>
      <c r="T237" s="201"/>
      <c r="U237" s="201"/>
      <c r="V237" s="201"/>
      <c r="W237" s="201"/>
    </row>
    <row r="238" spans="1:25" ht="13.15" customHeight="1">
      <c r="A238" s="571"/>
      <c r="B238" s="574"/>
      <c r="C238" s="577"/>
      <c r="D238" s="580" t="s">
        <v>291</v>
      </c>
      <c r="E238" s="558" t="s">
        <v>38</v>
      </c>
      <c r="F238" s="562" t="s">
        <v>107</v>
      </c>
      <c r="G238" s="366" t="s">
        <v>72</v>
      </c>
      <c r="H238" s="432">
        <f>I238+K238</f>
        <v>0</v>
      </c>
      <c r="I238" s="433">
        <v>0</v>
      </c>
      <c r="J238" s="434"/>
      <c r="K238" s="435">
        <v>0</v>
      </c>
      <c r="L238" s="436">
        <v>2</v>
      </c>
      <c r="M238" s="437">
        <v>25</v>
      </c>
      <c r="N238" s="126" t="s">
        <v>76</v>
      </c>
      <c r="O238" s="108"/>
      <c r="P238" s="109"/>
      <c r="Q238" s="127" t="s">
        <v>39</v>
      </c>
      <c r="R238" s="201"/>
      <c r="S238" s="201"/>
      <c r="T238" s="201"/>
      <c r="U238" s="201"/>
      <c r="V238" s="201"/>
      <c r="W238" s="201"/>
      <c r="X238" s="197"/>
      <c r="Y238" s="197"/>
    </row>
    <row r="239" spans="1:25" ht="12" customHeight="1">
      <c r="A239" s="572"/>
      <c r="B239" s="575"/>
      <c r="C239" s="578"/>
      <c r="D239" s="581"/>
      <c r="E239" s="559"/>
      <c r="F239" s="563"/>
      <c r="G239" s="438" t="s">
        <v>63</v>
      </c>
      <c r="H239" s="439">
        <f>I239+K239</f>
        <v>0</v>
      </c>
      <c r="I239" s="440">
        <v>0</v>
      </c>
      <c r="J239" s="441"/>
      <c r="K239" s="442">
        <v>0</v>
      </c>
      <c r="L239" s="443">
        <v>13</v>
      </c>
      <c r="M239" s="444">
        <v>140</v>
      </c>
      <c r="N239" s="130"/>
      <c r="O239" s="112"/>
      <c r="P239" s="113"/>
      <c r="Q239" s="131"/>
      <c r="R239" s="201"/>
      <c r="S239" s="201"/>
      <c r="T239" s="201"/>
      <c r="U239" s="201"/>
      <c r="V239" s="201"/>
      <c r="W239" s="201"/>
      <c r="X239" s="197"/>
      <c r="Y239" s="197"/>
    </row>
    <row r="240" spans="1:25">
      <c r="A240" s="572"/>
      <c r="B240" s="575"/>
      <c r="C240" s="578"/>
      <c r="D240" s="581"/>
      <c r="E240" s="560"/>
      <c r="F240" s="564"/>
      <c r="G240" s="438" t="s">
        <v>37</v>
      </c>
      <c r="H240" s="439">
        <f>I240+K240</f>
        <v>0</v>
      </c>
      <c r="I240" s="440">
        <v>0</v>
      </c>
      <c r="J240" s="445">
        <v>0</v>
      </c>
      <c r="K240" s="442">
        <v>0</v>
      </c>
      <c r="L240" s="443">
        <v>0</v>
      </c>
      <c r="M240" s="444">
        <v>0</v>
      </c>
      <c r="N240" s="446"/>
      <c r="O240" s="447"/>
      <c r="P240" s="448"/>
      <c r="Q240" s="449"/>
      <c r="R240" s="201"/>
      <c r="S240" s="201"/>
      <c r="T240" s="201"/>
      <c r="U240" s="201"/>
      <c r="V240" s="201"/>
      <c r="W240" s="201"/>
      <c r="X240" s="197"/>
      <c r="Y240" s="197"/>
    </row>
    <row r="241" spans="1:25" ht="13.9" customHeight="1" thickBot="1">
      <c r="A241" s="573"/>
      <c r="B241" s="576"/>
      <c r="C241" s="579"/>
      <c r="D241" s="582"/>
      <c r="E241" s="561"/>
      <c r="F241" s="561"/>
      <c r="G241" s="450" t="s">
        <v>12</v>
      </c>
      <c r="H241" s="451">
        <f>SUM(H238:H240)</f>
        <v>0</v>
      </c>
      <c r="I241" s="452">
        <f t="shared" ref="I241:M241" si="64">SUM(I238:I240)</f>
        <v>0</v>
      </c>
      <c r="J241" s="453">
        <f t="shared" si="64"/>
        <v>0</v>
      </c>
      <c r="K241" s="454">
        <f t="shared" si="64"/>
        <v>0</v>
      </c>
      <c r="L241" s="455">
        <f t="shared" si="64"/>
        <v>15</v>
      </c>
      <c r="M241" s="456">
        <f t="shared" si="64"/>
        <v>165</v>
      </c>
      <c r="N241" s="457"/>
      <c r="O241" s="458"/>
      <c r="P241" s="459"/>
      <c r="Q241" s="460"/>
      <c r="R241" s="201"/>
      <c r="S241" s="201"/>
      <c r="T241" s="201"/>
      <c r="U241" s="201"/>
      <c r="V241" s="201"/>
      <c r="W241" s="201"/>
      <c r="X241" s="197"/>
      <c r="Y241" s="197"/>
    </row>
    <row r="242" spans="1:25" ht="13.15" customHeight="1">
      <c r="A242" s="466" t="s">
        <v>13</v>
      </c>
      <c r="B242" s="469" t="s">
        <v>11</v>
      </c>
      <c r="C242" s="472" t="s">
        <v>13</v>
      </c>
      <c r="D242" s="531" t="s">
        <v>139</v>
      </c>
      <c r="E242" s="484" t="s">
        <v>38</v>
      </c>
      <c r="F242" s="478" t="s">
        <v>140</v>
      </c>
      <c r="G242" s="235" t="s">
        <v>37</v>
      </c>
      <c r="H242" s="321">
        <f>I242+K242</f>
        <v>848.5</v>
      </c>
      <c r="I242" s="395">
        <v>0</v>
      </c>
      <c r="J242" s="256"/>
      <c r="K242" s="396">
        <v>848.5</v>
      </c>
      <c r="L242" s="252">
        <v>0</v>
      </c>
      <c r="M242" s="274">
        <v>0</v>
      </c>
      <c r="N242" s="583" t="s">
        <v>141</v>
      </c>
      <c r="O242" s="138" t="s">
        <v>39</v>
      </c>
      <c r="P242" s="139"/>
      <c r="Q242" s="140"/>
      <c r="R242" s="201"/>
      <c r="S242" s="201"/>
      <c r="T242" s="44"/>
      <c r="U242" s="201"/>
      <c r="V242" s="201"/>
      <c r="W242" s="201"/>
      <c r="X242" s="197"/>
      <c r="Y242" s="197"/>
    </row>
    <row r="243" spans="1:25">
      <c r="A243" s="467"/>
      <c r="B243" s="470"/>
      <c r="C243" s="473"/>
      <c r="D243" s="532"/>
      <c r="E243" s="485"/>
      <c r="F243" s="482"/>
      <c r="G243" s="236" t="s">
        <v>142</v>
      </c>
      <c r="H243" s="321">
        <f>I243+K243</f>
        <v>2750</v>
      </c>
      <c r="I243" s="258">
        <v>0</v>
      </c>
      <c r="J243" s="257"/>
      <c r="K243" s="259">
        <v>2750</v>
      </c>
      <c r="L243" s="254">
        <v>0</v>
      </c>
      <c r="M243" s="275">
        <v>0</v>
      </c>
      <c r="N243" s="584"/>
      <c r="O243" s="141"/>
      <c r="P243" s="142"/>
      <c r="Q243" s="143"/>
      <c r="R243" s="201"/>
      <c r="S243" s="201"/>
      <c r="T243" s="44"/>
      <c r="U243" s="201"/>
      <c r="V243" s="201"/>
      <c r="W243" s="201"/>
      <c r="X243" s="197"/>
      <c r="Y243" s="197"/>
    </row>
    <row r="244" spans="1:25" ht="13.15" customHeight="1">
      <c r="A244" s="467"/>
      <c r="B244" s="470"/>
      <c r="C244" s="473"/>
      <c r="D244" s="532"/>
      <c r="E244" s="485"/>
      <c r="F244" s="482"/>
      <c r="G244" s="18"/>
      <c r="H244" s="260"/>
      <c r="I244" s="289"/>
      <c r="J244" s="262"/>
      <c r="K244" s="290"/>
      <c r="L244" s="312"/>
      <c r="M244" s="276"/>
      <c r="N244" s="585" t="s">
        <v>143</v>
      </c>
      <c r="O244" s="141"/>
      <c r="P244" s="142"/>
      <c r="Q244" s="143"/>
      <c r="R244" s="201"/>
      <c r="S244" s="201"/>
      <c r="T244" s="44"/>
      <c r="U244" s="201"/>
      <c r="V244" s="201"/>
      <c r="W244" s="201"/>
      <c r="X244" s="197"/>
      <c r="Y244" s="197"/>
    </row>
    <row r="245" spans="1:25">
      <c r="A245" s="467"/>
      <c r="B245" s="470"/>
      <c r="C245" s="473"/>
      <c r="D245" s="532"/>
      <c r="E245" s="480"/>
      <c r="F245" s="480"/>
      <c r="G245" s="18"/>
      <c r="H245" s="260"/>
      <c r="I245" s="261"/>
      <c r="J245" s="262"/>
      <c r="K245" s="263"/>
      <c r="L245" s="313"/>
      <c r="M245" s="276"/>
      <c r="N245" s="584"/>
      <c r="O245" s="144" t="s">
        <v>39</v>
      </c>
      <c r="P245" s="145" t="s">
        <v>39</v>
      </c>
      <c r="Q245" s="146"/>
      <c r="R245" s="201"/>
      <c r="S245" s="201"/>
      <c r="T245" s="44"/>
      <c r="U245" s="201"/>
      <c r="V245" s="201"/>
      <c r="W245" s="201"/>
      <c r="X245" s="197"/>
      <c r="Y245" s="197"/>
    </row>
    <row r="246" spans="1:25" ht="39.6" customHeight="1">
      <c r="A246" s="467"/>
      <c r="B246" s="470"/>
      <c r="C246" s="473"/>
      <c r="D246" s="532"/>
      <c r="E246" s="480"/>
      <c r="F246" s="480"/>
      <c r="G246" s="18"/>
      <c r="H246" s="260"/>
      <c r="I246" s="261"/>
      <c r="J246" s="262"/>
      <c r="K246" s="263"/>
      <c r="L246" s="313"/>
      <c r="M246" s="276"/>
      <c r="N246" s="147" t="s">
        <v>144</v>
      </c>
      <c r="O246" s="144" t="s">
        <v>39</v>
      </c>
      <c r="P246" s="145"/>
      <c r="Q246" s="146"/>
      <c r="R246" s="201"/>
      <c r="S246" s="201"/>
      <c r="T246" s="44"/>
      <c r="U246" s="201"/>
      <c r="V246" s="201"/>
      <c r="W246" s="201"/>
      <c r="X246" s="197"/>
      <c r="Y246" s="197"/>
    </row>
    <row r="247" spans="1:25" s="197" customFormat="1" ht="13.15" customHeight="1">
      <c r="A247" s="467"/>
      <c r="B247" s="470"/>
      <c r="C247" s="473"/>
      <c r="D247" s="532"/>
      <c r="E247" s="480"/>
      <c r="F247" s="480"/>
      <c r="G247" s="18"/>
      <c r="H247" s="260"/>
      <c r="I247" s="261"/>
      <c r="J247" s="262"/>
      <c r="K247" s="263"/>
      <c r="L247" s="313"/>
      <c r="M247" s="276"/>
      <c r="N247" s="147" t="s">
        <v>240</v>
      </c>
      <c r="O247" s="144" t="s">
        <v>39</v>
      </c>
      <c r="P247" s="145" t="s">
        <v>39</v>
      </c>
      <c r="Q247" s="146"/>
      <c r="R247" s="201"/>
      <c r="S247" s="201"/>
      <c r="T247" s="44"/>
      <c r="U247" s="201"/>
      <c r="V247" s="201"/>
      <c r="W247" s="201"/>
    </row>
    <row r="248" spans="1:25" s="197" customFormat="1" ht="13.15" customHeight="1">
      <c r="A248" s="467"/>
      <c r="B248" s="470"/>
      <c r="C248" s="473"/>
      <c r="D248" s="532"/>
      <c r="E248" s="480"/>
      <c r="F248" s="480"/>
      <c r="G248" s="18"/>
      <c r="H248" s="260"/>
      <c r="I248" s="261"/>
      <c r="J248" s="262"/>
      <c r="K248" s="263"/>
      <c r="L248" s="313"/>
      <c r="M248" s="276"/>
      <c r="N248" s="147" t="s">
        <v>241</v>
      </c>
      <c r="O248" s="144" t="s">
        <v>39</v>
      </c>
      <c r="P248" s="145" t="s">
        <v>39</v>
      </c>
      <c r="Q248" s="146"/>
      <c r="R248" s="201"/>
      <c r="S248" s="201"/>
      <c r="T248" s="44"/>
      <c r="U248" s="201"/>
      <c r="V248" s="201"/>
      <c r="W248" s="201"/>
    </row>
    <row r="249" spans="1:25" ht="26.45" customHeight="1">
      <c r="A249" s="467"/>
      <c r="B249" s="470"/>
      <c r="C249" s="473"/>
      <c r="D249" s="532"/>
      <c r="E249" s="480"/>
      <c r="F249" s="480"/>
      <c r="G249" s="18"/>
      <c r="H249" s="260"/>
      <c r="I249" s="261"/>
      <c r="J249" s="262"/>
      <c r="K249" s="263"/>
      <c r="L249" s="313"/>
      <c r="M249" s="276"/>
      <c r="N249" s="147" t="s">
        <v>145</v>
      </c>
      <c r="O249" s="144"/>
      <c r="P249" s="145" t="s">
        <v>39</v>
      </c>
      <c r="Q249" s="146"/>
      <c r="R249" s="201"/>
      <c r="S249" s="201"/>
      <c r="T249" s="44"/>
      <c r="U249" s="201"/>
      <c r="V249" s="201"/>
      <c r="W249" s="201"/>
      <c r="X249" s="197"/>
      <c r="Y249" s="197"/>
    </row>
    <row r="250" spans="1:25" ht="13.15" customHeight="1">
      <c r="A250" s="467"/>
      <c r="B250" s="470"/>
      <c r="C250" s="473"/>
      <c r="D250" s="532"/>
      <c r="E250" s="480"/>
      <c r="F250" s="480"/>
      <c r="G250" s="18"/>
      <c r="H250" s="260"/>
      <c r="I250" s="261"/>
      <c r="J250" s="262"/>
      <c r="K250" s="263"/>
      <c r="L250" s="313"/>
      <c r="M250" s="276"/>
      <c r="N250" s="147" t="s">
        <v>146</v>
      </c>
      <c r="O250" s="144" t="s">
        <v>39</v>
      </c>
      <c r="P250" s="145"/>
      <c r="Q250" s="146"/>
      <c r="R250" s="201"/>
      <c r="S250" s="201"/>
      <c r="T250" s="44"/>
      <c r="U250" s="201"/>
      <c r="V250" s="201"/>
      <c r="W250" s="201"/>
      <c r="X250" s="197"/>
      <c r="Y250" s="197"/>
    </row>
    <row r="251" spans="1:25" ht="13.15" customHeight="1">
      <c r="A251" s="467"/>
      <c r="B251" s="470"/>
      <c r="C251" s="473"/>
      <c r="D251" s="532"/>
      <c r="E251" s="480"/>
      <c r="F251" s="480"/>
      <c r="G251" s="18"/>
      <c r="H251" s="260"/>
      <c r="I251" s="261"/>
      <c r="J251" s="262"/>
      <c r="K251" s="263"/>
      <c r="L251" s="313"/>
      <c r="M251" s="276"/>
      <c r="N251" s="147" t="s">
        <v>147</v>
      </c>
      <c r="O251" s="144" t="s">
        <v>39</v>
      </c>
      <c r="P251" s="145"/>
      <c r="Q251" s="146"/>
      <c r="R251" s="201"/>
      <c r="S251" s="201"/>
      <c r="T251" s="44"/>
      <c r="U251" s="201"/>
      <c r="V251" s="201"/>
      <c r="W251" s="201"/>
      <c r="X251" s="197"/>
      <c r="Y251" s="197"/>
    </row>
    <row r="252" spans="1:25" ht="66" customHeight="1">
      <c r="A252" s="467"/>
      <c r="B252" s="470"/>
      <c r="C252" s="473"/>
      <c r="D252" s="532"/>
      <c r="E252" s="480"/>
      <c r="F252" s="480"/>
      <c r="G252" s="18"/>
      <c r="H252" s="260"/>
      <c r="I252" s="261"/>
      <c r="J252" s="262"/>
      <c r="K252" s="263"/>
      <c r="L252" s="313"/>
      <c r="M252" s="276"/>
      <c r="N252" s="147" t="s">
        <v>185</v>
      </c>
      <c r="O252" s="144" t="s">
        <v>39</v>
      </c>
      <c r="P252" s="145"/>
      <c r="Q252" s="146"/>
      <c r="R252" s="201"/>
      <c r="S252" s="201"/>
      <c r="T252" s="44"/>
      <c r="U252" s="201"/>
      <c r="V252" s="201"/>
      <c r="W252" s="201"/>
      <c r="X252" s="197"/>
      <c r="Y252" s="197"/>
    </row>
    <row r="253" spans="1:25" ht="66" customHeight="1">
      <c r="A253" s="467"/>
      <c r="B253" s="470"/>
      <c r="C253" s="473"/>
      <c r="D253" s="532"/>
      <c r="E253" s="480"/>
      <c r="F253" s="480"/>
      <c r="G253" s="18"/>
      <c r="H253" s="260"/>
      <c r="I253" s="261"/>
      <c r="J253" s="262"/>
      <c r="K253" s="263"/>
      <c r="L253" s="313"/>
      <c r="M253" s="276"/>
      <c r="N253" s="147" t="s">
        <v>186</v>
      </c>
      <c r="O253" s="144" t="s">
        <v>39</v>
      </c>
      <c r="P253" s="145" t="s">
        <v>39</v>
      </c>
      <c r="Q253" s="146"/>
      <c r="R253" s="201"/>
      <c r="S253" s="201"/>
      <c r="T253" s="44"/>
      <c r="U253" s="201"/>
      <c r="V253" s="201"/>
      <c r="W253" s="201"/>
      <c r="X253" s="197"/>
      <c r="Y253" s="197"/>
    </row>
    <row r="254" spans="1:25" ht="26.45" customHeight="1">
      <c r="A254" s="467"/>
      <c r="B254" s="470"/>
      <c r="C254" s="473"/>
      <c r="D254" s="532"/>
      <c r="E254" s="480"/>
      <c r="F254" s="480"/>
      <c r="G254" s="18"/>
      <c r="H254" s="260"/>
      <c r="I254" s="261"/>
      <c r="J254" s="262"/>
      <c r="K254" s="263"/>
      <c r="L254" s="313"/>
      <c r="M254" s="276"/>
      <c r="N254" s="148" t="s">
        <v>199</v>
      </c>
      <c r="O254" s="231" t="s">
        <v>39</v>
      </c>
      <c r="P254" s="232"/>
      <c r="Q254" s="233"/>
      <c r="R254" s="201"/>
      <c r="S254" s="201"/>
      <c r="T254" s="44"/>
      <c r="U254" s="201"/>
      <c r="V254" s="201"/>
      <c r="W254" s="201"/>
      <c r="X254" s="197"/>
      <c r="Y254" s="197"/>
    </row>
    <row r="255" spans="1:25" ht="13.15" customHeight="1">
      <c r="A255" s="467"/>
      <c r="B255" s="470"/>
      <c r="C255" s="473"/>
      <c r="D255" s="532"/>
      <c r="E255" s="480"/>
      <c r="F255" s="480"/>
      <c r="G255" s="18"/>
      <c r="H255" s="260"/>
      <c r="I255" s="261"/>
      <c r="J255" s="262"/>
      <c r="K255" s="263"/>
      <c r="L255" s="313"/>
      <c r="M255" s="276"/>
      <c r="N255" s="149" t="s">
        <v>200</v>
      </c>
      <c r="O255" s="231" t="s">
        <v>39</v>
      </c>
      <c r="P255" s="232"/>
      <c r="Q255" s="233"/>
      <c r="R255" s="201"/>
      <c r="S255" s="201"/>
      <c r="T255" s="44"/>
      <c r="U255" s="201"/>
      <c r="V255" s="201"/>
      <c r="W255" s="201"/>
      <c r="X255" s="197"/>
      <c r="Y255" s="197"/>
    </row>
    <row r="256" spans="1:25" ht="52.9" customHeight="1">
      <c r="A256" s="467"/>
      <c r="B256" s="470"/>
      <c r="C256" s="473"/>
      <c r="D256" s="532"/>
      <c r="E256" s="480"/>
      <c r="F256" s="480"/>
      <c r="G256" s="18"/>
      <c r="H256" s="260"/>
      <c r="I256" s="261"/>
      <c r="J256" s="262"/>
      <c r="K256" s="263"/>
      <c r="L256" s="313"/>
      <c r="M256" s="276"/>
      <c r="N256" s="194" t="s">
        <v>187</v>
      </c>
      <c r="O256" s="144" t="s">
        <v>39</v>
      </c>
      <c r="P256" s="145" t="s">
        <v>39</v>
      </c>
      <c r="Q256" s="146"/>
      <c r="R256" s="201"/>
      <c r="S256" s="201"/>
      <c r="T256" s="44"/>
      <c r="U256" s="201"/>
      <c r="V256" s="201"/>
      <c r="W256" s="201"/>
      <c r="X256" s="197"/>
      <c r="Y256" s="197"/>
    </row>
    <row r="257" spans="1:25" ht="39.6" customHeight="1">
      <c r="A257" s="467"/>
      <c r="B257" s="470"/>
      <c r="C257" s="473"/>
      <c r="D257" s="532"/>
      <c r="E257" s="480"/>
      <c r="F257" s="480"/>
      <c r="G257" s="18"/>
      <c r="H257" s="260"/>
      <c r="I257" s="261"/>
      <c r="J257" s="262"/>
      <c r="K257" s="263"/>
      <c r="L257" s="313"/>
      <c r="M257" s="276"/>
      <c r="N257" s="195" t="s">
        <v>188</v>
      </c>
      <c r="O257" s="150" t="s">
        <v>39</v>
      </c>
      <c r="P257" s="151"/>
      <c r="Q257" s="152"/>
      <c r="R257" s="201"/>
      <c r="S257" s="201"/>
      <c r="T257" s="44"/>
      <c r="U257" s="201"/>
      <c r="V257" s="201"/>
      <c r="W257" s="201"/>
      <c r="X257" s="197"/>
      <c r="Y257" s="197"/>
    </row>
    <row r="258" spans="1:25" ht="39.6" customHeight="1">
      <c r="A258" s="467"/>
      <c r="B258" s="470"/>
      <c r="C258" s="473"/>
      <c r="D258" s="532"/>
      <c r="E258" s="480"/>
      <c r="F258" s="480"/>
      <c r="G258" s="18"/>
      <c r="H258" s="260"/>
      <c r="I258" s="261"/>
      <c r="J258" s="262"/>
      <c r="K258" s="263"/>
      <c r="L258" s="313"/>
      <c r="M258" s="276"/>
      <c r="N258" s="149" t="s">
        <v>189</v>
      </c>
      <c r="O258" s="150"/>
      <c r="P258" s="151" t="s">
        <v>39</v>
      </c>
      <c r="Q258" s="152" t="s">
        <v>39</v>
      </c>
      <c r="R258" s="201"/>
      <c r="S258" s="201"/>
      <c r="T258" s="44"/>
      <c r="U258" s="201"/>
      <c r="V258" s="201"/>
      <c r="W258" s="201"/>
      <c r="X258" s="197"/>
      <c r="Y258" s="197"/>
    </row>
    <row r="259" spans="1:25" ht="39.6" customHeight="1">
      <c r="A259" s="467"/>
      <c r="B259" s="470"/>
      <c r="C259" s="473"/>
      <c r="D259" s="532"/>
      <c r="E259" s="480"/>
      <c r="F259" s="480"/>
      <c r="G259" s="18"/>
      <c r="H259" s="260"/>
      <c r="I259" s="261"/>
      <c r="J259" s="262"/>
      <c r="K259" s="263"/>
      <c r="L259" s="313"/>
      <c r="M259" s="276"/>
      <c r="N259" s="153" t="s">
        <v>190</v>
      </c>
      <c r="O259" s="154"/>
      <c r="P259" s="155"/>
      <c r="Q259" s="156" t="s">
        <v>39</v>
      </c>
      <c r="R259" s="201"/>
      <c r="S259" s="201"/>
      <c r="T259" s="44"/>
      <c r="U259" s="201"/>
      <c r="V259" s="201"/>
      <c r="W259" s="201"/>
      <c r="X259" s="197"/>
      <c r="Y259" s="197"/>
    </row>
    <row r="260" spans="1:25" ht="66" customHeight="1">
      <c r="A260" s="467"/>
      <c r="B260" s="470"/>
      <c r="C260" s="473"/>
      <c r="D260" s="532"/>
      <c r="E260" s="480"/>
      <c r="F260" s="480"/>
      <c r="G260" s="18"/>
      <c r="H260" s="260"/>
      <c r="I260" s="261"/>
      <c r="J260" s="262"/>
      <c r="K260" s="263"/>
      <c r="L260" s="313"/>
      <c r="M260" s="276"/>
      <c r="N260" s="132" t="s">
        <v>245</v>
      </c>
      <c r="O260" s="133"/>
      <c r="P260" s="157" t="s">
        <v>39</v>
      </c>
      <c r="Q260" s="118"/>
      <c r="R260" s="201"/>
      <c r="S260" s="201"/>
      <c r="T260" s="44"/>
      <c r="U260" s="201"/>
      <c r="V260" s="201"/>
      <c r="W260" s="201"/>
      <c r="X260" s="197"/>
      <c r="Y260" s="197"/>
    </row>
    <row r="261" spans="1:25" ht="79.150000000000006" customHeight="1">
      <c r="A261" s="467"/>
      <c r="B261" s="470"/>
      <c r="C261" s="473"/>
      <c r="D261" s="532"/>
      <c r="E261" s="480"/>
      <c r="F261" s="480"/>
      <c r="G261" s="18"/>
      <c r="H261" s="260"/>
      <c r="I261" s="261"/>
      <c r="J261" s="262"/>
      <c r="K261" s="263"/>
      <c r="L261" s="313"/>
      <c r="M261" s="276"/>
      <c r="N261" s="132" t="s">
        <v>148</v>
      </c>
      <c r="O261" s="158"/>
      <c r="P261" s="159" t="s">
        <v>39</v>
      </c>
      <c r="Q261" s="160" t="s">
        <v>39</v>
      </c>
      <c r="R261" s="201"/>
      <c r="S261" s="201"/>
      <c r="T261" s="44"/>
      <c r="U261" s="201"/>
      <c r="V261" s="201"/>
      <c r="W261" s="201"/>
      <c r="X261" s="197"/>
      <c r="Y261" s="197"/>
    </row>
    <row r="262" spans="1:25" ht="26.45" customHeight="1">
      <c r="A262" s="467"/>
      <c r="B262" s="470"/>
      <c r="C262" s="473"/>
      <c r="D262" s="532"/>
      <c r="E262" s="480"/>
      <c r="F262" s="480"/>
      <c r="G262" s="18"/>
      <c r="H262" s="260"/>
      <c r="I262" s="261"/>
      <c r="J262" s="262"/>
      <c r="K262" s="263"/>
      <c r="L262" s="313"/>
      <c r="M262" s="276"/>
      <c r="N262" s="132" t="s">
        <v>149</v>
      </c>
      <c r="O262" s="158" t="s">
        <v>39</v>
      </c>
      <c r="P262" s="159" t="s">
        <v>39</v>
      </c>
      <c r="Q262" s="160" t="s">
        <v>39</v>
      </c>
      <c r="R262" s="201"/>
      <c r="S262" s="201"/>
      <c r="T262" s="44"/>
      <c r="U262" s="201"/>
      <c r="V262" s="201"/>
      <c r="W262" s="201"/>
      <c r="X262" s="197"/>
      <c r="Y262" s="197"/>
    </row>
    <row r="263" spans="1:25" ht="145.15" customHeight="1">
      <c r="A263" s="467"/>
      <c r="B263" s="470"/>
      <c r="C263" s="473"/>
      <c r="D263" s="532"/>
      <c r="E263" s="480"/>
      <c r="F263" s="480"/>
      <c r="G263" s="18"/>
      <c r="H263" s="260"/>
      <c r="I263" s="261"/>
      <c r="J263" s="262"/>
      <c r="K263" s="263"/>
      <c r="L263" s="313"/>
      <c r="M263" s="276"/>
      <c r="N263" s="132" t="s">
        <v>150</v>
      </c>
      <c r="O263" s="158" t="s">
        <v>39</v>
      </c>
      <c r="P263" s="159"/>
      <c r="Q263" s="160"/>
      <c r="R263" s="201"/>
      <c r="S263" s="201"/>
      <c r="T263" s="44"/>
      <c r="U263" s="201"/>
      <c r="V263" s="201"/>
      <c r="W263" s="201"/>
      <c r="X263" s="197"/>
      <c r="Y263" s="197"/>
    </row>
    <row r="264" spans="1:25" s="197" customFormat="1" ht="26.45" customHeight="1">
      <c r="A264" s="467"/>
      <c r="B264" s="470"/>
      <c r="C264" s="473"/>
      <c r="D264" s="532"/>
      <c r="E264" s="480"/>
      <c r="F264" s="480"/>
      <c r="G264" s="18"/>
      <c r="H264" s="260"/>
      <c r="I264" s="261"/>
      <c r="J264" s="262"/>
      <c r="K264" s="263"/>
      <c r="L264" s="313"/>
      <c r="M264" s="276"/>
      <c r="N264" s="132" t="s">
        <v>202</v>
      </c>
      <c r="O264" s="158" t="s">
        <v>39</v>
      </c>
      <c r="P264" s="159"/>
      <c r="Q264" s="160"/>
      <c r="R264" s="201"/>
      <c r="S264" s="201"/>
      <c r="T264" s="44"/>
      <c r="U264" s="201"/>
      <c r="V264" s="201"/>
      <c r="W264" s="201"/>
    </row>
    <row r="265" spans="1:25" s="197" customFormat="1" ht="13.15" customHeight="1">
      <c r="A265" s="467"/>
      <c r="B265" s="470"/>
      <c r="C265" s="473"/>
      <c r="D265" s="532"/>
      <c r="E265" s="480"/>
      <c r="F265" s="480"/>
      <c r="G265" s="18"/>
      <c r="H265" s="260"/>
      <c r="I265" s="261"/>
      <c r="J265" s="262"/>
      <c r="K265" s="263"/>
      <c r="L265" s="313"/>
      <c r="M265" s="276"/>
      <c r="N265" s="132" t="s">
        <v>201</v>
      </c>
      <c r="O265" s="158" t="s">
        <v>39</v>
      </c>
      <c r="P265" s="159"/>
      <c r="Q265" s="160"/>
      <c r="R265" s="201"/>
      <c r="S265" s="201"/>
      <c r="T265" s="44"/>
      <c r="U265" s="201"/>
      <c r="V265" s="201"/>
      <c r="W265" s="201"/>
    </row>
    <row r="266" spans="1:25" ht="27" customHeight="1" thickBot="1">
      <c r="A266" s="467"/>
      <c r="B266" s="470"/>
      <c r="C266" s="473"/>
      <c r="D266" s="532"/>
      <c r="E266" s="480"/>
      <c r="F266" s="480"/>
      <c r="G266" s="18"/>
      <c r="H266" s="260"/>
      <c r="I266" s="261"/>
      <c r="J266" s="262"/>
      <c r="K266" s="263"/>
      <c r="L266" s="313"/>
      <c r="M266" s="276"/>
      <c r="N266" s="132" t="s">
        <v>191</v>
      </c>
      <c r="O266" s="158" t="s">
        <v>39</v>
      </c>
      <c r="P266" s="159" t="s">
        <v>39</v>
      </c>
      <c r="Q266" s="160"/>
      <c r="R266" s="201"/>
      <c r="S266" s="201"/>
      <c r="T266" s="44"/>
      <c r="U266" s="201"/>
      <c r="V266" s="201"/>
      <c r="W266" s="201"/>
      <c r="X266" s="197"/>
      <c r="Y266" s="197"/>
    </row>
    <row r="267" spans="1:25" ht="13.5" thickBot="1">
      <c r="A267" s="468"/>
      <c r="B267" s="471"/>
      <c r="C267" s="474"/>
      <c r="D267" s="533"/>
      <c r="E267" s="481"/>
      <c r="F267" s="481"/>
      <c r="G267" s="39" t="s">
        <v>12</v>
      </c>
      <c r="H267" s="237">
        <f>SUM(H242:H244)</f>
        <v>3598.5</v>
      </c>
      <c r="I267" s="238">
        <f t="shared" ref="I267:M267" si="65">SUM(I242:I244)</f>
        <v>0</v>
      </c>
      <c r="J267" s="239">
        <f t="shared" si="65"/>
        <v>0</v>
      </c>
      <c r="K267" s="314">
        <f t="shared" si="65"/>
        <v>3598.5</v>
      </c>
      <c r="L267" s="278">
        <f t="shared" si="65"/>
        <v>0</v>
      </c>
      <c r="M267" s="283">
        <f t="shared" si="65"/>
        <v>0</v>
      </c>
      <c r="N267" s="161"/>
      <c r="O267" s="69"/>
      <c r="P267" s="70"/>
      <c r="Q267" s="43"/>
      <c r="R267" s="201"/>
      <c r="S267" s="201"/>
      <c r="T267" s="44"/>
      <c r="U267" s="201"/>
      <c r="V267" s="201"/>
      <c r="W267" s="201"/>
      <c r="X267" s="197"/>
      <c r="Y267" s="197"/>
    </row>
    <row r="268" spans="1:25" ht="13.5" thickBot="1">
      <c r="A268" s="26" t="s">
        <v>13</v>
      </c>
      <c r="B268" s="87" t="s">
        <v>11</v>
      </c>
      <c r="C268" s="486" t="s">
        <v>14</v>
      </c>
      <c r="D268" s="487"/>
      <c r="E268" s="487"/>
      <c r="F268" s="487"/>
      <c r="G268" s="488"/>
      <c r="H268" s="272">
        <f>H179+H183+H187+H192+H196+H204+H208+H212+H217+H221+H225+H267+H200+H229+H241+H233+H237</f>
        <v>13368.53</v>
      </c>
      <c r="I268" s="272">
        <f>I179+I183+I187+I192+I196+I204+I208+I212+I217+I221+I225+I267+I200+I229+I241+I233+I237</f>
        <v>2131.88</v>
      </c>
      <c r="J268" s="272">
        <f t="shared" ref="J268:M268" si="66">J179+J183+J187+J192+J196+J204+J208+J212+J217+J221+J225+J267+J200+J229+J241+J233+J237</f>
        <v>32.800000000000004</v>
      </c>
      <c r="K268" s="272">
        <f t="shared" si="66"/>
        <v>11236.65</v>
      </c>
      <c r="L268" s="272">
        <f t="shared" si="66"/>
        <v>6520.4500000000007</v>
      </c>
      <c r="M268" s="272">
        <f t="shared" si="66"/>
        <v>536.9</v>
      </c>
      <c r="N268" s="88"/>
      <c r="O268" s="162"/>
      <c r="P268" s="162"/>
      <c r="Q268" s="163"/>
      <c r="R268" s="201"/>
      <c r="S268" s="201"/>
      <c r="T268" s="44"/>
      <c r="U268" s="201"/>
      <c r="V268" s="201"/>
      <c r="W268" s="201"/>
      <c r="X268" s="197"/>
      <c r="Y268" s="197"/>
    </row>
    <row r="269" spans="1:25" ht="12" customHeight="1" thickBot="1">
      <c r="A269" s="26" t="s">
        <v>13</v>
      </c>
      <c r="B269" s="27" t="s">
        <v>13</v>
      </c>
      <c r="C269" s="509" t="s">
        <v>151</v>
      </c>
      <c r="D269" s="510"/>
      <c r="E269" s="510"/>
      <c r="F269" s="510"/>
      <c r="G269" s="510"/>
      <c r="H269" s="510"/>
      <c r="I269" s="510"/>
      <c r="J269" s="510"/>
      <c r="K269" s="510"/>
      <c r="L269" s="510"/>
      <c r="M269" s="510"/>
      <c r="N269" s="510"/>
      <c r="O269" s="510"/>
      <c r="P269" s="510"/>
      <c r="Q269" s="511"/>
      <c r="R269" s="201"/>
      <c r="S269" s="201"/>
      <c r="T269" s="44"/>
      <c r="U269" s="201"/>
      <c r="V269" s="201"/>
      <c r="W269" s="201"/>
      <c r="X269" s="197"/>
      <c r="Y269" s="197"/>
    </row>
    <row r="270" spans="1:25" ht="16.149999999999999" customHeight="1">
      <c r="A270" s="466" t="s">
        <v>13</v>
      </c>
      <c r="B270" s="469" t="s">
        <v>13</v>
      </c>
      <c r="C270" s="472" t="s">
        <v>11</v>
      </c>
      <c r="D270" s="531" t="s">
        <v>152</v>
      </c>
      <c r="E270" s="484" t="s">
        <v>38</v>
      </c>
      <c r="F270" s="478" t="s">
        <v>62</v>
      </c>
      <c r="G270" s="220" t="s">
        <v>72</v>
      </c>
      <c r="H270" s="274">
        <f>H276+H280+H284+H288+H292+H296+H301+H306+H311+H315+H319+H324+H329+H334+H339+H344+H349+H354+H359+H373+H393+H377+H381+H385+H389+H397</f>
        <v>700</v>
      </c>
      <c r="I270" s="274">
        <f t="shared" ref="I270:M270" si="67">I276+I280+I284+I288+I292+I296+I301+I306+I311+I315+I319+I324+I329+I334+I339+I344+I349+I354+I359+I373+I393+I377+I381+I385+I389+I397</f>
        <v>0</v>
      </c>
      <c r="J270" s="274">
        <f t="shared" si="67"/>
        <v>0</v>
      </c>
      <c r="K270" s="274">
        <f t="shared" si="67"/>
        <v>700</v>
      </c>
      <c r="L270" s="274">
        <f t="shared" si="67"/>
        <v>1755.7</v>
      </c>
      <c r="M270" s="274">
        <f t="shared" si="67"/>
        <v>1750</v>
      </c>
      <c r="N270" s="45"/>
      <c r="O270" s="61"/>
      <c r="P270" s="62"/>
      <c r="Q270" s="31"/>
      <c r="R270" s="201"/>
      <c r="S270" s="201"/>
      <c r="T270" s="44"/>
      <c r="U270" s="201"/>
      <c r="V270" s="201"/>
      <c r="W270" s="201"/>
      <c r="X270" s="197"/>
      <c r="Y270" s="197"/>
    </row>
    <row r="271" spans="1:25" ht="15" customHeight="1">
      <c r="A271" s="467"/>
      <c r="B271" s="470"/>
      <c r="C271" s="473"/>
      <c r="D271" s="532"/>
      <c r="E271" s="485"/>
      <c r="F271" s="482"/>
      <c r="G271" s="32" t="s">
        <v>63</v>
      </c>
      <c r="H271" s="275">
        <f>H277+H281+H285+H289+H293+H297+H302</f>
        <v>1535.33</v>
      </c>
      <c r="I271" s="315">
        <f t="shared" ref="I271:M271" si="68">I277+I281+I285+I289+I293+I297+I302</f>
        <v>70.83</v>
      </c>
      <c r="J271" s="315">
        <f t="shared" si="68"/>
        <v>7.5</v>
      </c>
      <c r="K271" s="246">
        <f t="shared" si="68"/>
        <v>1464.5</v>
      </c>
      <c r="L271" s="243">
        <f t="shared" si="68"/>
        <v>70</v>
      </c>
      <c r="M271" s="243">
        <f t="shared" si="68"/>
        <v>0</v>
      </c>
      <c r="N271" s="85"/>
      <c r="O271" s="65"/>
      <c r="P271" s="66"/>
      <c r="Q271" s="36"/>
      <c r="R271" s="201"/>
      <c r="S271" s="201"/>
      <c r="T271" s="44"/>
      <c r="U271" s="201"/>
      <c r="V271" s="201"/>
      <c r="W271" s="201"/>
      <c r="X271" s="197"/>
      <c r="Y271" s="197"/>
    </row>
    <row r="272" spans="1:25" ht="11.45" customHeight="1">
      <c r="A272" s="467"/>
      <c r="B272" s="470"/>
      <c r="C272" s="473"/>
      <c r="D272" s="532"/>
      <c r="E272" s="480"/>
      <c r="F272" s="483"/>
      <c r="G272" s="32" t="s">
        <v>37</v>
      </c>
      <c r="H272" s="275">
        <f>H278+H282+H286+H290+H294+H298+H303+H308+H313+H317+H321+H367+H371+H392+H376+H380+H374+H384+H388+H396</f>
        <v>292.02999999999997</v>
      </c>
      <c r="I272" s="275">
        <f t="shared" ref="I272:M272" si="69">I278+I282+I286+I290+I294+I298+I303+I308+I313+I317+I321+I367+I371+I392+I376+I380+I374+I384+I388+I396</f>
        <v>132.55000000000001</v>
      </c>
      <c r="J272" s="275">
        <f t="shared" si="69"/>
        <v>7.3000000000000007</v>
      </c>
      <c r="K272" s="275">
        <f t="shared" si="69"/>
        <v>159.47999999999999</v>
      </c>
      <c r="L272" s="275">
        <f t="shared" si="69"/>
        <v>15</v>
      </c>
      <c r="M272" s="275">
        <f t="shared" si="69"/>
        <v>10</v>
      </c>
      <c r="N272" s="85"/>
      <c r="O272" s="83"/>
      <c r="P272" s="84"/>
      <c r="Q272" s="38"/>
      <c r="R272" s="201"/>
      <c r="S272" s="201"/>
      <c r="T272" s="44"/>
      <c r="U272" s="201"/>
      <c r="V272" s="201"/>
      <c r="W272" s="201"/>
      <c r="X272" s="197"/>
      <c r="Y272" s="197"/>
    </row>
    <row r="273" spans="1:25" ht="13.15" customHeight="1">
      <c r="A273" s="467"/>
      <c r="B273" s="470"/>
      <c r="C273" s="473"/>
      <c r="D273" s="532"/>
      <c r="E273" s="480"/>
      <c r="F273" s="480"/>
      <c r="G273" s="32" t="s">
        <v>142</v>
      </c>
      <c r="H273" s="275">
        <f>H307+H312+H378+H382+H394+H386+H390+H398</f>
        <v>1156.4000000000001</v>
      </c>
      <c r="I273" s="275">
        <f t="shared" ref="I273:M273" si="70">I307+I312+I378+I382+I394+I386+I390+I398</f>
        <v>0</v>
      </c>
      <c r="J273" s="275">
        <f t="shared" si="70"/>
        <v>0</v>
      </c>
      <c r="K273" s="275">
        <f t="shared" si="70"/>
        <v>1156.4000000000001</v>
      </c>
      <c r="L273" s="275">
        <f t="shared" si="70"/>
        <v>0</v>
      </c>
      <c r="M273" s="275">
        <f t="shared" si="70"/>
        <v>0</v>
      </c>
      <c r="N273" s="85"/>
      <c r="O273" s="83"/>
      <c r="P273" s="84"/>
      <c r="Q273" s="38"/>
      <c r="R273" s="201"/>
      <c r="S273" s="201"/>
      <c r="T273" s="44"/>
      <c r="U273" s="201"/>
      <c r="V273" s="201"/>
      <c r="W273" s="201"/>
      <c r="X273" s="197"/>
      <c r="Y273" s="197"/>
    </row>
    <row r="274" spans="1:25" ht="12.6" customHeight="1">
      <c r="A274" s="467"/>
      <c r="B274" s="470"/>
      <c r="C274" s="473"/>
      <c r="D274" s="532"/>
      <c r="E274" s="480"/>
      <c r="F274" s="480"/>
      <c r="G274" s="18" t="s">
        <v>53</v>
      </c>
      <c r="H274" s="276">
        <f>H320+H325+H316+H330+H335+H340+H345+H350+H355+H360+H363</f>
        <v>0</v>
      </c>
      <c r="I274" s="276">
        <f t="shared" ref="I274:M274" si="71">I320+I325+I316+I330+I335+I340+I345+I350+I355+I360+I363</f>
        <v>0</v>
      </c>
      <c r="J274" s="276">
        <f t="shared" si="71"/>
        <v>0</v>
      </c>
      <c r="K274" s="276">
        <f t="shared" si="71"/>
        <v>0</v>
      </c>
      <c r="L274" s="276">
        <f t="shared" si="71"/>
        <v>0</v>
      </c>
      <c r="M274" s="276">
        <f t="shared" si="71"/>
        <v>0</v>
      </c>
      <c r="N274" s="85"/>
      <c r="O274" s="83"/>
      <c r="P274" s="84"/>
      <c r="Q274" s="38"/>
      <c r="R274" s="201"/>
      <c r="S274" s="201"/>
      <c r="T274" s="44"/>
      <c r="U274" s="201"/>
      <c r="V274" s="201"/>
      <c r="W274" s="201"/>
      <c r="X274" s="197"/>
      <c r="Y274" s="197"/>
    </row>
    <row r="275" spans="1:25" ht="25.15" customHeight="1" thickBot="1">
      <c r="A275" s="468"/>
      <c r="B275" s="471"/>
      <c r="C275" s="474"/>
      <c r="D275" s="533"/>
      <c r="E275" s="481"/>
      <c r="F275" s="481"/>
      <c r="G275" s="39" t="s">
        <v>12</v>
      </c>
      <c r="H275" s="283">
        <f t="shared" ref="H275:M275" si="72">H270+H271+H272+H273+H274</f>
        <v>3683.7599999999998</v>
      </c>
      <c r="I275" s="314">
        <f t="shared" si="72"/>
        <v>203.38</v>
      </c>
      <c r="J275" s="314">
        <f t="shared" si="72"/>
        <v>14.8</v>
      </c>
      <c r="K275" s="240">
        <f t="shared" si="72"/>
        <v>3480.38</v>
      </c>
      <c r="L275" s="237">
        <f t="shared" si="72"/>
        <v>1840.7</v>
      </c>
      <c r="M275" s="237">
        <f t="shared" si="72"/>
        <v>1760</v>
      </c>
      <c r="N275" s="86"/>
      <c r="O275" s="69"/>
      <c r="P275" s="70"/>
      <c r="Q275" s="43"/>
      <c r="R275" s="201"/>
      <c r="S275" s="201"/>
      <c r="T275" s="44"/>
      <c r="U275" s="201"/>
      <c r="V275" s="201"/>
      <c r="W275" s="201"/>
      <c r="X275" s="197"/>
      <c r="Y275" s="197"/>
    </row>
    <row r="276" spans="1:25" ht="24" customHeight="1">
      <c r="A276" s="466"/>
      <c r="B276" s="469"/>
      <c r="C276" s="472"/>
      <c r="D276" s="475" t="s">
        <v>153</v>
      </c>
      <c r="E276" s="484" t="s">
        <v>38</v>
      </c>
      <c r="F276" s="478" t="s">
        <v>154</v>
      </c>
      <c r="G276" s="220" t="s">
        <v>72</v>
      </c>
      <c r="H276" s="255">
        <f>I276+K276</f>
        <v>0</v>
      </c>
      <c r="I276" s="249">
        <v>0</v>
      </c>
      <c r="J276" s="250">
        <v>0</v>
      </c>
      <c r="K276" s="251">
        <v>0</v>
      </c>
      <c r="L276" s="252">
        <v>0</v>
      </c>
      <c r="M276" s="253">
        <v>0</v>
      </c>
      <c r="N276" s="45" t="s">
        <v>76</v>
      </c>
      <c r="O276" s="61" t="s">
        <v>39</v>
      </c>
      <c r="P276" s="62"/>
      <c r="Q276" s="31"/>
      <c r="R276" s="201"/>
      <c r="S276" s="201"/>
      <c r="T276" s="44"/>
      <c r="U276" s="201"/>
      <c r="V276" s="201"/>
      <c r="W276" s="201"/>
      <c r="X276" s="197"/>
      <c r="Y276" s="197"/>
    </row>
    <row r="277" spans="1:25">
      <c r="A277" s="467"/>
      <c r="B277" s="470"/>
      <c r="C277" s="473"/>
      <c r="D277" s="476"/>
      <c r="E277" s="485"/>
      <c r="F277" s="482"/>
      <c r="G277" s="32" t="s">
        <v>63</v>
      </c>
      <c r="H277" s="243">
        <f>I277+K277</f>
        <v>940.23</v>
      </c>
      <c r="I277" s="244">
        <v>52.63</v>
      </c>
      <c r="J277" s="245">
        <v>2.9</v>
      </c>
      <c r="K277" s="246">
        <v>887.6</v>
      </c>
      <c r="L277" s="254">
        <v>0</v>
      </c>
      <c r="M277" s="248">
        <v>0</v>
      </c>
      <c r="N277" s="85"/>
      <c r="O277" s="65"/>
      <c r="P277" s="66"/>
      <c r="Q277" s="36"/>
      <c r="R277" s="201"/>
      <c r="S277" s="201"/>
      <c r="T277" s="44"/>
      <c r="U277" s="201"/>
      <c r="V277" s="201"/>
      <c r="W277" s="201"/>
      <c r="X277" s="197"/>
      <c r="Y277" s="197"/>
    </row>
    <row r="278" spans="1:25">
      <c r="A278" s="467"/>
      <c r="B278" s="470"/>
      <c r="C278" s="473"/>
      <c r="D278" s="476"/>
      <c r="E278" s="480"/>
      <c r="F278" s="483"/>
      <c r="G278" s="32" t="s">
        <v>37</v>
      </c>
      <c r="H278" s="243">
        <f>I278+K278</f>
        <v>171.07999999999998</v>
      </c>
      <c r="I278" s="244">
        <v>16.600000000000001</v>
      </c>
      <c r="J278" s="245">
        <v>0.4</v>
      </c>
      <c r="K278" s="246">
        <v>154.47999999999999</v>
      </c>
      <c r="L278" s="254">
        <v>0</v>
      </c>
      <c r="M278" s="248">
        <v>0</v>
      </c>
      <c r="N278" s="85"/>
      <c r="O278" s="83"/>
      <c r="P278" s="84"/>
      <c r="Q278" s="38"/>
      <c r="R278" s="201"/>
      <c r="S278" s="201"/>
      <c r="T278" s="44"/>
      <c r="U278" s="201"/>
      <c r="V278" s="201"/>
      <c r="W278" s="201"/>
      <c r="X278" s="197"/>
      <c r="Y278" s="197"/>
    </row>
    <row r="279" spans="1:25" ht="15" customHeight="1" thickBot="1">
      <c r="A279" s="468"/>
      <c r="B279" s="471"/>
      <c r="C279" s="474"/>
      <c r="D279" s="477"/>
      <c r="E279" s="481"/>
      <c r="F279" s="481"/>
      <c r="G279" s="39" t="s">
        <v>12</v>
      </c>
      <c r="H279" s="237">
        <f t="shared" ref="H279:M279" si="73">SUM(H276:H278)</f>
        <v>1111.31</v>
      </c>
      <c r="I279" s="238">
        <f t="shared" si="73"/>
        <v>69.23</v>
      </c>
      <c r="J279" s="239">
        <f t="shared" si="73"/>
        <v>3.3</v>
      </c>
      <c r="K279" s="240">
        <f t="shared" si="73"/>
        <v>1042.08</v>
      </c>
      <c r="L279" s="241">
        <f t="shared" si="73"/>
        <v>0</v>
      </c>
      <c r="M279" s="242">
        <f t="shared" si="73"/>
        <v>0</v>
      </c>
      <c r="N279" s="86"/>
      <c r="O279" s="69"/>
      <c r="P279" s="70"/>
      <c r="Q279" s="43"/>
      <c r="R279" s="201"/>
      <c r="S279" s="201"/>
      <c r="T279" s="44"/>
      <c r="U279" s="201"/>
      <c r="V279" s="201"/>
      <c r="W279" s="201"/>
      <c r="X279" s="197"/>
      <c r="Y279" s="197"/>
    </row>
    <row r="280" spans="1:25" ht="13.15" customHeight="1">
      <c r="A280" s="466"/>
      <c r="B280" s="469"/>
      <c r="C280" s="472"/>
      <c r="D280" s="475" t="s">
        <v>155</v>
      </c>
      <c r="E280" s="484" t="s">
        <v>38</v>
      </c>
      <c r="F280" s="478" t="s">
        <v>51</v>
      </c>
      <c r="G280" s="220" t="s">
        <v>72</v>
      </c>
      <c r="H280" s="255">
        <f>I280+K280</f>
        <v>0</v>
      </c>
      <c r="I280" s="249">
        <v>0</v>
      </c>
      <c r="J280" s="256"/>
      <c r="K280" s="251">
        <v>0</v>
      </c>
      <c r="L280" s="252">
        <v>0</v>
      </c>
      <c r="M280" s="253">
        <v>0</v>
      </c>
      <c r="N280" s="45" t="s">
        <v>76</v>
      </c>
      <c r="O280" s="61" t="s">
        <v>39</v>
      </c>
      <c r="P280" s="62"/>
      <c r="Q280" s="31"/>
      <c r="R280" s="201"/>
      <c r="S280" s="201"/>
      <c r="T280" s="44"/>
      <c r="U280" s="201"/>
      <c r="V280" s="201"/>
      <c r="W280" s="201"/>
      <c r="X280" s="197"/>
      <c r="Y280" s="197"/>
    </row>
    <row r="281" spans="1:25">
      <c r="A281" s="467"/>
      <c r="B281" s="470"/>
      <c r="C281" s="473"/>
      <c r="D281" s="476"/>
      <c r="E281" s="485"/>
      <c r="F281" s="482"/>
      <c r="G281" s="32" t="s">
        <v>63</v>
      </c>
      <c r="H281" s="243">
        <f>I281+K281</f>
        <v>0</v>
      </c>
      <c r="I281" s="244">
        <v>0</v>
      </c>
      <c r="J281" s="257"/>
      <c r="K281" s="246">
        <v>0</v>
      </c>
      <c r="L281" s="254">
        <v>0</v>
      </c>
      <c r="M281" s="248">
        <v>0</v>
      </c>
      <c r="N281" s="85"/>
      <c r="O281" s="65"/>
      <c r="P281" s="66"/>
      <c r="Q281" s="36"/>
      <c r="R281" s="201"/>
      <c r="S281" s="201"/>
      <c r="T281" s="44"/>
      <c r="U281" s="201"/>
      <c r="V281" s="201"/>
      <c r="W281" s="201"/>
      <c r="X281" s="197"/>
      <c r="Y281" s="197"/>
    </row>
    <row r="282" spans="1:25">
      <c r="A282" s="467"/>
      <c r="B282" s="470"/>
      <c r="C282" s="473"/>
      <c r="D282" s="476"/>
      <c r="E282" s="480"/>
      <c r="F282" s="483"/>
      <c r="G282" s="32" t="s">
        <v>37</v>
      </c>
      <c r="H282" s="243">
        <f>I282+K282</f>
        <v>23.66</v>
      </c>
      <c r="I282" s="244">
        <v>23.66</v>
      </c>
      <c r="J282" s="257"/>
      <c r="K282" s="246">
        <v>0</v>
      </c>
      <c r="L282" s="254">
        <v>0</v>
      </c>
      <c r="M282" s="248">
        <v>0</v>
      </c>
      <c r="N282" s="85"/>
      <c r="O282" s="83"/>
      <c r="P282" s="84"/>
      <c r="Q282" s="38"/>
      <c r="R282" s="201"/>
      <c r="S282" s="201"/>
      <c r="T282" s="44"/>
      <c r="U282" s="201"/>
      <c r="V282" s="201"/>
      <c r="W282" s="201"/>
      <c r="X282" s="197"/>
      <c r="Y282" s="197"/>
    </row>
    <row r="283" spans="1:25" ht="36.6" customHeight="1" thickBot="1">
      <c r="A283" s="468"/>
      <c r="B283" s="471"/>
      <c r="C283" s="474"/>
      <c r="D283" s="477"/>
      <c r="E283" s="481"/>
      <c r="F283" s="481"/>
      <c r="G283" s="39" t="s">
        <v>12</v>
      </c>
      <c r="H283" s="237">
        <f t="shared" ref="H283:M283" si="74">SUM(H280:H282)</f>
        <v>23.66</v>
      </c>
      <c r="I283" s="238">
        <f t="shared" si="74"/>
        <v>23.66</v>
      </c>
      <c r="J283" s="239">
        <f t="shared" si="74"/>
        <v>0</v>
      </c>
      <c r="K283" s="240">
        <f t="shared" si="74"/>
        <v>0</v>
      </c>
      <c r="L283" s="241">
        <f t="shared" si="74"/>
        <v>0</v>
      </c>
      <c r="M283" s="242">
        <f t="shared" si="74"/>
        <v>0</v>
      </c>
      <c r="N283" s="86"/>
      <c r="O283" s="69"/>
      <c r="P283" s="70"/>
      <c r="Q283" s="43"/>
      <c r="R283" s="201"/>
      <c r="S283" s="201"/>
      <c r="T283" s="44"/>
      <c r="U283" s="201"/>
      <c r="V283" s="201"/>
      <c r="W283" s="201"/>
      <c r="X283" s="197"/>
      <c r="Y283" s="197"/>
    </row>
    <row r="284" spans="1:25" ht="13.15" customHeight="1">
      <c r="A284" s="466"/>
      <c r="B284" s="469"/>
      <c r="C284" s="472"/>
      <c r="D284" s="475" t="s">
        <v>156</v>
      </c>
      <c r="E284" s="484" t="s">
        <v>38</v>
      </c>
      <c r="F284" s="478" t="s">
        <v>107</v>
      </c>
      <c r="G284" s="220" t="s">
        <v>72</v>
      </c>
      <c r="H284" s="255">
        <f>I284+K284</f>
        <v>0</v>
      </c>
      <c r="I284" s="249">
        <v>0</v>
      </c>
      <c r="J284" s="250">
        <v>0</v>
      </c>
      <c r="K284" s="251">
        <v>0</v>
      </c>
      <c r="L284" s="252">
        <v>0</v>
      </c>
      <c r="M284" s="253">
        <v>0</v>
      </c>
      <c r="N284" s="45" t="s">
        <v>76</v>
      </c>
      <c r="O284" s="61" t="s">
        <v>39</v>
      </c>
      <c r="P284" s="62"/>
      <c r="Q284" s="31"/>
      <c r="R284" s="201"/>
      <c r="S284" s="201"/>
      <c r="T284" s="44"/>
      <c r="U284" s="201"/>
      <c r="V284" s="201"/>
      <c r="W284" s="201"/>
      <c r="X284" s="197"/>
      <c r="Y284" s="197"/>
    </row>
    <row r="285" spans="1:25">
      <c r="A285" s="467"/>
      <c r="B285" s="470"/>
      <c r="C285" s="473"/>
      <c r="D285" s="476"/>
      <c r="E285" s="485"/>
      <c r="F285" s="482"/>
      <c r="G285" s="32" t="s">
        <v>63</v>
      </c>
      <c r="H285" s="243">
        <f>I285+K285</f>
        <v>27.799999999999997</v>
      </c>
      <c r="I285" s="244">
        <v>10.9</v>
      </c>
      <c r="J285" s="245">
        <v>0</v>
      </c>
      <c r="K285" s="246">
        <v>16.899999999999999</v>
      </c>
      <c r="L285" s="254">
        <v>0</v>
      </c>
      <c r="M285" s="248">
        <v>0</v>
      </c>
      <c r="N285" s="85"/>
      <c r="O285" s="65"/>
      <c r="P285" s="66"/>
      <c r="Q285" s="36"/>
      <c r="R285" s="201"/>
      <c r="S285" s="201"/>
      <c r="T285" s="44"/>
      <c r="U285" s="201"/>
      <c r="V285" s="201"/>
      <c r="W285" s="201"/>
      <c r="X285" s="197"/>
      <c r="Y285" s="197"/>
    </row>
    <row r="286" spans="1:25">
      <c r="A286" s="467"/>
      <c r="B286" s="470"/>
      <c r="C286" s="473"/>
      <c r="D286" s="476"/>
      <c r="E286" s="480"/>
      <c r="F286" s="483"/>
      <c r="G286" s="32" t="s">
        <v>37</v>
      </c>
      <c r="H286" s="243">
        <f>I286+K286</f>
        <v>8.1999999999999993</v>
      </c>
      <c r="I286" s="244">
        <v>3.2</v>
      </c>
      <c r="J286" s="245">
        <v>0</v>
      </c>
      <c r="K286" s="246">
        <v>5</v>
      </c>
      <c r="L286" s="254">
        <v>0</v>
      </c>
      <c r="M286" s="248">
        <v>0</v>
      </c>
      <c r="N286" s="164"/>
      <c r="O286" s="165"/>
      <c r="P286" s="84"/>
      <c r="Q286" s="38"/>
      <c r="R286" s="201"/>
      <c r="S286" s="201"/>
      <c r="T286" s="44"/>
      <c r="U286" s="201"/>
      <c r="V286" s="201"/>
      <c r="W286" s="201"/>
      <c r="X286" s="197"/>
      <c r="Y286" s="197"/>
    </row>
    <row r="287" spans="1:25" ht="13.5" thickBot="1">
      <c r="A287" s="468"/>
      <c r="B287" s="471"/>
      <c r="C287" s="474"/>
      <c r="D287" s="477"/>
      <c r="E287" s="481"/>
      <c r="F287" s="481"/>
      <c r="G287" s="39" t="s">
        <v>12</v>
      </c>
      <c r="H287" s="237">
        <f>SUM(H284:H286)</f>
        <v>36</v>
      </c>
      <c r="I287" s="238">
        <f>SUM(I284:I286)</f>
        <v>14.100000000000001</v>
      </c>
      <c r="J287" s="239">
        <f>SUM(J284:J286)</f>
        <v>0</v>
      </c>
      <c r="K287" s="240">
        <f>SUM(K284:K286)</f>
        <v>21.9</v>
      </c>
      <c r="L287" s="240">
        <f t="shared" ref="L287:M287" si="75">SUM(L284:L286)</f>
        <v>0</v>
      </c>
      <c r="M287" s="240">
        <f t="shared" si="75"/>
        <v>0</v>
      </c>
      <c r="N287" s="86"/>
      <c r="O287" s="69"/>
      <c r="P287" s="70"/>
      <c r="Q287" s="43"/>
      <c r="R287" s="201"/>
      <c r="S287" s="201"/>
      <c r="T287" s="44"/>
      <c r="U287" s="201"/>
      <c r="V287" s="201"/>
      <c r="W287" s="201"/>
      <c r="X287" s="197"/>
      <c r="Y287" s="197"/>
    </row>
    <row r="288" spans="1:25" ht="13.15" customHeight="1">
      <c r="A288" s="466"/>
      <c r="B288" s="469"/>
      <c r="C288" s="472"/>
      <c r="D288" s="475" t="s">
        <v>157</v>
      </c>
      <c r="E288" s="484" t="s">
        <v>38</v>
      </c>
      <c r="F288" s="478" t="s">
        <v>107</v>
      </c>
      <c r="G288" s="220" t="s">
        <v>72</v>
      </c>
      <c r="H288" s="255">
        <f>I288+K288</f>
        <v>0</v>
      </c>
      <c r="I288" s="249">
        <v>0</v>
      </c>
      <c r="J288" s="250">
        <v>0</v>
      </c>
      <c r="K288" s="251">
        <v>0</v>
      </c>
      <c r="L288" s="252">
        <v>0</v>
      </c>
      <c r="M288" s="253">
        <v>0</v>
      </c>
      <c r="N288" s="45" t="s">
        <v>76</v>
      </c>
      <c r="O288" s="61"/>
      <c r="P288" s="201" t="s">
        <v>39</v>
      </c>
      <c r="Q288" s="31"/>
      <c r="R288" s="201"/>
      <c r="S288" s="201"/>
      <c r="T288" s="44"/>
      <c r="U288" s="201"/>
      <c r="V288" s="201"/>
      <c r="W288" s="201"/>
      <c r="X288" s="197"/>
      <c r="Y288" s="197"/>
    </row>
    <row r="289" spans="1:25">
      <c r="A289" s="467"/>
      <c r="B289" s="470"/>
      <c r="C289" s="473"/>
      <c r="D289" s="476"/>
      <c r="E289" s="485"/>
      <c r="F289" s="482"/>
      <c r="G289" s="32" t="s">
        <v>63</v>
      </c>
      <c r="H289" s="243">
        <f>I289+K289</f>
        <v>567.29999999999995</v>
      </c>
      <c r="I289" s="244">
        <v>7.3</v>
      </c>
      <c r="J289" s="245">
        <v>4.5999999999999996</v>
      </c>
      <c r="K289" s="246">
        <v>560</v>
      </c>
      <c r="L289" s="254">
        <v>0</v>
      </c>
      <c r="M289" s="248">
        <v>0</v>
      </c>
      <c r="N289" s="85"/>
      <c r="O289" s="65"/>
      <c r="P289" s="201"/>
      <c r="Q289" s="36"/>
      <c r="R289" s="201"/>
      <c r="S289" s="201"/>
      <c r="T289" s="44"/>
      <c r="U289" s="201"/>
      <c r="V289" s="201"/>
      <c r="W289" s="201"/>
      <c r="X289" s="197"/>
      <c r="Y289" s="197"/>
    </row>
    <row r="290" spans="1:25">
      <c r="A290" s="467"/>
      <c r="B290" s="470"/>
      <c r="C290" s="473"/>
      <c r="D290" s="476"/>
      <c r="E290" s="480"/>
      <c r="F290" s="483"/>
      <c r="G290" s="32" t="s">
        <v>37</v>
      </c>
      <c r="H290" s="243">
        <f>I290+K290</f>
        <v>7</v>
      </c>
      <c r="I290" s="244">
        <v>7</v>
      </c>
      <c r="J290" s="245">
        <v>6.9</v>
      </c>
      <c r="K290" s="246">
        <v>0</v>
      </c>
      <c r="L290" s="254">
        <v>0</v>
      </c>
      <c r="M290" s="248">
        <v>0</v>
      </c>
      <c r="N290" s="85"/>
      <c r="O290" s="83"/>
      <c r="P290" s="201"/>
      <c r="Q290" s="38"/>
      <c r="R290" s="201"/>
      <c r="S290" s="201"/>
      <c r="T290" s="44"/>
      <c r="U290" s="201"/>
      <c r="V290" s="201"/>
      <c r="W290" s="201"/>
      <c r="X290" s="197"/>
      <c r="Y290" s="197"/>
    </row>
    <row r="291" spans="1:25" ht="27" customHeight="1" thickBot="1">
      <c r="A291" s="468"/>
      <c r="B291" s="471"/>
      <c r="C291" s="474"/>
      <c r="D291" s="477"/>
      <c r="E291" s="481"/>
      <c r="F291" s="481"/>
      <c r="G291" s="39" t="s">
        <v>12</v>
      </c>
      <c r="H291" s="237">
        <f t="shared" ref="H291:M291" si="76">SUM(H288:H290)</f>
        <v>574.29999999999995</v>
      </c>
      <c r="I291" s="238">
        <f t="shared" si="76"/>
        <v>14.3</v>
      </c>
      <c r="J291" s="239">
        <f t="shared" si="76"/>
        <v>11.5</v>
      </c>
      <c r="K291" s="240">
        <f t="shared" si="76"/>
        <v>560</v>
      </c>
      <c r="L291" s="241">
        <f t="shared" si="76"/>
        <v>0</v>
      </c>
      <c r="M291" s="242">
        <f t="shared" si="76"/>
        <v>0</v>
      </c>
      <c r="N291" s="86"/>
      <c r="O291" s="69"/>
      <c r="P291" s="70"/>
      <c r="Q291" s="43"/>
      <c r="R291" s="201"/>
      <c r="S291" s="201"/>
      <c r="T291" s="44"/>
      <c r="U291" s="201"/>
      <c r="V291" s="201"/>
      <c r="W291" s="201"/>
      <c r="X291" s="197"/>
      <c r="Y291" s="197"/>
    </row>
    <row r="292" spans="1:25" ht="13.15" customHeight="1">
      <c r="A292" s="466"/>
      <c r="B292" s="469"/>
      <c r="C292" s="472"/>
      <c r="D292" s="475" t="s">
        <v>158</v>
      </c>
      <c r="E292" s="484" t="s">
        <v>38</v>
      </c>
      <c r="F292" s="478" t="s">
        <v>107</v>
      </c>
      <c r="G292" s="220" t="s">
        <v>72</v>
      </c>
      <c r="H292" s="255">
        <f>I292+K292</f>
        <v>0</v>
      </c>
      <c r="I292" s="249">
        <v>0</v>
      </c>
      <c r="J292" s="250">
        <v>0</v>
      </c>
      <c r="K292" s="251">
        <v>0</v>
      </c>
      <c r="L292" s="252">
        <v>5.7</v>
      </c>
      <c r="M292" s="253">
        <v>0</v>
      </c>
      <c r="N292" s="45" t="s">
        <v>75</v>
      </c>
      <c r="O292" s="61" t="s">
        <v>39</v>
      </c>
      <c r="P292" s="62"/>
      <c r="Q292" s="31"/>
      <c r="R292" s="201"/>
      <c r="S292" s="201"/>
      <c r="T292" s="44"/>
      <c r="U292" s="201"/>
      <c r="V292" s="201"/>
      <c r="W292" s="201"/>
      <c r="X292" s="197"/>
      <c r="Y292" s="197"/>
    </row>
    <row r="293" spans="1:25">
      <c r="A293" s="467"/>
      <c r="B293" s="470"/>
      <c r="C293" s="473"/>
      <c r="D293" s="476"/>
      <c r="E293" s="485"/>
      <c r="F293" s="482"/>
      <c r="G293" s="32" t="s">
        <v>63</v>
      </c>
      <c r="H293" s="243">
        <f>I293+K293</f>
        <v>0</v>
      </c>
      <c r="I293" s="244">
        <v>0</v>
      </c>
      <c r="J293" s="245">
        <v>0</v>
      </c>
      <c r="K293" s="246">
        <v>0</v>
      </c>
      <c r="L293" s="254">
        <v>70</v>
      </c>
      <c r="M293" s="248">
        <v>0</v>
      </c>
      <c r="N293" s="85" t="s">
        <v>76</v>
      </c>
      <c r="O293" s="65"/>
      <c r="P293" s="66" t="s">
        <v>39</v>
      </c>
      <c r="Q293" s="36"/>
      <c r="R293" s="201"/>
      <c r="S293" s="201"/>
      <c r="T293" s="44"/>
      <c r="U293" s="201"/>
      <c r="V293" s="201"/>
      <c r="W293" s="201"/>
      <c r="X293" s="197"/>
      <c r="Y293" s="197"/>
    </row>
    <row r="294" spans="1:25">
      <c r="A294" s="467"/>
      <c r="B294" s="470"/>
      <c r="C294" s="473"/>
      <c r="D294" s="476"/>
      <c r="E294" s="480"/>
      <c r="F294" s="483"/>
      <c r="G294" s="32" t="s">
        <v>37</v>
      </c>
      <c r="H294" s="243">
        <f>I294+K294</f>
        <v>0</v>
      </c>
      <c r="I294" s="244">
        <v>0</v>
      </c>
      <c r="J294" s="245">
        <v>0</v>
      </c>
      <c r="K294" s="246">
        <v>0</v>
      </c>
      <c r="L294" s="254">
        <v>0</v>
      </c>
      <c r="M294" s="248">
        <v>0</v>
      </c>
      <c r="N294" s="85"/>
      <c r="O294" s="83"/>
      <c r="P294" s="84"/>
      <c r="Q294" s="38"/>
      <c r="R294" s="201"/>
      <c r="S294" s="201"/>
      <c r="T294" s="44"/>
      <c r="U294" s="201"/>
      <c r="V294" s="201"/>
      <c r="W294" s="201"/>
      <c r="X294" s="197"/>
      <c r="Y294" s="197"/>
    </row>
    <row r="295" spans="1:25" ht="21" customHeight="1" thickBot="1">
      <c r="A295" s="468"/>
      <c r="B295" s="471"/>
      <c r="C295" s="474"/>
      <c r="D295" s="477"/>
      <c r="E295" s="481"/>
      <c r="F295" s="481"/>
      <c r="G295" s="39" t="s">
        <v>12</v>
      </c>
      <c r="H295" s="237">
        <f t="shared" ref="H295:M295" si="77">SUM(H292:H294)</f>
        <v>0</v>
      </c>
      <c r="I295" s="238">
        <f t="shared" si="77"/>
        <v>0</v>
      </c>
      <c r="J295" s="239">
        <f t="shared" si="77"/>
        <v>0</v>
      </c>
      <c r="K295" s="240">
        <f t="shared" si="77"/>
        <v>0</v>
      </c>
      <c r="L295" s="241">
        <f t="shared" si="77"/>
        <v>75.7</v>
      </c>
      <c r="M295" s="242">
        <f t="shared" si="77"/>
        <v>0</v>
      </c>
      <c r="N295" s="86"/>
      <c r="O295" s="69"/>
      <c r="P295" s="70"/>
      <c r="Q295" s="43"/>
      <c r="R295" s="201"/>
      <c r="S295" s="201"/>
      <c r="T295" s="44"/>
      <c r="U295" s="201"/>
      <c r="V295" s="201"/>
      <c r="W295" s="201"/>
      <c r="X295" s="197"/>
      <c r="Y295" s="197"/>
    </row>
    <row r="296" spans="1:25" ht="13.15" customHeight="1">
      <c r="A296" s="466"/>
      <c r="B296" s="469"/>
      <c r="C296" s="472"/>
      <c r="D296" s="475" t="s">
        <v>159</v>
      </c>
      <c r="E296" s="484" t="s">
        <v>38</v>
      </c>
      <c r="F296" s="478" t="s">
        <v>51</v>
      </c>
      <c r="G296" s="220" t="s">
        <v>72</v>
      </c>
      <c r="H296" s="255">
        <f>I296+K296</f>
        <v>0</v>
      </c>
      <c r="I296" s="249">
        <v>0</v>
      </c>
      <c r="J296" s="256"/>
      <c r="K296" s="251">
        <v>0</v>
      </c>
      <c r="L296" s="252">
        <v>0</v>
      </c>
      <c r="M296" s="253">
        <v>0</v>
      </c>
      <c r="N296" s="45"/>
      <c r="O296" s="61"/>
      <c r="P296" s="62"/>
      <c r="Q296" s="31"/>
      <c r="R296" s="201"/>
      <c r="S296" s="201"/>
      <c r="T296" s="44"/>
      <c r="U296" s="201"/>
      <c r="V296" s="201"/>
      <c r="W296" s="201"/>
      <c r="X296" s="197"/>
      <c r="Y296" s="197"/>
    </row>
    <row r="297" spans="1:25">
      <c r="A297" s="467"/>
      <c r="B297" s="470"/>
      <c r="C297" s="473"/>
      <c r="D297" s="476"/>
      <c r="E297" s="485"/>
      <c r="F297" s="482"/>
      <c r="G297" s="32" t="s">
        <v>63</v>
      </c>
      <c r="H297" s="243">
        <f>I297+K297</f>
        <v>0</v>
      </c>
      <c r="I297" s="244">
        <v>0</v>
      </c>
      <c r="J297" s="257"/>
      <c r="K297" s="246">
        <v>0</v>
      </c>
      <c r="L297" s="254">
        <v>0</v>
      </c>
      <c r="M297" s="248">
        <v>0</v>
      </c>
      <c r="N297" s="85"/>
      <c r="O297" s="65"/>
      <c r="P297" s="66"/>
      <c r="Q297" s="36"/>
      <c r="R297" s="201"/>
      <c r="S297" s="201"/>
      <c r="T297" s="44"/>
      <c r="U297" s="201"/>
      <c r="V297" s="201"/>
      <c r="W297" s="201"/>
      <c r="X297" s="197"/>
      <c r="Y297" s="197"/>
    </row>
    <row r="298" spans="1:25">
      <c r="A298" s="467"/>
      <c r="B298" s="470"/>
      <c r="C298" s="473"/>
      <c r="D298" s="476"/>
      <c r="E298" s="480"/>
      <c r="F298" s="483"/>
      <c r="G298" s="32" t="s">
        <v>37</v>
      </c>
      <c r="H298" s="243">
        <f>I298+K298</f>
        <v>0</v>
      </c>
      <c r="I298" s="258"/>
      <c r="J298" s="257"/>
      <c r="K298" s="259"/>
      <c r="L298" s="254"/>
      <c r="M298" s="248"/>
      <c r="N298" s="85"/>
      <c r="O298" s="83"/>
      <c r="P298" s="84"/>
      <c r="Q298" s="38"/>
      <c r="R298" s="201"/>
      <c r="S298" s="201"/>
      <c r="T298" s="44"/>
      <c r="U298" s="201"/>
      <c r="V298" s="201"/>
      <c r="W298" s="201"/>
      <c r="X298" s="197"/>
      <c r="Y298" s="197"/>
    </row>
    <row r="299" spans="1:25">
      <c r="A299" s="467"/>
      <c r="B299" s="470"/>
      <c r="C299" s="473"/>
      <c r="D299" s="476"/>
      <c r="E299" s="480"/>
      <c r="F299" s="480"/>
      <c r="G299" s="18"/>
      <c r="H299" s="260"/>
      <c r="I299" s="261"/>
      <c r="J299" s="262"/>
      <c r="K299" s="263"/>
      <c r="L299" s="264"/>
      <c r="M299" s="265"/>
      <c r="N299" s="85"/>
      <c r="O299" s="83"/>
      <c r="P299" s="84"/>
      <c r="Q299" s="38"/>
      <c r="R299" s="201"/>
      <c r="S299" s="201"/>
      <c r="T299" s="44"/>
      <c r="U299" s="201"/>
      <c r="V299" s="201"/>
      <c r="W299" s="201"/>
      <c r="X299" s="197"/>
      <c r="Y299" s="197"/>
    </row>
    <row r="300" spans="1:25" ht="21.6" customHeight="1" thickBot="1">
      <c r="A300" s="468"/>
      <c r="B300" s="471"/>
      <c r="C300" s="474"/>
      <c r="D300" s="477"/>
      <c r="E300" s="481"/>
      <c r="F300" s="481"/>
      <c r="G300" s="39" t="s">
        <v>12</v>
      </c>
      <c r="H300" s="237">
        <f>SUM(H296:H298)</f>
        <v>0</v>
      </c>
      <c r="I300" s="238">
        <f>SUM(I296:I298)</f>
        <v>0</v>
      </c>
      <c r="J300" s="239">
        <f>SUM(J296:J298)</f>
        <v>0</v>
      </c>
      <c r="K300" s="240">
        <f>SUM(K296:K298)</f>
        <v>0</v>
      </c>
      <c r="L300" s="241">
        <f>SUM(L296:L299)</f>
        <v>0</v>
      </c>
      <c r="M300" s="242">
        <f>SUM(M296:M299)</f>
        <v>0</v>
      </c>
      <c r="N300" s="86"/>
      <c r="O300" s="69"/>
      <c r="P300" s="70"/>
      <c r="Q300" s="43"/>
      <c r="R300" s="201"/>
      <c r="S300" s="201"/>
      <c r="T300" s="44"/>
      <c r="U300" s="201"/>
      <c r="V300" s="201"/>
      <c r="W300" s="201"/>
      <c r="X300" s="197"/>
      <c r="Y300" s="197"/>
    </row>
    <row r="301" spans="1:25" ht="13.15" customHeight="1">
      <c r="A301" s="466"/>
      <c r="B301" s="469"/>
      <c r="C301" s="472"/>
      <c r="D301" s="475" t="s">
        <v>160</v>
      </c>
      <c r="E301" s="484" t="s">
        <v>38</v>
      </c>
      <c r="F301" s="478" t="s">
        <v>51</v>
      </c>
      <c r="G301" s="220" t="s">
        <v>72</v>
      </c>
      <c r="H301" s="255">
        <f>I301+K301</f>
        <v>0</v>
      </c>
      <c r="I301" s="249">
        <v>0</v>
      </c>
      <c r="J301" s="256"/>
      <c r="K301" s="251">
        <v>0</v>
      </c>
      <c r="L301" s="252">
        <v>0</v>
      </c>
      <c r="M301" s="253">
        <v>0</v>
      </c>
      <c r="N301" s="45"/>
      <c r="O301" s="61"/>
      <c r="P301" s="62"/>
      <c r="Q301" s="31"/>
      <c r="R301" s="201"/>
      <c r="S301" s="201"/>
      <c r="T301" s="44"/>
      <c r="U301" s="201"/>
      <c r="V301" s="201"/>
      <c r="W301" s="201"/>
      <c r="X301" s="197"/>
      <c r="Y301" s="197"/>
    </row>
    <row r="302" spans="1:25">
      <c r="A302" s="467"/>
      <c r="B302" s="470"/>
      <c r="C302" s="473"/>
      <c r="D302" s="476"/>
      <c r="E302" s="485"/>
      <c r="F302" s="482"/>
      <c r="G302" s="32" t="s">
        <v>63</v>
      </c>
      <c r="H302" s="243">
        <f>I302+K302</f>
        <v>0</v>
      </c>
      <c r="I302" s="244">
        <v>0</v>
      </c>
      <c r="J302" s="257"/>
      <c r="K302" s="246">
        <v>0</v>
      </c>
      <c r="L302" s="254">
        <v>0</v>
      </c>
      <c r="M302" s="248">
        <v>0</v>
      </c>
      <c r="N302" s="85"/>
      <c r="O302" s="65"/>
      <c r="P302" s="66"/>
      <c r="Q302" s="36"/>
      <c r="R302" s="201"/>
      <c r="S302" s="201"/>
      <c r="T302" s="44"/>
      <c r="U302" s="201"/>
      <c r="V302" s="201"/>
      <c r="W302" s="201"/>
      <c r="X302" s="197"/>
      <c r="Y302" s="197"/>
    </row>
    <row r="303" spans="1:25">
      <c r="A303" s="467"/>
      <c r="B303" s="470"/>
      <c r="C303" s="473"/>
      <c r="D303" s="476"/>
      <c r="E303" s="480"/>
      <c r="F303" s="483"/>
      <c r="G303" s="32" t="s">
        <v>37</v>
      </c>
      <c r="H303" s="243">
        <f>I303+K303</f>
        <v>0</v>
      </c>
      <c r="I303" s="258"/>
      <c r="J303" s="257"/>
      <c r="K303" s="259"/>
      <c r="L303" s="254"/>
      <c r="M303" s="248"/>
      <c r="N303" s="85"/>
      <c r="O303" s="83"/>
      <c r="P303" s="84"/>
      <c r="Q303" s="38"/>
      <c r="R303" s="201"/>
      <c r="S303" s="201"/>
      <c r="T303" s="44"/>
      <c r="U303" s="201"/>
      <c r="V303" s="201"/>
      <c r="W303" s="201"/>
      <c r="X303" s="197"/>
      <c r="Y303" s="197"/>
    </row>
    <row r="304" spans="1:25">
      <c r="A304" s="467"/>
      <c r="B304" s="470"/>
      <c r="C304" s="473"/>
      <c r="D304" s="476"/>
      <c r="E304" s="480"/>
      <c r="F304" s="480"/>
      <c r="G304" s="18"/>
      <c r="H304" s="260"/>
      <c r="I304" s="261"/>
      <c r="J304" s="262"/>
      <c r="K304" s="263"/>
      <c r="L304" s="264"/>
      <c r="M304" s="265"/>
      <c r="N304" s="85"/>
      <c r="O304" s="83"/>
      <c r="P304" s="84"/>
      <c r="Q304" s="38"/>
      <c r="R304" s="201"/>
      <c r="S304" s="201"/>
      <c r="T304" s="44"/>
      <c r="U304" s="201"/>
      <c r="V304" s="201"/>
      <c r="W304" s="201"/>
      <c r="X304" s="197"/>
      <c r="Y304" s="197"/>
    </row>
    <row r="305" spans="1:25" ht="13.5" thickBot="1">
      <c r="A305" s="468"/>
      <c r="B305" s="471"/>
      <c r="C305" s="474"/>
      <c r="D305" s="477"/>
      <c r="E305" s="481"/>
      <c r="F305" s="481"/>
      <c r="G305" s="39" t="s">
        <v>12</v>
      </c>
      <c r="H305" s="237">
        <f>SUM(H301:H303)</f>
        <v>0</v>
      </c>
      <c r="I305" s="238">
        <f>SUM(I301:I303)</f>
        <v>0</v>
      </c>
      <c r="J305" s="239">
        <f>SUM(J301:J303)</f>
        <v>0</v>
      </c>
      <c r="K305" s="240">
        <f>SUM(K301:K303)</f>
        <v>0</v>
      </c>
      <c r="L305" s="241">
        <f>SUM(L301:L303)</f>
        <v>0</v>
      </c>
      <c r="M305" s="242">
        <f>SUM(M301:M304)</f>
        <v>0</v>
      </c>
      <c r="N305" s="86"/>
      <c r="O305" s="69"/>
      <c r="P305" s="70"/>
      <c r="Q305" s="43"/>
      <c r="R305" s="201"/>
      <c r="S305" s="201"/>
      <c r="T305" s="44"/>
      <c r="U305" s="201"/>
      <c r="V305" s="201"/>
      <c r="W305" s="201"/>
      <c r="X305" s="197"/>
      <c r="Y305" s="197"/>
    </row>
    <row r="306" spans="1:25" ht="13.15" customHeight="1">
      <c r="A306" s="466"/>
      <c r="B306" s="469"/>
      <c r="C306" s="472"/>
      <c r="D306" s="475" t="s">
        <v>161</v>
      </c>
      <c r="E306" s="484" t="s">
        <v>38</v>
      </c>
      <c r="F306" s="478" t="s">
        <v>51</v>
      </c>
      <c r="G306" s="220" t="s">
        <v>72</v>
      </c>
      <c r="H306" s="255">
        <f>I306+K306</f>
        <v>700</v>
      </c>
      <c r="I306" s="249">
        <v>0</v>
      </c>
      <c r="J306" s="256"/>
      <c r="K306" s="251">
        <v>700</v>
      </c>
      <c r="L306" s="252">
        <v>0</v>
      </c>
      <c r="M306" s="253">
        <v>0</v>
      </c>
      <c r="N306" s="45" t="s">
        <v>76</v>
      </c>
      <c r="O306" s="61"/>
      <c r="P306" s="62"/>
      <c r="Q306" s="31" t="s">
        <v>39</v>
      </c>
      <c r="R306" s="201"/>
      <c r="S306" s="201"/>
      <c r="T306" s="44"/>
      <c r="U306" s="201"/>
      <c r="V306" s="201"/>
      <c r="W306" s="201"/>
      <c r="X306" s="197"/>
      <c r="Y306" s="197"/>
    </row>
    <row r="307" spans="1:25">
      <c r="A307" s="467"/>
      <c r="B307" s="470"/>
      <c r="C307" s="473"/>
      <c r="D307" s="476"/>
      <c r="E307" s="485"/>
      <c r="F307" s="482"/>
      <c r="G307" s="32" t="s">
        <v>142</v>
      </c>
      <c r="H307" s="243">
        <f>I307+K307</f>
        <v>0</v>
      </c>
      <c r="I307" s="244">
        <v>0</v>
      </c>
      <c r="J307" s="257"/>
      <c r="K307" s="246">
        <v>0</v>
      </c>
      <c r="L307" s="254">
        <v>0</v>
      </c>
      <c r="M307" s="248">
        <v>0</v>
      </c>
      <c r="N307" s="85"/>
      <c r="O307" s="65"/>
      <c r="P307" s="66"/>
      <c r="Q307" s="36"/>
      <c r="R307" s="201"/>
      <c r="S307" s="201"/>
      <c r="T307" s="44"/>
      <c r="U307" s="201"/>
      <c r="V307" s="201"/>
      <c r="W307" s="201"/>
      <c r="X307" s="197"/>
      <c r="Y307" s="197"/>
    </row>
    <row r="308" spans="1:25">
      <c r="A308" s="467"/>
      <c r="B308" s="470"/>
      <c r="C308" s="473"/>
      <c r="D308" s="476"/>
      <c r="E308" s="480"/>
      <c r="F308" s="483"/>
      <c r="G308" s="32" t="s">
        <v>37</v>
      </c>
      <c r="H308" s="243">
        <f>I308+K308</f>
        <v>0</v>
      </c>
      <c r="I308" s="258"/>
      <c r="J308" s="257"/>
      <c r="K308" s="246">
        <v>0</v>
      </c>
      <c r="L308" s="254">
        <v>0</v>
      </c>
      <c r="M308" s="248">
        <v>0</v>
      </c>
      <c r="N308" s="85"/>
      <c r="O308" s="83"/>
      <c r="P308" s="84"/>
      <c r="Q308" s="38"/>
      <c r="R308" s="201"/>
      <c r="S308" s="201"/>
      <c r="T308" s="44"/>
      <c r="U308" s="201"/>
      <c r="V308" s="201"/>
      <c r="W308" s="201"/>
      <c r="X308" s="197"/>
      <c r="Y308" s="197"/>
    </row>
    <row r="309" spans="1:25">
      <c r="A309" s="467"/>
      <c r="B309" s="470"/>
      <c r="C309" s="473"/>
      <c r="D309" s="476"/>
      <c r="E309" s="480"/>
      <c r="F309" s="480"/>
      <c r="G309" s="18"/>
      <c r="H309" s="260"/>
      <c r="I309" s="261"/>
      <c r="J309" s="262"/>
      <c r="K309" s="263"/>
      <c r="L309" s="264"/>
      <c r="M309" s="265"/>
      <c r="N309" s="85"/>
      <c r="O309" s="83"/>
      <c r="P309" s="84"/>
      <c r="Q309" s="38"/>
      <c r="R309" s="201"/>
      <c r="S309" s="201"/>
      <c r="T309" s="44"/>
      <c r="U309" s="201"/>
      <c r="V309" s="201"/>
      <c r="W309" s="201"/>
      <c r="X309" s="197"/>
      <c r="Y309" s="197"/>
    </row>
    <row r="310" spans="1:25" ht="13.5" thickBot="1">
      <c r="A310" s="468"/>
      <c r="B310" s="471"/>
      <c r="C310" s="474"/>
      <c r="D310" s="477"/>
      <c r="E310" s="481"/>
      <c r="F310" s="481"/>
      <c r="G310" s="39" t="s">
        <v>12</v>
      </c>
      <c r="H310" s="237">
        <f t="shared" ref="H310:M310" si="78">SUM(H306:H308)</f>
        <v>700</v>
      </c>
      <c r="I310" s="238">
        <f t="shared" si="78"/>
        <v>0</v>
      </c>
      <c r="J310" s="239">
        <f t="shared" si="78"/>
        <v>0</v>
      </c>
      <c r="K310" s="240">
        <f t="shared" si="78"/>
        <v>700</v>
      </c>
      <c r="L310" s="241">
        <f t="shared" si="78"/>
        <v>0</v>
      </c>
      <c r="M310" s="242">
        <f t="shared" si="78"/>
        <v>0</v>
      </c>
      <c r="N310" s="86"/>
      <c r="O310" s="69"/>
      <c r="P310" s="70"/>
      <c r="Q310" s="43"/>
      <c r="R310" s="201"/>
      <c r="S310" s="201"/>
      <c r="T310" s="44"/>
      <c r="U310" s="201"/>
      <c r="V310" s="201"/>
      <c r="W310" s="201"/>
      <c r="X310" s="197"/>
      <c r="Y310" s="197"/>
    </row>
    <row r="311" spans="1:25" ht="13.15" customHeight="1">
      <c r="A311" s="466"/>
      <c r="B311" s="469"/>
      <c r="C311" s="472"/>
      <c r="D311" s="475" t="s">
        <v>236</v>
      </c>
      <c r="E311" s="484" t="s">
        <v>38</v>
      </c>
      <c r="F311" s="503" t="s">
        <v>237</v>
      </c>
      <c r="G311" s="220" t="s">
        <v>72</v>
      </c>
      <c r="H311" s="255">
        <f>I311+K311</f>
        <v>0</v>
      </c>
      <c r="I311" s="249">
        <v>0</v>
      </c>
      <c r="J311" s="256"/>
      <c r="K311" s="251">
        <v>0</v>
      </c>
      <c r="L311" s="252">
        <v>0</v>
      </c>
      <c r="M311" s="253">
        <v>0</v>
      </c>
      <c r="N311" s="45" t="s">
        <v>76</v>
      </c>
      <c r="O311" s="61"/>
      <c r="P311" s="166" t="s">
        <v>39</v>
      </c>
      <c r="Q311" s="31"/>
      <c r="R311" s="201"/>
      <c r="S311" s="201"/>
      <c r="T311" s="44"/>
      <c r="U311" s="201"/>
      <c r="V311" s="201"/>
      <c r="W311" s="201"/>
      <c r="X311" s="197"/>
      <c r="Y311" s="197"/>
    </row>
    <row r="312" spans="1:25">
      <c r="A312" s="467"/>
      <c r="B312" s="470"/>
      <c r="C312" s="473"/>
      <c r="D312" s="476"/>
      <c r="E312" s="485"/>
      <c r="F312" s="586"/>
      <c r="G312" s="32" t="s">
        <v>142</v>
      </c>
      <c r="H312" s="243">
        <f>I312+K312</f>
        <v>1140</v>
      </c>
      <c r="I312" s="244">
        <v>0</v>
      </c>
      <c r="J312" s="257"/>
      <c r="K312" s="246">
        <v>1140</v>
      </c>
      <c r="L312" s="254">
        <v>0</v>
      </c>
      <c r="M312" s="248">
        <v>0</v>
      </c>
      <c r="N312" s="85"/>
      <c r="O312" s="65"/>
      <c r="P312" s="201"/>
      <c r="Q312" s="36"/>
      <c r="R312" s="201"/>
      <c r="S312" s="201"/>
      <c r="T312" s="44"/>
      <c r="U312" s="201"/>
      <c r="V312" s="201"/>
      <c r="W312" s="201"/>
      <c r="X312" s="197"/>
      <c r="Y312" s="197"/>
    </row>
    <row r="313" spans="1:25">
      <c r="A313" s="467"/>
      <c r="B313" s="470"/>
      <c r="C313" s="473"/>
      <c r="D313" s="476"/>
      <c r="E313" s="480"/>
      <c r="F313" s="587"/>
      <c r="G313" s="32" t="s">
        <v>37</v>
      </c>
      <c r="H313" s="243">
        <f>I313+K313</f>
        <v>0</v>
      </c>
      <c r="I313" s="244">
        <v>0</v>
      </c>
      <c r="J313" s="257"/>
      <c r="K313" s="246">
        <v>0</v>
      </c>
      <c r="L313" s="254"/>
      <c r="M313" s="248"/>
      <c r="N313" s="85"/>
      <c r="O313" s="83"/>
      <c r="P313" s="201"/>
      <c r="Q313" s="38"/>
      <c r="R313" s="201"/>
      <c r="S313" s="201"/>
      <c r="T313" s="44"/>
      <c r="U313" s="201"/>
      <c r="V313" s="201"/>
      <c r="W313" s="201"/>
      <c r="X313" s="197"/>
      <c r="Y313" s="197"/>
    </row>
    <row r="314" spans="1:25" ht="13.5" thickBot="1">
      <c r="A314" s="468"/>
      <c r="B314" s="471"/>
      <c r="C314" s="474"/>
      <c r="D314" s="477"/>
      <c r="E314" s="481"/>
      <c r="F314" s="588"/>
      <c r="G314" s="39" t="s">
        <v>12</v>
      </c>
      <c r="H314" s="237">
        <f>SUM(H311:H313)</f>
        <v>1140</v>
      </c>
      <c r="I314" s="238">
        <f t="shared" ref="I314:M314" si="79">SUM(I311:I313)</f>
        <v>0</v>
      </c>
      <c r="J314" s="239">
        <f t="shared" si="79"/>
        <v>0</v>
      </c>
      <c r="K314" s="240">
        <f>SUM(K311:K313)</f>
        <v>1140</v>
      </c>
      <c r="L314" s="241">
        <f t="shared" si="79"/>
        <v>0</v>
      </c>
      <c r="M314" s="242">
        <f t="shared" si="79"/>
        <v>0</v>
      </c>
      <c r="N314" s="86"/>
      <c r="O314" s="69"/>
      <c r="P314" s="70"/>
      <c r="Q314" s="43"/>
      <c r="R314" s="201"/>
      <c r="S314" s="201"/>
      <c r="T314" s="44"/>
      <c r="U314" s="201"/>
      <c r="V314" s="201"/>
      <c r="W314" s="201"/>
      <c r="X314" s="197"/>
      <c r="Y314" s="197"/>
    </row>
    <row r="315" spans="1:25" ht="13.15" customHeight="1">
      <c r="A315" s="466"/>
      <c r="B315" s="469"/>
      <c r="C315" s="472"/>
      <c r="D315" s="475" t="s">
        <v>162</v>
      </c>
      <c r="E315" s="484" t="s">
        <v>38</v>
      </c>
      <c r="F315" s="478" t="s">
        <v>107</v>
      </c>
      <c r="G315" s="220" t="s">
        <v>72</v>
      </c>
      <c r="H315" s="255">
        <f>I315+K315</f>
        <v>0</v>
      </c>
      <c r="I315" s="249">
        <v>0</v>
      </c>
      <c r="J315" s="256"/>
      <c r="K315" s="251">
        <v>0</v>
      </c>
      <c r="L315" s="252">
        <v>0</v>
      </c>
      <c r="M315" s="253">
        <v>0</v>
      </c>
      <c r="N315" s="45"/>
      <c r="O315" s="61"/>
      <c r="P315" s="166"/>
      <c r="Q315" s="31"/>
      <c r="R315" s="201"/>
      <c r="S315" s="201"/>
      <c r="T315" s="44"/>
      <c r="U315" s="201"/>
      <c r="V315" s="201"/>
      <c r="W315" s="201"/>
      <c r="X315" s="197"/>
      <c r="Y315" s="197"/>
    </row>
    <row r="316" spans="1:25">
      <c r="A316" s="467"/>
      <c r="B316" s="470"/>
      <c r="C316" s="473"/>
      <c r="D316" s="476"/>
      <c r="E316" s="485"/>
      <c r="F316" s="482"/>
      <c r="G316" s="32" t="s">
        <v>53</v>
      </c>
      <c r="H316" s="243">
        <f>I316+K316</f>
        <v>0</v>
      </c>
      <c r="I316" s="244">
        <v>0</v>
      </c>
      <c r="J316" s="257"/>
      <c r="K316" s="246">
        <v>0</v>
      </c>
      <c r="L316" s="254">
        <v>0</v>
      </c>
      <c r="M316" s="248">
        <v>0</v>
      </c>
      <c r="N316" s="85"/>
      <c r="O316" s="65"/>
      <c r="P316" s="66"/>
      <c r="Q316" s="36"/>
      <c r="R316" s="201"/>
      <c r="S316" s="201"/>
      <c r="T316" s="44"/>
      <c r="U316" s="201"/>
      <c r="V316" s="201"/>
      <c r="W316" s="201"/>
      <c r="X316" s="197"/>
      <c r="Y316" s="197"/>
    </row>
    <row r="317" spans="1:25">
      <c r="A317" s="467"/>
      <c r="B317" s="470"/>
      <c r="C317" s="473"/>
      <c r="D317" s="476"/>
      <c r="E317" s="480"/>
      <c r="F317" s="483"/>
      <c r="G317" s="32" t="s">
        <v>37</v>
      </c>
      <c r="H317" s="243">
        <f>I317+K317</f>
        <v>0</v>
      </c>
      <c r="I317" s="258"/>
      <c r="J317" s="257"/>
      <c r="K317" s="259"/>
      <c r="L317" s="254"/>
      <c r="M317" s="248"/>
      <c r="N317" s="85"/>
      <c r="O317" s="83"/>
      <c r="P317" s="84"/>
      <c r="Q317" s="38"/>
      <c r="R317" s="201"/>
      <c r="S317" s="201"/>
      <c r="T317" s="44"/>
      <c r="U317" s="201"/>
      <c r="V317" s="201"/>
      <c r="W317" s="201"/>
      <c r="X317" s="197"/>
      <c r="Y317" s="197"/>
    </row>
    <row r="318" spans="1:25" ht="13.5" thickBot="1">
      <c r="A318" s="468"/>
      <c r="B318" s="471"/>
      <c r="C318" s="474"/>
      <c r="D318" s="477"/>
      <c r="E318" s="481"/>
      <c r="F318" s="481"/>
      <c r="G318" s="39" t="s">
        <v>12</v>
      </c>
      <c r="H318" s="237">
        <f t="shared" ref="H318:M318" si="80">SUM(H315:H317)</f>
        <v>0</v>
      </c>
      <c r="I318" s="238">
        <f t="shared" si="80"/>
        <v>0</v>
      </c>
      <c r="J318" s="239">
        <f t="shared" si="80"/>
        <v>0</v>
      </c>
      <c r="K318" s="240">
        <f t="shared" si="80"/>
        <v>0</v>
      </c>
      <c r="L318" s="241">
        <f t="shared" si="80"/>
        <v>0</v>
      </c>
      <c r="M318" s="242">
        <f t="shared" si="80"/>
        <v>0</v>
      </c>
      <c r="N318" s="86"/>
      <c r="O318" s="69"/>
      <c r="P318" s="70"/>
      <c r="Q318" s="43"/>
      <c r="R318" s="201"/>
      <c r="S318" s="201"/>
      <c r="T318" s="44"/>
      <c r="U318" s="201"/>
      <c r="V318" s="201"/>
      <c r="W318" s="201"/>
      <c r="X318" s="197"/>
      <c r="Y318" s="197"/>
    </row>
    <row r="319" spans="1:25" ht="13.15" customHeight="1">
      <c r="A319" s="466"/>
      <c r="B319" s="469"/>
      <c r="C319" s="472"/>
      <c r="D319" s="475" t="s">
        <v>163</v>
      </c>
      <c r="E319" s="484" t="s">
        <v>38</v>
      </c>
      <c r="F319" s="478" t="s">
        <v>51</v>
      </c>
      <c r="G319" s="220" t="s">
        <v>72</v>
      </c>
      <c r="H319" s="255">
        <f>I319+K319</f>
        <v>0</v>
      </c>
      <c r="I319" s="249">
        <v>0</v>
      </c>
      <c r="J319" s="256"/>
      <c r="K319" s="251">
        <v>0</v>
      </c>
      <c r="L319" s="252">
        <v>0</v>
      </c>
      <c r="M319" s="253">
        <v>0</v>
      </c>
      <c r="N319" s="45"/>
      <c r="O319" s="61"/>
      <c r="P319" s="62"/>
      <c r="Q319" s="31"/>
      <c r="R319" s="201"/>
      <c r="S319" s="201"/>
      <c r="T319" s="44"/>
      <c r="U319" s="201"/>
      <c r="V319" s="201"/>
      <c r="W319" s="201"/>
      <c r="X319" s="197"/>
      <c r="Y319" s="197"/>
    </row>
    <row r="320" spans="1:25">
      <c r="A320" s="467"/>
      <c r="B320" s="470"/>
      <c r="C320" s="473"/>
      <c r="D320" s="476"/>
      <c r="E320" s="485"/>
      <c r="F320" s="482"/>
      <c r="G320" s="32" t="s">
        <v>53</v>
      </c>
      <c r="H320" s="243">
        <f>I320+K320</f>
        <v>0</v>
      </c>
      <c r="I320" s="244">
        <v>0</v>
      </c>
      <c r="J320" s="257"/>
      <c r="K320" s="246">
        <v>0</v>
      </c>
      <c r="L320" s="254">
        <v>0</v>
      </c>
      <c r="M320" s="248">
        <v>0</v>
      </c>
      <c r="N320" s="85"/>
      <c r="O320" s="65"/>
      <c r="P320" s="66"/>
      <c r="Q320" s="36"/>
      <c r="R320" s="201"/>
      <c r="S320" s="201"/>
      <c r="T320" s="44"/>
      <c r="U320" s="201"/>
      <c r="V320" s="201"/>
      <c r="W320" s="201"/>
      <c r="X320" s="197"/>
      <c r="Y320" s="197"/>
    </row>
    <row r="321" spans="1:25">
      <c r="A321" s="467"/>
      <c r="B321" s="470"/>
      <c r="C321" s="473"/>
      <c r="D321" s="476"/>
      <c r="E321" s="480"/>
      <c r="F321" s="483"/>
      <c r="G321" s="32" t="s">
        <v>37</v>
      </c>
      <c r="H321" s="243">
        <f>I321+K321</f>
        <v>0</v>
      </c>
      <c r="I321" s="258"/>
      <c r="J321" s="257"/>
      <c r="K321" s="259"/>
      <c r="L321" s="254"/>
      <c r="M321" s="248"/>
      <c r="N321" s="85"/>
      <c r="O321" s="83"/>
      <c r="P321" s="84"/>
      <c r="Q321" s="38"/>
      <c r="R321" s="201"/>
      <c r="S321" s="201"/>
      <c r="T321" s="44"/>
      <c r="U321" s="201"/>
      <c r="V321" s="201"/>
      <c r="W321" s="201"/>
      <c r="X321" s="197"/>
      <c r="Y321" s="197"/>
    </row>
    <row r="322" spans="1:25">
      <c r="A322" s="467"/>
      <c r="B322" s="470"/>
      <c r="C322" s="473"/>
      <c r="D322" s="476"/>
      <c r="E322" s="480"/>
      <c r="F322" s="480"/>
      <c r="G322" s="18"/>
      <c r="H322" s="260"/>
      <c r="I322" s="261"/>
      <c r="J322" s="262"/>
      <c r="K322" s="263"/>
      <c r="L322" s="264"/>
      <c r="M322" s="265"/>
      <c r="N322" s="85"/>
      <c r="O322" s="83"/>
      <c r="P322" s="84"/>
      <c r="Q322" s="38"/>
      <c r="R322" s="201"/>
      <c r="S322" s="201"/>
      <c r="T322" s="44"/>
      <c r="U322" s="201"/>
      <c r="V322" s="201"/>
      <c r="W322" s="201"/>
      <c r="X322" s="197"/>
      <c r="Y322" s="197"/>
    </row>
    <row r="323" spans="1:25" ht="13.5" thickBot="1">
      <c r="A323" s="468"/>
      <c r="B323" s="471"/>
      <c r="C323" s="474"/>
      <c r="D323" s="477"/>
      <c r="E323" s="481"/>
      <c r="F323" s="481"/>
      <c r="G323" s="39" t="s">
        <v>12</v>
      </c>
      <c r="H323" s="237">
        <f t="shared" ref="H323:M323" si="81">SUM(H319:H321)</f>
        <v>0</v>
      </c>
      <c r="I323" s="238">
        <f t="shared" si="81"/>
        <v>0</v>
      </c>
      <c r="J323" s="239">
        <f t="shared" si="81"/>
        <v>0</v>
      </c>
      <c r="K323" s="240">
        <f t="shared" si="81"/>
        <v>0</v>
      </c>
      <c r="L323" s="241">
        <f t="shared" si="81"/>
        <v>0</v>
      </c>
      <c r="M323" s="242">
        <f t="shared" si="81"/>
        <v>0</v>
      </c>
      <c r="N323" s="86"/>
      <c r="O323" s="69"/>
      <c r="P323" s="70"/>
      <c r="Q323" s="43"/>
      <c r="R323" s="201"/>
      <c r="S323" s="201"/>
      <c r="T323" s="44"/>
      <c r="U323" s="201"/>
      <c r="V323" s="201"/>
      <c r="W323" s="201"/>
      <c r="X323" s="197"/>
      <c r="Y323" s="197"/>
    </row>
    <row r="324" spans="1:25" ht="13.15" customHeight="1">
      <c r="A324" s="466"/>
      <c r="B324" s="469"/>
      <c r="C324" s="472"/>
      <c r="D324" s="475" t="s">
        <v>164</v>
      </c>
      <c r="E324" s="484" t="s">
        <v>38</v>
      </c>
      <c r="F324" s="478" t="s">
        <v>51</v>
      </c>
      <c r="G324" s="220" t="s">
        <v>72</v>
      </c>
      <c r="H324" s="255">
        <f>I324+K324</f>
        <v>0</v>
      </c>
      <c r="I324" s="249">
        <v>0</v>
      </c>
      <c r="J324" s="256"/>
      <c r="K324" s="251">
        <v>0</v>
      </c>
      <c r="L324" s="252">
        <v>0</v>
      </c>
      <c r="M324" s="253">
        <v>0</v>
      </c>
      <c r="N324" s="45"/>
      <c r="O324" s="61"/>
      <c r="P324" s="62"/>
      <c r="Q324" s="31"/>
      <c r="R324" s="201"/>
      <c r="S324" s="201"/>
      <c r="T324" s="44"/>
      <c r="U324" s="201"/>
      <c r="V324" s="201"/>
      <c r="W324" s="201"/>
      <c r="X324" s="197"/>
      <c r="Y324" s="197"/>
    </row>
    <row r="325" spans="1:25">
      <c r="A325" s="467"/>
      <c r="B325" s="470"/>
      <c r="C325" s="473"/>
      <c r="D325" s="476"/>
      <c r="E325" s="485"/>
      <c r="F325" s="482"/>
      <c r="G325" s="32" t="s">
        <v>53</v>
      </c>
      <c r="H325" s="243">
        <f>I325+K325</f>
        <v>0</v>
      </c>
      <c r="I325" s="244">
        <v>0</v>
      </c>
      <c r="J325" s="257"/>
      <c r="K325" s="246">
        <v>0</v>
      </c>
      <c r="L325" s="254">
        <v>0</v>
      </c>
      <c r="M325" s="248">
        <v>0</v>
      </c>
      <c r="N325" s="85"/>
      <c r="O325" s="65"/>
      <c r="P325" s="66"/>
      <c r="Q325" s="36"/>
      <c r="R325" s="201"/>
      <c r="S325" s="201"/>
      <c r="T325" s="44"/>
      <c r="U325" s="201"/>
      <c r="V325" s="201"/>
      <c r="W325" s="201"/>
      <c r="X325" s="197"/>
      <c r="Y325" s="197"/>
    </row>
    <row r="326" spans="1:25">
      <c r="A326" s="467"/>
      <c r="B326" s="470"/>
      <c r="C326" s="473"/>
      <c r="D326" s="476"/>
      <c r="E326" s="480"/>
      <c r="F326" s="483"/>
      <c r="G326" s="32"/>
      <c r="H326" s="243">
        <f>I326+K326</f>
        <v>0</v>
      </c>
      <c r="I326" s="258"/>
      <c r="J326" s="257"/>
      <c r="K326" s="259"/>
      <c r="L326" s="254"/>
      <c r="M326" s="248"/>
      <c r="N326" s="85"/>
      <c r="O326" s="83"/>
      <c r="P326" s="84"/>
      <c r="Q326" s="38"/>
      <c r="R326" s="201"/>
      <c r="S326" s="201"/>
      <c r="T326" s="44"/>
      <c r="U326" s="201"/>
      <c r="V326" s="201"/>
      <c r="W326" s="201"/>
      <c r="X326" s="197"/>
      <c r="Y326" s="197"/>
    </row>
    <row r="327" spans="1:25">
      <c r="A327" s="467"/>
      <c r="B327" s="470"/>
      <c r="C327" s="473"/>
      <c r="D327" s="476"/>
      <c r="E327" s="480"/>
      <c r="F327" s="480"/>
      <c r="G327" s="18"/>
      <c r="H327" s="260"/>
      <c r="I327" s="261"/>
      <c r="J327" s="262"/>
      <c r="K327" s="263"/>
      <c r="L327" s="264"/>
      <c r="M327" s="265"/>
      <c r="N327" s="85"/>
      <c r="O327" s="83"/>
      <c r="P327" s="84"/>
      <c r="Q327" s="38"/>
      <c r="R327" s="201"/>
      <c r="S327" s="201"/>
      <c r="T327" s="44"/>
      <c r="U327" s="201"/>
      <c r="V327" s="201"/>
      <c r="W327" s="201"/>
      <c r="X327" s="197"/>
      <c r="Y327" s="197"/>
    </row>
    <row r="328" spans="1:25" ht="25.9" customHeight="1" thickBot="1">
      <c r="A328" s="468"/>
      <c r="B328" s="471"/>
      <c r="C328" s="474"/>
      <c r="D328" s="477"/>
      <c r="E328" s="481"/>
      <c r="F328" s="481"/>
      <c r="G328" s="39" t="s">
        <v>12</v>
      </c>
      <c r="H328" s="237">
        <f t="shared" ref="H328:M328" si="82">SUM(H324:H326)</f>
        <v>0</v>
      </c>
      <c r="I328" s="238">
        <f t="shared" si="82"/>
        <v>0</v>
      </c>
      <c r="J328" s="239">
        <f t="shared" si="82"/>
        <v>0</v>
      </c>
      <c r="K328" s="240">
        <f t="shared" si="82"/>
        <v>0</v>
      </c>
      <c r="L328" s="241">
        <f t="shared" si="82"/>
        <v>0</v>
      </c>
      <c r="M328" s="242">
        <f t="shared" si="82"/>
        <v>0</v>
      </c>
      <c r="N328" s="86"/>
      <c r="O328" s="69"/>
      <c r="P328" s="70"/>
      <c r="Q328" s="43"/>
      <c r="R328" s="201"/>
      <c r="S328" s="201"/>
      <c r="T328" s="44"/>
      <c r="U328" s="201"/>
      <c r="V328" s="201"/>
      <c r="W328" s="201"/>
      <c r="X328" s="197"/>
      <c r="Y328" s="197"/>
    </row>
    <row r="329" spans="1:25" ht="13.15" customHeight="1">
      <c r="A329" s="466"/>
      <c r="B329" s="469"/>
      <c r="C329" s="472"/>
      <c r="D329" s="475" t="s">
        <v>165</v>
      </c>
      <c r="E329" s="484" t="s">
        <v>38</v>
      </c>
      <c r="F329" s="478" t="s">
        <v>51</v>
      </c>
      <c r="G329" s="220" t="s">
        <v>72</v>
      </c>
      <c r="H329" s="255">
        <f>I329+K329</f>
        <v>0</v>
      </c>
      <c r="I329" s="249">
        <v>0</v>
      </c>
      <c r="J329" s="256"/>
      <c r="K329" s="251">
        <v>0</v>
      </c>
      <c r="L329" s="252">
        <v>0</v>
      </c>
      <c r="M329" s="253">
        <v>0</v>
      </c>
      <c r="N329" s="45"/>
      <c r="O329" s="61"/>
      <c r="P329" s="169"/>
      <c r="Q329" s="31"/>
      <c r="R329" s="201"/>
      <c r="S329" s="201"/>
      <c r="T329" s="44"/>
      <c r="U329" s="201"/>
      <c r="V329" s="201"/>
      <c r="W329" s="201"/>
      <c r="X329" s="197"/>
      <c r="Y329" s="197"/>
    </row>
    <row r="330" spans="1:25">
      <c r="A330" s="467"/>
      <c r="B330" s="470"/>
      <c r="C330" s="473"/>
      <c r="D330" s="476"/>
      <c r="E330" s="485"/>
      <c r="F330" s="482"/>
      <c r="G330" s="32" t="s">
        <v>53</v>
      </c>
      <c r="H330" s="243">
        <f>I330+K330</f>
        <v>0</v>
      </c>
      <c r="I330" s="244">
        <v>0</v>
      </c>
      <c r="J330" s="257"/>
      <c r="K330" s="246">
        <v>0</v>
      </c>
      <c r="L330" s="254">
        <v>0</v>
      </c>
      <c r="M330" s="248">
        <v>0</v>
      </c>
      <c r="N330" s="85"/>
      <c r="O330" s="65"/>
      <c r="P330" s="66"/>
      <c r="Q330" s="36"/>
      <c r="R330" s="201"/>
      <c r="S330" s="201"/>
      <c r="T330" s="44"/>
      <c r="U330" s="201"/>
      <c r="V330" s="201"/>
      <c r="W330" s="201"/>
      <c r="X330" s="197"/>
      <c r="Y330" s="197"/>
    </row>
    <row r="331" spans="1:25">
      <c r="A331" s="467"/>
      <c r="B331" s="470"/>
      <c r="C331" s="473"/>
      <c r="D331" s="476"/>
      <c r="E331" s="480"/>
      <c r="F331" s="483"/>
      <c r="G331" s="32"/>
      <c r="H331" s="243"/>
      <c r="I331" s="258"/>
      <c r="J331" s="257"/>
      <c r="K331" s="259"/>
      <c r="L331" s="254"/>
      <c r="M331" s="248"/>
      <c r="N331" s="85"/>
      <c r="O331" s="83"/>
      <c r="P331" s="84"/>
      <c r="Q331" s="38"/>
      <c r="R331" s="201"/>
      <c r="S331" s="201"/>
      <c r="T331" s="44"/>
      <c r="U331" s="201"/>
      <c r="V331" s="201"/>
      <c r="W331" s="201"/>
      <c r="X331" s="197"/>
      <c r="Y331" s="197"/>
    </row>
    <row r="332" spans="1:25" ht="15.6" customHeight="1">
      <c r="A332" s="467"/>
      <c r="B332" s="470"/>
      <c r="C332" s="473"/>
      <c r="D332" s="476"/>
      <c r="E332" s="480"/>
      <c r="F332" s="480"/>
      <c r="G332" s="18"/>
      <c r="H332" s="260"/>
      <c r="I332" s="261"/>
      <c r="J332" s="262"/>
      <c r="K332" s="263"/>
      <c r="L332" s="264"/>
      <c r="M332" s="265"/>
      <c r="N332" s="85"/>
      <c r="O332" s="83"/>
      <c r="P332" s="84"/>
      <c r="Q332" s="38"/>
      <c r="R332" s="201"/>
      <c r="S332" s="201"/>
      <c r="T332" s="44"/>
      <c r="U332" s="201"/>
      <c r="V332" s="201"/>
      <c r="W332" s="201"/>
      <c r="X332" s="197"/>
      <c r="Y332" s="197"/>
    </row>
    <row r="333" spans="1:25" ht="16.899999999999999" customHeight="1" thickBot="1">
      <c r="A333" s="468"/>
      <c r="B333" s="471"/>
      <c r="C333" s="474"/>
      <c r="D333" s="477"/>
      <c r="E333" s="481"/>
      <c r="F333" s="481"/>
      <c r="G333" s="39" t="s">
        <v>12</v>
      </c>
      <c r="H333" s="237">
        <f t="shared" ref="H333:M333" si="83">SUM(H329:H331)</f>
        <v>0</v>
      </c>
      <c r="I333" s="238">
        <f t="shared" si="83"/>
        <v>0</v>
      </c>
      <c r="J333" s="239">
        <f t="shared" si="83"/>
        <v>0</v>
      </c>
      <c r="K333" s="240">
        <f t="shared" si="83"/>
        <v>0</v>
      </c>
      <c r="L333" s="241">
        <f t="shared" si="83"/>
        <v>0</v>
      </c>
      <c r="M333" s="242">
        <f t="shared" si="83"/>
        <v>0</v>
      </c>
      <c r="N333" s="86"/>
      <c r="O333" s="69"/>
      <c r="P333" s="70"/>
      <c r="Q333" s="43"/>
      <c r="R333" s="201"/>
      <c r="S333" s="201"/>
      <c r="T333" s="44"/>
      <c r="U333" s="201"/>
      <c r="V333" s="201"/>
      <c r="W333" s="201"/>
      <c r="X333" s="197"/>
      <c r="Y333" s="197"/>
    </row>
    <row r="334" spans="1:25" ht="13.15" customHeight="1">
      <c r="A334" s="466"/>
      <c r="B334" s="469"/>
      <c r="C334" s="472"/>
      <c r="D334" s="475" t="s">
        <v>195</v>
      </c>
      <c r="E334" s="484" t="s">
        <v>38</v>
      </c>
      <c r="F334" s="478" t="s">
        <v>51</v>
      </c>
      <c r="G334" s="220" t="s">
        <v>72</v>
      </c>
      <c r="H334" s="255">
        <f>I334+K334</f>
        <v>0</v>
      </c>
      <c r="I334" s="249">
        <v>0</v>
      </c>
      <c r="J334" s="256"/>
      <c r="K334" s="251">
        <v>0</v>
      </c>
      <c r="L334" s="252">
        <v>0</v>
      </c>
      <c r="M334" s="253">
        <v>0</v>
      </c>
      <c r="N334" s="45"/>
      <c r="O334" s="61"/>
      <c r="P334" s="62"/>
      <c r="Q334" s="31"/>
      <c r="R334" s="201"/>
      <c r="S334" s="201"/>
      <c r="T334" s="44"/>
      <c r="U334" s="201"/>
      <c r="V334" s="201"/>
      <c r="W334" s="201"/>
      <c r="X334" s="197"/>
      <c r="Y334" s="197"/>
    </row>
    <row r="335" spans="1:25">
      <c r="A335" s="467"/>
      <c r="B335" s="470"/>
      <c r="C335" s="473"/>
      <c r="D335" s="476"/>
      <c r="E335" s="485"/>
      <c r="F335" s="482"/>
      <c r="G335" s="32" t="s">
        <v>53</v>
      </c>
      <c r="H335" s="243">
        <f>I335+K335</f>
        <v>0</v>
      </c>
      <c r="I335" s="244">
        <v>0</v>
      </c>
      <c r="J335" s="257"/>
      <c r="K335" s="246">
        <v>0</v>
      </c>
      <c r="L335" s="254">
        <v>0</v>
      </c>
      <c r="M335" s="248">
        <v>0</v>
      </c>
      <c r="N335" s="85"/>
      <c r="O335" s="65"/>
      <c r="P335" s="66"/>
      <c r="Q335" s="36"/>
      <c r="R335" s="201"/>
      <c r="S335" s="201"/>
      <c r="T335" s="44"/>
      <c r="U335" s="201"/>
      <c r="V335" s="201"/>
      <c r="W335" s="201"/>
      <c r="X335" s="197"/>
      <c r="Y335" s="197"/>
    </row>
    <row r="336" spans="1:25">
      <c r="A336" s="467"/>
      <c r="B336" s="470"/>
      <c r="C336" s="473"/>
      <c r="D336" s="476"/>
      <c r="E336" s="480"/>
      <c r="F336" s="483"/>
      <c r="G336" s="32"/>
      <c r="H336" s="243"/>
      <c r="I336" s="258"/>
      <c r="J336" s="257"/>
      <c r="K336" s="259"/>
      <c r="L336" s="254"/>
      <c r="M336" s="248"/>
      <c r="N336" s="85"/>
      <c r="O336" s="83"/>
      <c r="P336" s="84"/>
      <c r="Q336" s="38"/>
      <c r="R336" s="201"/>
      <c r="S336" s="201"/>
      <c r="T336" s="44"/>
      <c r="U336" s="201"/>
      <c r="V336" s="201"/>
      <c r="W336" s="201"/>
      <c r="X336" s="197"/>
      <c r="Y336" s="197"/>
    </row>
    <row r="337" spans="1:25">
      <c r="A337" s="467"/>
      <c r="B337" s="470"/>
      <c r="C337" s="473"/>
      <c r="D337" s="476"/>
      <c r="E337" s="480"/>
      <c r="F337" s="480"/>
      <c r="G337" s="18"/>
      <c r="H337" s="260"/>
      <c r="I337" s="261"/>
      <c r="J337" s="262"/>
      <c r="K337" s="263"/>
      <c r="L337" s="264"/>
      <c r="M337" s="265"/>
      <c r="N337" s="85"/>
      <c r="O337" s="83"/>
      <c r="P337" s="84"/>
      <c r="Q337" s="38"/>
      <c r="R337" s="201"/>
      <c r="S337" s="201"/>
      <c r="T337" s="44"/>
      <c r="U337" s="201"/>
      <c r="V337" s="201"/>
      <c r="W337" s="201"/>
      <c r="X337" s="197"/>
      <c r="Y337" s="197"/>
    </row>
    <row r="338" spans="1:25" ht="11.45" customHeight="1" thickBot="1">
      <c r="A338" s="468"/>
      <c r="B338" s="471"/>
      <c r="C338" s="474"/>
      <c r="D338" s="477"/>
      <c r="E338" s="481"/>
      <c r="F338" s="481"/>
      <c r="G338" s="39" t="s">
        <v>12</v>
      </c>
      <c r="H338" s="237">
        <f t="shared" ref="H338:M338" si="84">SUM(H334:H336)</f>
        <v>0</v>
      </c>
      <c r="I338" s="238">
        <f t="shared" si="84"/>
        <v>0</v>
      </c>
      <c r="J338" s="239">
        <f t="shared" si="84"/>
        <v>0</v>
      </c>
      <c r="K338" s="240">
        <f t="shared" si="84"/>
        <v>0</v>
      </c>
      <c r="L338" s="241">
        <f t="shared" si="84"/>
        <v>0</v>
      </c>
      <c r="M338" s="242">
        <f t="shared" si="84"/>
        <v>0</v>
      </c>
      <c r="N338" s="86"/>
      <c r="O338" s="69"/>
      <c r="P338" s="70"/>
      <c r="Q338" s="43"/>
      <c r="R338" s="201"/>
      <c r="S338" s="201"/>
      <c r="T338" s="44"/>
      <c r="U338" s="201"/>
      <c r="V338" s="201"/>
      <c r="W338" s="201"/>
      <c r="X338" s="197"/>
      <c r="Y338" s="197"/>
    </row>
    <row r="339" spans="1:25" ht="13.15" customHeight="1">
      <c r="A339" s="466"/>
      <c r="B339" s="469"/>
      <c r="C339" s="472"/>
      <c r="D339" s="475" t="s">
        <v>166</v>
      </c>
      <c r="E339" s="484" t="s">
        <v>38</v>
      </c>
      <c r="F339" s="478" t="s">
        <v>51</v>
      </c>
      <c r="G339" s="220" t="s">
        <v>72</v>
      </c>
      <c r="H339" s="255">
        <f>I339+K339</f>
        <v>0</v>
      </c>
      <c r="I339" s="249">
        <v>0</v>
      </c>
      <c r="J339" s="256"/>
      <c r="K339" s="251">
        <v>0</v>
      </c>
      <c r="L339" s="252">
        <v>0</v>
      </c>
      <c r="M339" s="253">
        <v>0</v>
      </c>
      <c r="N339" s="45"/>
      <c r="O339" s="61"/>
      <c r="P339" s="62"/>
      <c r="Q339" s="31"/>
      <c r="R339" s="201"/>
      <c r="S339" s="201"/>
      <c r="T339" s="44"/>
      <c r="U339" s="201"/>
      <c r="V339" s="201"/>
      <c r="W339" s="201"/>
      <c r="X339" s="197"/>
      <c r="Y339" s="197"/>
    </row>
    <row r="340" spans="1:25">
      <c r="A340" s="467"/>
      <c r="B340" s="470"/>
      <c r="C340" s="473"/>
      <c r="D340" s="476"/>
      <c r="E340" s="485"/>
      <c r="F340" s="482"/>
      <c r="G340" s="32" t="s">
        <v>53</v>
      </c>
      <c r="H340" s="243">
        <f>I340+K340</f>
        <v>0</v>
      </c>
      <c r="I340" s="244">
        <v>0</v>
      </c>
      <c r="J340" s="257"/>
      <c r="K340" s="246">
        <v>0</v>
      </c>
      <c r="L340" s="254">
        <v>0</v>
      </c>
      <c r="M340" s="248">
        <v>0</v>
      </c>
      <c r="N340" s="85"/>
      <c r="O340" s="65"/>
      <c r="P340" s="66"/>
      <c r="Q340" s="36"/>
      <c r="R340" s="201"/>
      <c r="S340" s="201"/>
      <c r="T340" s="44"/>
      <c r="U340" s="201"/>
      <c r="V340" s="201"/>
      <c r="W340" s="201"/>
      <c r="X340" s="197"/>
      <c r="Y340" s="197"/>
    </row>
    <row r="341" spans="1:25">
      <c r="A341" s="467"/>
      <c r="B341" s="470"/>
      <c r="C341" s="473"/>
      <c r="D341" s="476"/>
      <c r="E341" s="480"/>
      <c r="F341" s="483"/>
      <c r="G341" s="32"/>
      <c r="H341" s="243"/>
      <c r="I341" s="258"/>
      <c r="J341" s="257"/>
      <c r="K341" s="259"/>
      <c r="L341" s="254"/>
      <c r="M341" s="248"/>
      <c r="N341" s="85"/>
      <c r="O341" s="83"/>
      <c r="P341" s="84"/>
      <c r="Q341" s="38"/>
      <c r="R341" s="201"/>
      <c r="S341" s="201"/>
      <c r="T341" s="44"/>
      <c r="U341" s="201"/>
      <c r="V341" s="201"/>
      <c r="W341" s="201"/>
      <c r="X341" s="197"/>
      <c r="Y341" s="197"/>
    </row>
    <row r="342" spans="1:25">
      <c r="A342" s="467"/>
      <c r="B342" s="470"/>
      <c r="C342" s="473"/>
      <c r="D342" s="476"/>
      <c r="E342" s="480"/>
      <c r="F342" s="480"/>
      <c r="G342" s="18"/>
      <c r="H342" s="260"/>
      <c r="I342" s="261"/>
      <c r="J342" s="262"/>
      <c r="K342" s="263"/>
      <c r="L342" s="264"/>
      <c r="M342" s="265"/>
      <c r="N342" s="85"/>
      <c r="O342" s="83"/>
      <c r="P342" s="84"/>
      <c r="Q342" s="38"/>
      <c r="R342" s="201"/>
      <c r="S342" s="201"/>
      <c r="T342" s="44"/>
      <c r="U342" s="201"/>
      <c r="V342" s="201"/>
      <c r="W342" s="201"/>
      <c r="X342" s="197"/>
      <c r="Y342" s="197"/>
    </row>
    <row r="343" spans="1:25" ht="12.6" customHeight="1" thickBot="1">
      <c r="A343" s="468"/>
      <c r="B343" s="471"/>
      <c r="C343" s="474"/>
      <c r="D343" s="477"/>
      <c r="E343" s="481"/>
      <c r="F343" s="481"/>
      <c r="G343" s="39" t="s">
        <v>12</v>
      </c>
      <c r="H343" s="237">
        <f t="shared" ref="H343:M343" si="85">SUM(H339:H341)</f>
        <v>0</v>
      </c>
      <c r="I343" s="238">
        <f t="shared" si="85"/>
        <v>0</v>
      </c>
      <c r="J343" s="239">
        <f t="shared" si="85"/>
        <v>0</v>
      </c>
      <c r="K343" s="240">
        <f t="shared" si="85"/>
        <v>0</v>
      </c>
      <c r="L343" s="241">
        <f t="shared" si="85"/>
        <v>0</v>
      </c>
      <c r="M343" s="242">
        <f t="shared" si="85"/>
        <v>0</v>
      </c>
      <c r="N343" s="86"/>
      <c r="O343" s="69"/>
      <c r="P343" s="70"/>
      <c r="Q343" s="43"/>
      <c r="R343" s="201"/>
      <c r="S343" s="201"/>
      <c r="T343" s="44"/>
      <c r="U343" s="201"/>
      <c r="V343" s="201"/>
      <c r="W343" s="201"/>
      <c r="X343" s="197"/>
      <c r="Y343" s="197"/>
    </row>
    <row r="344" spans="1:25" ht="13.15" customHeight="1">
      <c r="A344" s="466"/>
      <c r="B344" s="469"/>
      <c r="C344" s="472"/>
      <c r="D344" s="475" t="s">
        <v>167</v>
      </c>
      <c r="E344" s="484" t="s">
        <v>38</v>
      </c>
      <c r="F344" s="478" t="s">
        <v>51</v>
      </c>
      <c r="G344" s="220" t="s">
        <v>72</v>
      </c>
      <c r="H344" s="255">
        <f>I344+K344</f>
        <v>0</v>
      </c>
      <c r="I344" s="249">
        <v>0</v>
      </c>
      <c r="J344" s="256"/>
      <c r="K344" s="251">
        <v>0</v>
      </c>
      <c r="L344" s="252">
        <v>0</v>
      </c>
      <c r="M344" s="253">
        <v>0</v>
      </c>
      <c r="N344" s="45"/>
      <c r="O344" s="61"/>
      <c r="P344" s="62"/>
      <c r="Q344" s="31"/>
      <c r="R344" s="201"/>
      <c r="S344" s="201"/>
      <c r="T344" s="44"/>
      <c r="U344" s="201"/>
      <c r="V344" s="201"/>
      <c r="W344" s="201"/>
      <c r="X344" s="197"/>
      <c r="Y344" s="197"/>
    </row>
    <row r="345" spans="1:25">
      <c r="A345" s="467"/>
      <c r="B345" s="470"/>
      <c r="C345" s="473"/>
      <c r="D345" s="476"/>
      <c r="E345" s="485"/>
      <c r="F345" s="482"/>
      <c r="G345" s="32" t="s">
        <v>53</v>
      </c>
      <c r="H345" s="243">
        <f>I345+K345</f>
        <v>0</v>
      </c>
      <c r="I345" s="244">
        <v>0</v>
      </c>
      <c r="J345" s="257"/>
      <c r="K345" s="246">
        <v>0</v>
      </c>
      <c r="L345" s="254">
        <v>0</v>
      </c>
      <c r="M345" s="248">
        <v>0</v>
      </c>
      <c r="N345" s="85"/>
      <c r="O345" s="65"/>
      <c r="P345" s="66"/>
      <c r="Q345" s="36"/>
      <c r="R345" s="201"/>
      <c r="S345" s="201"/>
      <c r="T345" s="44"/>
      <c r="U345" s="201"/>
      <c r="V345" s="201"/>
      <c r="W345" s="201"/>
      <c r="X345" s="197"/>
      <c r="Y345" s="197"/>
    </row>
    <row r="346" spans="1:25">
      <c r="A346" s="467"/>
      <c r="B346" s="470"/>
      <c r="C346" s="473"/>
      <c r="D346" s="476"/>
      <c r="E346" s="480"/>
      <c r="F346" s="483"/>
      <c r="G346" s="32"/>
      <c r="H346" s="243"/>
      <c r="I346" s="258"/>
      <c r="J346" s="257"/>
      <c r="K346" s="259"/>
      <c r="L346" s="254"/>
      <c r="M346" s="248"/>
      <c r="N346" s="85"/>
      <c r="O346" s="83"/>
      <c r="P346" s="84"/>
      <c r="Q346" s="38"/>
      <c r="R346" s="201"/>
      <c r="S346" s="201"/>
      <c r="T346" s="44"/>
      <c r="U346" s="201"/>
      <c r="V346" s="201"/>
      <c r="W346" s="201"/>
      <c r="X346" s="197"/>
      <c r="Y346" s="197"/>
    </row>
    <row r="347" spans="1:25">
      <c r="A347" s="467"/>
      <c r="B347" s="470"/>
      <c r="C347" s="473"/>
      <c r="D347" s="476"/>
      <c r="E347" s="480"/>
      <c r="F347" s="480"/>
      <c r="G347" s="18"/>
      <c r="H347" s="260"/>
      <c r="I347" s="261"/>
      <c r="J347" s="262"/>
      <c r="K347" s="263"/>
      <c r="L347" s="264"/>
      <c r="M347" s="265"/>
      <c r="N347" s="85"/>
      <c r="O347" s="83"/>
      <c r="P347" s="84"/>
      <c r="Q347" s="38"/>
      <c r="R347" s="201"/>
      <c r="S347" s="201"/>
      <c r="T347" s="44"/>
      <c r="U347" s="201"/>
      <c r="V347" s="201"/>
      <c r="W347" s="201"/>
      <c r="X347" s="197"/>
      <c r="Y347" s="197"/>
    </row>
    <row r="348" spans="1:25" ht="12.6" customHeight="1" thickBot="1">
      <c r="A348" s="468"/>
      <c r="B348" s="471"/>
      <c r="C348" s="474"/>
      <c r="D348" s="477"/>
      <c r="E348" s="481"/>
      <c r="F348" s="481"/>
      <c r="G348" s="39" t="s">
        <v>12</v>
      </c>
      <c r="H348" s="237">
        <f t="shared" ref="H348:M348" si="86">SUM(H344:H346)</f>
        <v>0</v>
      </c>
      <c r="I348" s="238">
        <f t="shared" si="86"/>
        <v>0</v>
      </c>
      <c r="J348" s="239">
        <f t="shared" si="86"/>
        <v>0</v>
      </c>
      <c r="K348" s="240">
        <f t="shared" si="86"/>
        <v>0</v>
      </c>
      <c r="L348" s="241">
        <f t="shared" si="86"/>
        <v>0</v>
      </c>
      <c r="M348" s="242">
        <f t="shared" si="86"/>
        <v>0</v>
      </c>
      <c r="N348" s="86"/>
      <c r="O348" s="69"/>
      <c r="P348" s="70"/>
      <c r="Q348" s="43"/>
      <c r="R348" s="201"/>
      <c r="S348" s="201"/>
      <c r="T348" s="44"/>
      <c r="U348" s="201"/>
      <c r="V348" s="201"/>
      <c r="W348" s="201"/>
      <c r="X348" s="197"/>
      <c r="Y348" s="197"/>
    </row>
    <row r="349" spans="1:25" ht="13.15" customHeight="1">
      <c r="A349" s="466"/>
      <c r="B349" s="469"/>
      <c r="C349" s="472"/>
      <c r="D349" s="475" t="s">
        <v>168</v>
      </c>
      <c r="E349" s="484" t="s">
        <v>38</v>
      </c>
      <c r="F349" s="478" t="s">
        <v>51</v>
      </c>
      <c r="G349" s="220" t="s">
        <v>72</v>
      </c>
      <c r="H349" s="255">
        <f>I349+K349</f>
        <v>0</v>
      </c>
      <c r="I349" s="249">
        <v>0</v>
      </c>
      <c r="J349" s="256"/>
      <c r="K349" s="251">
        <v>0</v>
      </c>
      <c r="L349" s="252">
        <v>0</v>
      </c>
      <c r="M349" s="253">
        <v>0</v>
      </c>
      <c r="N349" s="45"/>
      <c r="O349" s="61"/>
      <c r="P349" s="62"/>
      <c r="Q349" s="31"/>
      <c r="R349" s="201"/>
      <c r="S349" s="201"/>
      <c r="T349" s="44"/>
      <c r="U349" s="201"/>
      <c r="V349" s="201"/>
      <c r="W349" s="201"/>
      <c r="X349" s="197"/>
      <c r="Y349" s="197"/>
    </row>
    <row r="350" spans="1:25">
      <c r="A350" s="467"/>
      <c r="B350" s="470"/>
      <c r="C350" s="473"/>
      <c r="D350" s="476"/>
      <c r="E350" s="485"/>
      <c r="F350" s="482"/>
      <c r="G350" s="32" t="s">
        <v>53</v>
      </c>
      <c r="H350" s="243">
        <f>I350+K350</f>
        <v>0</v>
      </c>
      <c r="I350" s="244">
        <v>0</v>
      </c>
      <c r="J350" s="257"/>
      <c r="K350" s="246">
        <v>0</v>
      </c>
      <c r="L350" s="254">
        <v>0</v>
      </c>
      <c r="M350" s="248">
        <v>0</v>
      </c>
      <c r="N350" s="85"/>
      <c r="O350" s="65"/>
      <c r="P350" s="66"/>
      <c r="Q350" s="36"/>
      <c r="R350" s="201"/>
      <c r="S350" s="201"/>
      <c r="T350" s="44"/>
      <c r="U350" s="201"/>
      <c r="V350" s="201"/>
      <c r="W350" s="201"/>
      <c r="X350" s="197"/>
      <c r="Y350" s="197"/>
    </row>
    <row r="351" spans="1:25">
      <c r="A351" s="467"/>
      <c r="B351" s="470"/>
      <c r="C351" s="473"/>
      <c r="D351" s="476"/>
      <c r="E351" s="480"/>
      <c r="F351" s="483"/>
      <c r="G351" s="32"/>
      <c r="H351" s="243"/>
      <c r="I351" s="258"/>
      <c r="J351" s="257"/>
      <c r="K351" s="259"/>
      <c r="L351" s="254"/>
      <c r="M351" s="248"/>
      <c r="N351" s="85"/>
      <c r="O351" s="83"/>
      <c r="P351" s="84"/>
      <c r="Q351" s="38"/>
      <c r="R351" s="201"/>
      <c r="S351" s="201"/>
      <c r="T351" s="44"/>
      <c r="U351" s="201"/>
      <c r="V351" s="201"/>
      <c r="W351" s="201"/>
      <c r="X351" s="197"/>
      <c r="Y351" s="197"/>
    </row>
    <row r="352" spans="1:25">
      <c r="A352" s="467"/>
      <c r="B352" s="470"/>
      <c r="C352" s="473"/>
      <c r="D352" s="476"/>
      <c r="E352" s="480"/>
      <c r="F352" s="480"/>
      <c r="G352" s="18"/>
      <c r="H352" s="260"/>
      <c r="I352" s="261"/>
      <c r="J352" s="262"/>
      <c r="K352" s="263"/>
      <c r="L352" s="264"/>
      <c r="M352" s="265"/>
      <c r="N352" s="85"/>
      <c r="O352" s="83"/>
      <c r="P352" s="84"/>
      <c r="Q352" s="38"/>
      <c r="R352" s="201"/>
      <c r="S352" s="201"/>
      <c r="T352" s="44"/>
      <c r="U352" s="201"/>
      <c r="V352" s="201"/>
      <c r="W352" s="201"/>
      <c r="X352" s="197"/>
      <c r="Y352" s="197"/>
    </row>
    <row r="353" spans="1:25" ht="32.450000000000003" customHeight="1" thickBot="1">
      <c r="A353" s="468"/>
      <c r="B353" s="471"/>
      <c r="C353" s="474"/>
      <c r="D353" s="477"/>
      <c r="E353" s="481"/>
      <c r="F353" s="481"/>
      <c r="G353" s="39" t="s">
        <v>12</v>
      </c>
      <c r="H353" s="237">
        <f t="shared" ref="H353:M353" si="87">SUM(H349:H351)</f>
        <v>0</v>
      </c>
      <c r="I353" s="238">
        <f t="shared" si="87"/>
        <v>0</v>
      </c>
      <c r="J353" s="239">
        <f t="shared" si="87"/>
        <v>0</v>
      </c>
      <c r="K353" s="240">
        <f t="shared" si="87"/>
        <v>0</v>
      </c>
      <c r="L353" s="241">
        <f t="shared" si="87"/>
        <v>0</v>
      </c>
      <c r="M353" s="242">
        <f t="shared" si="87"/>
        <v>0</v>
      </c>
      <c r="N353" s="86"/>
      <c r="O353" s="69"/>
      <c r="P353" s="70"/>
      <c r="Q353" s="43"/>
      <c r="R353" s="201"/>
      <c r="S353" s="201"/>
      <c r="T353" s="44"/>
      <c r="U353" s="201"/>
      <c r="V353" s="201"/>
      <c r="W353" s="201"/>
      <c r="X353" s="197"/>
      <c r="Y353" s="197"/>
    </row>
    <row r="354" spans="1:25" ht="13.15" customHeight="1">
      <c r="A354" s="466"/>
      <c r="B354" s="469"/>
      <c r="C354" s="472"/>
      <c r="D354" s="475" t="s">
        <v>169</v>
      </c>
      <c r="E354" s="484" t="s">
        <v>38</v>
      </c>
      <c r="F354" s="478" t="s">
        <v>51</v>
      </c>
      <c r="G354" s="220" t="s">
        <v>72</v>
      </c>
      <c r="H354" s="255">
        <f>I354+K354</f>
        <v>0</v>
      </c>
      <c r="I354" s="249">
        <v>0</v>
      </c>
      <c r="J354" s="256"/>
      <c r="K354" s="251">
        <v>0</v>
      </c>
      <c r="L354" s="252">
        <v>0</v>
      </c>
      <c r="M354" s="253">
        <v>0</v>
      </c>
      <c r="N354" s="45"/>
      <c r="O354" s="61"/>
      <c r="P354" s="62"/>
      <c r="Q354" s="31"/>
      <c r="R354" s="201"/>
      <c r="S354" s="201"/>
      <c r="T354" s="44"/>
      <c r="U354" s="201"/>
      <c r="V354" s="201"/>
      <c r="W354" s="201"/>
      <c r="X354" s="197"/>
      <c r="Y354" s="197"/>
    </row>
    <row r="355" spans="1:25">
      <c r="A355" s="467"/>
      <c r="B355" s="470"/>
      <c r="C355" s="473"/>
      <c r="D355" s="476"/>
      <c r="E355" s="485"/>
      <c r="F355" s="482"/>
      <c r="G355" s="32" t="s">
        <v>53</v>
      </c>
      <c r="H355" s="243">
        <f>I355+K355</f>
        <v>0</v>
      </c>
      <c r="I355" s="244">
        <v>0</v>
      </c>
      <c r="J355" s="257"/>
      <c r="K355" s="246">
        <v>0</v>
      </c>
      <c r="L355" s="254">
        <v>0</v>
      </c>
      <c r="M355" s="248">
        <v>0</v>
      </c>
      <c r="N355" s="85"/>
      <c r="O355" s="65"/>
      <c r="P355" s="66"/>
      <c r="Q355" s="36"/>
      <c r="R355" s="201"/>
      <c r="S355" s="201"/>
      <c r="T355" s="44"/>
      <c r="U355" s="201"/>
      <c r="V355" s="201"/>
      <c r="W355" s="201"/>
      <c r="X355" s="197"/>
      <c r="Y355" s="197"/>
    </row>
    <row r="356" spans="1:25">
      <c r="A356" s="467"/>
      <c r="B356" s="470"/>
      <c r="C356" s="473"/>
      <c r="D356" s="476"/>
      <c r="E356" s="480"/>
      <c r="F356" s="483"/>
      <c r="G356" s="32"/>
      <c r="H356" s="243"/>
      <c r="I356" s="258"/>
      <c r="J356" s="257"/>
      <c r="K356" s="259"/>
      <c r="L356" s="254"/>
      <c r="M356" s="248"/>
      <c r="N356" s="85"/>
      <c r="O356" s="83"/>
      <c r="P356" s="84"/>
      <c r="Q356" s="38"/>
      <c r="R356" s="201"/>
      <c r="S356" s="201"/>
      <c r="T356" s="44"/>
      <c r="U356" s="201"/>
      <c r="V356" s="201"/>
      <c r="W356" s="201"/>
      <c r="X356" s="197"/>
      <c r="Y356" s="197"/>
    </row>
    <row r="357" spans="1:25">
      <c r="A357" s="467"/>
      <c r="B357" s="470"/>
      <c r="C357" s="473"/>
      <c r="D357" s="476"/>
      <c r="E357" s="480"/>
      <c r="F357" s="480"/>
      <c r="G357" s="18"/>
      <c r="H357" s="260"/>
      <c r="I357" s="261"/>
      <c r="J357" s="262"/>
      <c r="K357" s="263"/>
      <c r="L357" s="264"/>
      <c r="M357" s="265"/>
      <c r="N357" s="85"/>
      <c r="O357" s="83"/>
      <c r="P357" s="84"/>
      <c r="Q357" s="38"/>
      <c r="R357" s="201"/>
      <c r="S357" s="201"/>
      <c r="T357" s="44"/>
      <c r="U357" s="201"/>
      <c r="V357" s="201"/>
      <c r="W357" s="201"/>
      <c r="X357" s="197"/>
      <c r="Y357" s="197"/>
    </row>
    <row r="358" spans="1:25" ht="23.45" customHeight="1" thickBot="1">
      <c r="A358" s="468"/>
      <c r="B358" s="471"/>
      <c r="C358" s="474"/>
      <c r="D358" s="477"/>
      <c r="E358" s="481"/>
      <c r="F358" s="481"/>
      <c r="G358" s="39" t="s">
        <v>12</v>
      </c>
      <c r="H358" s="237">
        <f t="shared" ref="H358:M358" si="88">SUM(H354:H356)</f>
        <v>0</v>
      </c>
      <c r="I358" s="238">
        <f t="shared" si="88"/>
        <v>0</v>
      </c>
      <c r="J358" s="239">
        <f t="shared" si="88"/>
        <v>0</v>
      </c>
      <c r="K358" s="240">
        <f t="shared" si="88"/>
        <v>0</v>
      </c>
      <c r="L358" s="241">
        <f t="shared" si="88"/>
        <v>0</v>
      </c>
      <c r="M358" s="242">
        <f t="shared" si="88"/>
        <v>0</v>
      </c>
      <c r="N358" s="86"/>
      <c r="O358" s="69"/>
      <c r="P358" s="70"/>
      <c r="Q358" s="43"/>
      <c r="R358" s="201"/>
      <c r="S358" s="201"/>
      <c r="T358" s="44"/>
      <c r="U358" s="201"/>
      <c r="V358" s="201"/>
      <c r="W358" s="201"/>
      <c r="X358" s="197"/>
      <c r="Y358" s="197"/>
    </row>
    <row r="359" spans="1:25" ht="13.15" customHeight="1">
      <c r="A359" s="466"/>
      <c r="B359" s="469"/>
      <c r="C359" s="472"/>
      <c r="D359" s="475" t="s">
        <v>170</v>
      </c>
      <c r="E359" s="484" t="s">
        <v>38</v>
      </c>
      <c r="F359" s="478" t="s">
        <v>171</v>
      </c>
      <c r="G359" s="220" t="s">
        <v>72</v>
      </c>
      <c r="H359" s="255">
        <f>I359+K359</f>
        <v>0</v>
      </c>
      <c r="I359" s="249">
        <v>0</v>
      </c>
      <c r="J359" s="256"/>
      <c r="K359" s="251">
        <v>0</v>
      </c>
      <c r="L359" s="252">
        <v>0</v>
      </c>
      <c r="M359" s="253">
        <v>0</v>
      </c>
      <c r="N359" s="45"/>
      <c r="O359" s="61"/>
      <c r="P359" s="62"/>
      <c r="Q359" s="31"/>
      <c r="R359" s="201"/>
      <c r="S359" s="201"/>
      <c r="T359" s="44"/>
      <c r="U359" s="201"/>
      <c r="V359" s="201"/>
      <c r="W359" s="201"/>
      <c r="X359" s="197"/>
      <c r="Y359" s="197"/>
    </row>
    <row r="360" spans="1:25">
      <c r="A360" s="467"/>
      <c r="B360" s="470"/>
      <c r="C360" s="473"/>
      <c r="D360" s="476"/>
      <c r="E360" s="485"/>
      <c r="F360" s="482"/>
      <c r="G360" s="32" t="s">
        <v>53</v>
      </c>
      <c r="H360" s="243">
        <f>I360+K360</f>
        <v>0</v>
      </c>
      <c r="I360" s="244">
        <v>0</v>
      </c>
      <c r="J360" s="257"/>
      <c r="K360" s="246">
        <v>0</v>
      </c>
      <c r="L360" s="254">
        <v>0</v>
      </c>
      <c r="M360" s="248">
        <v>0</v>
      </c>
      <c r="N360" s="85"/>
      <c r="O360" s="65"/>
      <c r="P360" s="84"/>
      <c r="Q360" s="36"/>
      <c r="R360" s="201"/>
      <c r="S360" s="201"/>
      <c r="T360" s="44"/>
      <c r="U360" s="201"/>
      <c r="V360" s="201"/>
      <c r="W360" s="201"/>
      <c r="X360" s="197"/>
      <c r="Y360" s="197"/>
    </row>
    <row r="361" spans="1:25">
      <c r="A361" s="467"/>
      <c r="B361" s="470"/>
      <c r="C361" s="473"/>
      <c r="D361" s="476"/>
      <c r="E361" s="480"/>
      <c r="F361" s="483"/>
      <c r="G361" s="32"/>
      <c r="H361" s="243"/>
      <c r="I361" s="258"/>
      <c r="J361" s="257"/>
      <c r="K361" s="259"/>
      <c r="L361" s="254"/>
      <c r="M361" s="248"/>
      <c r="N361" s="85"/>
      <c r="O361" s="83"/>
      <c r="P361" s="84"/>
      <c r="Q361" s="38"/>
      <c r="R361" s="201"/>
      <c r="S361" s="201"/>
      <c r="T361" s="44"/>
      <c r="U361" s="201"/>
      <c r="V361" s="201"/>
      <c r="W361" s="201"/>
      <c r="X361" s="197"/>
      <c r="Y361" s="197"/>
    </row>
    <row r="362" spans="1:25" ht="30" customHeight="1" thickBot="1">
      <c r="A362" s="468"/>
      <c r="B362" s="471"/>
      <c r="C362" s="474"/>
      <c r="D362" s="477"/>
      <c r="E362" s="481"/>
      <c r="F362" s="481"/>
      <c r="G362" s="39" t="s">
        <v>12</v>
      </c>
      <c r="H362" s="237">
        <f t="shared" ref="H362:M362" si="89">SUM(H359:H361)</f>
        <v>0</v>
      </c>
      <c r="I362" s="238">
        <f t="shared" si="89"/>
        <v>0</v>
      </c>
      <c r="J362" s="239">
        <f t="shared" si="89"/>
        <v>0</v>
      </c>
      <c r="K362" s="240">
        <f t="shared" si="89"/>
        <v>0</v>
      </c>
      <c r="L362" s="241">
        <f t="shared" si="89"/>
        <v>0</v>
      </c>
      <c r="M362" s="242">
        <f t="shared" si="89"/>
        <v>0</v>
      </c>
      <c r="N362" s="86"/>
      <c r="O362" s="69"/>
      <c r="P362" s="70"/>
      <c r="Q362" s="43"/>
      <c r="R362" s="201"/>
      <c r="S362" s="201"/>
      <c r="T362" s="44"/>
      <c r="U362" s="201"/>
      <c r="V362" s="201"/>
      <c r="W362" s="201"/>
      <c r="X362" s="197"/>
      <c r="Y362" s="197"/>
    </row>
    <row r="363" spans="1:25" ht="13.15" customHeight="1">
      <c r="A363" s="374"/>
      <c r="B363" s="375"/>
      <c r="C363" s="376"/>
      <c r="D363" s="589" t="s">
        <v>198</v>
      </c>
      <c r="E363" s="591" t="s">
        <v>38</v>
      </c>
      <c r="F363" s="170" t="s">
        <v>86</v>
      </c>
      <c r="G363" s="171" t="s">
        <v>53</v>
      </c>
      <c r="H363" s="316">
        <f>I363+K363</f>
        <v>0</v>
      </c>
      <c r="I363" s="317"/>
      <c r="J363" s="295"/>
      <c r="K363" s="318">
        <v>0</v>
      </c>
      <c r="L363" s="319">
        <v>0</v>
      </c>
      <c r="M363" s="320">
        <v>0</v>
      </c>
      <c r="N363" s="45"/>
      <c r="O363" s="167"/>
      <c r="P363" s="172"/>
      <c r="Q363" s="173"/>
      <c r="R363" s="201"/>
      <c r="S363" s="201"/>
      <c r="T363" s="44"/>
      <c r="U363" s="201"/>
      <c r="V363" s="201"/>
      <c r="W363" s="201"/>
      <c r="X363" s="197"/>
      <c r="Y363" s="197"/>
    </row>
    <row r="364" spans="1:25">
      <c r="A364" s="374"/>
      <c r="B364" s="375"/>
      <c r="C364" s="376"/>
      <c r="D364" s="507"/>
      <c r="E364" s="592"/>
      <c r="F364" s="201"/>
      <c r="G364" s="174"/>
      <c r="H364" s="321"/>
      <c r="I364" s="322"/>
      <c r="J364" s="305"/>
      <c r="K364" s="323"/>
      <c r="L364" s="324"/>
      <c r="M364" s="325"/>
      <c r="N364" s="85"/>
      <c r="O364" s="83"/>
      <c r="P364" s="84"/>
      <c r="Q364" s="38"/>
      <c r="R364" s="201"/>
      <c r="S364" s="201"/>
      <c r="T364" s="44"/>
      <c r="U364" s="201"/>
      <c r="V364" s="201"/>
      <c r="W364" s="201"/>
      <c r="X364" s="197"/>
      <c r="Y364" s="197"/>
    </row>
    <row r="365" spans="1:25">
      <c r="A365" s="374"/>
      <c r="B365" s="375"/>
      <c r="C365" s="376"/>
      <c r="D365" s="507"/>
      <c r="E365" s="592"/>
      <c r="F365" s="170"/>
      <c r="G365" s="174"/>
      <c r="H365" s="321"/>
      <c r="I365" s="322"/>
      <c r="J365" s="305"/>
      <c r="K365" s="323"/>
      <c r="L365" s="324"/>
      <c r="M365" s="325"/>
      <c r="N365" s="85"/>
      <c r="O365" s="83"/>
      <c r="P365" s="84"/>
      <c r="Q365" s="38"/>
      <c r="R365" s="201"/>
      <c r="S365" s="201"/>
      <c r="T365" s="44"/>
      <c r="U365" s="201"/>
      <c r="V365" s="201"/>
      <c r="W365" s="201"/>
      <c r="X365" s="197"/>
      <c r="Y365" s="197"/>
    </row>
    <row r="366" spans="1:25" ht="13.5" thickBot="1">
      <c r="A366" s="374"/>
      <c r="B366" s="375"/>
      <c r="C366" s="376"/>
      <c r="D366" s="590"/>
      <c r="E366" s="593"/>
      <c r="F366" s="170"/>
      <c r="G366" s="175" t="s">
        <v>12</v>
      </c>
      <c r="H366" s="326">
        <f t="shared" ref="H366:M366" si="90">H363+H364+H365</f>
        <v>0</v>
      </c>
      <c r="I366" s="326">
        <f t="shared" si="90"/>
        <v>0</v>
      </c>
      <c r="J366" s="326">
        <f t="shared" si="90"/>
        <v>0</v>
      </c>
      <c r="K366" s="326">
        <f t="shared" si="90"/>
        <v>0</v>
      </c>
      <c r="L366" s="326">
        <f t="shared" si="90"/>
        <v>0</v>
      </c>
      <c r="M366" s="326">
        <f t="shared" si="90"/>
        <v>0</v>
      </c>
      <c r="N366" s="176"/>
      <c r="O366" s="69"/>
      <c r="P366" s="70"/>
      <c r="Q366" s="43"/>
      <c r="R366" s="201"/>
      <c r="S366" s="201"/>
      <c r="T366" s="44"/>
      <c r="U366" s="201"/>
      <c r="V366" s="201"/>
      <c r="W366" s="201"/>
      <c r="X366" s="197"/>
      <c r="Y366" s="197"/>
    </row>
    <row r="367" spans="1:25" ht="13.15" customHeight="1">
      <c r="A367" s="466"/>
      <c r="B367" s="469"/>
      <c r="C367" s="472"/>
      <c r="D367" s="475" t="s">
        <v>172</v>
      </c>
      <c r="E367" s="484" t="s">
        <v>38</v>
      </c>
      <c r="F367" s="478" t="s">
        <v>92</v>
      </c>
      <c r="G367" s="220" t="s">
        <v>37</v>
      </c>
      <c r="H367" s="255">
        <f>I367+K367</f>
        <v>20</v>
      </c>
      <c r="I367" s="249">
        <v>20</v>
      </c>
      <c r="J367" s="256"/>
      <c r="K367" s="251">
        <v>0</v>
      </c>
      <c r="L367" s="252">
        <v>15</v>
      </c>
      <c r="M367" s="253">
        <v>10</v>
      </c>
      <c r="N367" s="594" t="s">
        <v>192</v>
      </c>
      <c r="O367" s="62">
        <v>4</v>
      </c>
      <c r="P367" s="62">
        <v>3</v>
      </c>
      <c r="Q367" s="31">
        <v>2</v>
      </c>
      <c r="R367" s="201"/>
      <c r="S367" s="201"/>
      <c r="T367" s="44"/>
      <c r="U367" s="201"/>
      <c r="V367" s="201"/>
      <c r="W367" s="201"/>
      <c r="X367" s="197"/>
      <c r="Y367" s="197"/>
    </row>
    <row r="368" spans="1:25">
      <c r="A368" s="467"/>
      <c r="B368" s="470"/>
      <c r="C368" s="473"/>
      <c r="D368" s="476"/>
      <c r="E368" s="485"/>
      <c r="F368" s="482"/>
      <c r="G368" s="32"/>
      <c r="H368" s="243"/>
      <c r="I368" s="244"/>
      <c r="J368" s="257"/>
      <c r="K368" s="246"/>
      <c r="L368" s="254"/>
      <c r="M368" s="248"/>
      <c r="N368" s="595"/>
      <c r="O368" s="66"/>
      <c r="P368" s="66"/>
      <c r="Q368" s="36"/>
      <c r="R368" s="201"/>
      <c r="S368" s="201"/>
      <c r="T368" s="44"/>
      <c r="U368" s="201"/>
      <c r="V368" s="201"/>
      <c r="W368" s="201"/>
      <c r="X368" s="197"/>
      <c r="Y368" s="197"/>
    </row>
    <row r="369" spans="1:25">
      <c r="A369" s="467"/>
      <c r="B369" s="470"/>
      <c r="C369" s="473"/>
      <c r="D369" s="476"/>
      <c r="E369" s="480"/>
      <c r="F369" s="483"/>
      <c r="G369" s="18"/>
      <c r="H369" s="260"/>
      <c r="I369" s="261"/>
      <c r="J369" s="262"/>
      <c r="K369" s="263"/>
      <c r="L369" s="264"/>
      <c r="M369" s="265"/>
      <c r="N369" s="177"/>
      <c r="O369" s="84"/>
      <c r="P369" s="178"/>
      <c r="Q369" s="38"/>
      <c r="R369" s="201"/>
      <c r="S369" s="201"/>
      <c r="T369" s="44"/>
      <c r="U369" s="201"/>
      <c r="V369" s="201"/>
      <c r="W369" s="201"/>
      <c r="X369" s="197"/>
      <c r="Y369" s="197"/>
    </row>
    <row r="370" spans="1:25" ht="16.899999999999999" customHeight="1" thickBot="1">
      <c r="A370" s="468"/>
      <c r="B370" s="471"/>
      <c r="C370" s="474"/>
      <c r="D370" s="477"/>
      <c r="E370" s="481"/>
      <c r="F370" s="481"/>
      <c r="G370" s="39" t="s">
        <v>12</v>
      </c>
      <c r="H370" s="237">
        <f t="shared" ref="H370:M370" si="91">SUM(H367:H369)</f>
        <v>20</v>
      </c>
      <c r="I370" s="237">
        <f t="shared" si="91"/>
        <v>20</v>
      </c>
      <c r="J370" s="237">
        <f t="shared" si="91"/>
        <v>0</v>
      </c>
      <c r="K370" s="237">
        <f t="shared" si="91"/>
        <v>0</v>
      </c>
      <c r="L370" s="237">
        <f t="shared" si="91"/>
        <v>15</v>
      </c>
      <c r="M370" s="237">
        <f t="shared" si="91"/>
        <v>10</v>
      </c>
      <c r="N370" s="179"/>
      <c r="O370" s="70"/>
      <c r="P370" s="70"/>
      <c r="Q370" s="43"/>
      <c r="R370" s="201"/>
      <c r="S370" s="201"/>
      <c r="T370" s="44"/>
      <c r="U370" s="201"/>
      <c r="V370" s="201"/>
      <c r="W370" s="201"/>
      <c r="X370" s="197"/>
      <c r="Y370" s="197"/>
    </row>
    <row r="371" spans="1:25" ht="21.6" customHeight="1">
      <c r="A371" s="466"/>
      <c r="B371" s="469"/>
      <c r="C371" s="472"/>
      <c r="D371" s="475" t="s">
        <v>173</v>
      </c>
      <c r="E371" s="484" t="s">
        <v>38</v>
      </c>
      <c r="F371" s="478" t="s">
        <v>92</v>
      </c>
      <c r="G371" s="220" t="s">
        <v>37</v>
      </c>
      <c r="H371" s="255">
        <f>I371+K371</f>
        <v>62.09</v>
      </c>
      <c r="I371" s="249">
        <v>62.09</v>
      </c>
      <c r="J371" s="250">
        <v>0</v>
      </c>
      <c r="K371" s="251">
        <v>0</v>
      </c>
      <c r="L371" s="252">
        <v>0</v>
      </c>
      <c r="M371" s="253">
        <v>0</v>
      </c>
      <c r="N371" s="180"/>
      <c r="O371" s="62"/>
      <c r="P371" s="62"/>
      <c r="Q371" s="31"/>
      <c r="R371" s="201"/>
      <c r="S371" s="201"/>
      <c r="T371" s="44"/>
      <c r="U371" s="201"/>
      <c r="V371" s="201"/>
      <c r="W371" s="201"/>
      <c r="X371" s="197"/>
      <c r="Y371" s="197"/>
    </row>
    <row r="372" spans="1:25" ht="14.45" customHeight="1" thickBot="1">
      <c r="A372" s="468"/>
      <c r="B372" s="471"/>
      <c r="C372" s="474"/>
      <c r="D372" s="477"/>
      <c r="E372" s="481"/>
      <c r="F372" s="481"/>
      <c r="G372" s="39" t="s">
        <v>12</v>
      </c>
      <c r="H372" s="237">
        <f t="shared" ref="H372:M372" si="92">SUM(H371:H371)</f>
        <v>62.09</v>
      </c>
      <c r="I372" s="238">
        <f t="shared" si="92"/>
        <v>62.09</v>
      </c>
      <c r="J372" s="239">
        <f t="shared" si="92"/>
        <v>0</v>
      </c>
      <c r="K372" s="240">
        <f t="shared" si="92"/>
        <v>0</v>
      </c>
      <c r="L372" s="241">
        <f t="shared" si="92"/>
        <v>0</v>
      </c>
      <c r="M372" s="242">
        <f t="shared" si="92"/>
        <v>0</v>
      </c>
      <c r="N372" s="179"/>
      <c r="O372" s="70"/>
      <c r="P372" s="70"/>
      <c r="Q372" s="43"/>
      <c r="R372" s="201"/>
      <c r="S372" s="201"/>
      <c r="T372" s="44"/>
      <c r="U372" s="201"/>
      <c r="V372" s="201"/>
      <c r="W372" s="201"/>
      <c r="X372" s="197"/>
      <c r="Y372" s="197"/>
    </row>
    <row r="373" spans="1:25" ht="20.45" customHeight="1">
      <c r="A373" s="466"/>
      <c r="B373" s="469"/>
      <c r="C373" s="472"/>
      <c r="D373" s="475" t="s">
        <v>174</v>
      </c>
      <c r="E373" s="484" t="s">
        <v>38</v>
      </c>
      <c r="F373" s="478" t="s">
        <v>107</v>
      </c>
      <c r="G373" s="220" t="s">
        <v>72</v>
      </c>
      <c r="H373" s="255">
        <f>I373+K373</f>
        <v>0</v>
      </c>
      <c r="I373" s="249">
        <v>0</v>
      </c>
      <c r="J373" s="256"/>
      <c r="K373" s="251">
        <v>0</v>
      </c>
      <c r="L373" s="252">
        <v>1750</v>
      </c>
      <c r="M373" s="253">
        <v>1750</v>
      </c>
      <c r="N373" s="180"/>
      <c r="O373" s="62"/>
      <c r="P373" s="62"/>
      <c r="Q373" s="31"/>
      <c r="R373" s="201"/>
      <c r="S373" s="201"/>
      <c r="T373" s="44"/>
      <c r="U373" s="201"/>
      <c r="V373" s="201"/>
      <c r="W373" s="201"/>
      <c r="X373" s="197"/>
      <c r="Y373" s="197"/>
    </row>
    <row r="374" spans="1:25" ht="16.899999999999999" customHeight="1">
      <c r="A374" s="467"/>
      <c r="B374" s="470"/>
      <c r="C374" s="473"/>
      <c r="D374" s="476"/>
      <c r="E374" s="485"/>
      <c r="F374" s="482"/>
      <c r="G374" s="32" t="s">
        <v>37</v>
      </c>
      <c r="H374" s="266">
        <f>I374+K374</f>
        <v>0</v>
      </c>
      <c r="I374" s="244">
        <v>0</v>
      </c>
      <c r="J374" s="257"/>
      <c r="K374" s="246">
        <v>0</v>
      </c>
      <c r="L374" s="254">
        <v>0</v>
      </c>
      <c r="M374" s="248">
        <v>0</v>
      </c>
      <c r="N374" s="177"/>
      <c r="O374" s="66"/>
      <c r="P374" s="66"/>
      <c r="Q374" s="36"/>
      <c r="R374" s="201"/>
      <c r="S374" s="201"/>
      <c r="T374" s="44"/>
      <c r="U374" s="201"/>
      <c r="V374" s="201"/>
      <c r="W374" s="201"/>
      <c r="X374" s="197"/>
      <c r="Y374" s="197"/>
    </row>
    <row r="375" spans="1:25" ht="14.45" customHeight="1" thickBot="1">
      <c r="A375" s="468"/>
      <c r="B375" s="471"/>
      <c r="C375" s="474"/>
      <c r="D375" s="477"/>
      <c r="E375" s="481"/>
      <c r="F375" s="481"/>
      <c r="G375" s="39" t="s">
        <v>12</v>
      </c>
      <c r="H375" s="237">
        <f t="shared" ref="H375:M375" si="93">SUM(H373:H374)</f>
        <v>0</v>
      </c>
      <c r="I375" s="238">
        <f t="shared" si="93"/>
        <v>0</v>
      </c>
      <c r="J375" s="239">
        <f t="shared" si="93"/>
        <v>0</v>
      </c>
      <c r="K375" s="240">
        <f t="shared" si="93"/>
        <v>0</v>
      </c>
      <c r="L375" s="241">
        <f t="shared" si="93"/>
        <v>1750</v>
      </c>
      <c r="M375" s="242">
        <f t="shared" si="93"/>
        <v>1750</v>
      </c>
      <c r="N375" s="179"/>
      <c r="O375" s="70"/>
      <c r="P375" s="70"/>
      <c r="Q375" s="43"/>
      <c r="R375" s="201"/>
      <c r="S375" s="201"/>
      <c r="T375" s="44"/>
      <c r="U375" s="201"/>
      <c r="V375" s="201"/>
      <c r="W375" s="201"/>
      <c r="X375" s="197"/>
      <c r="Y375" s="197"/>
    </row>
    <row r="376" spans="1:25" ht="13.15" customHeight="1">
      <c r="A376" s="466"/>
      <c r="B376" s="469"/>
      <c r="C376" s="472"/>
      <c r="D376" s="475" t="s">
        <v>175</v>
      </c>
      <c r="E376" s="484" t="s">
        <v>38</v>
      </c>
      <c r="F376" s="478" t="s">
        <v>51</v>
      </c>
      <c r="G376" s="220" t="s">
        <v>37</v>
      </c>
      <c r="H376" s="255">
        <f>I376+K376</f>
        <v>0</v>
      </c>
      <c r="I376" s="249"/>
      <c r="J376" s="256"/>
      <c r="K376" s="251">
        <v>0</v>
      </c>
      <c r="L376" s="252">
        <v>0</v>
      </c>
      <c r="M376" s="253">
        <v>0</v>
      </c>
      <c r="N376" s="45"/>
      <c r="O376" s="62"/>
      <c r="P376" s="62"/>
      <c r="Q376" s="31"/>
      <c r="R376" s="201"/>
      <c r="S376" s="201"/>
      <c r="T376" s="44"/>
      <c r="U376" s="201"/>
      <c r="V376" s="201"/>
      <c r="W376" s="201"/>
      <c r="X376" s="197"/>
      <c r="Y376" s="197"/>
    </row>
    <row r="377" spans="1:25">
      <c r="A377" s="467"/>
      <c r="B377" s="470"/>
      <c r="C377" s="473"/>
      <c r="D377" s="476"/>
      <c r="E377" s="485"/>
      <c r="F377" s="482"/>
      <c r="G377" s="32" t="s">
        <v>72</v>
      </c>
      <c r="H377" s="243">
        <f>I377+K377</f>
        <v>0</v>
      </c>
      <c r="I377" s="244"/>
      <c r="J377" s="257"/>
      <c r="K377" s="246">
        <v>0</v>
      </c>
      <c r="L377" s="254">
        <v>0</v>
      </c>
      <c r="M377" s="248">
        <v>0</v>
      </c>
      <c r="N377" s="383"/>
      <c r="O377" s="66"/>
      <c r="P377" s="66"/>
      <c r="Q377" s="36"/>
      <c r="R377" s="201"/>
      <c r="S377" s="201"/>
      <c r="T377" s="44"/>
      <c r="U377" s="201"/>
      <c r="V377" s="201"/>
      <c r="W377" s="201"/>
      <c r="X377" s="197"/>
      <c r="Y377" s="197"/>
    </row>
    <row r="378" spans="1:25">
      <c r="A378" s="467"/>
      <c r="B378" s="470"/>
      <c r="C378" s="473"/>
      <c r="D378" s="476"/>
      <c r="E378" s="480"/>
      <c r="F378" s="483"/>
      <c r="G378" s="18" t="s">
        <v>142</v>
      </c>
      <c r="H378" s="243">
        <f>I378+K378</f>
        <v>0</v>
      </c>
      <c r="I378" s="289">
        <v>0</v>
      </c>
      <c r="J378" s="262"/>
      <c r="K378" s="290">
        <v>0</v>
      </c>
      <c r="L378" s="264"/>
      <c r="M378" s="265"/>
      <c r="N378" s="85"/>
      <c r="O378" s="84"/>
      <c r="P378" s="84"/>
      <c r="Q378" s="38"/>
      <c r="R378" s="201"/>
      <c r="S378" s="201"/>
      <c r="T378" s="44"/>
      <c r="U378" s="201"/>
      <c r="V378" s="201"/>
      <c r="W378" s="201"/>
      <c r="X378" s="197"/>
      <c r="Y378" s="197"/>
    </row>
    <row r="379" spans="1:25" ht="13.5" thickBot="1">
      <c r="A379" s="468"/>
      <c r="B379" s="471"/>
      <c r="C379" s="474"/>
      <c r="D379" s="477"/>
      <c r="E379" s="481"/>
      <c r="F379" s="481"/>
      <c r="G379" s="39" t="s">
        <v>12</v>
      </c>
      <c r="H379" s="237">
        <f t="shared" ref="H379:M379" si="94">SUM(H376:H378)</f>
        <v>0</v>
      </c>
      <c r="I379" s="238">
        <f t="shared" si="94"/>
        <v>0</v>
      </c>
      <c r="J379" s="239">
        <f t="shared" si="94"/>
        <v>0</v>
      </c>
      <c r="K379" s="240">
        <f t="shared" si="94"/>
        <v>0</v>
      </c>
      <c r="L379" s="241">
        <f t="shared" si="94"/>
        <v>0</v>
      </c>
      <c r="M379" s="242">
        <f t="shared" si="94"/>
        <v>0</v>
      </c>
      <c r="N379" s="85"/>
      <c r="O379" s="70"/>
      <c r="P379" s="70"/>
      <c r="Q379" s="43"/>
      <c r="R379" s="201"/>
      <c r="S379" s="201"/>
      <c r="T379" s="44"/>
      <c r="U379" s="201"/>
      <c r="V379" s="201"/>
      <c r="W379" s="201"/>
      <c r="X379" s="197"/>
      <c r="Y379" s="197"/>
    </row>
    <row r="380" spans="1:25" ht="13.15" customHeight="1">
      <c r="A380" s="466"/>
      <c r="B380" s="469"/>
      <c r="C380" s="472"/>
      <c r="D380" s="475" t="s">
        <v>176</v>
      </c>
      <c r="E380" s="484" t="s">
        <v>38</v>
      </c>
      <c r="F380" s="478" t="s">
        <v>51</v>
      </c>
      <c r="G380" s="220" t="s">
        <v>37</v>
      </c>
      <c r="H380" s="255">
        <f>I380+K380</f>
        <v>0</v>
      </c>
      <c r="I380" s="249"/>
      <c r="J380" s="256"/>
      <c r="K380" s="251">
        <v>0</v>
      </c>
      <c r="L380" s="252">
        <v>0</v>
      </c>
      <c r="M380" s="253">
        <v>0</v>
      </c>
      <c r="N380" s="45"/>
      <c r="O380" s="62"/>
      <c r="P380" s="62"/>
      <c r="Q380" s="31"/>
      <c r="R380" s="201"/>
      <c r="S380" s="201"/>
      <c r="T380" s="44"/>
      <c r="U380" s="201"/>
      <c r="V380" s="201"/>
      <c r="W380" s="201"/>
      <c r="X380" s="197"/>
      <c r="Y380" s="197"/>
    </row>
    <row r="381" spans="1:25">
      <c r="A381" s="467"/>
      <c r="B381" s="470"/>
      <c r="C381" s="473"/>
      <c r="D381" s="476"/>
      <c r="E381" s="485"/>
      <c r="F381" s="482"/>
      <c r="G381" s="32" t="s">
        <v>72</v>
      </c>
      <c r="H381" s="243">
        <f>I381+K381</f>
        <v>0</v>
      </c>
      <c r="I381" s="244"/>
      <c r="J381" s="257"/>
      <c r="K381" s="246">
        <v>0</v>
      </c>
      <c r="L381" s="254">
        <v>0</v>
      </c>
      <c r="M381" s="248">
        <v>0</v>
      </c>
      <c r="N381" s="383"/>
      <c r="O381" s="66"/>
      <c r="P381" s="66"/>
      <c r="Q381" s="36"/>
      <c r="R381" s="201"/>
      <c r="S381" s="201"/>
      <c r="T381" s="44"/>
      <c r="U381" s="201"/>
      <c r="V381" s="201"/>
      <c r="W381" s="201"/>
      <c r="X381" s="197"/>
      <c r="Y381" s="197"/>
    </row>
    <row r="382" spans="1:25">
      <c r="A382" s="467"/>
      <c r="B382" s="470"/>
      <c r="C382" s="473"/>
      <c r="D382" s="476"/>
      <c r="E382" s="480"/>
      <c r="F382" s="483"/>
      <c r="G382" s="18" t="s">
        <v>142</v>
      </c>
      <c r="H382" s="243">
        <f>I382+K382</f>
        <v>0</v>
      </c>
      <c r="I382" s="261"/>
      <c r="J382" s="262"/>
      <c r="K382" s="290">
        <v>0</v>
      </c>
      <c r="L382" s="264"/>
      <c r="M382" s="265"/>
      <c r="N382" s="85"/>
      <c r="O382" s="84"/>
      <c r="P382" s="84"/>
      <c r="Q382" s="38"/>
      <c r="R382" s="201"/>
      <c r="S382" s="201"/>
      <c r="T382" s="44"/>
      <c r="U382" s="201"/>
      <c r="V382" s="201"/>
      <c r="W382" s="201"/>
      <c r="X382" s="197"/>
      <c r="Y382" s="197"/>
    </row>
    <row r="383" spans="1:25" ht="13.5" thickBot="1">
      <c r="A383" s="468"/>
      <c r="B383" s="471"/>
      <c r="C383" s="474"/>
      <c r="D383" s="477"/>
      <c r="E383" s="481"/>
      <c r="F383" s="481"/>
      <c r="G383" s="39" t="s">
        <v>12</v>
      </c>
      <c r="H383" s="237">
        <f t="shared" ref="H383:M383" si="95">SUM(H380:H382)</f>
        <v>0</v>
      </c>
      <c r="I383" s="238">
        <f t="shared" si="95"/>
        <v>0</v>
      </c>
      <c r="J383" s="239">
        <f t="shared" si="95"/>
        <v>0</v>
      </c>
      <c r="K383" s="240">
        <f t="shared" si="95"/>
        <v>0</v>
      </c>
      <c r="L383" s="241">
        <f t="shared" si="95"/>
        <v>0</v>
      </c>
      <c r="M383" s="242">
        <f t="shared" si="95"/>
        <v>0</v>
      </c>
      <c r="N383" s="196"/>
      <c r="O383" s="70"/>
      <c r="P383" s="70"/>
      <c r="Q383" s="43"/>
      <c r="R383" s="201"/>
      <c r="S383" s="201"/>
      <c r="T383" s="44"/>
      <c r="U383" s="201"/>
      <c r="V383" s="201"/>
      <c r="W383" s="201"/>
      <c r="X383" s="197"/>
      <c r="Y383" s="197"/>
    </row>
    <row r="384" spans="1:25" ht="13.15" customHeight="1">
      <c r="A384" s="105"/>
      <c r="B384" s="106"/>
      <c r="C384" s="381"/>
      <c r="D384" s="475" t="s">
        <v>177</v>
      </c>
      <c r="E384" s="484" t="s">
        <v>38</v>
      </c>
      <c r="F384" s="478" t="s">
        <v>51</v>
      </c>
      <c r="G384" s="220" t="s">
        <v>37</v>
      </c>
      <c r="H384" s="255">
        <f>I384+K384</f>
        <v>0</v>
      </c>
      <c r="I384" s="249"/>
      <c r="J384" s="256"/>
      <c r="K384" s="251">
        <v>0</v>
      </c>
      <c r="L384" s="252">
        <v>0</v>
      </c>
      <c r="M384" s="253">
        <v>0</v>
      </c>
      <c r="N384" s="45"/>
      <c r="O384" s="62"/>
      <c r="P384" s="62"/>
      <c r="Q384" s="31"/>
      <c r="R384" s="201"/>
      <c r="S384" s="201"/>
      <c r="T384" s="44"/>
      <c r="U384" s="201"/>
      <c r="V384" s="201"/>
      <c r="W384" s="201"/>
      <c r="X384" s="197"/>
      <c r="Y384" s="197"/>
    </row>
    <row r="385" spans="1:25">
      <c r="A385" s="374"/>
      <c r="B385" s="375"/>
      <c r="C385" s="376"/>
      <c r="D385" s="476"/>
      <c r="E385" s="485"/>
      <c r="F385" s="482"/>
      <c r="G385" s="32" t="s">
        <v>72</v>
      </c>
      <c r="H385" s="243">
        <f>I385+K385</f>
        <v>0</v>
      </c>
      <c r="I385" s="244"/>
      <c r="J385" s="257"/>
      <c r="K385" s="246">
        <v>0</v>
      </c>
      <c r="L385" s="254">
        <v>0</v>
      </c>
      <c r="M385" s="248">
        <v>0</v>
      </c>
      <c r="N385" s="383"/>
      <c r="O385" s="66"/>
      <c r="P385" s="66"/>
      <c r="Q385" s="36"/>
      <c r="R385" s="201"/>
      <c r="S385" s="201"/>
      <c r="T385" s="44"/>
      <c r="U385" s="201"/>
      <c r="V385" s="201"/>
      <c r="W385" s="201"/>
      <c r="X385" s="197"/>
      <c r="Y385" s="197"/>
    </row>
    <row r="386" spans="1:25">
      <c r="A386" s="374"/>
      <c r="B386" s="375"/>
      <c r="C386" s="376"/>
      <c r="D386" s="476"/>
      <c r="E386" s="480"/>
      <c r="F386" s="483"/>
      <c r="G386" s="18" t="s">
        <v>142</v>
      </c>
      <c r="H386" s="243">
        <f>I386+K386</f>
        <v>0</v>
      </c>
      <c r="I386" s="261"/>
      <c r="J386" s="262"/>
      <c r="K386" s="290">
        <v>0</v>
      </c>
      <c r="L386" s="264"/>
      <c r="M386" s="265"/>
      <c r="N386" s="85"/>
      <c r="O386" s="84"/>
      <c r="P386" s="84"/>
      <c r="Q386" s="38"/>
      <c r="R386" s="201"/>
      <c r="S386" s="201"/>
      <c r="T386" s="44"/>
      <c r="U386" s="201"/>
      <c r="V386" s="201"/>
      <c r="W386" s="201"/>
      <c r="X386" s="197"/>
      <c r="Y386" s="197"/>
    </row>
    <row r="387" spans="1:25" ht="13.5" thickBot="1">
      <c r="A387" s="374"/>
      <c r="B387" s="375"/>
      <c r="C387" s="376"/>
      <c r="D387" s="477"/>
      <c r="E387" s="481"/>
      <c r="F387" s="481"/>
      <c r="G387" s="39" t="s">
        <v>12</v>
      </c>
      <c r="H387" s="237">
        <f t="shared" ref="H387:M387" si="96">SUM(H384:H386)</f>
        <v>0</v>
      </c>
      <c r="I387" s="238">
        <f t="shared" si="96"/>
        <v>0</v>
      </c>
      <c r="J387" s="239">
        <f t="shared" si="96"/>
        <v>0</v>
      </c>
      <c r="K387" s="240">
        <f t="shared" si="96"/>
        <v>0</v>
      </c>
      <c r="L387" s="241">
        <f t="shared" si="96"/>
        <v>0</v>
      </c>
      <c r="M387" s="242">
        <f t="shared" si="96"/>
        <v>0</v>
      </c>
      <c r="N387" s="85"/>
      <c r="O387" s="70"/>
      <c r="P387" s="70"/>
      <c r="Q387" s="43"/>
      <c r="R387" s="201"/>
      <c r="S387" s="201"/>
      <c r="T387" s="44"/>
      <c r="U387" s="201"/>
      <c r="V387" s="201"/>
      <c r="W387" s="201"/>
      <c r="X387" s="197"/>
      <c r="Y387" s="197"/>
    </row>
    <row r="388" spans="1:25" s="197" customFormat="1" ht="13.15" customHeight="1">
      <c r="A388" s="466"/>
      <c r="B388" s="469"/>
      <c r="C388" s="472"/>
      <c r="D388" s="475" t="s">
        <v>178</v>
      </c>
      <c r="E388" s="484" t="s">
        <v>38</v>
      </c>
      <c r="F388" s="478" t="s">
        <v>51</v>
      </c>
      <c r="G388" s="220" t="s">
        <v>37</v>
      </c>
      <c r="H388" s="255">
        <f>I388+K388</f>
        <v>0</v>
      </c>
      <c r="I388" s="249"/>
      <c r="J388" s="256"/>
      <c r="K388" s="251">
        <v>0</v>
      </c>
      <c r="L388" s="252">
        <v>0</v>
      </c>
      <c r="M388" s="253">
        <v>0</v>
      </c>
      <c r="N388" s="45"/>
      <c r="O388" s="62"/>
      <c r="P388" s="62"/>
      <c r="Q388" s="31"/>
      <c r="R388" s="201"/>
      <c r="S388" s="201"/>
      <c r="T388" s="44"/>
      <c r="U388" s="201"/>
      <c r="V388" s="201"/>
      <c r="W388" s="201"/>
    </row>
    <row r="389" spans="1:25" s="197" customFormat="1">
      <c r="A389" s="467"/>
      <c r="B389" s="470"/>
      <c r="C389" s="473"/>
      <c r="D389" s="476"/>
      <c r="E389" s="485"/>
      <c r="F389" s="482"/>
      <c r="G389" s="32" t="s">
        <v>72</v>
      </c>
      <c r="H389" s="243">
        <f>I389+K389</f>
        <v>0</v>
      </c>
      <c r="I389" s="244"/>
      <c r="J389" s="257"/>
      <c r="K389" s="246">
        <v>0</v>
      </c>
      <c r="L389" s="254">
        <v>0</v>
      </c>
      <c r="M389" s="248">
        <v>0</v>
      </c>
      <c r="N389" s="383"/>
      <c r="O389" s="66"/>
      <c r="P389" s="66"/>
      <c r="Q389" s="36"/>
      <c r="R389" s="201"/>
      <c r="S389" s="201"/>
      <c r="T389" s="44"/>
      <c r="U389" s="201"/>
      <c r="V389" s="201"/>
      <c r="W389" s="201"/>
    </row>
    <row r="390" spans="1:25" s="197" customFormat="1">
      <c r="A390" s="467"/>
      <c r="B390" s="470"/>
      <c r="C390" s="473"/>
      <c r="D390" s="476"/>
      <c r="E390" s="480"/>
      <c r="F390" s="483"/>
      <c r="G390" s="18" t="s">
        <v>142</v>
      </c>
      <c r="H390" s="266">
        <f>I390+K390</f>
        <v>0</v>
      </c>
      <c r="I390" s="261"/>
      <c r="J390" s="262"/>
      <c r="K390" s="290">
        <v>0</v>
      </c>
      <c r="L390" s="264"/>
      <c r="M390" s="265"/>
      <c r="N390" s="85"/>
      <c r="O390" s="84"/>
      <c r="P390" s="84"/>
      <c r="Q390" s="38"/>
      <c r="R390" s="201"/>
      <c r="S390" s="201"/>
      <c r="T390" s="44"/>
      <c r="U390" s="201"/>
      <c r="V390" s="201"/>
      <c r="W390" s="201"/>
    </row>
    <row r="391" spans="1:25" s="197" customFormat="1" ht="30.6" customHeight="1" thickBot="1">
      <c r="A391" s="468"/>
      <c r="B391" s="471"/>
      <c r="C391" s="474"/>
      <c r="D391" s="477"/>
      <c r="E391" s="481"/>
      <c r="F391" s="481"/>
      <c r="G391" s="39" t="s">
        <v>12</v>
      </c>
      <c r="H391" s="237">
        <f t="shared" ref="H391:M391" si="97">SUM(H388:H390)</f>
        <v>0</v>
      </c>
      <c r="I391" s="238">
        <f t="shared" si="97"/>
        <v>0</v>
      </c>
      <c r="J391" s="239">
        <f t="shared" si="97"/>
        <v>0</v>
      </c>
      <c r="K391" s="240">
        <f t="shared" si="97"/>
        <v>0</v>
      </c>
      <c r="L391" s="241">
        <f t="shared" si="97"/>
        <v>0</v>
      </c>
      <c r="M391" s="242">
        <f t="shared" si="97"/>
        <v>0</v>
      </c>
      <c r="N391" s="196"/>
      <c r="O391" s="70"/>
      <c r="P391" s="70"/>
      <c r="Q391" s="43"/>
      <c r="R391" s="201"/>
      <c r="S391" s="201"/>
      <c r="T391" s="44"/>
      <c r="U391" s="201"/>
      <c r="V391" s="201"/>
      <c r="W391" s="201"/>
    </row>
    <row r="392" spans="1:25" ht="13.15" customHeight="1">
      <c r="A392" s="466"/>
      <c r="B392" s="469"/>
      <c r="C392" s="472"/>
      <c r="D392" s="475" t="s">
        <v>196</v>
      </c>
      <c r="E392" s="484" t="s">
        <v>38</v>
      </c>
      <c r="F392" s="478" t="s">
        <v>51</v>
      </c>
      <c r="G392" s="220" t="s">
        <v>37</v>
      </c>
      <c r="H392" s="255">
        <f>I392+K392</f>
        <v>0</v>
      </c>
      <c r="I392" s="249"/>
      <c r="J392" s="256"/>
      <c r="K392" s="251">
        <v>0</v>
      </c>
      <c r="L392" s="252">
        <v>0</v>
      </c>
      <c r="M392" s="253">
        <v>0</v>
      </c>
      <c r="N392" s="45"/>
      <c r="O392" s="62"/>
      <c r="P392" s="62"/>
      <c r="Q392" s="31"/>
      <c r="R392" s="201"/>
      <c r="S392" s="201"/>
      <c r="T392" s="44"/>
      <c r="U392" s="201"/>
      <c r="V392" s="201"/>
      <c r="W392" s="201"/>
      <c r="X392" s="197"/>
      <c r="Y392" s="197"/>
    </row>
    <row r="393" spans="1:25">
      <c r="A393" s="467"/>
      <c r="B393" s="470"/>
      <c r="C393" s="473"/>
      <c r="D393" s="476"/>
      <c r="E393" s="485"/>
      <c r="F393" s="482"/>
      <c r="G393" s="32" t="s">
        <v>72</v>
      </c>
      <c r="H393" s="243">
        <f>I393+K393</f>
        <v>0</v>
      </c>
      <c r="I393" s="244"/>
      <c r="J393" s="257"/>
      <c r="K393" s="246">
        <v>0</v>
      </c>
      <c r="L393" s="254">
        <v>0</v>
      </c>
      <c r="M393" s="248">
        <v>0</v>
      </c>
      <c r="N393" s="383"/>
      <c r="O393" s="66"/>
      <c r="P393" s="66"/>
      <c r="Q393" s="36"/>
      <c r="R393" s="201"/>
      <c r="S393" s="201"/>
      <c r="T393" s="44"/>
      <c r="U393" s="201"/>
      <c r="V393" s="201"/>
      <c r="W393" s="201"/>
      <c r="X393" s="197"/>
      <c r="Y393" s="197"/>
    </row>
    <row r="394" spans="1:25">
      <c r="A394" s="467"/>
      <c r="B394" s="470"/>
      <c r="C394" s="473"/>
      <c r="D394" s="476"/>
      <c r="E394" s="480"/>
      <c r="F394" s="483"/>
      <c r="G394" s="18" t="s">
        <v>142</v>
      </c>
      <c r="H394" s="266">
        <f>I394+K394</f>
        <v>0</v>
      </c>
      <c r="I394" s="261"/>
      <c r="J394" s="262"/>
      <c r="K394" s="290">
        <v>0</v>
      </c>
      <c r="L394" s="264"/>
      <c r="M394" s="265"/>
      <c r="N394" s="85"/>
      <c r="O394" s="84"/>
      <c r="P394" s="84"/>
      <c r="Q394" s="38"/>
      <c r="R394" s="201"/>
      <c r="S394" s="201"/>
      <c r="T394" s="44"/>
      <c r="U394" s="201"/>
      <c r="V394" s="201"/>
      <c r="W394" s="201"/>
      <c r="X394" s="197"/>
      <c r="Y394" s="197"/>
    </row>
    <row r="395" spans="1:25" ht="27.6" customHeight="1" thickBot="1">
      <c r="A395" s="468"/>
      <c r="B395" s="471"/>
      <c r="C395" s="474"/>
      <c r="D395" s="477"/>
      <c r="E395" s="481"/>
      <c r="F395" s="481"/>
      <c r="G395" s="39" t="s">
        <v>12</v>
      </c>
      <c r="H395" s="237">
        <f t="shared" ref="H395:M395" si="98">SUM(H392:H394)</f>
        <v>0</v>
      </c>
      <c r="I395" s="238">
        <f t="shared" si="98"/>
        <v>0</v>
      </c>
      <c r="J395" s="239">
        <f t="shared" si="98"/>
        <v>0</v>
      </c>
      <c r="K395" s="240">
        <f t="shared" si="98"/>
        <v>0</v>
      </c>
      <c r="L395" s="241">
        <f t="shared" si="98"/>
        <v>0</v>
      </c>
      <c r="M395" s="242">
        <f t="shared" si="98"/>
        <v>0</v>
      </c>
      <c r="N395" s="196"/>
      <c r="O395" s="70"/>
      <c r="P395" s="70"/>
      <c r="Q395" s="43"/>
      <c r="R395" s="201"/>
      <c r="S395" s="201"/>
      <c r="T395" s="44"/>
      <c r="U395" s="201"/>
      <c r="V395" s="201"/>
      <c r="W395" s="201"/>
      <c r="X395" s="197"/>
      <c r="Y395" s="197"/>
    </row>
    <row r="396" spans="1:25" s="197" customFormat="1" ht="15.6" customHeight="1">
      <c r="A396" s="466"/>
      <c r="B396" s="469"/>
      <c r="C396" s="472"/>
      <c r="D396" s="475" t="s">
        <v>243</v>
      </c>
      <c r="E396" s="484" t="s">
        <v>38</v>
      </c>
      <c r="F396" s="478" t="s">
        <v>51</v>
      </c>
      <c r="G396" s="220" t="s">
        <v>37</v>
      </c>
      <c r="H396" s="255">
        <f>I396+K396</f>
        <v>0</v>
      </c>
      <c r="I396" s="249"/>
      <c r="J396" s="256"/>
      <c r="K396" s="251">
        <v>0</v>
      </c>
      <c r="L396" s="252">
        <v>0</v>
      </c>
      <c r="M396" s="253">
        <v>0</v>
      </c>
      <c r="N396" s="45"/>
      <c r="O396" s="62"/>
      <c r="P396" s="62"/>
      <c r="Q396" s="31"/>
      <c r="R396" s="201"/>
      <c r="S396" s="201"/>
      <c r="T396" s="44"/>
      <c r="U396" s="201"/>
      <c r="V396" s="201"/>
      <c r="W396" s="201"/>
    </row>
    <row r="397" spans="1:25" s="197" customFormat="1" ht="13.9" customHeight="1">
      <c r="A397" s="467"/>
      <c r="B397" s="470"/>
      <c r="C397" s="473"/>
      <c r="D397" s="476"/>
      <c r="E397" s="485"/>
      <c r="F397" s="482"/>
      <c r="G397" s="32" t="s">
        <v>72</v>
      </c>
      <c r="H397" s="243">
        <f>I397+K397</f>
        <v>0</v>
      </c>
      <c r="I397" s="244"/>
      <c r="J397" s="257"/>
      <c r="K397" s="246">
        <v>0</v>
      </c>
      <c r="L397" s="254">
        <v>0</v>
      </c>
      <c r="M397" s="248">
        <v>0</v>
      </c>
      <c r="N397" s="383"/>
      <c r="O397" s="66"/>
      <c r="P397" s="66"/>
      <c r="Q397" s="36"/>
      <c r="R397" s="201"/>
      <c r="S397" s="201"/>
      <c r="T397" s="44"/>
      <c r="U397" s="201"/>
      <c r="V397" s="201"/>
      <c r="W397" s="201"/>
    </row>
    <row r="398" spans="1:25" s="197" customFormat="1" ht="13.15" customHeight="1">
      <c r="A398" s="467"/>
      <c r="B398" s="470"/>
      <c r="C398" s="473"/>
      <c r="D398" s="476"/>
      <c r="E398" s="480"/>
      <c r="F398" s="483"/>
      <c r="G398" s="18" t="s">
        <v>142</v>
      </c>
      <c r="H398" s="266">
        <f>I398+K398</f>
        <v>16.399999999999999</v>
      </c>
      <c r="I398" s="261"/>
      <c r="J398" s="262"/>
      <c r="K398" s="290">
        <v>16.399999999999999</v>
      </c>
      <c r="L398" s="264"/>
      <c r="M398" s="265"/>
      <c r="N398" s="85"/>
      <c r="O398" s="84"/>
      <c r="P398" s="84"/>
      <c r="Q398" s="38"/>
      <c r="R398" s="201"/>
      <c r="S398" s="201"/>
      <c r="T398" s="44"/>
      <c r="U398" s="201"/>
      <c r="V398" s="201"/>
      <c r="W398" s="201"/>
    </row>
    <row r="399" spans="1:25" s="197" customFormat="1" ht="18" customHeight="1" thickBot="1">
      <c r="A399" s="468"/>
      <c r="B399" s="471"/>
      <c r="C399" s="474"/>
      <c r="D399" s="477"/>
      <c r="E399" s="481"/>
      <c r="F399" s="481"/>
      <c r="G399" s="39" t="s">
        <v>12</v>
      </c>
      <c r="H399" s="237">
        <f t="shared" ref="H399:M399" si="99">SUM(H396:H398)</f>
        <v>16.399999999999999</v>
      </c>
      <c r="I399" s="238">
        <f t="shared" si="99"/>
        <v>0</v>
      </c>
      <c r="J399" s="239">
        <f t="shared" si="99"/>
        <v>0</v>
      </c>
      <c r="K399" s="240">
        <f t="shared" si="99"/>
        <v>16.399999999999999</v>
      </c>
      <c r="L399" s="241">
        <f t="shared" si="99"/>
        <v>0</v>
      </c>
      <c r="M399" s="242">
        <f t="shared" si="99"/>
        <v>0</v>
      </c>
      <c r="N399" s="196"/>
      <c r="O399" s="70"/>
      <c r="P399" s="70"/>
      <c r="Q399" s="43"/>
      <c r="R399" s="201"/>
      <c r="S399" s="201"/>
      <c r="T399" s="44"/>
      <c r="U399" s="201"/>
      <c r="V399" s="201"/>
      <c r="W399" s="201"/>
    </row>
    <row r="400" spans="1:25" ht="13.5" thickBot="1">
      <c r="A400" s="102" t="s">
        <v>13</v>
      </c>
      <c r="B400" s="87" t="s">
        <v>13</v>
      </c>
      <c r="C400" s="486" t="s">
        <v>14</v>
      </c>
      <c r="D400" s="487"/>
      <c r="E400" s="487"/>
      <c r="F400" s="487"/>
      <c r="G400" s="488"/>
      <c r="H400" s="327">
        <f>H279+H283+H287+H291+H295+H300+H305+H310+H314+H318+H323+H328+H333+H338+H343+H348+H353+H358+H362+H370+H372+H375+H395+H379+H383+H387+H391+H399</f>
        <v>3683.76</v>
      </c>
      <c r="I400" s="327">
        <f t="shared" ref="I400:M400" si="100">I279+I283+I287+I291+I295+I300+I305+I310+I314+I318+I323+I328+I333+I338+I343+I348+I353+I358+I362+I370+I372+I375+I395+I379+I383+I387+I391+I399</f>
        <v>203.38000000000002</v>
      </c>
      <c r="J400" s="327">
        <f t="shared" si="100"/>
        <v>14.8</v>
      </c>
      <c r="K400" s="327">
        <f t="shared" si="100"/>
        <v>3480.38</v>
      </c>
      <c r="L400" s="327">
        <f t="shared" si="100"/>
        <v>1840.7</v>
      </c>
      <c r="M400" s="327">
        <f t="shared" si="100"/>
        <v>1760</v>
      </c>
      <c r="N400" s="88"/>
      <c r="O400" s="162"/>
      <c r="P400" s="162"/>
      <c r="Q400" s="181"/>
      <c r="R400" s="201"/>
      <c r="S400" s="201"/>
      <c r="T400" s="201"/>
      <c r="U400" s="201"/>
      <c r="V400" s="201"/>
      <c r="W400" s="201"/>
      <c r="X400" s="197"/>
      <c r="Y400" s="197"/>
    </row>
    <row r="401" spans="1:25" ht="13.5" thickBot="1">
      <c r="A401" s="102" t="s">
        <v>13</v>
      </c>
      <c r="B401" s="489" t="s">
        <v>56</v>
      </c>
      <c r="C401" s="489"/>
      <c r="D401" s="489"/>
      <c r="E401" s="489"/>
      <c r="F401" s="489"/>
      <c r="G401" s="490"/>
      <c r="H401" s="292">
        <f>H400+H268</f>
        <v>17052.29</v>
      </c>
      <c r="I401" s="292">
        <f t="shared" ref="I401:M401" si="101">I400+I268</f>
        <v>2335.2600000000002</v>
      </c>
      <c r="J401" s="292">
        <f t="shared" si="101"/>
        <v>47.600000000000009</v>
      </c>
      <c r="K401" s="292">
        <f t="shared" si="101"/>
        <v>14717.029999999999</v>
      </c>
      <c r="L401" s="292">
        <f t="shared" si="101"/>
        <v>8361.1500000000015</v>
      </c>
      <c r="M401" s="292">
        <f t="shared" si="101"/>
        <v>2296.9</v>
      </c>
      <c r="N401" s="103"/>
      <c r="O401" s="103"/>
      <c r="P401" s="103"/>
      <c r="Q401" s="104"/>
      <c r="R401" s="182"/>
      <c r="S401" s="182"/>
      <c r="T401" s="182"/>
      <c r="U401" s="182"/>
      <c r="V401" s="182"/>
      <c r="W401" s="182"/>
      <c r="X401" s="197"/>
      <c r="Y401" s="197"/>
    </row>
    <row r="402" spans="1:25" ht="13.5" thickBot="1">
      <c r="A402" s="183"/>
      <c r="B402" s="596" t="s">
        <v>15</v>
      </c>
      <c r="C402" s="596"/>
      <c r="D402" s="596"/>
      <c r="E402" s="596"/>
      <c r="F402" s="596"/>
      <c r="G402" s="596"/>
      <c r="H402" s="329">
        <f t="shared" ref="H402:M402" si="102">H401+H167</f>
        <v>24865.340000000004</v>
      </c>
      <c r="I402" s="329">
        <f t="shared" si="102"/>
        <v>4532.1000000000004</v>
      </c>
      <c r="J402" s="329">
        <f t="shared" si="102"/>
        <v>140.70000000000002</v>
      </c>
      <c r="K402" s="329">
        <f t="shared" si="102"/>
        <v>20333.239999999998</v>
      </c>
      <c r="L402" s="329">
        <f t="shared" si="102"/>
        <v>30574.85</v>
      </c>
      <c r="M402" s="329">
        <f t="shared" si="102"/>
        <v>8538.2999999999993</v>
      </c>
      <c r="N402" s="597"/>
      <c r="O402" s="598"/>
      <c r="P402" s="598"/>
      <c r="Q402" s="599"/>
      <c r="R402" s="182"/>
      <c r="S402" s="182"/>
      <c r="T402" s="182"/>
      <c r="U402" s="182"/>
      <c r="V402" s="182"/>
      <c r="W402" s="182"/>
      <c r="X402" s="197"/>
      <c r="Y402" s="197"/>
    </row>
    <row r="403" spans="1:25">
      <c r="A403" s="199"/>
      <c r="B403" s="200"/>
      <c r="C403" s="200"/>
      <c r="D403" s="200"/>
      <c r="E403" s="200"/>
      <c r="F403" s="201"/>
      <c r="G403" s="201"/>
      <c r="H403" s="397"/>
      <c r="I403" s="398"/>
      <c r="J403" s="398"/>
      <c r="K403" s="398"/>
      <c r="L403" s="201"/>
      <c r="M403" s="201"/>
      <c r="N403" s="202"/>
      <c r="O403" s="202"/>
      <c r="P403" s="202"/>
      <c r="Q403" s="202"/>
      <c r="R403" s="201"/>
      <c r="S403" s="201"/>
      <c r="T403" s="201"/>
      <c r="U403" s="201"/>
      <c r="V403" s="201"/>
      <c r="W403" s="201"/>
      <c r="X403" s="197"/>
      <c r="Y403" s="197"/>
    </row>
    <row r="404" spans="1:25" s="197" customFormat="1">
      <c r="A404" s="199"/>
      <c r="B404" s="200"/>
      <c r="C404" s="200"/>
      <c r="D404" s="200"/>
      <c r="E404" s="200"/>
      <c r="F404" s="201"/>
      <c r="G404" s="201"/>
      <c r="H404" s="397"/>
      <c r="I404" s="398"/>
      <c r="J404" s="398"/>
      <c r="K404" s="398"/>
      <c r="L404" s="201"/>
      <c r="M404" s="201"/>
      <c r="N404" s="202"/>
      <c r="O404" s="202"/>
      <c r="P404" s="202"/>
      <c r="Q404" s="202"/>
      <c r="R404" s="201"/>
      <c r="S404" s="201"/>
      <c r="T404" s="201"/>
      <c r="U404" s="201"/>
      <c r="V404" s="201"/>
      <c r="W404" s="201"/>
    </row>
    <row r="405" spans="1:25" ht="13.5" thickBot="1">
      <c r="A405" s="199"/>
      <c r="B405" s="200"/>
      <c r="C405" s="200"/>
      <c r="D405" s="200"/>
      <c r="E405" s="200"/>
      <c r="F405" s="201"/>
      <c r="G405" s="201"/>
      <c r="H405" s="184"/>
      <c r="I405" s="184"/>
      <c r="J405" s="184"/>
      <c r="K405" s="184"/>
      <c r="L405" s="201"/>
      <c r="M405" s="168"/>
      <c r="N405" s="202"/>
      <c r="O405" s="202"/>
      <c r="P405" s="202"/>
      <c r="Q405" s="202"/>
      <c r="R405" s="201"/>
      <c r="S405" s="201"/>
      <c r="T405" s="201"/>
      <c r="U405" s="201"/>
      <c r="V405" s="201"/>
      <c r="W405" s="201"/>
      <c r="X405" s="197"/>
      <c r="Y405" s="197"/>
    </row>
    <row r="406" spans="1:25" ht="42.6" customHeight="1" thickBot="1">
      <c r="A406" s="201"/>
      <c r="B406" s="201"/>
      <c r="C406" s="600" t="s">
        <v>17</v>
      </c>
      <c r="D406" s="601"/>
      <c r="E406" s="601"/>
      <c r="F406" s="601"/>
      <c r="G406" s="602"/>
      <c r="H406" s="537" t="s">
        <v>207</v>
      </c>
      <c r="I406" s="538"/>
      <c r="J406" s="538"/>
      <c r="K406" s="539"/>
      <c r="L406" s="201"/>
      <c r="M406" s="201"/>
      <c r="N406" s="201"/>
      <c r="O406" s="168"/>
      <c r="P406" s="201"/>
      <c r="Q406" s="201"/>
      <c r="R406" s="201"/>
      <c r="S406" s="201"/>
      <c r="T406" s="201"/>
      <c r="U406" s="201"/>
      <c r="V406" s="201"/>
      <c r="W406" s="201"/>
      <c r="X406" s="197"/>
      <c r="Y406" s="197"/>
    </row>
    <row r="407" spans="1:25" ht="13.9" customHeight="1" thickBot="1">
      <c r="A407" s="201"/>
      <c r="B407" s="201"/>
      <c r="C407" s="614" t="s">
        <v>18</v>
      </c>
      <c r="D407" s="615"/>
      <c r="E407" s="615"/>
      <c r="F407" s="615"/>
      <c r="G407" s="616"/>
      <c r="H407" s="617">
        <f>H408+H409+H410+H413+H411+H412</f>
        <v>24865.300000000003</v>
      </c>
      <c r="I407" s="618"/>
      <c r="J407" s="618"/>
      <c r="K407" s="619"/>
      <c r="L407" s="201"/>
      <c r="M407" s="201"/>
      <c r="N407" s="368"/>
      <c r="O407" s="168"/>
      <c r="P407" s="201"/>
      <c r="Q407" s="201"/>
      <c r="R407" s="201"/>
      <c r="S407" s="201"/>
      <c r="T407" s="201"/>
      <c r="U407" s="201"/>
      <c r="V407" s="201"/>
      <c r="W407" s="201"/>
      <c r="X407" s="197"/>
      <c r="Y407" s="197"/>
    </row>
    <row r="408" spans="1:25" ht="13.15" customHeight="1">
      <c r="A408" s="201"/>
      <c r="B408" s="201"/>
      <c r="C408" s="638" t="s">
        <v>57</v>
      </c>
      <c r="D408" s="639"/>
      <c r="E408" s="639"/>
      <c r="F408" s="639"/>
      <c r="G408" s="640"/>
      <c r="H408" s="635">
        <v>3453.1</v>
      </c>
      <c r="I408" s="636"/>
      <c r="J408" s="636"/>
      <c r="K408" s="637"/>
      <c r="L408" s="201"/>
      <c r="M408" s="201"/>
      <c r="N408" s="201"/>
      <c r="O408" s="168"/>
      <c r="P408" s="201"/>
      <c r="Q408" s="201"/>
      <c r="R408" s="201"/>
      <c r="S408" s="201"/>
      <c r="T408" s="201"/>
      <c r="U408" s="201"/>
      <c r="V408" s="201"/>
      <c r="W408" s="201"/>
      <c r="X408" s="197"/>
      <c r="Y408" s="197"/>
    </row>
    <row r="409" spans="1:25" ht="13.15" customHeight="1">
      <c r="A409" s="201"/>
      <c r="B409" s="201"/>
      <c r="C409" s="626" t="s">
        <v>179</v>
      </c>
      <c r="D409" s="641"/>
      <c r="E409" s="641"/>
      <c r="F409" s="641"/>
      <c r="G409" s="642"/>
      <c r="H409" s="611"/>
      <c r="I409" s="612"/>
      <c r="J409" s="612"/>
      <c r="K409" s="613"/>
      <c r="L409" s="201"/>
      <c r="M409" s="201"/>
      <c r="N409" s="201"/>
      <c r="O409" s="168"/>
      <c r="P409" s="201"/>
      <c r="Q409" s="201"/>
      <c r="R409" s="201"/>
      <c r="S409" s="201"/>
      <c r="T409" s="201"/>
      <c r="U409" s="201"/>
      <c r="V409" s="201"/>
      <c r="W409" s="201"/>
      <c r="X409" s="197"/>
      <c r="Y409" s="197"/>
    </row>
    <row r="410" spans="1:25" ht="13.15" customHeight="1">
      <c r="A410" s="201"/>
      <c r="B410" s="201"/>
      <c r="C410" s="620" t="s">
        <v>64</v>
      </c>
      <c r="D410" s="621"/>
      <c r="E410" s="621"/>
      <c r="F410" s="621"/>
      <c r="G410" s="625"/>
      <c r="H410" s="611">
        <v>0</v>
      </c>
      <c r="I410" s="612"/>
      <c r="J410" s="612"/>
      <c r="K410" s="613"/>
      <c r="L410" s="201"/>
      <c r="M410" s="201"/>
      <c r="N410" s="201"/>
      <c r="O410" s="168"/>
      <c r="P410" s="201"/>
      <c r="Q410" s="201"/>
      <c r="R410" s="201"/>
      <c r="S410" s="201"/>
      <c r="T410" s="201"/>
      <c r="U410" s="201"/>
      <c r="V410" s="201"/>
      <c r="W410" s="201"/>
      <c r="X410" s="197"/>
      <c r="Y410" s="197"/>
    </row>
    <row r="411" spans="1:25" ht="27" customHeight="1">
      <c r="A411" s="201"/>
      <c r="B411" s="201"/>
      <c r="C411" s="626" t="s">
        <v>246</v>
      </c>
      <c r="D411" s="627"/>
      <c r="E411" s="627"/>
      <c r="F411" s="627"/>
      <c r="G411" s="628"/>
      <c r="H411" s="629">
        <v>3906.4</v>
      </c>
      <c r="I411" s="630"/>
      <c r="J411" s="630"/>
      <c r="K411" s="631"/>
      <c r="L411" s="201"/>
      <c r="M411" s="201"/>
      <c r="N411" s="201"/>
      <c r="O411" s="168"/>
      <c r="P411" s="201"/>
      <c r="Q411" s="201"/>
      <c r="R411" s="201"/>
      <c r="S411" s="201"/>
      <c r="T411" s="201"/>
      <c r="U411" s="201"/>
      <c r="V411" s="201"/>
      <c r="W411" s="201"/>
      <c r="X411" s="197"/>
      <c r="Y411" s="197"/>
    </row>
    <row r="412" spans="1:25" ht="13.15" customHeight="1">
      <c r="A412" s="201"/>
      <c r="B412" s="201"/>
      <c r="C412" s="632" t="s">
        <v>59</v>
      </c>
      <c r="D412" s="633"/>
      <c r="E412" s="633"/>
      <c r="F412" s="633"/>
      <c r="G412" s="634"/>
      <c r="H412" s="635">
        <v>3587.4</v>
      </c>
      <c r="I412" s="636"/>
      <c r="J412" s="636"/>
      <c r="K412" s="637"/>
      <c r="L412" s="201"/>
      <c r="M412" s="201"/>
      <c r="N412" s="201"/>
      <c r="O412" s="168"/>
      <c r="P412" s="201"/>
      <c r="Q412" s="201"/>
      <c r="R412" s="201"/>
      <c r="S412" s="201"/>
      <c r="T412" s="201"/>
      <c r="U412" s="201"/>
      <c r="V412" s="201"/>
      <c r="W412" s="201"/>
      <c r="X412" s="197"/>
      <c r="Y412" s="197"/>
    </row>
    <row r="413" spans="1:25" ht="13.9" customHeight="1" thickBot="1">
      <c r="A413" s="201"/>
      <c r="B413" s="201"/>
      <c r="C413" s="608" t="s">
        <v>60</v>
      </c>
      <c r="D413" s="609"/>
      <c r="E413" s="609"/>
      <c r="F413" s="609"/>
      <c r="G413" s="610"/>
      <c r="H413" s="611">
        <v>13918.4</v>
      </c>
      <c r="I413" s="612"/>
      <c r="J413" s="612"/>
      <c r="K413" s="613"/>
      <c r="L413" s="201"/>
      <c r="M413" s="185"/>
      <c r="N413" s="201"/>
      <c r="O413" s="168"/>
      <c r="P413" s="201"/>
      <c r="Q413" s="201"/>
      <c r="R413" s="201"/>
      <c r="S413" s="201"/>
      <c r="T413" s="201"/>
      <c r="U413" s="201"/>
      <c r="V413" s="201"/>
      <c r="W413" s="201"/>
      <c r="X413" s="197"/>
      <c r="Y413" s="197"/>
    </row>
    <row r="414" spans="1:25" ht="13.9" customHeight="1" thickBot="1">
      <c r="A414" s="201"/>
      <c r="B414" s="201"/>
      <c r="C414" s="614" t="s">
        <v>19</v>
      </c>
      <c r="D414" s="615"/>
      <c r="E414" s="615"/>
      <c r="F414" s="615"/>
      <c r="G414" s="616"/>
      <c r="H414" s="617">
        <f>SUM(H415:K415)</f>
        <v>0</v>
      </c>
      <c r="I414" s="618"/>
      <c r="J414" s="618"/>
      <c r="K414" s="619"/>
      <c r="L414" s="201"/>
      <c r="M414" s="201"/>
      <c r="N414" s="201"/>
      <c r="O414" s="168"/>
      <c r="P414" s="201"/>
      <c r="Q414" s="201"/>
      <c r="R414" s="201"/>
      <c r="S414" s="201"/>
      <c r="T414" s="201"/>
      <c r="U414" s="201"/>
      <c r="V414" s="201"/>
      <c r="W414" s="201"/>
      <c r="X414" s="197"/>
      <c r="Y414" s="197"/>
    </row>
    <row r="415" spans="1:25" ht="13.9" customHeight="1" thickBot="1">
      <c r="A415" s="201"/>
      <c r="B415" s="201"/>
      <c r="C415" s="620" t="s">
        <v>61</v>
      </c>
      <c r="D415" s="621"/>
      <c r="E415" s="621"/>
      <c r="F415" s="621"/>
      <c r="G415" s="622"/>
      <c r="H415" s="623"/>
      <c r="I415" s="623"/>
      <c r="J415" s="623"/>
      <c r="K415" s="624"/>
      <c r="L415" s="201"/>
      <c r="M415" s="201"/>
      <c r="N415" s="201"/>
      <c r="O415" s="168"/>
      <c r="P415" s="201"/>
      <c r="Q415" s="201"/>
      <c r="R415" s="201"/>
      <c r="S415" s="201"/>
      <c r="T415" s="201"/>
      <c r="U415" s="201"/>
      <c r="V415" s="201"/>
      <c r="W415" s="201"/>
      <c r="X415" s="197"/>
      <c r="Y415" s="197"/>
    </row>
    <row r="416" spans="1:25" ht="13.9" customHeight="1" thickBot="1">
      <c r="A416" s="201"/>
      <c r="B416" s="201"/>
      <c r="C416" s="603" t="s">
        <v>20</v>
      </c>
      <c r="D416" s="604"/>
      <c r="E416" s="604"/>
      <c r="F416" s="604"/>
      <c r="G416" s="605"/>
      <c r="H416" s="606">
        <f>H414+H407</f>
        <v>24865.300000000003</v>
      </c>
      <c r="I416" s="606"/>
      <c r="J416" s="606"/>
      <c r="K416" s="607"/>
      <c r="L416" s="201"/>
      <c r="M416" s="201"/>
      <c r="N416" s="201"/>
      <c r="O416" s="168"/>
      <c r="P416" s="201"/>
      <c r="Q416" s="201"/>
      <c r="R416" s="201"/>
      <c r="S416" s="201"/>
      <c r="T416" s="201"/>
      <c r="U416" s="201"/>
      <c r="V416" s="201"/>
      <c r="W416" s="201"/>
      <c r="X416" s="197"/>
      <c r="Y416" s="197"/>
    </row>
    <row r="417" spans="1:17">
      <c r="A417" s="197"/>
      <c r="B417" s="197"/>
      <c r="C417" s="197"/>
      <c r="D417" s="197"/>
      <c r="E417" s="197"/>
      <c r="F417" s="197"/>
      <c r="G417" s="197"/>
      <c r="H417" s="192"/>
      <c r="I417" s="334"/>
      <c r="J417" s="192"/>
      <c r="K417" s="192"/>
      <c r="L417" s="197"/>
      <c r="M417" s="197"/>
      <c r="N417" s="197"/>
      <c r="O417" s="197"/>
      <c r="P417" s="197"/>
      <c r="Q417" s="197"/>
    </row>
  </sheetData>
  <mergeCells count="553">
    <mergeCell ref="E234:E237"/>
    <mergeCell ref="F234:F237"/>
    <mergeCell ref="C416:G416"/>
    <mergeCell ref="H416:K416"/>
    <mergeCell ref="C413:G413"/>
    <mergeCell ref="H413:K413"/>
    <mergeCell ref="C414:G414"/>
    <mergeCell ref="H414:K414"/>
    <mergeCell ref="C415:G415"/>
    <mergeCell ref="H415:K415"/>
    <mergeCell ref="C410:G410"/>
    <mergeCell ref="H410:K410"/>
    <mergeCell ref="C411:G411"/>
    <mergeCell ref="H411:K411"/>
    <mergeCell ref="C412:G412"/>
    <mergeCell ref="H412:K412"/>
    <mergeCell ref="C407:G407"/>
    <mergeCell ref="H407:K407"/>
    <mergeCell ref="C408:G408"/>
    <mergeCell ref="H408:K408"/>
    <mergeCell ref="C409:G409"/>
    <mergeCell ref="H409:K409"/>
    <mergeCell ref="C400:G400"/>
    <mergeCell ref="B401:G401"/>
    <mergeCell ref="B402:G402"/>
    <mergeCell ref="N402:Q402"/>
    <mergeCell ref="C406:G406"/>
    <mergeCell ref="H406:K406"/>
    <mergeCell ref="D384:D387"/>
    <mergeCell ref="E384:E387"/>
    <mergeCell ref="F384:F387"/>
    <mergeCell ref="A392:A395"/>
    <mergeCell ref="B392:B395"/>
    <mergeCell ref="C392:C395"/>
    <mergeCell ref="D392:D395"/>
    <mergeCell ref="E392:E395"/>
    <mergeCell ref="F392:F395"/>
    <mergeCell ref="A388:A391"/>
    <mergeCell ref="B388:B391"/>
    <mergeCell ref="C388:C391"/>
    <mergeCell ref="D388:D391"/>
    <mergeCell ref="E388:E391"/>
    <mergeCell ref="F388:F391"/>
    <mergeCell ref="A380:A383"/>
    <mergeCell ref="B380:B383"/>
    <mergeCell ref="C380:C383"/>
    <mergeCell ref="D380:D383"/>
    <mergeCell ref="E380:E383"/>
    <mergeCell ref="F380:F383"/>
    <mergeCell ref="A376:A379"/>
    <mergeCell ref="B376:B379"/>
    <mergeCell ref="C376:C379"/>
    <mergeCell ref="D376:D379"/>
    <mergeCell ref="E376:E379"/>
    <mergeCell ref="F376:F379"/>
    <mergeCell ref="A373:A375"/>
    <mergeCell ref="B373:B375"/>
    <mergeCell ref="C373:C375"/>
    <mergeCell ref="D373:D375"/>
    <mergeCell ref="E373:E375"/>
    <mergeCell ref="F373:F375"/>
    <mergeCell ref="F367:F370"/>
    <mergeCell ref="N367:N368"/>
    <mergeCell ref="A371:A372"/>
    <mergeCell ref="B371:B372"/>
    <mergeCell ref="C371:C372"/>
    <mergeCell ref="D371:D372"/>
    <mergeCell ref="E371:E372"/>
    <mergeCell ref="F371:F372"/>
    <mergeCell ref="D363:D366"/>
    <mergeCell ref="E363:E366"/>
    <mergeCell ref="A367:A370"/>
    <mergeCell ref="B367:B370"/>
    <mergeCell ref="C367:C370"/>
    <mergeCell ref="D367:D370"/>
    <mergeCell ref="E367:E370"/>
    <mergeCell ref="A359:A362"/>
    <mergeCell ref="B359:B362"/>
    <mergeCell ref="C359:C362"/>
    <mergeCell ref="D359:D362"/>
    <mergeCell ref="E359:E362"/>
    <mergeCell ref="F359:F362"/>
    <mergeCell ref="A354:A358"/>
    <mergeCell ref="B354:B358"/>
    <mergeCell ref="C354:C358"/>
    <mergeCell ref="D354:D358"/>
    <mergeCell ref="E354:E358"/>
    <mergeCell ref="F354:F358"/>
    <mergeCell ref="A349:A353"/>
    <mergeCell ref="B349:B353"/>
    <mergeCell ref="C349:C353"/>
    <mergeCell ref="D349:D353"/>
    <mergeCell ref="E349:E353"/>
    <mergeCell ref="F349:F353"/>
    <mergeCell ref="A344:A348"/>
    <mergeCell ref="B344:B348"/>
    <mergeCell ref="C344:C348"/>
    <mergeCell ref="D344:D348"/>
    <mergeCell ref="E344:E348"/>
    <mergeCell ref="F344:F348"/>
    <mergeCell ref="A339:A343"/>
    <mergeCell ref="B339:B343"/>
    <mergeCell ref="C339:C343"/>
    <mergeCell ref="D339:D343"/>
    <mergeCell ref="E339:E343"/>
    <mergeCell ref="F339:F343"/>
    <mergeCell ref="A334:A338"/>
    <mergeCell ref="B334:B338"/>
    <mergeCell ref="C334:C338"/>
    <mergeCell ref="D334:D338"/>
    <mergeCell ref="E334:E338"/>
    <mergeCell ref="F334:F338"/>
    <mergeCell ref="A329:A333"/>
    <mergeCell ref="B329:B333"/>
    <mergeCell ref="C329:C333"/>
    <mergeCell ref="D329:D333"/>
    <mergeCell ref="E329:E333"/>
    <mergeCell ref="F329:F333"/>
    <mergeCell ref="A324:A328"/>
    <mergeCell ref="B324:B328"/>
    <mergeCell ref="C324:C328"/>
    <mergeCell ref="D324:D328"/>
    <mergeCell ref="E324:E328"/>
    <mergeCell ref="F324:F328"/>
    <mergeCell ref="A319:A323"/>
    <mergeCell ref="B319:B323"/>
    <mergeCell ref="C319:C323"/>
    <mergeCell ref="D319:D323"/>
    <mergeCell ref="E319:E323"/>
    <mergeCell ref="F319:F323"/>
    <mergeCell ref="A315:A318"/>
    <mergeCell ref="B315:B318"/>
    <mergeCell ref="C315:C318"/>
    <mergeCell ref="D315:D318"/>
    <mergeCell ref="E315:E318"/>
    <mergeCell ref="F315:F318"/>
    <mergeCell ref="A311:A314"/>
    <mergeCell ref="B311:B314"/>
    <mergeCell ref="C311:C314"/>
    <mergeCell ref="D311:D314"/>
    <mergeCell ref="E311:E314"/>
    <mergeCell ref="F311:F314"/>
    <mergeCell ref="A306:A310"/>
    <mergeCell ref="B306:B310"/>
    <mergeCell ref="C306:C310"/>
    <mergeCell ref="D306:D310"/>
    <mergeCell ref="E306:E310"/>
    <mergeCell ref="F306:F310"/>
    <mergeCell ref="A301:A305"/>
    <mergeCell ref="B301:B305"/>
    <mergeCell ref="C301:C305"/>
    <mergeCell ref="D301:D305"/>
    <mergeCell ref="E301:E305"/>
    <mergeCell ref="F301:F305"/>
    <mergeCell ref="A296:A300"/>
    <mergeCell ref="B296:B300"/>
    <mergeCell ref="C296:C300"/>
    <mergeCell ref="D296:D300"/>
    <mergeCell ref="E296:E300"/>
    <mergeCell ref="F296:F300"/>
    <mergeCell ref="A292:A295"/>
    <mergeCell ref="B292:B295"/>
    <mergeCell ref="C292:C295"/>
    <mergeCell ref="D292:D295"/>
    <mergeCell ref="E292:E295"/>
    <mergeCell ref="F292:F295"/>
    <mergeCell ref="A288:A291"/>
    <mergeCell ref="B288:B291"/>
    <mergeCell ref="C288:C291"/>
    <mergeCell ref="D288:D291"/>
    <mergeCell ref="E288:E291"/>
    <mergeCell ref="F288:F291"/>
    <mergeCell ref="A284:A287"/>
    <mergeCell ref="B284:B287"/>
    <mergeCell ref="C284:C287"/>
    <mergeCell ref="D284:D287"/>
    <mergeCell ref="E284:E287"/>
    <mergeCell ref="F284:F287"/>
    <mergeCell ref="A280:A283"/>
    <mergeCell ref="B280:B283"/>
    <mergeCell ref="C280:C283"/>
    <mergeCell ref="D280:D283"/>
    <mergeCell ref="E280:E283"/>
    <mergeCell ref="F280:F283"/>
    <mergeCell ref="A276:A279"/>
    <mergeCell ref="B276:B279"/>
    <mergeCell ref="C276:C279"/>
    <mergeCell ref="D276:D279"/>
    <mergeCell ref="E276:E279"/>
    <mergeCell ref="F276:F279"/>
    <mergeCell ref="N242:N243"/>
    <mergeCell ref="N244:N245"/>
    <mergeCell ref="C268:G268"/>
    <mergeCell ref="C269:Q269"/>
    <mergeCell ref="A270:A275"/>
    <mergeCell ref="B270:B275"/>
    <mergeCell ref="C270:C275"/>
    <mergeCell ref="D270:D275"/>
    <mergeCell ref="E270:E275"/>
    <mergeCell ref="F270:F275"/>
    <mergeCell ref="E238:E241"/>
    <mergeCell ref="F238:F241"/>
    <mergeCell ref="A242:A267"/>
    <mergeCell ref="B242:B267"/>
    <mergeCell ref="C242:C267"/>
    <mergeCell ref="D242:D267"/>
    <mergeCell ref="E242:E267"/>
    <mergeCell ref="F242:F267"/>
    <mergeCell ref="D226:D229"/>
    <mergeCell ref="C227:C229"/>
    <mergeCell ref="A238:A241"/>
    <mergeCell ref="B238:B241"/>
    <mergeCell ref="C238:C241"/>
    <mergeCell ref="D238:D241"/>
    <mergeCell ref="A230:A233"/>
    <mergeCell ref="B230:B233"/>
    <mergeCell ref="C230:C233"/>
    <mergeCell ref="D230:D233"/>
    <mergeCell ref="E230:E233"/>
    <mergeCell ref="F230:F233"/>
    <mergeCell ref="A234:A237"/>
    <mergeCell ref="B234:B237"/>
    <mergeCell ref="C234:C237"/>
    <mergeCell ref="D234:D237"/>
    <mergeCell ref="A222:A225"/>
    <mergeCell ref="B222:B225"/>
    <mergeCell ref="C222:C225"/>
    <mergeCell ref="D222:D225"/>
    <mergeCell ref="E222:E225"/>
    <mergeCell ref="F222:F225"/>
    <mergeCell ref="A218:A221"/>
    <mergeCell ref="B218:B221"/>
    <mergeCell ref="C218:C221"/>
    <mergeCell ref="D218:D221"/>
    <mergeCell ref="E218:E221"/>
    <mergeCell ref="F218:F221"/>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05:A208"/>
    <mergeCell ref="B205:B208"/>
    <mergeCell ref="C205:C208"/>
    <mergeCell ref="D205:D208"/>
    <mergeCell ref="E205:E208"/>
    <mergeCell ref="F205:F208"/>
    <mergeCell ref="A201:A204"/>
    <mergeCell ref="B201:B204"/>
    <mergeCell ref="C201:C204"/>
    <mergeCell ref="D201:D204"/>
    <mergeCell ref="E201:E204"/>
    <mergeCell ref="F201:F204"/>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01:A104"/>
    <mergeCell ref="B101:B104"/>
    <mergeCell ref="C101:C104"/>
    <mergeCell ref="D101:D104"/>
    <mergeCell ref="E101:E104"/>
    <mergeCell ref="F101:F104"/>
    <mergeCell ref="A97:A100"/>
    <mergeCell ref="B97:B100"/>
    <mergeCell ref="C97:C100"/>
    <mergeCell ref="D97:D100"/>
    <mergeCell ref="E97:E100"/>
    <mergeCell ref="F97:F100"/>
    <mergeCell ref="A93:A96"/>
    <mergeCell ref="B93:B96"/>
    <mergeCell ref="C93:C96"/>
    <mergeCell ref="D93:D96"/>
    <mergeCell ref="E93:E96"/>
    <mergeCell ref="F93:F96"/>
    <mergeCell ref="A89:A92"/>
    <mergeCell ref="B89:B92"/>
    <mergeCell ref="C89:C92"/>
    <mergeCell ref="D89:D92"/>
    <mergeCell ref="E89:E92"/>
    <mergeCell ref="F89:F92"/>
    <mergeCell ref="A85:A88"/>
    <mergeCell ref="B85:B88"/>
    <mergeCell ref="C85:C88"/>
    <mergeCell ref="D85:D88"/>
    <mergeCell ref="E85:E88"/>
    <mergeCell ref="F85:F88"/>
    <mergeCell ref="A80:A84"/>
    <mergeCell ref="B80:B84"/>
    <mergeCell ref="C80:C84"/>
    <mergeCell ref="D80:D84"/>
    <mergeCell ref="E80:E84"/>
    <mergeCell ref="F80:F84"/>
    <mergeCell ref="A76:A79"/>
    <mergeCell ref="B76:B79"/>
    <mergeCell ref="C76:C79"/>
    <mergeCell ref="D76:D79"/>
    <mergeCell ref="E76:E79"/>
    <mergeCell ref="F76:F79"/>
    <mergeCell ref="A72:A75"/>
    <mergeCell ref="B72:B75"/>
    <mergeCell ref="C72:C75"/>
    <mergeCell ref="D72:D75"/>
    <mergeCell ref="E72:E75"/>
    <mergeCell ref="F72:F75"/>
    <mergeCell ref="A68:A71"/>
    <mergeCell ref="B68:B71"/>
    <mergeCell ref="C68:C71"/>
    <mergeCell ref="D68:D71"/>
    <mergeCell ref="E68:E71"/>
    <mergeCell ref="F68:F71"/>
    <mergeCell ref="A64:A67"/>
    <mergeCell ref="B64:B67"/>
    <mergeCell ref="C64:C67"/>
    <mergeCell ref="D64:D67"/>
    <mergeCell ref="E64:E67"/>
    <mergeCell ref="F64:F67"/>
    <mergeCell ref="A60:A63"/>
    <mergeCell ref="B60:B63"/>
    <mergeCell ref="C60:C63"/>
    <mergeCell ref="D60:D63"/>
    <mergeCell ref="E60:E63"/>
    <mergeCell ref="F60:F63"/>
    <mergeCell ref="A56:A59"/>
    <mergeCell ref="B56:B59"/>
    <mergeCell ref="C56:C59"/>
    <mergeCell ref="D56:D59"/>
    <mergeCell ref="E56:E59"/>
    <mergeCell ref="F56:F59"/>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A162:A165"/>
    <mergeCell ref="B162:B165"/>
    <mergeCell ref="C162:C165"/>
    <mergeCell ref="D162:D165"/>
    <mergeCell ref="E162:E165"/>
    <mergeCell ref="F162:F165"/>
    <mergeCell ref="A396:A399"/>
    <mergeCell ref="B396:B399"/>
    <mergeCell ref="C396:C399"/>
    <mergeCell ref="D396:D399"/>
    <mergeCell ref="E396:E399"/>
    <mergeCell ref="F396:F399"/>
    <mergeCell ref="A175:A179"/>
    <mergeCell ref="B175:B179"/>
    <mergeCell ref="C175:C179"/>
    <mergeCell ref="D175:D179"/>
    <mergeCell ref="E175:E179"/>
    <mergeCell ref="F175:F179"/>
    <mergeCell ref="C166:G166"/>
    <mergeCell ref="B167:G167"/>
    <mergeCell ref="B168:Q168"/>
    <mergeCell ref="C169:Q169"/>
    <mergeCell ref="A170:A174"/>
    <mergeCell ref="B170:B174"/>
  </mergeCells>
  <pageMargins left="0.7" right="0.7" top="0.75" bottom="0.75" header="0.3" footer="0.3"/>
  <pageSetup paperSize="9" scale="9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zoomScaleNormal="100" workbookViewId="0">
      <selection sqref="A1:XFD1"/>
    </sheetView>
  </sheetViews>
  <sheetFormatPr defaultRowHeight="12.75"/>
  <cols>
    <col min="1" max="1" width="2.7109375" customWidth="1"/>
    <col min="2" max="3" width="2.5703125" customWidth="1"/>
    <col min="4" max="4" width="25.7109375" customWidth="1"/>
    <col min="5" max="5" width="7.85546875" customWidth="1"/>
    <col min="6" max="6" width="7.28515625" customWidth="1"/>
    <col min="7" max="7" width="4.85546875" customWidth="1"/>
    <col min="8" max="8" width="5.7109375" customWidth="1"/>
    <col min="9" max="10" width="5.85546875" customWidth="1"/>
    <col min="11" max="11" width="5" customWidth="1"/>
    <col min="12" max="12" width="5.5703125" customWidth="1"/>
    <col min="13" max="13" width="5.85546875" customWidth="1"/>
    <col min="14" max="14" width="32.28515625" customWidth="1"/>
    <col min="15" max="15" width="4.7109375" customWidth="1"/>
    <col min="16" max="16" width="4.28515625" customWidth="1"/>
    <col min="17" max="17" width="4.7109375" customWidth="1"/>
    <col min="18" max="23" width="9.140625" customWidth="1"/>
  </cols>
  <sheetData>
    <row r="1" spans="1:23" ht="15.75">
      <c r="A1" s="198"/>
      <c r="B1" s="198"/>
      <c r="C1" s="198"/>
      <c r="D1" s="340" t="s">
        <v>247</v>
      </c>
      <c r="E1" s="186"/>
      <c r="F1" s="198"/>
      <c r="G1" s="203"/>
      <c r="H1" s="198"/>
      <c r="I1" s="198"/>
      <c r="J1" s="198"/>
      <c r="K1" s="198"/>
      <c r="L1" s="226"/>
      <c r="M1" s="222"/>
      <c r="N1" s="222"/>
      <c r="O1" s="222"/>
      <c r="P1" s="222"/>
      <c r="Q1" s="222"/>
      <c r="R1" s="218"/>
      <c r="S1" s="218"/>
      <c r="T1" s="218"/>
      <c r="U1" s="218"/>
      <c r="V1" s="218"/>
      <c r="W1" s="218"/>
    </row>
    <row r="2" spans="1:23" ht="13.5" thickBot="1">
      <c r="A2" s="9"/>
      <c r="B2" s="10"/>
      <c r="C2" s="10"/>
      <c r="D2" s="656" t="s">
        <v>34</v>
      </c>
      <c r="E2" s="656"/>
      <c r="F2" s="656"/>
      <c r="G2" s="656"/>
      <c r="H2" s="656"/>
      <c r="I2" s="656"/>
      <c r="J2" s="656"/>
      <c r="K2" s="656"/>
      <c r="L2" s="656"/>
      <c r="M2" s="656"/>
      <c r="N2" s="656"/>
      <c r="O2" s="656"/>
      <c r="P2" s="656"/>
      <c r="Q2" s="656"/>
      <c r="R2" s="656"/>
      <c r="S2" s="656"/>
      <c r="T2" s="656"/>
      <c r="U2" s="656"/>
      <c r="V2" s="656"/>
      <c r="W2" s="656"/>
    </row>
    <row r="3" spans="1:23" ht="34.15" customHeight="1">
      <c r="A3" s="657" t="s">
        <v>0</v>
      </c>
      <c r="B3" s="660" t="s">
        <v>1</v>
      </c>
      <c r="C3" s="660" t="s">
        <v>2</v>
      </c>
      <c r="D3" s="663" t="s">
        <v>3</v>
      </c>
      <c r="E3" s="666" t="s">
        <v>4</v>
      </c>
      <c r="F3" s="669" t="s">
        <v>5</v>
      </c>
      <c r="G3" s="672" t="s">
        <v>6</v>
      </c>
      <c r="H3" s="675" t="s">
        <v>204</v>
      </c>
      <c r="I3" s="676"/>
      <c r="J3" s="676"/>
      <c r="K3" s="677"/>
      <c r="L3" s="678" t="s">
        <v>183</v>
      </c>
      <c r="M3" s="643" t="s">
        <v>208</v>
      </c>
      <c r="N3" s="646" t="s">
        <v>21</v>
      </c>
      <c r="O3" s="647"/>
      <c r="P3" s="647"/>
      <c r="Q3" s="648"/>
      <c r="R3" s="218"/>
      <c r="S3" s="218"/>
      <c r="T3" s="218"/>
      <c r="U3" s="218"/>
      <c r="V3" s="218"/>
      <c r="W3" s="218"/>
    </row>
    <row r="4" spans="1:23">
      <c r="A4" s="658"/>
      <c r="B4" s="661"/>
      <c r="C4" s="661"/>
      <c r="D4" s="664"/>
      <c r="E4" s="667"/>
      <c r="F4" s="670"/>
      <c r="G4" s="673"/>
      <c r="H4" s="649" t="s">
        <v>7</v>
      </c>
      <c r="I4" s="651" t="s">
        <v>8</v>
      </c>
      <c r="J4" s="651"/>
      <c r="K4" s="504" t="s">
        <v>68</v>
      </c>
      <c r="L4" s="679"/>
      <c r="M4" s="644"/>
      <c r="N4" s="652" t="s">
        <v>33</v>
      </c>
      <c r="O4" s="654" t="s">
        <v>9</v>
      </c>
      <c r="P4" s="654"/>
      <c r="Q4" s="655"/>
      <c r="R4" s="218"/>
      <c r="S4" s="218"/>
      <c r="T4" s="218"/>
      <c r="U4" s="218"/>
      <c r="V4" s="218"/>
      <c r="W4" s="218"/>
    </row>
    <row r="5" spans="1:23" ht="80.45" customHeight="1" thickBot="1">
      <c r="A5" s="659"/>
      <c r="B5" s="662"/>
      <c r="C5" s="662"/>
      <c r="D5" s="665"/>
      <c r="E5" s="668"/>
      <c r="F5" s="671"/>
      <c r="G5" s="674"/>
      <c r="H5" s="650"/>
      <c r="I5" s="337" t="s">
        <v>7</v>
      </c>
      <c r="J5" s="339" t="s">
        <v>10</v>
      </c>
      <c r="K5" s="505"/>
      <c r="L5" s="680"/>
      <c r="M5" s="645"/>
      <c r="N5" s="653"/>
      <c r="O5" s="204" t="s">
        <v>52</v>
      </c>
      <c r="P5" s="204" t="s">
        <v>65</v>
      </c>
      <c r="Q5" s="205" t="s">
        <v>203</v>
      </c>
      <c r="R5" s="218"/>
      <c r="S5" s="218"/>
      <c r="T5" s="218"/>
      <c r="U5" s="218"/>
      <c r="V5" s="218"/>
      <c r="W5" s="218"/>
    </row>
    <row r="6" spans="1:23" ht="13.5" thickBot="1">
      <c r="A6" s="206" t="s">
        <v>11</v>
      </c>
      <c r="B6" s="691" t="s">
        <v>248</v>
      </c>
      <c r="C6" s="691"/>
      <c r="D6" s="691"/>
      <c r="E6" s="691"/>
      <c r="F6" s="691"/>
      <c r="G6" s="691"/>
      <c r="H6" s="691"/>
      <c r="I6" s="691"/>
      <c r="J6" s="691"/>
      <c r="K6" s="691"/>
      <c r="L6" s="691"/>
      <c r="M6" s="691"/>
      <c r="N6" s="691"/>
      <c r="O6" s="691"/>
      <c r="P6" s="691"/>
      <c r="Q6" s="692"/>
      <c r="R6" s="218"/>
      <c r="S6" s="218"/>
      <c r="T6" s="218"/>
      <c r="U6" s="218"/>
      <c r="V6" s="218"/>
      <c r="W6" s="218"/>
    </row>
    <row r="7" spans="1:23" ht="13.5" thickBot="1">
      <c r="A7" s="227" t="s">
        <v>11</v>
      </c>
      <c r="B7" s="341" t="s">
        <v>11</v>
      </c>
      <c r="C7" s="693" t="s">
        <v>249</v>
      </c>
      <c r="D7" s="693"/>
      <c r="E7" s="693"/>
      <c r="F7" s="693"/>
      <c r="G7" s="693"/>
      <c r="H7" s="693"/>
      <c r="I7" s="693"/>
      <c r="J7" s="693"/>
      <c r="K7" s="693"/>
      <c r="L7" s="693"/>
      <c r="M7" s="693"/>
      <c r="N7" s="693"/>
      <c r="O7" s="693"/>
      <c r="P7" s="693"/>
      <c r="Q7" s="694"/>
      <c r="R7" s="218"/>
      <c r="S7" s="218"/>
      <c r="T7" s="218"/>
      <c r="U7" s="218"/>
      <c r="V7" s="218"/>
      <c r="W7" s="218"/>
    </row>
    <row r="8" spans="1:23" ht="63.75">
      <c r="A8" s="695" t="s">
        <v>11</v>
      </c>
      <c r="B8" s="697" t="s">
        <v>11</v>
      </c>
      <c r="C8" s="682" t="s">
        <v>11</v>
      </c>
      <c r="D8" s="698" t="s">
        <v>250</v>
      </c>
      <c r="E8" s="699" t="s">
        <v>251</v>
      </c>
      <c r="F8" s="700" t="s">
        <v>252</v>
      </c>
      <c r="G8" s="399" t="s">
        <v>37</v>
      </c>
      <c r="H8" s="400">
        <f>I8+K8</f>
        <v>2196.5</v>
      </c>
      <c r="I8" s="392">
        <v>2068.5</v>
      </c>
      <c r="J8" s="392">
        <v>1725.9</v>
      </c>
      <c r="K8" s="401">
        <v>128</v>
      </c>
      <c r="L8" s="342">
        <v>2270</v>
      </c>
      <c r="M8" s="342">
        <v>2400</v>
      </c>
      <c r="N8" s="402" t="s">
        <v>253</v>
      </c>
      <c r="O8" s="403">
        <v>2150</v>
      </c>
      <c r="P8" s="403">
        <v>2200</v>
      </c>
      <c r="Q8" s="404">
        <v>2250</v>
      </c>
      <c r="R8" s="218"/>
      <c r="S8" s="218"/>
      <c r="T8" s="218"/>
      <c r="U8" s="218"/>
      <c r="V8" s="218"/>
      <c r="W8" s="218"/>
    </row>
    <row r="9" spans="1:23" ht="38.25">
      <c r="A9" s="696"/>
      <c r="B9" s="697"/>
      <c r="C9" s="682"/>
      <c r="D9" s="698"/>
      <c r="E9" s="699"/>
      <c r="F9" s="700"/>
      <c r="G9" s="343" t="s">
        <v>37</v>
      </c>
      <c r="H9" s="344">
        <f>I9+K9</f>
        <v>374.9</v>
      </c>
      <c r="I9" s="345">
        <v>374.9</v>
      </c>
      <c r="J9" s="345">
        <v>0</v>
      </c>
      <c r="K9" s="346">
        <v>0</v>
      </c>
      <c r="L9" s="347">
        <v>400</v>
      </c>
      <c r="M9" s="347">
        <v>450</v>
      </c>
      <c r="N9" s="405" t="s">
        <v>254</v>
      </c>
      <c r="O9" s="406">
        <v>3400</v>
      </c>
      <c r="P9" s="403">
        <v>3450</v>
      </c>
      <c r="Q9" s="404">
        <v>3500</v>
      </c>
      <c r="R9" s="218"/>
      <c r="S9" s="218"/>
      <c r="T9" s="218"/>
      <c r="U9" s="218"/>
      <c r="V9" s="218"/>
      <c r="W9" s="218"/>
    </row>
    <row r="10" spans="1:23">
      <c r="A10" s="696"/>
      <c r="B10" s="697"/>
      <c r="C10" s="682"/>
      <c r="D10" s="698"/>
      <c r="E10" s="699"/>
      <c r="F10" s="700"/>
      <c r="G10" s="348" t="s">
        <v>181</v>
      </c>
      <c r="H10" s="349">
        <f>I10+K10</f>
        <v>160</v>
      </c>
      <c r="I10" s="350">
        <v>151</v>
      </c>
      <c r="J10" s="350">
        <v>0</v>
      </c>
      <c r="K10" s="351">
        <v>9</v>
      </c>
      <c r="L10" s="352">
        <v>200</v>
      </c>
      <c r="M10" s="352">
        <v>250</v>
      </c>
      <c r="N10" s="402"/>
      <c r="O10" s="406"/>
      <c r="P10" s="403"/>
      <c r="Q10" s="404"/>
      <c r="R10" s="218"/>
      <c r="S10" s="218"/>
      <c r="T10" s="218"/>
      <c r="U10" s="218"/>
      <c r="V10" s="218"/>
      <c r="W10" s="218"/>
    </row>
    <row r="11" spans="1:23" ht="25.5">
      <c r="A11" s="696"/>
      <c r="B11" s="697"/>
      <c r="C11" s="682"/>
      <c r="D11" s="698"/>
      <c r="E11" s="699"/>
      <c r="F11" s="700"/>
      <c r="G11" s="353" t="s">
        <v>184</v>
      </c>
      <c r="H11" s="349">
        <f>I11+K11</f>
        <v>0</v>
      </c>
      <c r="I11" s="350">
        <v>0</v>
      </c>
      <c r="J11" s="350">
        <v>0</v>
      </c>
      <c r="K11" s="351">
        <v>0</v>
      </c>
      <c r="L11" s="352">
        <v>0</v>
      </c>
      <c r="M11" s="352">
        <v>0</v>
      </c>
      <c r="N11" s="402" t="s">
        <v>255</v>
      </c>
      <c r="O11" s="406">
        <v>1500</v>
      </c>
      <c r="P11" s="403">
        <v>1510</v>
      </c>
      <c r="Q11" s="404">
        <v>1520</v>
      </c>
      <c r="R11" s="218"/>
      <c r="S11" s="218"/>
      <c r="T11" s="218"/>
      <c r="U11" s="218"/>
      <c r="V11" s="218"/>
      <c r="W11" s="218"/>
    </row>
    <row r="12" spans="1:23" ht="25.5">
      <c r="A12" s="338"/>
      <c r="B12" s="379"/>
      <c r="C12" s="682"/>
      <c r="D12" s="698"/>
      <c r="E12" s="699"/>
      <c r="F12" s="700"/>
      <c r="G12" s="354" t="s">
        <v>53</v>
      </c>
      <c r="H12" s="355">
        <f>I12+K12</f>
        <v>0</v>
      </c>
      <c r="I12" s="355">
        <v>0</v>
      </c>
      <c r="J12" s="355">
        <v>0</v>
      </c>
      <c r="K12" s="356">
        <v>0</v>
      </c>
      <c r="L12" s="357">
        <v>0</v>
      </c>
      <c r="M12" s="357">
        <v>0</v>
      </c>
      <c r="N12" s="405" t="s">
        <v>256</v>
      </c>
      <c r="O12" s="406">
        <v>45</v>
      </c>
      <c r="P12" s="406">
        <v>46</v>
      </c>
      <c r="Q12" s="407">
        <v>47</v>
      </c>
      <c r="R12" s="218"/>
      <c r="S12" s="218"/>
      <c r="T12" s="218"/>
      <c r="U12" s="218"/>
      <c r="V12" s="218"/>
      <c r="W12" s="218"/>
    </row>
    <row r="13" spans="1:23" ht="13.5" thickBot="1">
      <c r="A13" s="338"/>
      <c r="B13" s="379"/>
      <c r="C13" s="682"/>
      <c r="D13" s="408"/>
      <c r="E13" s="409"/>
      <c r="F13" s="410"/>
      <c r="G13" s="358" t="s">
        <v>12</v>
      </c>
      <c r="H13" s="359">
        <f t="shared" ref="H13:M13" si="0">H8+H9+H11+H10+H12</f>
        <v>2731.4</v>
      </c>
      <c r="I13" s="359">
        <f t="shared" si="0"/>
        <v>2594.4</v>
      </c>
      <c r="J13" s="359">
        <f t="shared" si="0"/>
        <v>1725.9</v>
      </c>
      <c r="K13" s="360">
        <f t="shared" si="0"/>
        <v>137</v>
      </c>
      <c r="L13" s="361">
        <f t="shared" si="0"/>
        <v>2870</v>
      </c>
      <c r="M13" s="361">
        <f t="shared" si="0"/>
        <v>3100</v>
      </c>
      <c r="N13" s="192"/>
      <c r="O13" s="411"/>
      <c r="P13" s="412"/>
      <c r="Q13" s="413"/>
      <c r="R13" s="218"/>
      <c r="S13" s="218"/>
      <c r="T13" s="218"/>
      <c r="U13" s="218"/>
      <c r="V13" s="218"/>
      <c r="W13" s="218"/>
    </row>
    <row r="14" spans="1:23" ht="25.5">
      <c r="A14" s="695" t="s">
        <v>11</v>
      </c>
      <c r="B14" s="718" t="s">
        <v>11</v>
      </c>
      <c r="C14" s="681" t="s">
        <v>13</v>
      </c>
      <c r="D14" s="684" t="s">
        <v>257</v>
      </c>
      <c r="E14" s="687" t="s">
        <v>258</v>
      </c>
      <c r="F14" s="689" t="s">
        <v>259</v>
      </c>
      <c r="G14" s="721" t="s">
        <v>37</v>
      </c>
      <c r="H14" s="724">
        <f>I14+K14</f>
        <v>21.7</v>
      </c>
      <c r="I14" s="727">
        <v>21.7</v>
      </c>
      <c r="J14" s="730">
        <v>0</v>
      </c>
      <c r="K14" s="733">
        <v>0</v>
      </c>
      <c r="L14" s="711">
        <v>40</v>
      </c>
      <c r="M14" s="711">
        <v>50</v>
      </c>
      <c r="N14" s="387" t="s">
        <v>260</v>
      </c>
      <c r="O14" s="414">
        <v>25</v>
      </c>
      <c r="P14" s="414">
        <v>30</v>
      </c>
      <c r="Q14" s="415">
        <v>32</v>
      </c>
      <c r="R14" s="218"/>
      <c r="S14" s="218"/>
      <c r="T14" s="218"/>
      <c r="U14" s="218"/>
      <c r="V14" s="218"/>
      <c r="W14" s="218"/>
    </row>
    <row r="15" spans="1:23" ht="38.25">
      <c r="A15" s="696"/>
      <c r="B15" s="697"/>
      <c r="C15" s="682"/>
      <c r="D15" s="685"/>
      <c r="E15" s="688"/>
      <c r="F15" s="690"/>
      <c r="G15" s="722"/>
      <c r="H15" s="725"/>
      <c r="I15" s="728"/>
      <c r="J15" s="731"/>
      <c r="K15" s="734"/>
      <c r="L15" s="712"/>
      <c r="M15" s="712"/>
      <c r="N15" s="188" t="s">
        <v>261</v>
      </c>
      <c r="O15" s="406">
        <v>40</v>
      </c>
      <c r="P15" s="406">
        <v>42</v>
      </c>
      <c r="Q15" s="407">
        <v>44</v>
      </c>
      <c r="R15" s="218"/>
      <c r="S15" s="218"/>
      <c r="T15" s="218"/>
      <c r="U15" s="218"/>
      <c r="V15" s="218"/>
      <c r="W15" s="218"/>
    </row>
    <row r="16" spans="1:23" ht="38.25">
      <c r="A16" s="696"/>
      <c r="B16" s="697"/>
      <c r="C16" s="682"/>
      <c r="D16" s="685"/>
      <c r="E16" s="688"/>
      <c r="F16" s="690"/>
      <c r="G16" s="723"/>
      <c r="H16" s="726"/>
      <c r="I16" s="729"/>
      <c r="J16" s="732"/>
      <c r="K16" s="735"/>
      <c r="L16" s="713"/>
      <c r="M16" s="713"/>
      <c r="N16" s="188" t="s">
        <v>262</v>
      </c>
      <c r="O16" s="406">
        <v>5</v>
      </c>
      <c r="P16" s="406">
        <v>6</v>
      </c>
      <c r="Q16" s="407">
        <v>7</v>
      </c>
      <c r="R16" s="218"/>
      <c r="S16" s="218"/>
      <c r="T16" s="218"/>
      <c r="U16" s="218"/>
      <c r="V16" s="218"/>
      <c r="W16" s="218"/>
    </row>
    <row r="17" spans="1:23" ht="15.6" customHeight="1" thickBot="1">
      <c r="A17" s="224"/>
      <c r="B17" s="219"/>
      <c r="C17" s="683"/>
      <c r="D17" s="686"/>
      <c r="E17" s="371"/>
      <c r="F17" s="389"/>
      <c r="G17" s="209" t="s">
        <v>12</v>
      </c>
      <c r="H17" s="362">
        <f t="shared" ref="H17:M17" si="1">H14+H15+H16</f>
        <v>21.7</v>
      </c>
      <c r="I17" s="189">
        <f t="shared" si="1"/>
        <v>21.7</v>
      </c>
      <c r="J17" s="189">
        <f t="shared" si="1"/>
        <v>0</v>
      </c>
      <c r="K17" s="190">
        <f t="shared" si="1"/>
        <v>0</v>
      </c>
      <c r="L17" s="11">
        <f t="shared" si="1"/>
        <v>40</v>
      </c>
      <c r="M17" s="189">
        <f t="shared" si="1"/>
        <v>50</v>
      </c>
      <c r="N17" s="416" t="s">
        <v>263</v>
      </c>
      <c r="O17" s="417">
        <v>6</v>
      </c>
      <c r="P17" s="417">
        <v>7</v>
      </c>
      <c r="Q17" s="418">
        <v>7</v>
      </c>
      <c r="R17" s="218"/>
      <c r="S17" s="218"/>
      <c r="T17" s="218"/>
      <c r="U17" s="218"/>
      <c r="V17" s="218"/>
      <c r="W17" s="218"/>
    </row>
    <row r="18" spans="1:23" ht="25.5">
      <c r="A18" s="714" t="s">
        <v>11</v>
      </c>
      <c r="B18" s="378" t="s">
        <v>11</v>
      </c>
      <c r="C18" s="681" t="s">
        <v>35</v>
      </c>
      <c r="D18" s="369" t="s">
        <v>264</v>
      </c>
      <c r="E18" s="716" t="s">
        <v>265</v>
      </c>
      <c r="F18" s="689" t="s">
        <v>259</v>
      </c>
      <c r="G18" s="390" t="s">
        <v>37</v>
      </c>
      <c r="H18" s="363">
        <f>I18+K18</f>
        <v>3.5</v>
      </c>
      <c r="I18" s="391">
        <v>3.5</v>
      </c>
      <c r="J18" s="391"/>
      <c r="K18" s="419">
        <v>0</v>
      </c>
      <c r="L18" s="420">
        <v>5</v>
      </c>
      <c r="M18" s="421">
        <v>8</v>
      </c>
      <c r="N18" s="387" t="s">
        <v>266</v>
      </c>
      <c r="O18" s="414">
        <v>5</v>
      </c>
      <c r="P18" s="414">
        <v>6</v>
      </c>
      <c r="Q18" s="415">
        <v>6</v>
      </c>
      <c r="R18" s="218"/>
      <c r="S18" s="218"/>
      <c r="T18" s="218"/>
      <c r="U18" s="218"/>
      <c r="V18" s="218"/>
      <c r="W18" s="218"/>
    </row>
    <row r="19" spans="1:23" ht="13.5" thickBot="1">
      <c r="A19" s="715"/>
      <c r="B19" s="219"/>
      <c r="C19" s="683"/>
      <c r="D19" s="370"/>
      <c r="E19" s="717"/>
      <c r="F19" s="702"/>
      <c r="G19" s="209" t="s">
        <v>12</v>
      </c>
      <c r="H19" s="189">
        <f t="shared" ref="H19:M19" si="2">H18*1</f>
        <v>3.5</v>
      </c>
      <c r="I19" s="189">
        <f t="shared" si="2"/>
        <v>3.5</v>
      </c>
      <c r="J19" s="189">
        <f t="shared" si="2"/>
        <v>0</v>
      </c>
      <c r="K19" s="190">
        <f t="shared" si="2"/>
        <v>0</v>
      </c>
      <c r="L19" s="11">
        <f t="shared" si="2"/>
        <v>5</v>
      </c>
      <c r="M19" s="189">
        <f t="shared" si="2"/>
        <v>8</v>
      </c>
      <c r="N19" s="234"/>
      <c r="O19" s="422"/>
      <c r="P19" s="422"/>
      <c r="Q19" s="423"/>
      <c r="R19" s="218"/>
      <c r="S19" s="218"/>
      <c r="T19" s="218"/>
      <c r="U19" s="218"/>
      <c r="V19" s="218"/>
      <c r="W19" s="218"/>
    </row>
    <row r="20" spans="1:23" ht="25.5">
      <c r="A20" s="695" t="s">
        <v>11</v>
      </c>
      <c r="B20" s="718" t="s">
        <v>11</v>
      </c>
      <c r="C20" s="681" t="s">
        <v>36</v>
      </c>
      <c r="D20" s="719" t="s">
        <v>267</v>
      </c>
      <c r="E20" s="687" t="s">
        <v>258</v>
      </c>
      <c r="F20" s="701" t="s">
        <v>55</v>
      </c>
      <c r="G20" s="703" t="s">
        <v>37</v>
      </c>
      <c r="H20" s="705">
        <f>I20+K20</f>
        <v>636</v>
      </c>
      <c r="I20" s="707">
        <v>636</v>
      </c>
      <c r="J20" s="707">
        <v>0</v>
      </c>
      <c r="K20" s="709">
        <v>0</v>
      </c>
      <c r="L20" s="420">
        <v>700</v>
      </c>
      <c r="M20" s="421">
        <v>700</v>
      </c>
      <c r="N20" s="387" t="s">
        <v>268</v>
      </c>
      <c r="O20" s="414">
        <v>10</v>
      </c>
      <c r="P20" s="414">
        <v>12</v>
      </c>
      <c r="Q20" s="415">
        <v>14</v>
      </c>
      <c r="R20" s="218"/>
      <c r="S20" s="218"/>
      <c r="T20" s="218"/>
      <c r="U20" s="218"/>
      <c r="V20" s="218"/>
      <c r="W20" s="218"/>
    </row>
    <row r="21" spans="1:23" ht="25.5">
      <c r="A21" s="696"/>
      <c r="B21" s="697"/>
      <c r="C21" s="682"/>
      <c r="D21" s="685"/>
      <c r="E21" s="688"/>
      <c r="F21" s="690"/>
      <c r="G21" s="704"/>
      <c r="H21" s="706"/>
      <c r="I21" s="708"/>
      <c r="J21" s="708"/>
      <c r="K21" s="710"/>
      <c r="L21" s="16"/>
      <c r="M21" s="424"/>
      <c r="N21" s="193" t="s">
        <v>269</v>
      </c>
      <c r="O21" s="425">
        <v>50</v>
      </c>
      <c r="P21" s="425">
        <v>58</v>
      </c>
      <c r="Q21" s="426">
        <v>58</v>
      </c>
      <c r="R21" s="218"/>
      <c r="S21" s="218"/>
      <c r="T21" s="218"/>
      <c r="U21" s="218"/>
      <c r="V21" s="218"/>
      <c r="W21" s="218"/>
    </row>
    <row r="22" spans="1:23" ht="29.45" customHeight="1" thickBot="1">
      <c r="A22" s="224"/>
      <c r="B22" s="219"/>
      <c r="C22" s="683"/>
      <c r="D22" s="720"/>
      <c r="E22" s="717"/>
      <c r="F22" s="702"/>
      <c r="G22" s="209" t="s">
        <v>12</v>
      </c>
      <c r="H22" s="189">
        <f t="shared" ref="H22:M22" si="3">H20*1</f>
        <v>636</v>
      </c>
      <c r="I22" s="189">
        <f t="shared" si="3"/>
        <v>636</v>
      </c>
      <c r="J22" s="189">
        <f t="shared" si="3"/>
        <v>0</v>
      </c>
      <c r="K22" s="190">
        <f t="shared" si="3"/>
        <v>0</v>
      </c>
      <c r="L22" s="11">
        <f t="shared" si="3"/>
        <v>700</v>
      </c>
      <c r="M22" s="189">
        <f t="shared" si="3"/>
        <v>700</v>
      </c>
      <c r="N22" s="234"/>
      <c r="O22" s="187"/>
      <c r="P22" s="187"/>
      <c r="Q22" s="333"/>
      <c r="R22" s="218"/>
      <c r="S22" s="218"/>
      <c r="T22" s="218"/>
      <c r="U22" s="218"/>
      <c r="V22" s="218"/>
      <c r="W22" s="218"/>
    </row>
    <row r="23" spans="1:23">
      <c r="A23" s="695" t="s">
        <v>11</v>
      </c>
      <c r="B23" s="718" t="s">
        <v>11</v>
      </c>
      <c r="C23" s="681" t="s">
        <v>54</v>
      </c>
      <c r="D23" s="719" t="s">
        <v>270</v>
      </c>
      <c r="E23" s="687" t="s">
        <v>258</v>
      </c>
      <c r="F23" s="701" t="s">
        <v>271</v>
      </c>
      <c r="G23" s="703" t="s">
        <v>37</v>
      </c>
      <c r="H23" s="705">
        <f>I23+K23</f>
        <v>10</v>
      </c>
      <c r="I23" s="707">
        <v>10</v>
      </c>
      <c r="J23" s="707">
        <v>0</v>
      </c>
      <c r="K23" s="709">
        <v>0</v>
      </c>
      <c r="L23" s="420">
        <v>20</v>
      </c>
      <c r="M23" s="421">
        <v>30</v>
      </c>
      <c r="N23" s="387" t="s">
        <v>272</v>
      </c>
      <c r="O23" s="414">
        <v>1</v>
      </c>
      <c r="P23" s="414">
        <v>2</v>
      </c>
      <c r="Q23" s="415">
        <v>3</v>
      </c>
      <c r="R23" s="218"/>
      <c r="S23" s="218"/>
      <c r="T23" s="218"/>
      <c r="U23" s="218"/>
      <c r="V23" s="218"/>
      <c r="W23" s="218"/>
    </row>
    <row r="24" spans="1:23">
      <c r="A24" s="696"/>
      <c r="B24" s="697"/>
      <c r="C24" s="682"/>
      <c r="D24" s="685"/>
      <c r="E24" s="688"/>
      <c r="F24" s="690"/>
      <c r="G24" s="704"/>
      <c r="H24" s="706"/>
      <c r="I24" s="708"/>
      <c r="J24" s="708"/>
      <c r="K24" s="710"/>
      <c r="L24" s="16"/>
      <c r="M24" s="424"/>
      <c r="N24" s="193"/>
      <c r="O24" s="425"/>
      <c r="P24" s="425"/>
      <c r="Q24" s="426"/>
      <c r="R24" s="218"/>
      <c r="S24" s="218"/>
      <c r="T24" s="223"/>
      <c r="U24" s="218"/>
      <c r="V24" s="218"/>
      <c r="W24" s="218"/>
    </row>
    <row r="25" spans="1:23" ht="13.5" thickBot="1">
      <c r="A25" s="224"/>
      <c r="B25" s="219"/>
      <c r="C25" s="683"/>
      <c r="D25" s="720"/>
      <c r="E25" s="688"/>
      <c r="F25" s="690"/>
      <c r="G25" s="209" t="s">
        <v>12</v>
      </c>
      <c r="H25" s="189">
        <f t="shared" ref="H25:M25" si="4">H23*1</f>
        <v>10</v>
      </c>
      <c r="I25" s="189">
        <f t="shared" si="4"/>
        <v>10</v>
      </c>
      <c r="J25" s="189">
        <f t="shared" si="4"/>
        <v>0</v>
      </c>
      <c r="K25" s="190">
        <f t="shared" si="4"/>
        <v>0</v>
      </c>
      <c r="L25" s="11">
        <f t="shared" si="4"/>
        <v>20</v>
      </c>
      <c r="M25" s="189">
        <f t="shared" si="4"/>
        <v>30</v>
      </c>
      <c r="N25" s="234"/>
      <c r="O25" s="187"/>
      <c r="P25" s="187"/>
      <c r="Q25" s="333"/>
      <c r="R25" s="218"/>
      <c r="S25" s="218"/>
      <c r="T25" s="218"/>
      <c r="U25" s="218"/>
      <c r="V25" s="218"/>
      <c r="W25" s="218"/>
    </row>
    <row r="26" spans="1:23" ht="13.5" thickBot="1">
      <c r="A26" s="207" t="s">
        <v>11</v>
      </c>
      <c r="B26" s="210" t="s">
        <v>11</v>
      </c>
      <c r="C26" s="736" t="s">
        <v>14</v>
      </c>
      <c r="D26" s="737"/>
      <c r="E26" s="737"/>
      <c r="F26" s="737"/>
      <c r="G26" s="738"/>
      <c r="H26" s="364">
        <f t="shared" ref="H26:M26" si="5">H25+H19+H17+H13+H22</f>
        <v>3402.6</v>
      </c>
      <c r="I26" s="364">
        <f t="shared" si="5"/>
        <v>3265.6</v>
      </c>
      <c r="J26" s="364">
        <f t="shared" si="5"/>
        <v>1725.9</v>
      </c>
      <c r="K26" s="364">
        <f t="shared" si="5"/>
        <v>137</v>
      </c>
      <c r="L26" s="364">
        <f t="shared" si="5"/>
        <v>3635</v>
      </c>
      <c r="M26" s="364">
        <f t="shared" si="5"/>
        <v>3888</v>
      </c>
      <c r="N26" s="211"/>
      <c r="O26" s="212"/>
      <c r="P26" s="212"/>
      <c r="Q26" s="213"/>
      <c r="R26" s="218"/>
      <c r="S26" s="218"/>
      <c r="T26" s="218"/>
      <c r="U26" s="218"/>
      <c r="V26" s="218"/>
      <c r="W26" s="218"/>
    </row>
    <row r="27" spans="1:23" ht="13.5" thickBot="1">
      <c r="A27" s="207" t="s">
        <v>11</v>
      </c>
      <c r="B27" s="208" t="s">
        <v>13</v>
      </c>
      <c r="C27" s="743" t="s">
        <v>273</v>
      </c>
      <c r="D27" s="744"/>
      <c r="E27" s="745"/>
      <c r="F27" s="745"/>
      <c r="G27" s="744"/>
      <c r="H27" s="744"/>
      <c r="I27" s="744"/>
      <c r="J27" s="744"/>
      <c r="K27" s="744"/>
      <c r="L27" s="744"/>
      <c r="M27" s="744"/>
      <c r="N27" s="744"/>
      <c r="O27" s="744"/>
      <c r="P27" s="744"/>
      <c r="Q27" s="746"/>
      <c r="R27" s="218"/>
      <c r="S27" s="218"/>
      <c r="T27" s="218"/>
      <c r="U27" s="218"/>
      <c r="V27" s="218"/>
      <c r="W27" s="218"/>
    </row>
    <row r="28" spans="1:23">
      <c r="A28" s="695" t="s">
        <v>11</v>
      </c>
      <c r="B28" s="718" t="s">
        <v>13</v>
      </c>
      <c r="C28" s="681" t="s">
        <v>11</v>
      </c>
      <c r="D28" s="684" t="s">
        <v>274</v>
      </c>
      <c r="E28" s="716" t="s">
        <v>265</v>
      </c>
      <c r="F28" s="689" t="s">
        <v>259</v>
      </c>
      <c r="G28" s="747" t="s">
        <v>37</v>
      </c>
      <c r="H28" s="705">
        <v>0</v>
      </c>
      <c r="I28" s="707">
        <v>0</v>
      </c>
      <c r="J28" s="707"/>
      <c r="K28" s="709">
        <v>0</v>
      </c>
      <c r="L28" s="420"/>
      <c r="M28" s="420"/>
      <c r="N28" s="594" t="s">
        <v>275</v>
      </c>
      <c r="O28" s="739">
        <v>1</v>
      </c>
      <c r="P28" s="739">
        <v>2</v>
      </c>
      <c r="Q28" s="741">
        <v>3</v>
      </c>
      <c r="R28" s="218"/>
      <c r="S28" s="218"/>
      <c r="T28" s="218"/>
      <c r="U28" s="218"/>
      <c r="V28" s="218"/>
      <c r="W28" s="218"/>
    </row>
    <row r="29" spans="1:23">
      <c r="A29" s="696"/>
      <c r="B29" s="697"/>
      <c r="C29" s="682"/>
      <c r="D29" s="685"/>
      <c r="E29" s="688"/>
      <c r="F29" s="690"/>
      <c r="G29" s="748"/>
      <c r="H29" s="706"/>
      <c r="I29" s="708"/>
      <c r="J29" s="708"/>
      <c r="K29" s="710"/>
      <c r="L29" s="16">
        <v>10</v>
      </c>
      <c r="M29" s="16">
        <v>10</v>
      </c>
      <c r="N29" s="755"/>
      <c r="O29" s="740"/>
      <c r="P29" s="740"/>
      <c r="Q29" s="742"/>
      <c r="R29" s="218"/>
      <c r="S29" s="218"/>
      <c r="T29" s="218"/>
      <c r="U29" s="218"/>
      <c r="V29" s="218"/>
      <c r="W29" s="218"/>
    </row>
    <row r="30" spans="1:23" ht="26.25" thickBot="1">
      <c r="A30" s="224"/>
      <c r="B30" s="219"/>
      <c r="C30" s="683"/>
      <c r="D30" s="720"/>
      <c r="E30" s="688"/>
      <c r="F30" s="690"/>
      <c r="G30" s="209" t="s">
        <v>12</v>
      </c>
      <c r="H30" s="189">
        <f t="shared" ref="H30:M30" si="6">H28+H29</f>
        <v>0</v>
      </c>
      <c r="I30" s="189">
        <f t="shared" si="6"/>
        <v>0</v>
      </c>
      <c r="J30" s="189">
        <f t="shared" si="6"/>
        <v>0</v>
      </c>
      <c r="K30" s="190">
        <f t="shared" si="6"/>
        <v>0</v>
      </c>
      <c r="L30" s="11">
        <f t="shared" si="6"/>
        <v>10</v>
      </c>
      <c r="M30" s="11">
        <f t="shared" si="6"/>
        <v>10</v>
      </c>
      <c r="N30" s="427" t="s">
        <v>276</v>
      </c>
      <c r="O30" s="422"/>
      <c r="P30" s="422"/>
      <c r="Q30" s="423"/>
      <c r="R30" s="218"/>
      <c r="S30" s="218"/>
      <c r="T30" s="218"/>
      <c r="U30" s="218"/>
      <c r="V30" s="218"/>
      <c r="W30" s="218"/>
    </row>
    <row r="31" spans="1:23">
      <c r="A31" s="695" t="s">
        <v>11</v>
      </c>
      <c r="B31" s="378" t="s">
        <v>13</v>
      </c>
      <c r="C31" s="681" t="s">
        <v>13</v>
      </c>
      <c r="D31" s="684" t="s">
        <v>277</v>
      </c>
      <c r="E31" s="687" t="s">
        <v>278</v>
      </c>
      <c r="F31" s="751" t="s">
        <v>279</v>
      </c>
      <c r="G31" s="753" t="s">
        <v>280</v>
      </c>
      <c r="H31" s="762">
        <f>I31+K31</f>
        <v>70.3</v>
      </c>
      <c r="I31" s="764">
        <v>70.3</v>
      </c>
      <c r="J31" s="707"/>
      <c r="K31" s="709">
        <v>0</v>
      </c>
      <c r="L31" s="766">
        <v>70</v>
      </c>
      <c r="M31" s="766">
        <v>80</v>
      </c>
      <c r="N31" s="594" t="s">
        <v>281</v>
      </c>
      <c r="O31" s="739">
        <v>81</v>
      </c>
      <c r="P31" s="739">
        <v>83</v>
      </c>
      <c r="Q31" s="741">
        <v>85</v>
      </c>
      <c r="R31" s="218"/>
      <c r="S31" s="218"/>
      <c r="T31" s="218"/>
      <c r="U31" s="218"/>
      <c r="V31" s="218"/>
      <c r="W31" s="218"/>
    </row>
    <row r="32" spans="1:23">
      <c r="A32" s="749"/>
      <c r="B32" s="379"/>
      <c r="C32" s="682"/>
      <c r="D32" s="685"/>
      <c r="E32" s="750"/>
      <c r="F32" s="752"/>
      <c r="G32" s="754"/>
      <c r="H32" s="763"/>
      <c r="I32" s="765"/>
      <c r="J32" s="708"/>
      <c r="K32" s="710"/>
      <c r="L32" s="767"/>
      <c r="M32" s="767"/>
      <c r="N32" s="756"/>
      <c r="O32" s="758"/>
      <c r="P32" s="758"/>
      <c r="Q32" s="760"/>
      <c r="R32" s="218"/>
      <c r="S32" s="218"/>
      <c r="T32" s="218"/>
      <c r="U32" s="218"/>
      <c r="V32" s="218"/>
      <c r="W32" s="218"/>
    </row>
    <row r="33" spans="1:23" ht="13.5" thickBot="1">
      <c r="A33" s="696"/>
      <c r="B33" s="219"/>
      <c r="C33" s="683"/>
      <c r="D33" s="720"/>
      <c r="E33" s="371"/>
      <c r="F33" s="389"/>
      <c r="G33" s="209" t="s">
        <v>12</v>
      </c>
      <c r="H33" s="189">
        <f t="shared" ref="H33:M33" si="7">H31+H32</f>
        <v>70.3</v>
      </c>
      <c r="I33" s="189">
        <f t="shared" si="7"/>
        <v>70.3</v>
      </c>
      <c r="J33" s="189">
        <f t="shared" si="7"/>
        <v>0</v>
      </c>
      <c r="K33" s="190">
        <f t="shared" si="7"/>
        <v>0</v>
      </c>
      <c r="L33" s="11">
        <f t="shared" si="7"/>
        <v>70</v>
      </c>
      <c r="M33" s="11">
        <f t="shared" si="7"/>
        <v>80</v>
      </c>
      <c r="N33" s="757"/>
      <c r="O33" s="759"/>
      <c r="P33" s="759"/>
      <c r="Q33" s="761"/>
      <c r="R33" s="218"/>
      <c r="S33" s="218"/>
      <c r="T33" s="218"/>
      <c r="U33" s="218"/>
      <c r="V33" s="218"/>
      <c r="W33" s="218"/>
    </row>
    <row r="34" spans="1:23" ht="13.5" thickBot="1">
      <c r="A34" s="207" t="s">
        <v>11</v>
      </c>
      <c r="B34" s="210" t="s">
        <v>13</v>
      </c>
      <c r="C34" s="736" t="s">
        <v>14</v>
      </c>
      <c r="D34" s="737"/>
      <c r="E34" s="737"/>
      <c r="F34" s="737"/>
      <c r="G34" s="738"/>
      <c r="H34" s="364">
        <f t="shared" ref="H34:M34" si="8">H30+H33</f>
        <v>70.3</v>
      </c>
      <c r="I34" s="364">
        <f t="shared" si="8"/>
        <v>70.3</v>
      </c>
      <c r="J34" s="364">
        <f t="shared" si="8"/>
        <v>0</v>
      </c>
      <c r="K34" s="428">
        <f t="shared" si="8"/>
        <v>0</v>
      </c>
      <c r="L34" s="191">
        <f t="shared" si="8"/>
        <v>80</v>
      </c>
      <c r="M34" s="191">
        <f t="shared" si="8"/>
        <v>90</v>
      </c>
      <c r="N34" s="211"/>
      <c r="O34" s="212"/>
      <c r="P34" s="212"/>
      <c r="Q34" s="213"/>
      <c r="R34" s="218"/>
      <c r="S34" s="218"/>
      <c r="T34" s="218"/>
      <c r="U34" s="218"/>
      <c r="V34" s="218"/>
      <c r="W34" s="218"/>
    </row>
    <row r="35" spans="1:23" ht="13.5" thickBot="1">
      <c r="A35" s="207" t="s">
        <v>11</v>
      </c>
      <c r="B35" s="208" t="s">
        <v>35</v>
      </c>
      <c r="C35" s="743" t="s">
        <v>282</v>
      </c>
      <c r="D35" s="744"/>
      <c r="E35" s="744"/>
      <c r="F35" s="744"/>
      <c r="G35" s="744"/>
      <c r="H35" s="744"/>
      <c r="I35" s="744"/>
      <c r="J35" s="744"/>
      <c r="K35" s="744"/>
      <c r="L35" s="744"/>
      <c r="M35" s="744"/>
      <c r="N35" s="744"/>
      <c r="O35" s="744"/>
      <c r="P35" s="744"/>
      <c r="Q35" s="746"/>
      <c r="R35" s="218"/>
      <c r="S35" s="218"/>
      <c r="T35" s="218"/>
      <c r="U35" s="218"/>
      <c r="V35" s="218"/>
      <c r="W35" s="218"/>
    </row>
    <row r="36" spans="1:23">
      <c r="A36" s="714" t="s">
        <v>11</v>
      </c>
      <c r="B36" s="771" t="s">
        <v>35</v>
      </c>
      <c r="C36" s="681" t="s">
        <v>11</v>
      </c>
      <c r="D36" s="684" t="s">
        <v>283</v>
      </c>
      <c r="E36" s="716" t="s">
        <v>265</v>
      </c>
      <c r="F36" s="689" t="s">
        <v>259</v>
      </c>
      <c r="G36" s="390" t="s">
        <v>37</v>
      </c>
      <c r="H36" s="363">
        <v>0</v>
      </c>
      <c r="I36" s="391">
        <v>0</v>
      </c>
      <c r="J36" s="391">
        <v>0</v>
      </c>
      <c r="K36" s="391">
        <v>0</v>
      </c>
      <c r="L36" s="429">
        <v>10</v>
      </c>
      <c r="M36" s="420">
        <v>15</v>
      </c>
      <c r="N36" s="768" t="s">
        <v>284</v>
      </c>
      <c r="O36" s="739">
        <v>14</v>
      </c>
      <c r="P36" s="739">
        <v>16</v>
      </c>
      <c r="Q36" s="741">
        <v>17</v>
      </c>
      <c r="R36" s="218"/>
      <c r="S36" s="218"/>
      <c r="T36" s="218"/>
      <c r="U36" s="218"/>
      <c r="V36" s="218"/>
      <c r="W36" s="218"/>
    </row>
    <row r="37" spans="1:23">
      <c r="A37" s="770"/>
      <c r="B37" s="772"/>
      <c r="C37" s="682"/>
      <c r="D37" s="685"/>
      <c r="E37" s="688"/>
      <c r="F37" s="690"/>
      <c r="G37" s="373"/>
      <c r="H37" s="17"/>
      <c r="I37" s="14"/>
      <c r="J37" s="14"/>
      <c r="K37" s="14"/>
      <c r="L37" s="15"/>
      <c r="M37" s="16"/>
      <c r="N37" s="769"/>
      <c r="O37" s="758"/>
      <c r="P37" s="758"/>
      <c r="Q37" s="760"/>
      <c r="R37" s="218"/>
      <c r="S37" s="218"/>
      <c r="T37" s="218"/>
      <c r="U37" s="218"/>
      <c r="V37" s="218"/>
      <c r="W37" s="218"/>
    </row>
    <row r="38" spans="1:23" ht="13.5" thickBot="1">
      <c r="A38" s="224"/>
      <c r="B38" s="219"/>
      <c r="C38" s="683"/>
      <c r="D38" s="370"/>
      <c r="E38" s="717"/>
      <c r="F38" s="702"/>
      <c r="G38" s="209" t="s">
        <v>12</v>
      </c>
      <c r="H38" s="189">
        <f t="shared" ref="H38:M38" si="9">H36+H37</f>
        <v>0</v>
      </c>
      <c r="I38" s="189">
        <f t="shared" si="9"/>
        <v>0</v>
      </c>
      <c r="J38" s="189">
        <f t="shared" si="9"/>
        <v>0</v>
      </c>
      <c r="K38" s="189">
        <f t="shared" si="9"/>
        <v>0</v>
      </c>
      <c r="L38" s="190">
        <f t="shared" si="9"/>
        <v>10</v>
      </c>
      <c r="M38" s="11">
        <f t="shared" si="9"/>
        <v>15</v>
      </c>
      <c r="N38" s="430"/>
      <c r="O38" s="422"/>
      <c r="P38" s="422"/>
      <c r="Q38" s="423"/>
      <c r="R38" s="218"/>
      <c r="S38" s="218"/>
      <c r="T38" s="218"/>
      <c r="U38" s="218"/>
      <c r="V38" s="218"/>
      <c r="W38" s="218"/>
    </row>
    <row r="39" spans="1:23">
      <c r="A39" s="695" t="s">
        <v>11</v>
      </c>
      <c r="B39" s="718" t="s">
        <v>35</v>
      </c>
      <c r="C39" s="681" t="s">
        <v>13</v>
      </c>
      <c r="D39" s="684" t="s">
        <v>285</v>
      </c>
      <c r="E39" s="716" t="s">
        <v>265</v>
      </c>
      <c r="F39" s="689" t="s">
        <v>259</v>
      </c>
      <c r="G39" s="390" t="s">
        <v>37</v>
      </c>
      <c r="H39" s="363">
        <v>0</v>
      </c>
      <c r="I39" s="391">
        <v>0</v>
      </c>
      <c r="J39" s="391">
        <v>0</v>
      </c>
      <c r="K39" s="391">
        <v>0</v>
      </c>
      <c r="L39" s="429">
        <v>10</v>
      </c>
      <c r="M39" s="420">
        <v>15</v>
      </c>
      <c r="N39" s="768" t="s">
        <v>286</v>
      </c>
      <c r="O39" s="739">
        <v>3</v>
      </c>
      <c r="P39" s="739">
        <v>4</v>
      </c>
      <c r="Q39" s="741">
        <v>5</v>
      </c>
      <c r="R39" s="218"/>
      <c r="S39" s="218"/>
      <c r="T39" s="218"/>
      <c r="U39" s="218"/>
      <c r="V39" s="218"/>
      <c r="W39" s="218"/>
    </row>
    <row r="40" spans="1:23">
      <c r="A40" s="696"/>
      <c r="B40" s="697"/>
      <c r="C40" s="682"/>
      <c r="D40" s="685"/>
      <c r="E40" s="688"/>
      <c r="F40" s="690"/>
      <c r="G40" s="373"/>
      <c r="H40" s="17"/>
      <c r="I40" s="14"/>
      <c r="J40" s="14"/>
      <c r="K40" s="14"/>
      <c r="L40" s="15"/>
      <c r="M40" s="16"/>
      <c r="N40" s="789"/>
      <c r="O40" s="740"/>
      <c r="P40" s="740"/>
      <c r="Q40" s="742"/>
      <c r="R40" s="218"/>
      <c r="S40" s="218"/>
      <c r="T40" s="218"/>
      <c r="U40" s="218"/>
      <c r="V40" s="218"/>
      <c r="W40" s="218"/>
    </row>
    <row r="41" spans="1:23" ht="13.5" thickBot="1">
      <c r="A41" s="224"/>
      <c r="B41" s="219"/>
      <c r="C41" s="683"/>
      <c r="D41" s="720"/>
      <c r="E41" s="717"/>
      <c r="F41" s="702"/>
      <c r="G41" s="209" t="s">
        <v>12</v>
      </c>
      <c r="H41" s="189">
        <f>H39+H40</f>
        <v>0</v>
      </c>
      <c r="I41" s="189">
        <f>I39+I40</f>
        <v>0</v>
      </c>
      <c r="J41" s="189">
        <f>J39+J40</f>
        <v>0</v>
      </c>
      <c r="K41" s="189">
        <f>K39+K40</f>
        <v>0</v>
      </c>
      <c r="L41" s="190">
        <v>0</v>
      </c>
      <c r="M41" s="11">
        <f>M39+M40</f>
        <v>15</v>
      </c>
      <c r="N41" s="431"/>
      <c r="O41" s="187"/>
      <c r="P41" s="187"/>
      <c r="Q41" s="333"/>
      <c r="R41" s="218"/>
      <c r="S41" s="218"/>
      <c r="T41" s="218"/>
      <c r="U41" s="218"/>
      <c r="V41" s="218"/>
      <c r="W41" s="218"/>
    </row>
    <row r="42" spans="1:23" ht="13.5" thickBot="1">
      <c r="A42" s="207" t="s">
        <v>11</v>
      </c>
      <c r="B42" s="210" t="s">
        <v>35</v>
      </c>
      <c r="C42" s="736" t="s">
        <v>14</v>
      </c>
      <c r="D42" s="737"/>
      <c r="E42" s="737"/>
      <c r="F42" s="737"/>
      <c r="G42" s="738"/>
      <c r="H42" s="364">
        <f t="shared" ref="H42:M42" si="10">H41+H38</f>
        <v>0</v>
      </c>
      <c r="I42" s="364">
        <f t="shared" si="10"/>
        <v>0</v>
      </c>
      <c r="J42" s="364">
        <f t="shared" si="10"/>
        <v>0</v>
      </c>
      <c r="K42" s="364">
        <f t="shared" si="10"/>
        <v>0</v>
      </c>
      <c r="L42" s="428">
        <f t="shared" si="10"/>
        <v>10</v>
      </c>
      <c r="M42" s="191">
        <f t="shared" si="10"/>
        <v>30</v>
      </c>
      <c r="N42" s="211"/>
      <c r="O42" s="212"/>
      <c r="P42" s="212"/>
      <c r="Q42" s="213"/>
      <c r="R42" s="218"/>
      <c r="S42" s="218"/>
      <c r="T42" s="218"/>
      <c r="U42" s="218"/>
      <c r="V42" s="218"/>
      <c r="W42" s="218"/>
    </row>
    <row r="43" spans="1:23" ht="13.5" thickBot="1">
      <c r="A43" s="214" t="s">
        <v>11</v>
      </c>
      <c r="B43" s="790" t="s">
        <v>56</v>
      </c>
      <c r="C43" s="791"/>
      <c r="D43" s="791"/>
      <c r="E43" s="791"/>
      <c r="F43" s="791"/>
      <c r="G43" s="792"/>
      <c r="H43" s="12">
        <f t="shared" ref="H43:M43" si="11">H26+H34</f>
        <v>3472.9</v>
      </c>
      <c r="I43" s="12">
        <f t="shared" si="11"/>
        <v>3335.9</v>
      </c>
      <c r="J43" s="12">
        <f t="shared" si="11"/>
        <v>1725.9</v>
      </c>
      <c r="K43" s="12">
        <f t="shared" si="11"/>
        <v>137</v>
      </c>
      <c r="L43" s="12">
        <f t="shared" si="11"/>
        <v>3715</v>
      </c>
      <c r="M43" s="12">
        <f t="shared" si="11"/>
        <v>3978</v>
      </c>
      <c r="N43" s="215"/>
      <c r="O43" s="215"/>
      <c r="P43" s="215"/>
      <c r="Q43" s="216"/>
      <c r="R43" s="218"/>
      <c r="S43" s="218"/>
      <c r="T43" s="218"/>
      <c r="U43" s="218"/>
      <c r="V43" s="218"/>
      <c r="W43" s="218"/>
    </row>
    <row r="44" spans="1:23" ht="13.5" thickBot="1">
      <c r="A44" s="13" t="s">
        <v>11</v>
      </c>
      <c r="B44" s="773" t="s">
        <v>15</v>
      </c>
      <c r="C44" s="774"/>
      <c r="D44" s="774"/>
      <c r="E44" s="774"/>
      <c r="F44" s="774"/>
      <c r="G44" s="774"/>
      <c r="H44" s="365">
        <f t="shared" ref="H44:M44" si="12">H43</f>
        <v>3472.9</v>
      </c>
      <c r="I44" s="365">
        <f t="shared" si="12"/>
        <v>3335.9</v>
      </c>
      <c r="J44" s="365">
        <f t="shared" si="12"/>
        <v>1725.9</v>
      </c>
      <c r="K44" s="365">
        <f t="shared" si="12"/>
        <v>137</v>
      </c>
      <c r="L44" s="365">
        <f t="shared" si="12"/>
        <v>3715</v>
      </c>
      <c r="M44" s="365">
        <f t="shared" si="12"/>
        <v>3978</v>
      </c>
      <c r="N44" s="775"/>
      <c r="O44" s="776"/>
      <c r="P44" s="776"/>
      <c r="Q44" s="777"/>
      <c r="R44" s="218"/>
      <c r="S44" s="218"/>
      <c r="T44" s="218"/>
      <c r="U44" s="218"/>
      <c r="V44" s="218"/>
      <c r="W44" s="218"/>
    </row>
    <row r="45" spans="1:23">
      <c r="A45" s="199"/>
      <c r="B45" s="200"/>
      <c r="C45" s="200"/>
      <c r="D45" s="200"/>
      <c r="E45" s="200"/>
      <c r="F45" s="217"/>
      <c r="G45" s="217"/>
      <c r="H45" s="217"/>
      <c r="I45" s="217"/>
      <c r="J45" s="217"/>
      <c r="K45" s="217"/>
      <c r="L45" s="217"/>
      <c r="M45" s="217"/>
      <c r="N45" s="202"/>
      <c r="O45" s="202"/>
      <c r="P45" s="202"/>
      <c r="Q45" s="202"/>
      <c r="R45" s="225"/>
      <c r="S45" s="225"/>
      <c r="T45" s="225"/>
      <c r="U45" s="225"/>
      <c r="V45" s="225"/>
      <c r="W45" s="225"/>
    </row>
    <row r="46" spans="1:23" s="197" customFormat="1">
      <c r="A46" s="199"/>
      <c r="B46" s="200"/>
      <c r="C46" s="200"/>
      <c r="D46" s="200"/>
      <c r="E46" s="200"/>
      <c r="F46" s="217"/>
      <c r="G46" s="217"/>
      <c r="H46" s="217"/>
      <c r="I46" s="217"/>
      <c r="J46" s="217"/>
      <c r="K46" s="217"/>
      <c r="L46" s="217"/>
      <c r="M46" s="217"/>
      <c r="N46" s="202"/>
      <c r="O46" s="202"/>
      <c r="P46" s="202"/>
      <c r="Q46" s="202"/>
      <c r="R46" s="225"/>
      <c r="S46" s="225"/>
      <c r="T46" s="225"/>
      <c r="U46" s="225"/>
      <c r="V46" s="225"/>
      <c r="W46" s="225"/>
    </row>
    <row r="47" spans="1:23" s="197" customFormat="1">
      <c r="A47" s="199"/>
      <c r="B47" s="200"/>
      <c r="C47" s="200"/>
      <c r="D47" s="200"/>
      <c r="E47" s="200"/>
      <c r="F47" s="217"/>
      <c r="G47" s="217"/>
      <c r="H47" s="217"/>
      <c r="I47" s="217"/>
      <c r="J47" s="217"/>
      <c r="K47" s="217"/>
      <c r="L47" s="217"/>
      <c r="M47" s="217"/>
      <c r="N47" s="202"/>
      <c r="O47" s="202"/>
      <c r="P47" s="202"/>
      <c r="Q47" s="202"/>
      <c r="R47" s="225"/>
      <c r="S47" s="225"/>
      <c r="T47" s="225"/>
      <c r="U47" s="225"/>
      <c r="V47" s="225"/>
      <c r="W47" s="225"/>
    </row>
    <row r="48" spans="1:23" s="197" customFormat="1">
      <c r="A48" s="199"/>
      <c r="B48" s="200"/>
      <c r="C48" s="200"/>
      <c r="D48" s="200"/>
      <c r="E48" s="200"/>
      <c r="F48" s="217"/>
      <c r="G48" s="217"/>
      <c r="H48" s="217"/>
      <c r="I48" s="217"/>
      <c r="J48" s="217"/>
      <c r="K48" s="217"/>
      <c r="L48" s="217"/>
      <c r="M48" s="217"/>
      <c r="N48" s="202"/>
      <c r="O48" s="202"/>
      <c r="P48" s="202"/>
      <c r="Q48" s="202"/>
      <c r="R48" s="225"/>
      <c r="S48" s="225"/>
      <c r="T48" s="225"/>
      <c r="U48" s="225"/>
      <c r="V48" s="225"/>
      <c r="W48" s="225"/>
    </row>
    <row r="49" spans="1:23" s="197" customFormat="1">
      <c r="A49" s="199"/>
      <c r="B49" s="200"/>
      <c r="C49" s="200"/>
      <c r="D49" s="200"/>
      <c r="E49" s="200"/>
      <c r="F49" s="217"/>
      <c r="G49" s="217"/>
      <c r="H49" s="217"/>
      <c r="I49" s="217"/>
      <c r="J49" s="217"/>
      <c r="K49" s="217"/>
      <c r="L49" s="217"/>
      <c r="M49" s="217"/>
      <c r="N49" s="202"/>
      <c r="O49" s="202"/>
      <c r="P49" s="202"/>
      <c r="Q49" s="202"/>
      <c r="R49" s="225"/>
      <c r="S49" s="225"/>
      <c r="T49" s="225"/>
      <c r="U49" s="225"/>
      <c r="V49" s="225"/>
      <c r="W49" s="225"/>
    </row>
    <row r="50" spans="1:23" s="197" customFormat="1">
      <c r="A50" s="199"/>
      <c r="B50" s="200"/>
      <c r="C50" s="200"/>
      <c r="D50" s="200"/>
      <c r="E50" s="200"/>
      <c r="F50" s="217"/>
      <c r="G50" s="217"/>
      <c r="H50" s="217"/>
      <c r="I50" s="217"/>
      <c r="J50" s="217"/>
      <c r="K50" s="217"/>
      <c r="L50" s="217"/>
      <c r="M50" s="217"/>
      <c r="N50" s="202"/>
      <c r="O50" s="202"/>
      <c r="P50" s="202"/>
      <c r="Q50" s="202"/>
      <c r="R50" s="225"/>
      <c r="S50" s="225"/>
      <c r="T50" s="225"/>
      <c r="U50" s="225"/>
      <c r="V50" s="225"/>
      <c r="W50" s="225"/>
    </row>
    <row r="51" spans="1:23">
      <c r="A51" s="199"/>
      <c r="B51" s="200"/>
      <c r="C51" s="200"/>
      <c r="D51" s="200"/>
      <c r="E51" s="200"/>
      <c r="F51" s="217"/>
      <c r="G51" s="217"/>
      <c r="H51" s="217"/>
      <c r="I51" s="217"/>
      <c r="J51" s="217"/>
      <c r="K51" s="217"/>
      <c r="L51" s="217"/>
      <c r="M51" s="217"/>
      <c r="N51" s="202"/>
      <c r="O51" s="202"/>
      <c r="P51" s="202"/>
      <c r="Q51" s="202"/>
      <c r="R51" s="225"/>
      <c r="S51" s="225"/>
      <c r="T51" s="225"/>
      <c r="U51" s="225"/>
      <c r="V51" s="225"/>
      <c r="W51" s="225"/>
    </row>
    <row r="52" spans="1:23">
      <c r="A52" s="199"/>
      <c r="B52" s="200"/>
      <c r="C52" s="200"/>
      <c r="D52" s="200"/>
      <c r="E52" s="200"/>
      <c r="F52" s="217"/>
      <c r="G52" s="217"/>
      <c r="H52" s="217"/>
      <c r="I52" s="217"/>
      <c r="J52" s="217"/>
      <c r="K52" s="217"/>
      <c r="L52" s="217"/>
      <c r="M52" s="217"/>
      <c r="N52" s="202"/>
      <c r="O52" s="202"/>
      <c r="P52" s="202"/>
      <c r="Q52" s="202"/>
      <c r="R52" s="225"/>
      <c r="S52" s="225"/>
      <c r="T52" s="225"/>
      <c r="U52" s="225"/>
      <c r="V52" s="225"/>
      <c r="W52" s="225"/>
    </row>
    <row r="53" spans="1:23">
      <c r="A53" s="199"/>
      <c r="B53" s="200"/>
      <c r="C53" s="200"/>
      <c r="D53" s="200"/>
      <c r="E53" s="200"/>
      <c r="F53" s="217"/>
      <c r="G53" s="217"/>
      <c r="H53" s="217"/>
      <c r="I53" s="217"/>
      <c r="J53" s="217"/>
      <c r="K53" s="217"/>
      <c r="L53" s="217"/>
      <c r="M53" s="217"/>
      <c r="N53" s="202"/>
      <c r="O53" s="202"/>
      <c r="P53" s="202"/>
      <c r="Q53" s="202"/>
      <c r="R53" s="225"/>
      <c r="S53" s="225"/>
      <c r="T53" s="225"/>
      <c r="U53" s="225"/>
      <c r="V53" s="225"/>
      <c r="W53" s="225"/>
    </row>
    <row r="54" spans="1:23">
      <c r="A54" s="199"/>
      <c r="B54" s="200"/>
      <c r="C54" s="200"/>
      <c r="D54" s="200"/>
      <c r="E54" s="200"/>
      <c r="F54" s="217"/>
      <c r="G54" s="217"/>
      <c r="H54" s="217"/>
      <c r="I54" s="217"/>
      <c r="J54" s="217"/>
      <c r="K54" s="217"/>
      <c r="L54" s="217"/>
      <c r="M54" s="217"/>
      <c r="N54" s="202"/>
      <c r="O54" s="202"/>
      <c r="P54" s="202"/>
      <c r="Q54" s="202"/>
      <c r="R54" s="225"/>
      <c r="S54" s="225"/>
      <c r="T54" s="225"/>
      <c r="U54" s="225"/>
      <c r="V54" s="225"/>
      <c r="W54" s="225"/>
    </row>
    <row r="55" spans="1:23">
      <c r="A55" s="199"/>
      <c r="B55" s="200"/>
      <c r="C55" s="200"/>
      <c r="D55" s="200"/>
      <c r="E55" s="200"/>
      <c r="F55" s="217"/>
      <c r="G55" s="217"/>
      <c r="H55" s="217"/>
      <c r="I55" s="217"/>
      <c r="J55" s="217"/>
      <c r="K55" s="217"/>
      <c r="L55" s="217"/>
      <c r="M55" s="217"/>
      <c r="N55" s="202"/>
      <c r="O55" s="202"/>
      <c r="P55" s="202"/>
      <c r="Q55" s="202"/>
      <c r="R55" s="225"/>
      <c r="S55" s="225"/>
      <c r="T55" s="225"/>
      <c r="U55" s="225"/>
      <c r="V55" s="225"/>
      <c r="W55" s="225"/>
    </row>
    <row r="56" spans="1:23">
      <c r="A56" s="199"/>
      <c r="B56" s="200"/>
      <c r="C56" s="200"/>
      <c r="D56" s="200"/>
      <c r="E56" s="200"/>
      <c r="F56" s="217"/>
      <c r="G56" s="217"/>
      <c r="H56" s="217"/>
      <c r="I56" s="217"/>
      <c r="J56" s="217"/>
      <c r="K56" s="217"/>
      <c r="L56" s="217"/>
      <c r="M56" s="217"/>
      <c r="N56" s="202"/>
      <c r="O56" s="202"/>
      <c r="P56" s="202"/>
      <c r="Q56" s="202"/>
      <c r="R56" s="225"/>
      <c r="S56" s="225"/>
      <c r="T56" s="225"/>
      <c r="U56" s="225"/>
      <c r="V56" s="225"/>
      <c r="W56" s="225"/>
    </row>
    <row r="57" spans="1:23" ht="13.5" thickBot="1">
      <c r="A57" s="199"/>
      <c r="B57" s="200"/>
      <c r="C57" s="200"/>
      <c r="D57" s="200"/>
      <c r="E57" s="778" t="s">
        <v>16</v>
      </c>
      <c r="F57" s="779"/>
      <c r="G57" s="779"/>
      <c r="H57" s="779"/>
      <c r="I57" s="779"/>
      <c r="J57" s="779"/>
      <c r="K57" s="779"/>
      <c r="L57" s="779"/>
      <c r="M57" s="388"/>
      <c r="N57" s="202"/>
      <c r="O57" s="202"/>
      <c r="P57" s="202"/>
      <c r="Q57" s="202"/>
      <c r="R57" s="225"/>
      <c r="S57" s="225"/>
      <c r="T57" s="225"/>
      <c r="U57" s="225"/>
      <c r="V57" s="225"/>
      <c r="W57" s="225"/>
    </row>
    <row r="58" spans="1:23" ht="46.9" customHeight="1" thickBot="1">
      <c r="A58" s="198"/>
      <c r="B58" s="198"/>
      <c r="C58" s="780" t="s">
        <v>17</v>
      </c>
      <c r="D58" s="781"/>
      <c r="E58" s="781"/>
      <c r="F58" s="781"/>
      <c r="G58" s="782"/>
      <c r="H58" s="675" t="s">
        <v>204</v>
      </c>
      <c r="I58" s="676"/>
      <c r="J58" s="676"/>
      <c r="K58" s="677"/>
      <c r="L58" s="218"/>
      <c r="M58" s="218"/>
      <c r="N58" s="198"/>
      <c r="O58" s="221"/>
      <c r="P58" s="198"/>
      <c r="Q58" s="198"/>
      <c r="R58" s="218"/>
      <c r="S58" s="218"/>
      <c r="T58" s="218"/>
      <c r="U58" s="218"/>
      <c r="V58" s="218"/>
      <c r="W58" s="218"/>
    </row>
    <row r="59" spans="1:23" ht="13.5" thickBot="1">
      <c r="A59" s="198"/>
      <c r="B59" s="198"/>
      <c r="C59" s="783" t="s">
        <v>18</v>
      </c>
      <c r="D59" s="784"/>
      <c r="E59" s="784"/>
      <c r="F59" s="784"/>
      <c r="G59" s="785"/>
      <c r="H59" s="786">
        <f>H60+H61+H62+H63+H64</f>
        <v>3472.9</v>
      </c>
      <c r="I59" s="787"/>
      <c r="J59" s="787"/>
      <c r="K59" s="788"/>
      <c r="L59" s="218"/>
      <c r="M59" s="218"/>
      <c r="N59" s="198"/>
      <c r="O59" s="221"/>
      <c r="P59" s="198"/>
      <c r="Q59" s="198"/>
      <c r="R59" s="218"/>
      <c r="S59" s="218"/>
      <c r="T59" s="218"/>
      <c r="U59" s="218"/>
      <c r="V59" s="218"/>
      <c r="W59" s="218"/>
    </row>
    <row r="60" spans="1:23">
      <c r="A60" s="198"/>
      <c r="B60" s="198"/>
      <c r="C60" s="802" t="s">
        <v>57</v>
      </c>
      <c r="D60" s="803"/>
      <c r="E60" s="803"/>
      <c r="F60" s="803"/>
      <c r="G60" s="804"/>
      <c r="H60" s="805">
        <v>3312.9</v>
      </c>
      <c r="I60" s="806"/>
      <c r="J60" s="806"/>
      <c r="K60" s="807"/>
      <c r="L60" s="218"/>
      <c r="M60" s="218"/>
      <c r="N60" s="198"/>
      <c r="O60" s="221"/>
      <c r="P60" s="198"/>
      <c r="Q60" s="198"/>
      <c r="R60" s="218"/>
      <c r="S60" s="218"/>
      <c r="T60" s="218"/>
      <c r="U60" s="218"/>
      <c r="V60" s="218"/>
      <c r="W60" s="218"/>
    </row>
    <row r="61" spans="1:23">
      <c r="A61" s="198"/>
      <c r="B61" s="198"/>
      <c r="C61" s="799" t="s">
        <v>58</v>
      </c>
      <c r="D61" s="800"/>
      <c r="E61" s="800"/>
      <c r="F61" s="800"/>
      <c r="G61" s="801"/>
      <c r="H61" s="796">
        <v>0</v>
      </c>
      <c r="I61" s="797"/>
      <c r="J61" s="797"/>
      <c r="K61" s="798"/>
      <c r="L61" s="218"/>
      <c r="M61" s="218"/>
      <c r="N61" s="198"/>
      <c r="O61" s="221"/>
      <c r="P61" s="198"/>
      <c r="Q61" s="198"/>
      <c r="R61" s="218"/>
      <c r="S61" s="218"/>
      <c r="T61" s="218"/>
      <c r="U61" s="218"/>
      <c r="V61" s="218"/>
      <c r="W61" s="218"/>
    </row>
    <row r="62" spans="1:23">
      <c r="A62" s="198"/>
      <c r="B62" s="198"/>
      <c r="C62" s="793" t="s">
        <v>182</v>
      </c>
      <c r="D62" s="794"/>
      <c r="E62" s="794"/>
      <c r="F62" s="794"/>
      <c r="G62" s="795"/>
      <c r="H62" s="796">
        <v>160</v>
      </c>
      <c r="I62" s="797"/>
      <c r="J62" s="797"/>
      <c r="K62" s="798"/>
      <c r="L62" s="218"/>
      <c r="M62" s="218"/>
      <c r="N62" s="198"/>
      <c r="O62" s="221"/>
      <c r="P62" s="198"/>
      <c r="Q62" s="198"/>
      <c r="R62" s="218"/>
      <c r="S62" s="218"/>
      <c r="T62" s="218"/>
      <c r="U62" s="218"/>
      <c r="V62" s="218"/>
      <c r="W62" s="218"/>
    </row>
    <row r="63" spans="1:23">
      <c r="A63" s="198"/>
      <c r="B63" s="198"/>
      <c r="C63" s="793" t="s">
        <v>287</v>
      </c>
      <c r="D63" s="794"/>
      <c r="E63" s="794"/>
      <c r="F63" s="794"/>
      <c r="G63" s="795"/>
      <c r="H63" s="796">
        <v>0</v>
      </c>
      <c r="I63" s="797"/>
      <c r="J63" s="797"/>
      <c r="K63" s="798"/>
      <c r="L63" s="218"/>
      <c r="M63" s="218"/>
      <c r="N63" s="198"/>
      <c r="O63" s="221"/>
      <c r="P63" s="198"/>
      <c r="Q63" s="198"/>
      <c r="R63" s="218"/>
      <c r="S63" s="218"/>
      <c r="T63" s="218"/>
      <c r="U63" s="218"/>
      <c r="V63" s="218"/>
      <c r="W63" s="218"/>
    </row>
    <row r="64" spans="1:23" ht="13.5" thickBot="1">
      <c r="A64" s="198"/>
      <c r="B64" s="198"/>
      <c r="C64" s="799" t="s">
        <v>180</v>
      </c>
      <c r="D64" s="800"/>
      <c r="E64" s="800"/>
      <c r="F64" s="800"/>
      <c r="G64" s="801"/>
      <c r="H64" s="796">
        <v>0</v>
      </c>
      <c r="I64" s="797"/>
      <c r="J64" s="797"/>
      <c r="K64" s="798"/>
      <c r="L64" s="218"/>
      <c r="M64" s="218"/>
      <c r="N64" s="198"/>
      <c r="O64" s="221"/>
      <c r="P64" s="198"/>
      <c r="Q64" s="198"/>
      <c r="R64" s="218"/>
      <c r="S64" s="218"/>
      <c r="T64" s="218"/>
      <c r="U64" s="218"/>
      <c r="V64" s="218"/>
      <c r="W64" s="218"/>
    </row>
    <row r="65" spans="1:23" ht="13.5" thickBot="1">
      <c r="A65" s="198"/>
      <c r="B65" s="198"/>
      <c r="C65" s="783" t="s">
        <v>19</v>
      </c>
      <c r="D65" s="784"/>
      <c r="E65" s="784"/>
      <c r="F65" s="784"/>
      <c r="G65" s="785"/>
      <c r="H65" s="786">
        <f>H66+H67+H68+H69+H70</f>
        <v>0</v>
      </c>
      <c r="I65" s="787"/>
      <c r="J65" s="787"/>
      <c r="K65" s="788"/>
      <c r="L65" s="218"/>
      <c r="M65" s="218"/>
      <c r="N65" s="198"/>
      <c r="O65" s="221"/>
      <c r="P65" s="198"/>
      <c r="Q65" s="198"/>
      <c r="R65" s="218"/>
      <c r="S65" s="218"/>
      <c r="T65" s="218"/>
      <c r="U65" s="218"/>
      <c r="V65" s="218"/>
      <c r="W65" s="218"/>
    </row>
    <row r="66" spans="1:23">
      <c r="A66" s="198"/>
      <c r="B66" s="198"/>
      <c r="C66" s="817" t="s">
        <v>59</v>
      </c>
      <c r="D66" s="818"/>
      <c r="E66" s="818"/>
      <c r="F66" s="818"/>
      <c r="G66" s="819"/>
      <c r="H66" s="820">
        <v>0</v>
      </c>
      <c r="I66" s="820"/>
      <c r="J66" s="820"/>
      <c r="K66" s="821"/>
      <c r="L66" s="218"/>
      <c r="M66" s="218"/>
      <c r="N66" s="198"/>
      <c r="O66" s="221"/>
      <c r="P66" s="198"/>
      <c r="Q66" s="198"/>
      <c r="R66" s="218"/>
      <c r="S66" s="218"/>
      <c r="T66" s="218"/>
      <c r="U66" s="218"/>
      <c r="V66" s="218"/>
      <c r="W66" s="218"/>
    </row>
    <row r="67" spans="1:23">
      <c r="A67" s="198"/>
      <c r="B67" s="198"/>
      <c r="C67" s="822" t="s">
        <v>288</v>
      </c>
      <c r="D67" s="823"/>
      <c r="E67" s="823"/>
      <c r="F67" s="823"/>
      <c r="G67" s="824"/>
      <c r="H67" s="797">
        <v>0</v>
      </c>
      <c r="I67" s="797"/>
      <c r="J67" s="797"/>
      <c r="K67" s="798"/>
      <c r="L67" s="218"/>
      <c r="M67" s="218"/>
      <c r="N67" s="198"/>
      <c r="O67" s="221"/>
      <c r="P67" s="198"/>
      <c r="Q67" s="198"/>
      <c r="R67" s="218"/>
      <c r="S67" s="218"/>
      <c r="T67" s="218"/>
      <c r="U67" s="218"/>
      <c r="V67" s="218"/>
      <c r="W67" s="218"/>
    </row>
    <row r="68" spans="1:23">
      <c r="A68" s="198"/>
      <c r="B68" s="198"/>
      <c r="C68" s="825" t="s">
        <v>60</v>
      </c>
      <c r="D68" s="826"/>
      <c r="E68" s="826"/>
      <c r="F68" s="826"/>
      <c r="G68" s="827"/>
      <c r="H68" s="797">
        <v>0</v>
      </c>
      <c r="I68" s="797"/>
      <c r="J68" s="797"/>
      <c r="K68" s="798"/>
      <c r="L68" s="218"/>
      <c r="M68" s="218"/>
      <c r="N68" s="198"/>
      <c r="O68" s="221"/>
      <c r="P68" s="198"/>
      <c r="Q68" s="198"/>
      <c r="R68" s="218"/>
      <c r="S68" s="218"/>
      <c r="T68" s="218"/>
      <c r="U68" s="218"/>
      <c r="V68" s="218"/>
      <c r="W68" s="218"/>
    </row>
    <row r="69" spans="1:23">
      <c r="A69" s="198"/>
      <c r="B69" s="198"/>
      <c r="C69" s="808" t="s">
        <v>289</v>
      </c>
      <c r="D69" s="809"/>
      <c r="E69" s="809"/>
      <c r="F69" s="809"/>
      <c r="G69" s="810"/>
      <c r="H69" s="797">
        <v>0</v>
      </c>
      <c r="I69" s="797"/>
      <c r="J69" s="797"/>
      <c r="K69" s="798"/>
      <c r="L69" s="218"/>
      <c r="M69" s="218"/>
      <c r="N69" s="198"/>
      <c r="O69" s="221"/>
      <c r="P69" s="198"/>
      <c r="Q69" s="198"/>
      <c r="R69" s="218"/>
      <c r="S69" s="218"/>
      <c r="T69" s="218"/>
      <c r="U69" s="218"/>
      <c r="V69" s="218"/>
      <c r="W69" s="218"/>
    </row>
    <row r="70" spans="1:23" ht="13.5" thickBot="1">
      <c r="A70" s="198"/>
      <c r="B70" s="198"/>
      <c r="C70" s="793" t="s">
        <v>61</v>
      </c>
      <c r="D70" s="794"/>
      <c r="E70" s="794"/>
      <c r="F70" s="794"/>
      <c r="G70" s="811"/>
      <c r="H70" s="797">
        <v>0</v>
      </c>
      <c r="I70" s="797"/>
      <c r="J70" s="797"/>
      <c r="K70" s="798"/>
      <c r="L70" s="218"/>
      <c r="M70" s="218"/>
      <c r="N70" s="198"/>
      <c r="O70" s="221"/>
      <c r="P70" s="198"/>
      <c r="Q70" s="198"/>
      <c r="R70" s="218"/>
      <c r="S70" s="218"/>
      <c r="T70" s="218"/>
      <c r="U70" s="218"/>
      <c r="V70" s="218"/>
      <c r="W70" s="218"/>
    </row>
    <row r="71" spans="1:23" ht="13.5" thickBot="1">
      <c r="A71" s="198"/>
      <c r="B71" s="198"/>
      <c r="C71" s="812" t="s">
        <v>20</v>
      </c>
      <c r="D71" s="813"/>
      <c r="E71" s="813"/>
      <c r="F71" s="813"/>
      <c r="G71" s="814"/>
      <c r="H71" s="815">
        <f>H65+H59</f>
        <v>3472.9</v>
      </c>
      <c r="I71" s="815"/>
      <c r="J71" s="815"/>
      <c r="K71" s="816"/>
      <c r="L71" s="198"/>
      <c r="M71" s="198"/>
      <c r="N71" s="198"/>
      <c r="O71" s="221"/>
      <c r="P71" s="198"/>
      <c r="Q71" s="198"/>
      <c r="R71" s="218"/>
      <c r="S71" s="218"/>
      <c r="T71" s="218"/>
      <c r="U71" s="218"/>
      <c r="V71" s="218"/>
      <c r="W71" s="218"/>
    </row>
  </sheetData>
  <mergeCells count="152">
    <mergeCell ref="C69:G69"/>
    <mergeCell ref="H69:K69"/>
    <mergeCell ref="C70:G70"/>
    <mergeCell ref="H70:K70"/>
    <mergeCell ref="C71:G71"/>
    <mergeCell ref="H71:K71"/>
    <mergeCell ref="C66:G66"/>
    <mergeCell ref="H66:K66"/>
    <mergeCell ref="C67:G67"/>
    <mergeCell ref="H67:K67"/>
    <mergeCell ref="C68:G68"/>
    <mergeCell ref="H68:K68"/>
    <mergeCell ref="C63:G63"/>
    <mergeCell ref="H63:K63"/>
    <mergeCell ref="C64:G64"/>
    <mergeCell ref="H64:K64"/>
    <mergeCell ref="C65:G65"/>
    <mergeCell ref="H65:K65"/>
    <mergeCell ref="C60:G60"/>
    <mergeCell ref="H60:K60"/>
    <mergeCell ref="C61:G61"/>
    <mergeCell ref="H61:K61"/>
    <mergeCell ref="C62:G62"/>
    <mergeCell ref="H62:K62"/>
    <mergeCell ref="B44:G44"/>
    <mergeCell ref="N44:Q44"/>
    <mergeCell ref="E57:L57"/>
    <mergeCell ref="C58:G58"/>
    <mergeCell ref="H58:K58"/>
    <mergeCell ref="C59:G59"/>
    <mergeCell ref="H59:K59"/>
    <mergeCell ref="N39:N40"/>
    <mergeCell ref="O39:O40"/>
    <mergeCell ref="P39:P40"/>
    <mergeCell ref="Q39:Q40"/>
    <mergeCell ref="C42:G42"/>
    <mergeCell ref="B43:G43"/>
    <mergeCell ref="N36:N37"/>
    <mergeCell ref="O36:O37"/>
    <mergeCell ref="P36:P37"/>
    <mergeCell ref="Q36:Q37"/>
    <mergeCell ref="A39:A40"/>
    <mergeCell ref="B39:B40"/>
    <mergeCell ref="C39:C41"/>
    <mergeCell ref="D39:D41"/>
    <mergeCell ref="E39:E41"/>
    <mergeCell ref="F39:F41"/>
    <mergeCell ref="A36:A37"/>
    <mergeCell ref="B36:B37"/>
    <mergeCell ref="C36:C38"/>
    <mergeCell ref="D36:D37"/>
    <mergeCell ref="E36:E38"/>
    <mergeCell ref="F36:F38"/>
    <mergeCell ref="O31:O33"/>
    <mergeCell ref="P31:P33"/>
    <mergeCell ref="Q31:Q33"/>
    <mergeCell ref="C34:G34"/>
    <mergeCell ref="C35:Q35"/>
    <mergeCell ref="H31:H32"/>
    <mergeCell ref="I31:I32"/>
    <mergeCell ref="J31:J32"/>
    <mergeCell ref="K31:K32"/>
    <mergeCell ref="L31:L32"/>
    <mergeCell ref="M31:M32"/>
    <mergeCell ref="A31:A33"/>
    <mergeCell ref="C31:C33"/>
    <mergeCell ref="D31:D33"/>
    <mergeCell ref="E31:E32"/>
    <mergeCell ref="F31:F32"/>
    <mergeCell ref="G31:G32"/>
    <mergeCell ref="J28:J29"/>
    <mergeCell ref="K28:K29"/>
    <mergeCell ref="N28:N29"/>
    <mergeCell ref="N31:N33"/>
    <mergeCell ref="O28:O29"/>
    <mergeCell ref="P28:P29"/>
    <mergeCell ref="Q28:Q29"/>
    <mergeCell ref="C27:Q27"/>
    <mergeCell ref="A28:A29"/>
    <mergeCell ref="B28:B29"/>
    <mergeCell ref="C28:C30"/>
    <mergeCell ref="D28:D30"/>
    <mergeCell ref="E28:E30"/>
    <mergeCell ref="F28:F30"/>
    <mergeCell ref="G28:G29"/>
    <mergeCell ref="H28:H29"/>
    <mergeCell ref="I28:I29"/>
    <mergeCell ref="G23:G24"/>
    <mergeCell ref="H23:H24"/>
    <mergeCell ref="I23:I24"/>
    <mergeCell ref="J23:J24"/>
    <mergeCell ref="K23:K24"/>
    <mergeCell ref="C26:G26"/>
    <mergeCell ref="A23:A24"/>
    <mergeCell ref="B23:B24"/>
    <mergeCell ref="C23:C25"/>
    <mergeCell ref="D23:D25"/>
    <mergeCell ref="E23:E25"/>
    <mergeCell ref="F23:F25"/>
    <mergeCell ref="F20:F22"/>
    <mergeCell ref="G20:G21"/>
    <mergeCell ref="H20:H21"/>
    <mergeCell ref="I20:I21"/>
    <mergeCell ref="J20:J21"/>
    <mergeCell ref="K20:K21"/>
    <mergeCell ref="M14:M16"/>
    <mergeCell ref="A18:A19"/>
    <mergeCell ref="C18:C19"/>
    <mergeCell ref="E18:E19"/>
    <mergeCell ref="F18:F19"/>
    <mergeCell ref="A20:A21"/>
    <mergeCell ref="B20:B21"/>
    <mergeCell ref="C20:C22"/>
    <mergeCell ref="D20:D22"/>
    <mergeCell ref="E20:E22"/>
    <mergeCell ref="G14:G16"/>
    <mergeCell ref="H14:H16"/>
    <mergeCell ref="I14:I16"/>
    <mergeCell ref="J14:J16"/>
    <mergeCell ref="K14:K16"/>
    <mergeCell ref="L14:L16"/>
    <mergeCell ref="A14:A16"/>
    <mergeCell ref="B14:B16"/>
    <mergeCell ref="C14:C17"/>
    <mergeCell ref="D14:D17"/>
    <mergeCell ref="E14:E16"/>
    <mergeCell ref="F14:F16"/>
    <mergeCell ref="B6:Q6"/>
    <mergeCell ref="C7:Q7"/>
    <mergeCell ref="A8:A11"/>
    <mergeCell ref="B8:B11"/>
    <mergeCell ref="C8:C13"/>
    <mergeCell ref="D8:D12"/>
    <mergeCell ref="E8:E12"/>
    <mergeCell ref="F8:F12"/>
    <mergeCell ref="M3:M5"/>
    <mergeCell ref="N3:Q3"/>
    <mergeCell ref="H4:H5"/>
    <mergeCell ref="I4:J4"/>
    <mergeCell ref="K4:K5"/>
    <mergeCell ref="N4:N5"/>
    <mergeCell ref="O4:Q4"/>
    <mergeCell ref="D2:W2"/>
    <mergeCell ref="A3:A5"/>
    <mergeCell ref="B3:B5"/>
    <mergeCell ref="C3:C5"/>
    <mergeCell ref="D3:D5"/>
    <mergeCell ref="E3:E5"/>
    <mergeCell ref="F3:F5"/>
    <mergeCell ref="G3:G5"/>
    <mergeCell ref="H3:K3"/>
    <mergeCell ref="L3:L5"/>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2.75"/>
  <cols>
    <col min="2" max="2" width="10.7109375" customWidth="1"/>
    <col min="3" max="3" width="53.28515625" customWidth="1"/>
  </cols>
  <sheetData>
    <row r="2" spans="2:3" ht="13.5" thickBot="1">
      <c r="C2" t="s">
        <v>31</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44</v>
      </c>
    </row>
    <row r="9" spans="2:3" ht="14.25" customHeight="1">
      <c r="B9" s="3">
        <v>5</v>
      </c>
      <c r="C9" s="4" t="s">
        <v>48</v>
      </c>
    </row>
    <row r="10" spans="2:3" ht="14.25" customHeight="1">
      <c r="B10" s="3">
        <v>6</v>
      </c>
      <c r="C10" s="4" t="s">
        <v>29</v>
      </c>
    </row>
    <row r="11" spans="2:3" ht="14.25" customHeight="1">
      <c r="B11" s="3">
        <v>7</v>
      </c>
      <c r="C11" s="4" t="s">
        <v>45</v>
      </c>
    </row>
    <row r="12" spans="2:3" ht="14.25" customHeight="1">
      <c r="B12" s="3">
        <v>8</v>
      </c>
      <c r="C12" s="4" t="s">
        <v>42</v>
      </c>
    </row>
    <row r="13" spans="2:3" ht="14.25" customHeight="1">
      <c r="B13" s="3">
        <v>9</v>
      </c>
      <c r="C13" s="4" t="s">
        <v>49</v>
      </c>
    </row>
    <row r="14" spans="2:3" ht="14.25" customHeight="1">
      <c r="B14" s="3">
        <v>10</v>
      </c>
      <c r="C14" s="4" t="s">
        <v>40</v>
      </c>
    </row>
    <row r="15" spans="2:3" ht="13.9" customHeight="1">
      <c r="B15" s="3">
        <v>11</v>
      </c>
      <c r="C15" s="4" t="s">
        <v>43</v>
      </c>
    </row>
    <row r="16" spans="2:3" ht="13.9" customHeight="1">
      <c r="B16" s="3">
        <v>12</v>
      </c>
      <c r="C16" s="4" t="s">
        <v>50</v>
      </c>
    </row>
    <row r="17" spans="2:3" ht="14.25" customHeight="1">
      <c r="B17" s="3">
        <v>13</v>
      </c>
      <c r="C17" s="4" t="s">
        <v>46</v>
      </c>
    </row>
    <row r="18" spans="2:3" ht="14.25" customHeight="1">
      <c r="B18" s="3">
        <v>14</v>
      </c>
      <c r="C18" s="4" t="s">
        <v>41</v>
      </c>
    </row>
    <row r="19" spans="2:3" ht="14.25" customHeight="1">
      <c r="B19" s="3">
        <v>15</v>
      </c>
      <c r="C19" s="4" t="s">
        <v>30</v>
      </c>
    </row>
    <row r="20" spans="2:3" ht="14.25" customHeight="1">
      <c r="B20" s="3">
        <v>16</v>
      </c>
      <c r="C20" s="4" t="s">
        <v>47</v>
      </c>
    </row>
    <row r="21" spans="2:3" ht="14.25" customHeight="1">
      <c r="B21" s="3">
        <v>17</v>
      </c>
      <c r="C21" s="4" t="s">
        <v>27</v>
      </c>
    </row>
    <row r="22" spans="2:3" ht="15.75" customHeight="1" thickBot="1">
      <c r="B22" s="5">
        <v>18</v>
      </c>
      <c r="C22" s="6" t="s">
        <v>32</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3</vt:i4>
      </vt:variant>
      <vt:variant>
        <vt:lpstr>Įvardinti diapazonai</vt:lpstr>
      </vt:variant>
      <vt:variant>
        <vt:i4>2</vt:i4>
      </vt:variant>
    </vt:vector>
  </HeadingPairs>
  <TitlesOfParts>
    <vt:vector size="5" baseType="lpstr">
      <vt:lpstr>02</vt:lpstr>
      <vt:lpstr>12</vt:lpstr>
      <vt:lpstr>Priemoniu vykdytoju kodai</vt:lpstr>
      <vt:lpstr>'02'!Print_Area</vt:lpstr>
      <vt:lpstr>'12'!Print_Area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2019-11-11T10:12:59Z</cp:lastPrinted>
  <dcterms:created xsi:type="dcterms:W3CDTF">1996-10-14T23:33:28Z</dcterms:created>
  <dcterms:modified xsi:type="dcterms:W3CDTF">2019-11-12T13:42:44Z</dcterms:modified>
</cp:coreProperties>
</file>