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prendimu projektai\Registravimas\"/>
    </mc:Choice>
  </mc:AlternateContent>
  <bookViews>
    <workbookView xWindow="0" yWindow="0" windowWidth="23040" windowHeight="9384" activeTab="3"/>
  </bookViews>
  <sheets>
    <sheet name="1priedas" sheetId="24" r:id="rId1"/>
    <sheet name="2 priedas" sheetId="22" r:id="rId2"/>
    <sheet name="3 priedas" sheetId="26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3">'4 priedas'!#REF!</definedName>
  </definedNames>
  <calcPr calcId="152511"/>
</workbook>
</file>

<file path=xl/calcChain.xml><?xml version="1.0" encoding="utf-8"?>
<calcChain xmlns="http://schemas.openxmlformats.org/spreadsheetml/2006/main">
  <c r="C49" i="22" l="1"/>
  <c r="C46" i="22"/>
  <c r="C48" i="22" s="1"/>
  <c r="C275" i="22"/>
  <c r="D275" i="22"/>
  <c r="E275" i="22"/>
  <c r="E22" i="22"/>
  <c r="B22" i="22"/>
  <c r="C17" i="22"/>
  <c r="D17" i="22"/>
  <c r="E17" i="22"/>
  <c r="B17" i="22"/>
  <c r="E68" i="22" l="1"/>
  <c r="C8" i="22" l="1"/>
  <c r="D8" i="22"/>
  <c r="B8" i="22"/>
  <c r="D15" i="22"/>
  <c r="C34" i="22"/>
  <c r="B34" i="22"/>
  <c r="C31" i="22"/>
  <c r="C33" i="22" s="1"/>
  <c r="B31" i="22"/>
  <c r="B33" i="22" s="1"/>
  <c r="C245" i="22" l="1"/>
  <c r="D245" i="22"/>
  <c r="E245" i="22"/>
  <c r="B245" i="22"/>
  <c r="C246" i="22"/>
  <c r="D246" i="22"/>
  <c r="E246" i="22"/>
  <c r="E271" i="22" s="1"/>
  <c r="B246" i="22"/>
  <c r="C247" i="22"/>
  <c r="C276" i="22" s="1"/>
  <c r="D247" i="22"/>
  <c r="D276" i="22" s="1"/>
  <c r="E247" i="22"/>
  <c r="E276" i="22" s="1"/>
  <c r="B247" i="22"/>
  <c r="B276" i="22" s="1"/>
  <c r="C248" i="22"/>
  <c r="D248" i="22"/>
  <c r="E248" i="22"/>
  <c r="B248" i="22"/>
  <c r="C268" i="22"/>
  <c r="B268" i="22"/>
  <c r="C267" i="22"/>
  <c r="D267" i="22"/>
  <c r="B267" i="22"/>
  <c r="C266" i="22"/>
  <c r="D266" i="22"/>
  <c r="B266" i="22"/>
  <c r="C265" i="22"/>
  <c r="D265" i="22"/>
  <c r="B265" i="22"/>
  <c r="C260" i="22"/>
  <c r="D260" i="22"/>
  <c r="B260" i="22"/>
  <c r="C257" i="22"/>
  <c r="D257" i="22"/>
  <c r="B257" i="22"/>
  <c r="C254" i="22"/>
  <c r="D254" i="22"/>
  <c r="B254" i="22"/>
  <c r="C252" i="22"/>
  <c r="B252" i="22"/>
  <c r="B250" i="22"/>
  <c r="E234" i="22"/>
  <c r="E219" i="22"/>
  <c r="E216" i="22"/>
  <c r="E200" i="22"/>
  <c r="E196" i="22"/>
  <c r="E175" i="22"/>
  <c r="C241" i="22"/>
  <c r="D241" i="22"/>
  <c r="B241" i="22"/>
  <c r="C237" i="22"/>
  <c r="D237" i="22"/>
  <c r="B237" i="22"/>
  <c r="C234" i="22"/>
  <c r="D234" i="22"/>
  <c r="C231" i="22"/>
  <c r="D231" i="22"/>
  <c r="B231" i="22"/>
  <c r="C229" i="22"/>
  <c r="D229" i="22"/>
  <c r="B229" i="22"/>
  <c r="C226" i="22"/>
  <c r="D226" i="22"/>
  <c r="B226" i="22"/>
  <c r="C223" i="22"/>
  <c r="D223" i="22"/>
  <c r="B223" i="22"/>
  <c r="C219" i="22"/>
  <c r="D219" i="22"/>
  <c r="B219" i="22"/>
  <c r="C216" i="22"/>
  <c r="D216" i="22"/>
  <c r="B216" i="22"/>
  <c r="C214" i="22"/>
  <c r="D214" i="22"/>
  <c r="B214" i="22"/>
  <c r="C210" i="22"/>
  <c r="D210" i="22"/>
  <c r="B210" i="22"/>
  <c r="C207" i="22"/>
  <c r="D207" i="22"/>
  <c r="B207" i="22"/>
  <c r="C204" i="22"/>
  <c r="D204" i="22"/>
  <c r="B204" i="22"/>
  <c r="C200" i="22"/>
  <c r="D200" i="22"/>
  <c r="B200" i="22"/>
  <c r="C196" i="22"/>
  <c r="D196" i="22"/>
  <c r="B196" i="22"/>
  <c r="C192" i="22"/>
  <c r="D192" i="22"/>
  <c r="B192" i="22"/>
  <c r="C190" i="22"/>
  <c r="D190" i="22"/>
  <c r="B190" i="22"/>
  <c r="C186" i="22"/>
  <c r="D186" i="22"/>
  <c r="B186" i="22"/>
  <c r="C182" i="22"/>
  <c r="D182" i="22"/>
  <c r="B182" i="22"/>
  <c r="C179" i="22"/>
  <c r="D179" i="22"/>
  <c r="B179" i="22"/>
  <c r="C175" i="22"/>
  <c r="D175" i="22"/>
  <c r="B175" i="22"/>
  <c r="C171" i="22"/>
  <c r="D171" i="22"/>
  <c r="E171" i="22"/>
  <c r="B171" i="22"/>
  <c r="C168" i="22"/>
  <c r="D168" i="22"/>
  <c r="B168" i="22"/>
  <c r="C165" i="22"/>
  <c r="D165" i="22"/>
  <c r="B165" i="22"/>
  <c r="C162" i="22"/>
  <c r="D162" i="22"/>
  <c r="B162" i="22"/>
  <c r="C159" i="22"/>
  <c r="D159" i="22"/>
  <c r="B159" i="22"/>
  <c r="C155" i="22"/>
  <c r="D155" i="22"/>
  <c r="B155" i="22"/>
  <c r="C152" i="22"/>
  <c r="D152" i="22"/>
  <c r="B152" i="22"/>
  <c r="C150" i="22"/>
  <c r="D150" i="22"/>
  <c r="B150" i="22"/>
  <c r="C147" i="22"/>
  <c r="D147" i="22"/>
  <c r="B147" i="22"/>
  <c r="E144" i="22"/>
  <c r="C144" i="22"/>
  <c r="D144" i="22"/>
  <c r="C141" i="22"/>
  <c r="D141" i="22"/>
  <c r="B141" i="22"/>
  <c r="C139" i="22"/>
  <c r="D139" i="22"/>
  <c r="B139" i="22"/>
  <c r="C137" i="22"/>
  <c r="D137" i="22"/>
  <c r="B137" i="22"/>
  <c r="C135" i="22"/>
  <c r="D135" i="22"/>
  <c r="B135" i="22"/>
  <c r="C132" i="22"/>
  <c r="D132" i="22"/>
  <c r="B132" i="22"/>
  <c r="C129" i="22"/>
  <c r="D129" i="22"/>
  <c r="B129" i="22"/>
  <c r="E125" i="22"/>
  <c r="C125" i="22"/>
  <c r="D125" i="22"/>
  <c r="B125" i="22"/>
  <c r="C122" i="22"/>
  <c r="D122" i="22"/>
  <c r="B122" i="22"/>
  <c r="C119" i="22"/>
  <c r="D119" i="22"/>
  <c r="E119" i="22"/>
  <c r="B119" i="22"/>
  <c r="C116" i="22"/>
  <c r="D116" i="22"/>
  <c r="E116" i="22"/>
  <c r="B116" i="22"/>
  <c r="D113" i="22"/>
  <c r="C108" i="22"/>
  <c r="D108" i="22"/>
  <c r="B108" i="22"/>
  <c r="B111" i="22"/>
  <c r="C111" i="22"/>
  <c r="D111" i="22"/>
  <c r="C105" i="22"/>
  <c r="D105" i="22"/>
  <c r="B105" i="22"/>
  <c r="E102" i="22"/>
  <c r="C102" i="22"/>
  <c r="D102" i="22"/>
  <c r="B102" i="22"/>
  <c r="C98" i="22"/>
  <c r="D98" i="22"/>
  <c r="B98" i="22"/>
  <c r="C95" i="22"/>
  <c r="D95" i="22"/>
  <c r="B95" i="22"/>
  <c r="C92" i="22"/>
  <c r="D92" i="22"/>
  <c r="B92" i="22"/>
  <c r="C87" i="22"/>
  <c r="D87" i="22"/>
  <c r="B87" i="22"/>
  <c r="C82" i="22"/>
  <c r="D82" i="22"/>
  <c r="B82" i="22"/>
  <c r="B19" i="26"/>
  <c r="B15" i="26"/>
  <c r="B16" i="26"/>
  <c r="B17" i="26"/>
  <c r="B18" i="26"/>
  <c r="B20" i="26"/>
  <c r="E18" i="25"/>
  <c r="C18" i="25"/>
  <c r="E244" i="22" l="1"/>
  <c r="C271" i="22"/>
  <c r="D271" i="22"/>
  <c r="B271" i="22"/>
  <c r="D264" i="22"/>
  <c r="B264" i="22"/>
  <c r="C264" i="22"/>
  <c r="B12" i="26"/>
  <c r="B13" i="26"/>
  <c r="B14" i="26"/>
  <c r="B22" i="26"/>
  <c r="B23" i="26"/>
  <c r="B24" i="26"/>
  <c r="C71" i="22"/>
  <c r="D71" i="22"/>
  <c r="E71" i="22"/>
  <c r="B71" i="22"/>
  <c r="E62" i="22"/>
  <c r="C72" i="22"/>
  <c r="C274" i="22" s="1"/>
  <c r="D72" i="22"/>
  <c r="D274" i="22" s="1"/>
  <c r="E72" i="22"/>
  <c r="E274" i="22" s="1"/>
  <c r="B72" i="22"/>
  <c r="B274" i="22" s="1"/>
  <c r="C62" i="22"/>
  <c r="D62" i="22"/>
  <c r="C68" i="22"/>
  <c r="B68" i="22"/>
  <c r="D65" i="22"/>
  <c r="D60" i="22"/>
  <c r="C58" i="22"/>
  <c r="E58" i="22"/>
  <c r="B58" i="22"/>
  <c r="C55" i="22"/>
  <c r="E55" i="22"/>
  <c r="B55" i="22"/>
  <c r="C34" i="26"/>
  <c r="D34" i="26"/>
  <c r="E34" i="26"/>
  <c r="B25" i="26"/>
  <c r="B33" i="26"/>
  <c r="E77" i="22"/>
  <c r="B77" i="22"/>
  <c r="E74" i="22"/>
  <c r="E76" i="22" s="1"/>
  <c r="B74" i="22"/>
  <c r="B76" i="22" s="1"/>
  <c r="E70" i="22" l="1"/>
  <c r="D70" i="22"/>
  <c r="B26" i="26"/>
  <c r="B27" i="26"/>
  <c r="B28" i="26"/>
  <c r="B29" i="26"/>
  <c r="B30" i="26"/>
  <c r="B31" i="26"/>
  <c r="B32" i="26"/>
  <c r="B11" i="26"/>
  <c r="B34" i="26" l="1"/>
  <c r="B17" i="24"/>
  <c r="B16" i="24" s="1"/>
  <c r="C79" i="22"/>
  <c r="D79" i="22"/>
  <c r="B79" i="22"/>
  <c r="D14" i="22"/>
  <c r="D272" i="22" s="1"/>
  <c r="D13" i="22" l="1"/>
  <c r="C29" i="22" l="1"/>
  <c r="E29" i="22"/>
  <c r="B29" i="22"/>
  <c r="C26" i="22"/>
  <c r="C28" i="22" s="1"/>
  <c r="E26" i="22"/>
  <c r="E28" i="22" s="1"/>
  <c r="B26" i="22"/>
  <c r="B28" i="22" s="1"/>
  <c r="E49" i="22"/>
  <c r="B49" i="22"/>
  <c r="E46" i="22"/>
  <c r="E48" i="22" s="1"/>
  <c r="B46" i="22"/>
  <c r="B48" i="22" s="1"/>
  <c r="C44" i="22"/>
  <c r="E44" i="22"/>
  <c r="B44" i="22"/>
  <c r="C41" i="22"/>
  <c r="C43" i="22" s="1"/>
  <c r="E41" i="22"/>
  <c r="E43" i="22" s="1"/>
  <c r="B41" i="22"/>
  <c r="B43" i="22" s="1"/>
  <c r="C39" i="22"/>
  <c r="B39" i="22"/>
  <c r="C36" i="22"/>
  <c r="C38" i="22" s="1"/>
  <c r="B36" i="22"/>
  <c r="B38" i="22" s="1"/>
  <c r="C90" i="22" l="1"/>
  <c r="D90" i="22"/>
  <c r="B90" i="22"/>
  <c r="C85" i="22"/>
  <c r="D85" i="22"/>
  <c r="B85" i="22"/>
  <c r="B244" i="22" l="1"/>
  <c r="D244" i="22"/>
  <c r="C244" i="22"/>
  <c r="B10" i="24"/>
  <c r="C53" i="22" l="1"/>
  <c r="B53" i="22"/>
  <c r="C51" i="22"/>
  <c r="B51" i="22"/>
  <c r="B70" i="22" l="1"/>
  <c r="C70" i="22"/>
  <c r="C21" i="25"/>
  <c r="C22" i="25" s="1"/>
  <c r="E21" i="25"/>
  <c r="E22" i="25" s="1"/>
  <c r="D270" i="22" l="1"/>
  <c r="C14" i="22" l="1"/>
  <c r="C272" i="22" s="1"/>
  <c r="B14" i="22"/>
  <c r="B272" i="22" s="1"/>
  <c r="C12" i="22"/>
  <c r="D12" i="22"/>
  <c r="C13" i="22" l="1"/>
  <c r="B13" i="22"/>
  <c r="B12" i="22"/>
  <c r="C21" i="22" l="1"/>
  <c r="C269" i="22" s="1"/>
  <c r="B14" i="24"/>
  <c r="B9" i="24" l="1"/>
  <c r="B21" i="24" s="1"/>
  <c r="D24" i="22"/>
  <c r="E24" i="22"/>
  <c r="D21" i="22"/>
  <c r="D269" i="22" s="1"/>
  <c r="C24" i="22" l="1"/>
  <c r="C270" i="22" l="1"/>
  <c r="E270" i="22"/>
  <c r="E23" i="22" l="1"/>
  <c r="E273" i="22" s="1"/>
  <c r="B23" i="22"/>
  <c r="B273" i="22" s="1"/>
  <c r="E21" i="22" l="1"/>
  <c r="E269" i="22" s="1"/>
  <c r="B21" i="22" l="1"/>
  <c r="B269" i="22" s="1"/>
</calcChain>
</file>

<file path=xl/sharedStrings.xml><?xml version="1.0" encoding="utf-8"?>
<sst xmlns="http://schemas.openxmlformats.org/spreadsheetml/2006/main" count="349" uniqueCount="182">
  <si>
    <t>Asignavimų valdytojas</t>
  </si>
  <si>
    <t xml:space="preserve">Savivaldybės administracija </t>
  </si>
  <si>
    <t xml:space="preserve">     ASIGNAVIMAI PAGAL ASIGNAVIMŲ VALDYTOJUS IR PROGRAMAS</t>
  </si>
  <si>
    <t xml:space="preserve">                                            13 ŠVIETIMO IR UGDYMO PROGRAMA</t>
  </si>
  <si>
    <t>Iš viso 13 programai</t>
  </si>
  <si>
    <t>Iš viso 15 programai</t>
  </si>
  <si>
    <t xml:space="preserve">  išlaidoms</t>
  </si>
  <si>
    <t>iš viso</t>
  </si>
  <si>
    <t>turtui įsigyti  ir finansi-niams įsipareigoji-mams vykdyti</t>
  </si>
  <si>
    <t>Vytauto Žemkalnio gimnazija</t>
  </si>
  <si>
    <t>Juozo Miltinio gimnazija</t>
  </si>
  <si>
    <t>Pajamų pavadinimas</t>
  </si>
  <si>
    <t>DOTACIJOS</t>
  </si>
  <si>
    <t>Iš jų  (tūkst. Eur)</t>
  </si>
  <si>
    <t>Iš viso (tūkst. Eur)</t>
  </si>
  <si>
    <t>iš jų darbo užmokesčiui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</si>
  <si>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</si>
  <si>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</si>
  <si>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</si>
  <si>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</si>
  <si>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>išlaidoms</t>
  </si>
  <si>
    <t xml:space="preserve">iš viso 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</si>
  <si>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</si>
  <si>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</si>
  <si>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>turtui įsigyti ir finansiniams įsipareigoji-mams vykdyti</t>
  </si>
  <si>
    <t xml:space="preserve">         Europos Sąjungos finansinės paramos lėšos</t>
  </si>
  <si>
    <t>Iš jų: savivaldybės biudžeto lėšos</t>
  </si>
  <si>
    <t xml:space="preserve">         Valstybės investicijų programoje numatytoms kapitalo investicijoms</t>
  </si>
  <si>
    <t>,,Saulėtekio“ progimnazija</t>
  </si>
  <si>
    <t>,,Šaltinio“ progimnazija</t>
  </si>
  <si>
    <t xml:space="preserve">         Valstybės investicijų programoje numatytoms  kapitalo investicijoms finansuoti</t>
  </si>
  <si>
    <t xml:space="preserve">       Panevėžio miesto savivaldybės tarybos </t>
  </si>
  <si>
    <t xml:space="preserve">         ASIGNAVIMAI IŠ SAVIVALDYBĖS 2018 M. NEPANAUDOTŲ BIUDŽETO</t>
  </si>
  <si>
    <t>Valstybės investicijų 2019–2021 metų programoje numatytoms kapitalo investicijoms finansuoti</t>
  </si>
  <si>
    <t xml:space="preserve">Kitos dotacijos </t>
  </si>
  <si>
    <t>Iš viso 02 programai</t>
  </si>
  <si>
    <t xml:space="preserve">          Valstybės investicijų programoje numatytoms kapitalo investicijoms</t>
  </si>
  <si>
    <t xml:space="preserve">             10 MIESTO INFRASTRUKTŪROS OBJEKTŲ PLĖTROS, MODERNIZAVIMO                                                                                             IR PRIEŽIŪROS  PROGRAMA</t>
  </si>
  <si>
    <t>Iš viso 10 programai</t>
  </si>
  <si>
    <t xml:space="preserve">   Iš viso asignavimų </t>
  </si>
  <si>
    <t xml:space="preserve">        PANEVĖŽIO MIESTO SAVIVALDYBĖS 2019 METŲ BIUDŽETO PAJAMOS       </t>
  </si>
  <si>
    <t xml:space="preserve">        ugdymo reikmių lėšos</t>
  </si>
  <si>
    <t>Juozo Balčikonio gimnazija</t>
  </si>
  <si>
    <t>5-oji gimnazija</t>
  </si>
  <si>
    <t xml:space="preserve">           Iš jų (Eur)</t>
  </si>
  <si>
    <t xml:space="preserve">                                1. TIKSLINĖS PASKIRTIES LĖŠOS</t>
  </si>
  <si>
    <t xml:space="preserve">                                  15 SOCIALINĖS PARAMOS ĮGYVENDINIMO PROGRAMA</t>
  </si>
  <si>
    <t xml:space="preserve">Mykolo Karkos pagrindinė mokykla </t>
  </si>
  <si>
    <t>01 SAVIVALDYBĖS VALDYMO PROGRAMA</t>
  </si>
  <si>
    <t>Savivaldybės administracija</t>
  </si>
  <si>
    <t>Iš viso 01 programai</t>
  </si>
  <si>
    <t xml:space="preserve">         įstaigos pajamos už paslaugas</t>
  </si>
  <si>
    <t>Savivaldybės administracijos Socialinių reikalų skyrius</t>
  </si>
  <si>
    <t>Speciali tikslinė dotacija</t>
  </si>
  <si>
    <t>Valstybinėms (valstybės perduotoms savivaldybėms) funkcijoms atlikti</t>
  </si>
  <si>
    <t>Iš viso 09 programai</t>
  </si>
  <si>
    <t>15 SOCIALINĖS PARAMOS ĮGYVENDINIMO PROGRAMA</t>
  </si>
  <si>
    <t xml:space="preserve">                                  11 KULTŪROS IR MENO PROGRAMA</t>
  </si>
  <si>
    <t>Kultūros centras Panevėžio bendruomenių rūmai</t>
  </si>
  <si>
    <t>Kraštotyros muziejus</t>
  </si>
  <si>
    <t>Iš viso 11 programai</t>
  </si>
  <si>
    <t>Raimundo Sargūno sporto gimnazija</t>
  </si>
  <si>
    <t>Lopšelis-darželis „Aušra“</t>
  </si>
  <si>
    <t>Rožyno progimnazija</t>
  </si>
  <si>
    <t>Beržų progimnazija</t>
  </si>
  <si>
    <t>„Žemynos“ progimnazija</t>
  </si>
  <si>
    <t>„Vyturio“ progimnazija</t>
  </si>
  <si>
    <t>Alfonso Lipniūno progimnazija</t>
  </si>
  <si>
    <t>Pradinė mokykla</t>
  </si>
  <si>
    <t>Kita tikslinė dotacija</t>
  </si>
  <si>
    <t xml:space="preserve">          valstybės lėšos</t>
  </si>
  <si>
    <t xml:space="preserve">         valstybės lėšos</t>
  </si>
  <si>
    <t xml:space="preserve">       2019 m. spalio   d. sprendimo Nr. </t>
  </si>
  <si>
    <t>Ugdymo reikmėms finansuoti</t>
  </si>
  <si>
    <t>Lopšelis-darželis „Draugystė“</t>
  </si>
  <si>
    <t>Lopšelis-darželis „Vyturėlis“</t>
  </si>
  <si>
    <t>Lopšelis-darželis „Žibutė“</t>
  </si>
  <si>
    <t>Lopšelis-darželis „Sigutė“</t>
  </si>
  <si>
    <t>Kastyčio Ramanausko lopšelis-darželis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</si>
  <si>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</si>
  <si>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</si>
  <si>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</si>
  <si>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</si>
  <si>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</si>
  <si>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 Žvaigždutė“</t>
  </si>
  <si>
    <t>Lopšelis-darželis „Riešutėlis“</t>
  </si>
  <si>
    <t>Lopšelis-darželis „Rugelis“</t>
  </si>
  <si>
    <t>Lopšelis-darželis „Dobilas“</t>
  </si>
  <si>
    <t>Lopšelis-daželis „Vaivorykštė“</t>
  </si>
  <si>
    <t>Lopšelis-darželis „Vaikystė“</t>
  </si>
  <si>
    <t>Lopšelis-darželis „Žilvitis“</t>
  </si>
  <si>
    <t>Lopšelis-darželis „Papartis“</t>
  </si>
  <si>
    <t>Lopšelis-darželis „Puriena“</t>
  </si>
  <si>
    <t>Lopšelis-darželis „Voveraitė“</t>
  </si>
  <si>
    <t>Lopšelis-darželis „Rūta“</t>
  </si>
  <si>
    <t>Lpošelis-darželis „Diemedis“</t>
  </si>
  <si>
    <t>Regos centras  „Linelis“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</si>
  <si>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</si>
  <si>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</si>
  <si>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</si>
  <si>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</si>
  <si>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</si>
  <si>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</si>
  <si>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 xml:space="preserve">                                09 INFORMACINĖS VISUOMENĖS  PLĖTROS PROGRAMA</t>
  </si>
  <si>
    <t>Iš viso 08 programai</t>
  </si>
  <si>
    <t>Iš viso 03 programai</t>
  </si>
  <si>
    <t xml:space="preserve">                                    03 URBANISTINĖS  PLĖTROS PROGRAMA</t>
  </si>
  <si>
    <t xml:space="preserve">                                     08  RINKODAROS PROGRAMA</t>
  </si>
  <si>
    <t>Socialinių paslaugų centras</t>
  </si>
  <si>
    <t xml:space="preserve">       įstaigos pajamos už paslaugas</t>
  </si>
  <si>
    <t>Jaunuolių dienos centras</t>
  </si>
  <si>
    <t>Specialioji mokykla-daugiafunkcis centras</t>
  </si>
  <si>
    <t xml:space="preserve">          ugdymo reikmių lėšos</t>
  </si>
  <si>
    <t>Pajamos už prekes ir paslaugas</t>
  </si>
  <si>
    <t>Įmokos už išlaikymą švietimo, socialinės  apsaugos ir kitose  įstaigose</t>
  </si>
  <si>
    <t>Pajamos už ilgalaikio ir trumpalaikio materialiojo turto nuomą</t>
  </si>
  <si>
    <t>Biudžetinių įstaigų pajamos už prekes ir paslaugas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</si>
  <si>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</si>
  <si>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</si>
  <si>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</si>
  <si>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t xml:space="preserve">         Iš jų ( tūkst. Eur)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</si>
  <si>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</si>
  <si>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</si>
  <si>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          </t>
  </si>
  <si>
    <t xml:space="preserve">Panevėžio miesto savivaldybės tarybos </t>
  </si>
  <si>
    <t>2019 m. spalio  d.    sprendimo Nr.</t>
  </si>
  <si>
    <t>3 priedas</t>
  </si>
  <si>
    <t>Kino centras  „Garsas“</t>
  </si>
  <si>
    <t xml:space="preserve">                                             12 SPORTO  PROGRAMA</t>
  </si>
  <si>
    <t>Kūno kultūros ir sporto centras</t>
  </si>
  <si>
    <t xml:space="preserve"> iš viso 12 programai</t>
  </si>
  <si>
    <t>Iš jų: ugdymo reikmių lėšos</t>
  </si>
  <si>
    <t>Kurčiųjų ir neprigirdinčiųjų  pagrindinė mokykla</t>
  </si>
  <si>
    <t>„Šviesos“ specialiojo ugdymo centras</t>
  </si>
  <si>
    <t>„Vilties“ progimnazija</t>
  </si>
  <si>
    <t>„Saulėtekio“ progimnazija</t>
  </si>
  <si>
    <t>„Šaltinio“ progimnazija</t>
  </si>
  <si>
    <t>Dailės galerija</t>
  </si>
  <si>
    <t>Kino centras „Garsas“</t>
  </si>
  <si>
    <t xml:space="preserve">          įstaigos pajamos už paslaugas</t>
  </si>
  <si>
    <t>Muzikinis teatras</t>
  </si>
  <si>
    <t>Teatras „Menas“</t>
  </si>
  <si>
    <t>Lėlių vežimo teatras</t>
  </si>
  <si>
    <t xml:space="preserve">Švietimo centras </t>
  </si>
  <si>
    <t xml:space="preserve">           valstybės biudžeto  lėšos</t>
  </si>
  <si>
    <t>Iš jų: valstybės biudžeto lėšos</t>
  </si>
  <si>
    <t xml:space="preserve">          valstybės biudžeto  lėšos</t>
  </si>
  <si>
    <t xml:space="preserve">           valstybės biudžeto lėšos</t>
  </si>
  <si>
    <t xml:space="preserve">         valstybės biudžeto lėšos </t>
  </si>
  <si>
    <t xml:space="preserve">        įstaigos pajamos už paslaugas</t>
  </si>
  <si>
    <t>Iš jų:savivaldybės biudžeto lėšos</t>
  </si>
  <si>
    <t>13 ŠVIETIMO IR UGDYMO PROGRAMA</t>
  </si>
  <si>
    <t>Lopšelis-darželis „Žvaigždutė“</t>
  </si>
  <si>
    <t>Lopšelis-darželis„Papartis“</t>
  </si>
  <si>
    <t xml:space="preserve">           ugdymo reikmių lėšos</t>
  </si>
  <si>
    <t>Iš jų: savivaldybės biudžeto  lėšos</t>
  </si>
  <si>
    <t xml:space="preserve">   Iš jų: ugdymo reikmių lėšos</t>
  </si>
  <si>
    <t>Iš viso 05 programai</t>
  </si>
  <si>
    <t xml:space="preserve">                       05 EKONOMINĖS PLĖTROS IR VERSLO SKATINIMO  PROGRAMA</t>
  </si>
  <si>
    <t xml:space="preserve">          valstybės biudžeto lėšos</t>
  </si>
  <si>
    <t>KITOS PAJAMOS:</t>
  </si>
  <si>
    <t>Iš viso pajamų:</t>
  </si>
  <si>
    <t>Iš jų – savivaldybės biudžeto lėšos</t>
  </si>
  <si>
    <t>Iš jų –  savivaldybės biudžeto lėšos</t>
  </si>
  <si>
    <t>Iš jų – įstaigos pajamos už paslaugas</t>
  </si>
  <si>
    <t>Lopšelis-darželis „Jūratė“</t>
  </si>
  <si>
    <t>Iš jų – ugdymo reikmių lėšos</t>
  </si>
  <si>
    <t>Lopšelis-darželis „Gintarėlis“</t>
  </si>
  <si>
    <t>,,Minties“ gimnazija</t>
  </si>
  <si>
    <t>,,Vilties“ progimnazija</t>
  </si>
  <si>
    <t>,,Aušros“ progimnazija</t>
  </si>
  <si>
    <t>,,Ąžuolo“ progimnazija</t>
  </si>
  <si>
    <t>Iš jų – valstybės biudžeto  lėšos</t>
  </si>
  <si>
    <t>Iš jų – valstybės biudžeto specialioji tikslinė dotacija valstybinėms (valstybės perduotoms savivaldybėms) funkcijoms atlikti)</t>
  </si>
  <si>
    <t xml:space="preserve">          valstybės biudžeto specialioji tikslinė dotacija valstybinėms ( valstybės perduotoms savivaldybėms) funkcijoms atlikti)</t>
  </si>
  <si>
    <t xml:space="preserve">          valstybės biudžeto specialioji tikslinė dotacija valstybinėms (valstybės perduotoms savivaldybėms) funkcijoms alikti)</t>
  </si>
  <si>
    <t xml:space="preserve">          valstybės biudžeto specialioji tikslinė dotacija valstybinėms (valstybės perduotoms savivaldybėms) funkcijoms atlikti)</t>
  </si>
  <si>
    <t>„Minties“ gimnazija</t>
  </si>
  <si>
    <t>Iš viso:</t>
  </si>
  <si>
    <t xml:space="preserve">                    Iš viso 15 programai:</t>
  </si>
  <si>
    <t xml:space="preserve">                      Iš viso 13 programai:</t>
  </si>
  <si>
    <t xml:space="preserve">                                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</si>
</sst>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15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164" fontId="2" fillId="0" borderId="2" xfId="0" applyNumberFormat="1" applyFont="1" applyBorder="1"/>
    <xf numFmtId="164" fontId="11" fillId="0" borderId="5" xfId="0" applyNumberFormat="1" applyFont="1" applyBorder="1"/>
    <xf numFmtId="0" fontId="2" fillId="0" borderId="0" xfId="0" applyFont="1" applyAlignment="1"/>
    <xf numFmtId="0" fontId="11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7" xfId="0" applyNumberFormat="1" applyFont="1" applyFill="1" applyBorder="1"/>
    <xf numFmtId="164" fontId="0" fillId="0" borderId="0" xfId="0" applyNumberFormat="1"/>
    <xf numFmtId="164" fontId="11" fillId="0" borderId="5" xfId="0" applyNumberFormat="1" applyFont="1" applyFill="1" applyBorder="1" applyAlignment="1">
      <alignment horizontal="left" vertical="center" wrapText="1"/>
    </xf>
    <xf numFmtId="164" fontId="17" fillId="0" borderId="7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20" fillId="0" borderId="7" xfId="0" applyNumberFormat="1" applyFont="1" applyFill="1" applyBorder="1"/>
    <xf numFmtId="164" fontId="17" fillId="0" borderId="7" xfId="0" applyNumberFormat="1" applyFont="1" applyFill="1" applyBorder="1"/>
    <xf numFmtId="164" fontId="22" fillId="0" borderId="3" xfId="0" applyNumberFormat="1" applyFont="1" applyBorder="1" applyAlignment="1">
      <alignment wrapText="1"/>
    </xf>
    <xf numFmtId="0" fontId="16" fillId="0" borderId="0" xfId="0" applyFont="1"/>
    <xf numFmtId="164" fontId="1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17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right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/>
    </xf>
    <xf numFmtId="164" fontId="23" fillId="0" borderId="5" xfId="0" applyNumberFormat="1" applyFont="1" applyBorder="1" applyAlignment="1">
      <alignment wrapText="1"/>
    </xf>
    <xf numFmtId="164" fontId="17" fillId="0" borderId="7" xfId="0" applyNumberFormat="1" applyFont="1" applyBorder="1"/>
    <xf numFmtId="164" fontId="17" fillId="2" borderId="1" xfId="0" applyNumberFormat="1" applyFont="1" applyFill="1" applyBorder="1"/>
    <xf numFmtId="164" fontId="2" fillId="0" borderId="9" xfId="0" applyNumberFormat="1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 wrapText="1"/>
    </xf>
    <xf numFmtId="164" fontId="7" fillId="0" borderId="9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 wrapText="1"/>
    </xf>
    <xf numFmtId="164" fontId="23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right" vertical="center"/>
    </xf>
    <xf numFmtId="164" fontId="17" fillId="0" borderId="2" xfId="0" applyNumberFormat="1" applyFont="1" applyBorder="1" applyAlignment="1">
      <alignment horizontal="right" vertical="center" wrapText="1"/>
    </xf>
    <xf numFmtId="164" fontId="17" fillId="0" borderId="2" xfId="0" applyNumberFormat="1" applyFont="1" applyBorder="1" applyAlignment="1">
      <alignment vertical="center"/>
    </xf>
    <xf numFmtId="164" fontId="6" fillId="0" borderId="0" xfId="0" applyNumberFormat="1" applyFont="1" applyFill="1" applyBorder="1"/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11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vertical="center"/>
    </xf>
    <xf numFmtId="164" fontId="22" fillId="0" borderId="5" xfId="0" applyNumberFormat="1" applyFont="1" applyBorder="1" applyAlignment="1">
      <alignment wrapText="1"/>
    </xf>
    <xf numFmtId="164" fontId="14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left" vertical="center"/>
    </xf>
    <xf numFmtId="164" fontId="7" fillId="0" borderId="7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left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center"/>
    </xf>
    <xf numFmtId="0" fontId="6" fillId="0" borderId="7" xfId="0" applyFont="1" applyBorder="1"/>
    <xf numFmtId="0" fontId="6" fillId="0" borderId="1" xfId="0" applyFont="1" applyBorder="1"/>
    <xf numFmtId="0" fontId="7" fillId="0" borderId="1" xfId="0" applyFont="1" applyBorder="1"/>
    <xf numFmtId="0" fontId="24" fillId="0" borderId="0" xfId="0" applyFont="1" applyAlignment="1">
      <alignment horizontal="left" vertical="center" readingOrder="1"/>
    </xf>
    <xf numFmtId="0" fontId="1" fillId="0" borderId="0" xfId="0" applyFont="1"/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164" fontId="11" fillId="0" borderId="9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vertical="center"/>
    </xf>
    <xf numFmtId="164" fontId="1" fillId="0" borderId="7" xfId="0" applyNumberFormat="1" applyFont="1" applyBorder="1" applyAlignment="1"/>
    <xf numFmtId="164" fontId="7" fillId="0" borderId="7" xfId="0" applyNumberFormat="1" applyFont="1" applyFill="1" applyBorder="1"/>
    <xf numFmtId="164" fontId="17" fillId="2" borderId="7" xfId="0" applyNumberFormat="1" applyFont="1" applyFill="1" applyBorder="1" applyAlignment="1">
      <alignment horizontal="right" vertical="center" wrapText="1"/>
    </xf>
    <xf numFmtId="164" fontId="17" fillId="0" borderId="11" xfId="0" applyNumberFormat="1" applyFont="1" applyBorder="1" applyAlignment="1">
      <alignment horizontal="right" vertical="center" wrapText="1"/>
    </xf>
    <xf numFmtId="164" fontId="22" fillId="0" borderId="5" xfId="0" applyNumberFormat="1" applyFont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20" fillId="0" borderId="10" xfId="0" applyNumberFormat="1" applyFont="1" applyBorder="1" applyAlignment="1">
      <alignment vertical="center" wrapText="1"/>
    </xf>
    <xf numFmtId="164" fontId="21" fillId="0" borderId="4" xfId="0" applyNumberFormat="1" applyFont="1" applyBorder="1" applyAlignment="1">
      <alignment vertical="center"/>
    </xf>
    <xf numFmtId="164" fontId="21" fillId="0" borderId="7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17" fillId="0" borderId="9" xfId="0" applyNumberFormat="1" applyFont="1" applyBorder="1" applyAlignment="1">
      <alignment horizontal="left" vertical="center" wrapText="1"/>
    </xf>
    <xf numFmtId="164" fontId="21" fillId="0" borderId="4" xfId="0" applyNumberFormat="1" applyFont="1" applyBorder="1" applyAlignment="1">
      <alignment wrapText="1"/>
    </xf>
    <xf numFmtId="164" fontId="21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2019 m spalio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 m. spalio  d. sprendimo Nr.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workbookViewId="0">
      <selection activeCell="A21" sqref="A21"/>
    </sheetView>
  </sheetViews>
  <sheetFormatPr defaultRowHeight="13.2" x14ac:dyDescent="0.25"/>
  <cols>
    <col min="1" max="1" width="59.6640625" customWidth="1"/>
    <col min="2" max="2" width="26.5546875" customWidth="1"/>
  </cols>
  <sheetData>
    <row r="1" spans="1:2" ht="89.25" customHeight="1" x14ac:dyDescent="0.25">
      <c r="A1" s="34"/>
      <c r="B1" s="4"/>
    </row>
    <row r="2" spans="1:2" ht="13.8" x14ac:dyDescent="0.25">
      <c r="A2" s="123"/>
      <c r="B2" s="124"/>
    </row>
    <row r="3" spans="1:2" ht="13.8" x14ac:dyDescent="0.25">
      <c r="A3" s="52"/>
      <c r="B3" s="53"/>
    </row>
    <row r="4" spans="1:2" ht="13.8" x14ac:dyDescent="0.25">
      <c r="A4" s="125" t="s">
        <v>40</v>
      </c>
      <c r="B4" s="125"/>
    </row>
    <row r="5" spans="1:2" ht="13.8" x14ac:dyDescent="0.25">
      <c r="A5" s="123"/>
      <c r="B5" s="123"/>
    </row>
    <row r="6" spans="1:2" ht="13.8" x14ac:dyDescent="0.25">
      <c r="A6" s="34"/>
      <c r="B6" s="4"/>
    </row>
    <row r="7" spans="1:2" ht="13.8" x14ac:dyDescent="0.25">
      <c r="A7" s="4"/>
      <c r="B7" s="4"/>
    </row>
    <row r="8" spans="1:2" ht="18.75" customHeight="1" x14ac:dyDescent="0.25">
      <c r="A8" s="54" t="s">
        <v>11</v>
      </c>
      <c r="B8" s="54" t="s">
        <v>14</v>
      </c>
    </row>
    <row r="9" spans="1:2" ht="16.5" customHeight="1" x14ac:dyDescent="0.25">
      <c r="A9" s="55" t="s">
        <v>12</v>
      </c>
      <c r="B9" s="56">
        <f>B14+B10</f>
        <v>405.79999999999995</v>
      </c>
    </row>
    <row r="10" spans="1:2" ht="16.5" customHeight="1" x14ac:dyDescent="0.25">
      <c r="A10" s="55" t="s">
        <v>53</v>
      </c>
      <c r="B10" s="56">
        <f>B11+B13+B12</f>
        <v>643.79999999999995</v>
      </c>
    </row>
    <row r="11" spans="1:2" ht="16.5" customHeight="1" x14ac:dyDescent="0.25">
      <c r="A11" s="57" t="s">
        <v>54</v>
      </c>
      <c r="B11" s="76">
        <v>161.19999999999999</v>
      </c>
    </row>
    <row r="12" spans="1:2" ht="16.5" customHeight="1" x14ac:dyDescent="0.25">
      <c r="A12" s="57" t="s">
        <v>73</v>
      </c>
      <c r="B12" s="58">
        <v>470.3</v>
      </c>
    </row>
    <row r="13" spans="1:2" ht="16.5" customHeight="1" x14ac:dyDescent="0.25">
      <c r="A13" s="57" t="s">
        <v>69</v>
      </c>
      <c r="B13" s="76">
        <v>12.3</v>
      </c>
    </row>
    <row r="14" spans="1:2" ht="18.75" customHeight="1" x14ac:dyDescent="0.25">
      <c r="A14" s="55" t="s">
        <v>34</v>
      </c>
      <c r="B14" s="59">
        <f>B15</f>
        <v>-238</v>
      </c>
    </row>
    <row r="15" spans="1:2" ht="27.6" x14ac:dyDescent="0.25">
      <c r="A15" s="57" t="s">
        <v>33</v>
      </c>
      <c r="B15" s="58">
        <v>-238</v>
      </c>
    </row>
    <row r="16" spans="1:2" ht="17.25" customHeight="1" x14ac:dyDescent="0.25">
      <c r="A16" s="55" t="s">
        <v>160</v>
      </c>
      <c r="B16" s="59">
        <f>B17</f>
        <v>88.300000000000011</v>
      </c>
    </row>
    <row r="17" spans="1:2" ht="18.75" customHeight="1" x14ac:dyDescent="0.25">
      <c r="A17" s="55" t="s">
        <v>113</v>
      </c>
      <c r="B17" s="59">
        <f>B18+B19+B20</f>
        <v>88.300000000000011</v>
      </c>
    </row>
    <row r="18" spans="1:2" ht="15.75" customHeight="1" x14ac:dyDescent="0.25">
      <c r="A18" s="57" t="s">
        <v>116</v>
      </c>
      <c r="B18" s="58">
        <v>42</v>
      </c>
    </row>
    <row r="19" spans="1:2" ht="19.5" customHeight="1" x14ac:dyDescent="0.25">
      <c r="A19" s="57" t="s">
        <v>114</v>
      </c>
      <c r="B19" s="58">
        <v>27.7</v>
      </c>
    </row>
    <row r="20" spans="1:2" ht="21" customHeight="1" x14ac:dyDescent="0.25">
      <c r="A20" s="57" t="s">
        <v>115</v>
      </c>
      <c r="B20" s="58">
        <v>18.600000000000001</v>
      </c>
    </row>
    <row r="21" spans="1:2" ht="21.75" customHeight="1" x14ac:dyDescent="0.25">
      <c r="A21" s="55" t="s">
        <v>161</v>
      </c>
      <c r="B21" s="56">
        <f>B9+B16</f>
        <v>494.09999999999997</v>
      </c>
    </row>
    <row r="22" spans="1:2" ht="13.8" x14ac:dyDescent="0.25">
      <c r="A22" s="4"/>
      <c r="B22" s="4"/>
    </row>
    <row r="23" spans="1:2" x14ac:dyDescent="0.25">
      <c r="B23" s="41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8"/>
  <sheetViews>
    <sheetView zoomScale="178" zoomScaleNormal="178" workbookViewId="0">
      <selection activeCell="A10" sqref="A10"/>
    </sheetView>
  </sheetViews>
  <sheetFormatPr defaultColWidth="9.109375" defaultRowHeight="13.8" x14ac:dyDescent="0.25"/>
  <cols>
    <col min="1" max="1" width="42.5546875" style="4" customWidth="1"/>
    <col min="2" max="2" width="11.6640625" style="4" customWidth="1"/>
    <col min="3" max="3" width="11" style="4" customWidth="1"/>
    <col min="4" max="4" width="11.44140625" style="5" customWidth="1"/>
    <col min="5" max="5" width="11.6640625" style="4" customWidth="1"/>
    <col min="6" max="16384" width="9.109375" style="4"/>
  </cols>
  <sheetData>
    <row r="1" spans="1:5" ht="76.5" customHeight="1" x14ac:dyDescent="0.25"/>
    <row r="2" spans="1:5" ht="30.75" customHeight="1" x14ac:dyDescent="0.25">
      <c r="A2" s="132" t="s">
        <v>2</v>
      </c>
      <c r="B2" s="133"/>
      <c r="C2" s="133"/>
      <c r="D2" s="133"/>
      <c r="E2" s="133"/>
    </row>
    <row r="3" spans="1:5" hidden="1" x14ac:dyDescent="0.25"/>
    <row r="4" spans="1:5" ht="12.75" customHeight="1" x14ac:dyDescent="0.25">
      <c r="A4" s="137" t="s">
        <v>0</v>
      </c>
      <c r="B4" s="137" t="s">
        <v>14</v>
      </c>
      <c r="C4" s="138" t="s">
        <v>13</v>
      </c>
      <c r="D4" s="138"/>
      <c r="E4" s="138"/>
    </row>
    <row r="5" spans="1:5" ht="12.75" customHeight="1" x14ac:dyDescent="0.25">
      <c r="A5" s="138"/>
      <c r="B5" s="140"/>
      <c r="C5" s="142" t="s">
        <v>6</v>
      </c>
      <c r="D5" s="143"/>
      <c r="E5" s="138" t="s">
        <v>8</v>
      </c>
    </row>
    <row r="6" spans="1:5" ht="105.75" customHeight="1" x14ac:dyDescent="0.25">
      <c r="A6" s="139"/>
      <c r="B6" s="141"/>
      <c r="C6" s="72" t="s">
        <v>7</v>
      </c>
      <c r="D6" s="72" t="s">
        <v>15</v>
      </c>
      <c r="E6" s="144"/>
    </row>
    <row r="7" spans="1:5" ht="37.5" customHeight="1" x14ac:dyDescent="0.25">
      <c r="A7" s="145" t="s">
        <v>48</v>
      </c>
      <c r="B7" s="146"/>
      <c r="C7" s="146"/>
      <c r="D7" s="146"/>
      <c r="E7" s="147"/>
    </row>
    <row r="8" spans="1:5" ht="19.5" customHeight="1" x14ac:dyDescent="0.25">
      <c r="A8" s="74" t="s">
        <v>49</v>
      </c>
      <c r="B8" s="25">
        <f>B9+B10+B11</f>
        <v>30.1</v>
      </c>
      <c r="C8" s="25">
        <f t="shared" ref="C8:D8" si="0">C9+C10+C11</f>
        <v>30.1</v>
      </c>
      <c r="D8" s="25">
        <f t="shared" si="0"/>
        <v>6.8000000000000007</v>
      </c>
      <c r="E8" s="56"/>
    </row>
    <row r="9" spans="1:5" ht="18.75" customHeight="1" x14ac:dyDescent="0.25">
      <c r="A9" s="73" t="s">
        <v>26</v>
      </c>
      <c r="B9" s="22">
        <v>25</v>
      </c>
      <c r="C9" s="3">
        <v>25</v>
      </c>
      <c r="D9" s="3">
        <v>14.8</v>
      </c>
      <c r="E9" s="76"/>
    </row>
    <row r="10" spans="1:5" ht="42" customHeight="1" x14ac:dyDescent="0.25">
      <c r="A10" s="19" t="s">
        <v>174</v>
      </c>
      <c r="B10" s="22">
        <v>5.0999999999999996</v>
      </c>
      <c r="C10" s="3">
        <v>5.0999999999999996</v>
      </c>
      <c r="D10" s="3">
        <v>-7.6</v>
      </c>
      <c r="E10" s="76"/>
    </row>
    <row r="11" spans="1:5" ht="15.75" customHeight="1" x14ac:dyDescent="0.25">
      <c r="A11" s="19" t="s">
        <v>159</v>
      </c>
      <c r="B11" s="22"/>
      <c r="C11" s="22"/>
      <c r="D11" s="22">
        <v>-0.4</v>
      </c>
      <c r="E11" s="76"/>
    </row>
    <row r="12" spans="1:5" ht="17.25" customHeight="1" x14ac:dyDescent="0.25">
      <c r="A12" s="74" t="s">
        <v>50</v>
      </c>
      <c r="B12" s="25">
        <f>B8</f>
        <v>30.1</v>
      </c>
      <c r="C12" s="25">
        <f t="shared" ref="C12:D12" si="1">C8</f>
        <v>30.1</v>
      </c>
      <c r="D12" s="25">
        <f t="shared" si="1"/>
        <v>6.8000000000000007</v>
      </c>
      <c r="E12" s="56"/>
    </row>
    <row r="13" spans="1:5" ht="18" customHeight="1" x14ac:dyDescent="0.25">
      <c r="A13" s="73" t="s">
        <v>26</v>
      </c>
      <c r="B13" s="22">
        <f>B9</f>
        <v>25</v>
      </c>
      <c r="C13" s="3">
        <f>C9</f>
        <v>25</v>
      </c>
      <c r="D13" s="3">
        <f>D9</f>
        <v>14.8</v>
      </c>
      <c r="E13" s="76"/>
    </row>
    <row r="14" spans="1:5" ht="45" customHeight="1" x14ac:dyDescent="0.25">
      <c r="A14" s="19" t="s">
        <v>174</v>
      </c>
      <c r="B14" s="22">
        <f>B10</f>
        <v>5.0999999999999996</v>
      </c>
      <c r="C14" s="3">
        <f>C10</f>
        <v>5.0999999999999996</v>
      </c>
      <c r="D14" s="3">
        <f>D10</f>
        <v>-7.6</v>
      </c>
      <c r="E14" s="76"/>
    </row>
    <row r="15" spans="1:5" ht="18" customHeight="1" x14ac:dyDescent="0.25">
      <c r="A15" s="23" t="s">
        <v>159</v>
      </c>
      <c r="B15" s="3"/>
      <c r="C15" s="3"/>
      <c r="D15" s="3">
        <f t="shared" ref="D15" si="2">D11</f>
        <v>-0.4</v>
      </c>
      <c r="E15" s="76"/>
    </row>
    <row r="16" spans="1:5" ht="24" customHeight="1" x14ac:dyDescent="0.25">
      <c r="A16" s="134" t="s">
        <v>23</v>
      </c>
      <c r="B16" s="135"/>
      <c r="C16" s="135"/>
      <c r="D16" s="135"/>
      <c r="E16" s="136"/>
    </row>
    <row r="17" spans="1:7" ht="15.6" x14ac:dyDescent="0.25">
      <c r="A17" s="18" t="s">
        <v>1</v>
      </c>
      <c r="B17" s="24">
        <f>B18+B19+B20</f>
        <v>252.5</v>
      </c>
      <c r="C17" s="24">
        <f t="shared" ref="C17:E17" si="3">C18+C19+C20</f>
        <v>-436.6</v>
      </c>
      <c r="D17" s="24">
        <f t="shared" si="3"/>
        <v>1.3</v>
      </c>
      <c r="E17" s="24">
        <f t="shared" si="3"/>
        <v>689.1</v>
      </c>
    </row>
    <row r="18" spans="1:7" ht="21" customHeight="1" x14ac:dyDescent="0.25">
      <c r="A18" s="19" t="s">
        <v>26</v>
      </c>
      <c r="B18" s="120">
        <v>490.5</v>
      </c>
      <c r="C18" s="78"/>
      <c r="D18" s="78"/>
      <c r="E18" s="79">
        <v>490.5</v>
      </c>
      <c r="F18" s="50"/>
    </row>
    <row r="19" spans="1:7" ht="25.2" customHeight="1" x14ac:dyDescent="0.25">
      <c r="A19" s="19" t="s">
        <v>27</v>
      </c>
      <c r="B19" s="43">
        <v>-238</v>
      </c>
      <c r="C19" s="51"/>
      <c r="D19" s="51"/>
      <c r="E19" s="93">
        <v>-238</v>
      </c>
    </row>
    <row r="20" spans="1:7" ht="15.75" customHeight="1" x14ac:dyDescent="0.25">
      <c r="A20" s="42" t="s">
        <v>25</v>
      </c>
      <c r="B20" s="43"/>
      <c r="C20" s="60">
        <v>-436.6</v>
      </c>
      <c r="D20" s="38">
        <v>1.3</v>
      </c>
      <c r="E20" s="64">
        <v>436.6</v>
      </c>
    </row>
    <row r="21" spans="1:7" ht="21" customHeight="1" x14ac:dyDescent="0.25">
      <c r="A21" s="18" t="s">
        <v>35</v>
      </c>
      <c r="B21" s="20">
        <f>B17</f>
        <v>252.5</v>
      </c>
      <c r="C21" s="20">
        <f>C17</f>
        <v>-436.6</v>
      </c>
      <c r="D21" s="20">
        <f>D17</f>
        <v>1.3</v>
      </c>
      <c r="E21" s="20">
        <f>E17</f>
        <v>689.1</v>
      </c>
    </row>
    <row r="22" spans="1:7" ht="21" customHeight="1" x14ac:dyDescent="0.25">
      <c r="A22" s="19" t="s">
        <v>26</v>
      </c>
      <c r="B22" s="21">
        <f>B18</f>
        <v>490.5</v>
      </c>
      <c r="C22" s="21"/>
      <c r="D22" s="21"/>
      <c r="E22" s="21">
        <f t="shared" ref="E22" si="4">E18</f>
        <v>490.5</v>
      </c>
    </row>
    <row r="23" spans="1:7" ht="24" customHeight="1" x14ac:dyDescent="0.25">
      <c r="A23" s="19" t="s">
        <v>36</v>
      </c>
      <c r="B23" s="21">
        <f>B19</f>
        <v>-238</v>
      </c>
      <c r="C23" s="21"/>
      <c r="D23" s="21"/>
      <c r="E23" s="21">
        <f>E19</f>
        <v>-238</v>
      </c>
    </row>
    <row r="24" spans="1:7" ht="18.75" customHeight="1" x14ac:dyDescent="0.25">
      <c r="A24" s="23" t="s">
        <v>25</v>
      </c>
      <c r="B24" s="21"/>
      <c r="C24" s="8">
        <f>C20</f>
        <v>-436.6</v>
      </c>
      <c r="D24" s="8">
        <f>D20</f>
        <v>1.3</v>
      </c>
      <c r="E24" s="8">
        <f>E20</f>
        <v>436.6</v>
      </c>
      <c r="F24" s="50"/>
      <c r="G24" s="50"/>
    </row>
    <row r="25" spans="1:7" ht="24" customHeight="1" x14ac:dyDescent="0.25">
      <c r="A25" s="96" t="s">
        <v>106</v>
      </c>
      <c r="B25" s="67"/>
      <c r="C25" s="67"/>
      <c r="D25" s="67"/>
      <c r="E25" s="95"/>
      <c r="F25" s="50"/>
      <c r="G25" s="50"/>
    </row>
    <row r="26" spans="1:7" ht="15.75" customHeight="1" x14ac:dyDescent="0.25">
      <c r="A26" s="18" t="s">
        <v>1</v>
      </c>
      <c r="B26" s="68">
        <f>B27</f>
        <v>65</v>
      </c>
      <c r="C26" s="68">
        <f t="shared" ref="C26:E26" si="5">C27</f>
        <v>7.9</v>
      </c>
      <c r="D26" s="68"/>
      <c r="E26" s="68">
        <f t="shared" si="5"/>
        <v>57.1</v>
      </c>
      <c r="F26" s="50"/>
      <c r="G26" s="50"/>
    </row>
    <row r="27" spans="1:7" ht="15.75" customHeight="1" x14ac:dyDescent="0.25">
      <c r="A27" s="23" t="s">
        <v>162</v>
      </c>
      <c r="B27" s="8">
        <v>65</v>
      </c>
      <c r="C27" s="8">
        <v>7.9</v>
      </c>
      <c r="D27" s="8"/>
      <c r="E27" s="8">
        <v>57.1</v>
      </c>
      <c r="F27" s="50"/>
      <c r="G27" s="50"/>
    </row>
    <row r="28" spans="1:7" ht="15.75" customHeight="1" x14ac:dyDescent="0.25">
      <c r="A28" s="18" t="s">
        <v>105</v>
      </c>
      <c r="B28" s="68">
        <f>B26</f>
        <v>65</v>
      </c>
      <c r="C28" s="68">
        <f t="shared" ref="C28:E28" si="6">C26</f>
        <v>7.9</v>
      </c>
      <c r="D28" s="68"/>
      <c r="E28" s="68">
        <f t="shared" si="6"/>
        <v>57.1</v>
      </c>
      <c r="F28" s="50"/>
      <c r="G28" s="50"/>
    </row>
    <row r="29" spans="1:7" ht="21" customHeight="1" x14ac:dyDescent="0.25">
      <c r="A29" s="23" t="s">
        <v>163</v>
      </c>
      <c r="B29" s="8">
        <f>B27</f>
        <v>65</v>
      </c>
      <c r="C29" s="8">
        <f t="shared" ref="C29:E29" si="7">C27</f>
        <v>7.9</v>
      </c>
      <c r="D29" s="8"/>
      <c r="E29" s="8">
        <f t="shared" si="7"/>
        <v>57.1</v>
      </c>
      <c r="F29" s="50"/>
      <c r="G29" s="50"/>
    </row>
    <row r="30" spans="1:7" ht="21" customHeight="1" x14ac:dyDescent="0.25">
      <c r="A30" s="66" t="s">
        <v>158</v>
      </c>
      <c r="B30" s="67"/>
      <c r="C30" s="67"/>
      <c r="D30" s="67"/>
      <c r="E30" s="95"/>
      <c r="F30" s="50"/>
      <c r="G30" s="50"/>
    </row>
    <row r="31" spans="1:7" ht="21" customHeight="1" x14ac:dyDescent="0.25">
      <c r="A31" s="18" t="s">
        <v>1</v>
      </c>
      <c r="B31" s="68">
        <f>B32</f>
        <v>1.9</v>
      </c>
      <c r="C31" s="68">
        <f t="shared" ref="C31" si="8">C32</f>
        <v>1.9</v>
      </c>
      <c r="D31" s="68"/>
      <c r="E31" s="68"/>
      <c r="F31" s="50"/>
      <c r="G31" s="50"/>
    </row>
    <row r="32" spans="1:7" ht="21" customHeight="1" x14ac:dyDescent="0.25">
      <c r="A32" s="23" t="s">
        <v>162</v>
      </c>
      <c r="B32" s="8">
        <v>1.9</v>
      </c>
      <c r="C32" s="8">
        <v>1.9</v>
      </c>
      <c r="D32" s="8"/>
      <c r="E32" s="8"/>
      <c r="F32" s="50"/>
      <c r="G32" s="50"/>
    </row>
    <row r="33" spans="1:7" ht="21" customHeight="1" x14ac:dyDescent="0.25">
      <c r="A33" s="18" t="s">
        <v>157</v>
      </c>
      <c r="B33" s="68">
        <f>B31</f>
        <v>1.9</v>
      </c>
      <c r="C33" s="68">
        <f t="shared" ref="C33" si="9">C31</f>
        <v>1.9</v>
      </c>
      <c r="D33" s="68"/>
      <c r="E33" s="68"/>
      <c r="F33" s="50"/>
      <c r="G33" s="50"/>
    </row>
    <row r="34" spans="1:7" ht="21" customHeight="1" x14ac:dyDescent="0.25">
      <c r="A34" s="23" t="s">
        <v>163</v>
      </c>
      <c r="B34" s="8">
        <f>B32</f>
        <v>1.9</v>
      </c>
      <c r="C34" s="8">
        <f t="shared" ref="C34" si="10">C32</f>
        <v>1.9</v>
      </c>
      <c r="D34" s="8"/>
      <c r="E34" s="8"/>
      <c r="F34" s="50"/>
      <c r="G34" s="50"/>
    </row>
    <row r="35" spans="1:7" ht="24" customHeight="1" x14ac:dyDescent="0.25">
      <c r="A35" s="66" t="s">
        <v>107</v>
      </c>
      <c r="B35" s="67"/>
      <c r="C35" s="67"/>
      <c r="D35" s="67"/>
      <c r="E35" s="77"/>
      <c r="F35" s="50"/>
      <c r="G35" s="50"/>
    </row>
    <row r="36" spans="1:7" ht="15.75" customHeight="1" x14ac:dyDescent="0.25">
      <c r="A36" s="18" t="s">
        <v>1</v>
      </c>
      <c r="B36" s="68">
        <f>B37</f>
        <v>-29.4</v>
      </c>
      <c r="C36" s="68">
        <f t="shared" ref="C36" si="11">C37</f>
        <v>-29.4</v>
      </c>
      <c r="D36" s="68"/>
      <c r="E36" s="68"/>
      <c r="F36" s="50"/>
      <c r="G36" s="50"/>
    </row>
    <row r="37" spans="1:7" ht="19.5" customHeight="1" x14ac:dyDescent="0.25">
      <c r="A37" s="23" t="s">
        <v>162</v>
      </c>
      <c r="B37" s="8">
        <v>-29.4</v>
      </c>
      <c r="C37" s="8">
        <v>-29.4</v>
      </c>
      <c r="D37" s="8"/>
      <c r="E37" s="8"/>
      <c r="F37" s="50"/>
      <c r="G37" s="50"/>
    </row>
    <row r="38" spans="1:7" ht="21.75" customHeight="1" x14ac:dyDescent="0.25">
      <c r="A38" s="18" t="s">
        <v>104</v>
      </c>
      <c r="B38" s="68">
        <f>B36</f>
        <v>-29.4</v>
      </c>
      <c r="C38" s="68">
        <f t="shared" ref="C38" si="12">C36</f>
        <v>-29.4</v>
      </c>
      <c r="D38" s="68"/>
      <c r="E38" s="68"/>
      <c r="F38" s="50"/>
      <c r="G38" s="50"/>
    </row>
    <row r="39" spans="1:7" ht="20.25" customHeight="1" x14ac:dyDescent="0.25">
      <c r="A39" s="23" t="s">
        <v>163</v>
      </c>
      <c r="B39" s="8">
        <f>B37</f>
        <v>-29.4</v>
      </c>
      <c r="C39" s="8">
        <f t="shared" ref="C39" si="13">C37</f>
        <v>-29.4</v>
      </c>
      <c r="D39" s="8"/>
      <c r="E39" s="8"/>
      <c r="F39" s="50"/>
      <c r="G39" s="50"/>
    </row>
    <row r="40" spans="1:7" ht="28.5" customHeight="1" x14ac:dyDescent="0.25">
      <c r="A40" s="66" t="s">
        <v>103</v>
      </c>
      <c r="B40" s="67"/>
      <c r="C40" s="67"/>
      <c r="D40" s="67"/>
      <c r="E40" s="95"/>
      <c r="F40" s="50"/>
      <c r="G40" s="50"/>
    </row>
    <row r="41" spans="1:7" ht="20.25" customHeight="1" x14ac:dyDescent="0.25">
      <c r="A41" s="18" t="s">
        <v>1</v>
      </c>
      <c r="B41" s="68">
        <f>B42</f>
        <v>10</v>
      </c>
      <c r="C41" s="68">
        <f t="shared" ref="C41:E41" si="14">C42</f>
        <v>-1</v>
      </c>
      <c r="D41" s="68"/>
      <c r="E41" s="68">
        <f t="shared" si="14"/>
        <v>11</v>
      </c>
      <c r="F41" s="50"/>
      <c r="G41" s="50"/>
    </row>
    <row r="42" spans="1:7" ht="20.25" customHeight="1" x14ac:dyDescent="0.25">
      <c r="A42" s="23" t="s">
        <v>162</v>
      </c>
      <c r="B42" s="38">
        <v>10</v>
      </c>
      <c r="C42" s="38">
        <v>-1</v>
      </c>
      <c r="D42" s="38"/>
      <c r="E42" s="38">
        <v>11</v>
      </c>
      <c r="F42" s="50"/>
      <c r="G42" s="50"/>
    </row>
    <row r="43" spans="1:7" ht="20.25" customHeight="1" x14ac:dyDescent="0.25">
      <c r="A43" s="26" t="s">
        <v>55</v>
      </c>
      <c r="B43" s="68">
        <f>B41</f>
        <v>10</v>
      </c>
      <c r="C43" s="68">
        <f t="shared" ref="C43:E43" si="15">C41</f>
        <v>-1</v>
      </c>
      <c r="D43" s="68"/>
      <c r="E43" s="68">
        <f t="shared" si="15"/>
        <v>11</v>
      </c>
      <c r="F43" s="50"/>
      <c r="G43" s="50"/>
    </row>
    <row r="44" spans="1:7" ht="20.25" customHeight="1" x14ac:dyDescent="0.25">
      <c r="A44" s="19" t="s">
        <v>163</v>
      </c>
      <c r="B44" s="8">
        <f>B42</f>
        <v>10</v>
      </c>
      <c r="C44" s="8">
        <f t="shared" ref="C44:E44" si="16">C42</f>
        <v>-1</v>
      </c>
      <c r="D44" s="8"/>
      <c r="E44" s="8">
        <f t="shared" si="16"/>
        <v>11</v>
      </c>
      <c r="F44" s="50"/>
      <c r="G44" s="50"/>
    </row>
    <row r="45" spans="1:7" ht="38.25" customHeight="1" x14ac:dyDescent="0.25">
      <c r="A45" s="129" t="s">
        <v>37</v>
      </c>
      <c r="B45" s="130"/>
      <c r="C45" s="130"/>
      <c r="D45" s="130"/>
      <c r="E45" s="131"/>
    </row>
    <row r="46" spans="1:7" ht="16.5" customHeight="1" x14ac:dyDescent="0.25">
      <c r="A46" s="18" t="s">
        <v>1</v>
      </c>
      <c r="B46" s="11">
        <f>B47</f>
        <v>-565.5</v>
      </c>
      <c r="C46" s="11">
        <f t="shared" ref="C46" si="17">C47</f>
        <v>502</v>
      </c>
      <c r="D46" s="11"/>
      <c r="E46" s="11">
        <f t="shared" ref="E46" si="18">E47</f>
        <v>-1067.5</v>
      </c>
    </row>
    <row r="47" spans="1:7" ht="19.5" customHeight="1" x14ac:dyDescent="0.25">
      <c r="A47" s="23" t="s">
        <v>162</v>
      </c>
      <c r="B47" s="119">
        <v>-565.5</v>
      </c>
      <c r="C47" s="122">
        <v>502</v>
      </c>
      <c r="D47" s="61"/>
      <c r="E47" s="65">
        <v>-1067.5</v>
      </c>
      <c r="F47" s="50"/>
      <c r="G47" s="50"/>
    </row>
    <row r="48" spans="1:7" ht="18.75" customHeight="1" x14ac:dyDescent="0.25">
      <c r="A48" s="18" t="s">
        <v>38</v>
      </c>
      <c r="B48" s="2">
        <f>B46</f>
        <v>-565.5</v>
      </c>
      <c r="C48" s="2">
        <f t="shared" ref="C48" si="19">C46</f>
        <v>502</v>
      </c>
      <c r="D48" s="2"/>
      <c r="E48" s="2">
        <f t="shared" ref="E48" si="20">E46</f>
        <v>-1067.5</v>
      </c>
    </row>
    <row r="49" spans="1:5" ht="17.25" customHeight="1" x14ac:dyDescent="0.25">
      <c r="A49" s="23" t="s">
        <v>163</v>
      </c>
      <c r="B49" s="3">
        <f>B47</f>
        <v>-565.5</v>
      </c>
      <c r="C49" s="3">
        <f t="shared" ref="C49" si="21">C47</f>
        <v>502</v>
      </c>
      <c r="D49" s="3"/>
      <c r="E49" s="3">
        <f t="shared" ref="E49" si="22">E47</f>
        <v>-1067.5</v>
      </c>
    </row>
    <row r="50" spans="1:5" ht="30.75" customHeight="1" x14ac:dyDescent="0.25">
      <c r="A50" s="89" t="s">
        <v>57</v>
      </c>
      <c r="B50" s="90"/>
      <c r="C50" s="90"/>
      <c r="D50" s="90"/>
      <c r="E50" s="91"/>
    </row>
    <row r="51" spans="1:5" ht="17.25" customHeight="1" x14ac:dyDescent="0.25">
      <c r="A51" s="112" t="s">
        <v>1</v>
      </c>
      <c r="B51" s="2">
        <f>B52</f>
        <v>-11.5</v>
      </c>
      <c r="C51" s="2">
        <f t="shared" ref="C51" si="23">C52</f>
        <v>-11.5</v>
      </c>
      <c r="D51" s="2"/>
      <c r="E51" s="2"/>
    </row>
    <row r="52" spans="1:5" ht="17.25" customHeight="1" x14ac:dyDescent="0.25">
      <c r="A52" s="92" t="s">
        <v>162</v>
      </c>
      <c r="B52" s="3">
        <v>-11.5</v>
      </c>
      <c r="C52" s="3">
        <v>-11.5</v>
      </c>
      <c r="D52" s="3"/>
      <c r="E52" s="3"/>
    </row>
    <row r="53" spans="1:5" ht="18.75" customHeight="1" x14ac:dyDescent="0.25">
      <c r="A53" s="87" t="s">
        <v>59</v>
      </c>
      <c r="B53" s="2">
        <f>B54</f>
        <v>15.1</v>
      </c>
      <c r="C53" s="2">
        <f t="shared" ref="C53" si="24">C54</f>
        <v>15.1</v>
      </c>
      <c r="D53" s="2"/>
      <c r="E53" s="2"/>
    </row>
    <row r="54" spans="1:5" ht="17.25" customHeight="1" x14ac:dyDescent="0.25">
      <c r="A54" s="110" t="s">
        <v>162</v>
      </c>
      <c r="B54" s="3">
        <v>15.1</v>
      </c>
      <c r="C54" s="3">
        <v>15.1</v>
      </c>
      <c r="D54" s="3"/>
      <c r="E54" s="3"/>
    </row>
    <row r="55" spans="1:5" ht="17.25" customHeight="1" x14ac:dyDescent="0.25">
      <c r="A55" s="18" t="s">
        <v>137</v>
      </c>
      <c r="B55" s="25">
        <f>B56+B57</f>
        <v>0.3</v>
      </c>
      <c r="C55" s="25">
        <f t="shared" ref="C55:E55" si="25">C56+C57</f>
        <v>-1.0999999999999999</v>
      </c>
      <c r="D55" s="25"/>
      <c r="E55" s="25">
        <f t="shared" si="25"/>
        <v>1.4</v>
      </c>
    </row>
    <row r="56" spans="1:5" ht="17.25" customHeight="1" x14ac:dyDescent="0.25">
      <c r="A56" s="19" t="s">
        <v>26</v>
      </c>
      <c r="B56" s="22"/>
      <c r="C56" s="3">
        <v>-1.4</v>
      </c>
      <c r="D56" s="3"/>
      <c r="E56" s="3">
        <v>1.4</v>
      </c>
    </row>
    <row r="57" spans="1:5" ht="17.25" customHeight="1" x14ac:dyDescent="0.25">
      <c r="A57" s="23" t="s">
        <v>139</v>
      </c>
      <c r="B57" s="22">
        <v>0.3</v>
      </c>
      <c r="C57" s="3">
        <v>0.3</v>
      </c>
      <c r="D57" s="3"/>
      <c r="E57" s="3"/>
    </row>
    <row r="58" spans="1:5" ht="17.25" customHeight="1" x14ac:dyDescent="0.25">
      <c r="A58" s="18" t="s">
        <v>138</v>
      </c>
      <c r="B58" s="2">
        <f>B59</f>
        <v>30</v>
      </c>
      <c r="C58" s="2">
        <f t="shared" ref="C58:E58" si="26">C59</f>
        <v>28</v>
      </c>
      <c r="D58" s="2"/>
      <c r="E58" s="2">
        <f t="shared" si="26"/>
        <v>2</v>
      </c>
    </row>
    <row r="59" spans="1:5" ht="17.25" customHeight="1" x14ac:dyDescent="0.25">
      <c r="A59" s="23" t="s">
        <v>164</v>
      </c>
      <c r="B59" s="3">
        <v>30</v>
      </c>
      <c r="C59" s="3">
        <v>28</v>
      </c>
      <c r="D59" s="3"/>
      <c r="E59" s="3">
        <v>2</v>
      </c>
    </row>
    <row r="60" spans="1:5" ht="17.25" customHeight="1" x14ac:dyDescent="0.25">
      <c r="A60" s="18" t="s">
        <v>141</v>
      </c>
      <c r="B60" s="113"/>
      <c r="C60" s="113"/>
      <c r="D60" s="113">
        <f t="shared" ref="D60" si="27">D61</f>
        <v>-2.7</v>
      </c>
      <c r="E60" s="113"/>
    </row>
    <row r="61" spans="1:5" ht="17.25" customHeight="1" x14ac:dyDescent="0.25">
      <c r="A61" s="92" t="s">
        <v>162</v>
      </c>
      <c r="B61" s="3"/>
      <c r="C61" s="3"/>
      <c r="D61" s="3">
        <v>-2.7</v>
      </c>
      <c r="E61" s="3"/>
    </row>
    <row r="62" spans="1:5" ht="17.25" customHeight="1" x14ac:dyDescent="0.25">
      <c r="A62" s="114" t="s">
        <v>140</v>
      </c>
      <c r="B62" s="113"/>
      <c r="C62" s="113">
        <f t="shared" ref="C62:E62" si="28">C63+C64</f>
        <v>-2.2000000000000002</v>
      </c>
      <c r="D62" s="113">
        <f t="shared" si="28"/>
        <v>-3</v>
      </c>
      <c r="E62" s="113">
        <f t="shared" si="28"/>
        <v>2.2000000000000002</v>
      </c>
    </row>
    <row r="63" spans="1:5" ht="17.25" customHeight="1" x14ac:dyDescent="0.25">
      <c r="A63" s="19" t="s">
        <v>26</v>
      </c>
      <c r="B63" s="3"/>
      <c r="C63" s="3"/>
      <c r="D63" s="3">
        <v>-3</v>
      </c>
      <c r="E63" s="3"/>
    </row>
    <row r="64" spans="1:5" ht="17.25" customHeight="1" x14ac:dyDescent="0.25">
      <c r="A64" s="23" t="s">
        <v>139</v>
      </c>
      <c r="B64" s="3"/>
      <c r="C64" s="3">
        <v>-2.2000000000000002</v>
      </c>
      <c r="D64" s="3"/>
      <c r="E64" s="3">
        <v>2.2000000000000002</v>
      </c>
    </row>
    <row r="65" spans="1:9" ht="17.25" customHeight="1" x14ac:dyDescent="0.25">
      <c r="A65" s="88" t="s">
        <v>142</v>
      </c>
      <c r="B65" s="113"/>
      <c r="C65" s="113"/>
      <c r="D65" s="113">
        <f t="shared" ref="D65" si="29">D66+D67</f>
        <v>-1.5</v>
      </c>
      <c r="E65" s="113"/>
    </row>
    <row r="66" spans="1:9" ht="17.25" customHeight="1" x14ac:dyDescent="0.25">
      <c r="A66" s="19" t="s">
        <v>26</v>
      </c>
      <c r="B66" s="3"/>
      <c r="C66" s="3"/>
      <c r="D66" s="3">
        <v>-1.4</v>
      </c>
      <c r="E66" s="3"/>
    </row>
    <row r="67" spans="1:9" ht="17.25" customHeight="1" x14ac:dyDescent="0.25">
      <c r="A67" s="23" t="s">
        <v>139</v>
      </c>
      <c r="B67" s="3"/>
      <c r="C67" s="3"/>
      <c r="D67" s="3">
        <v>-0.1</v>
      </c>
      <c r="E67" s="3"/>
    </row>
    <row r="68" spans="1:9" ht="33.75" customHeight="1" x14ac:dyDescent="0.25">
      <c r="A68" s="18" t="s">
        <v>58</v>
      </c>
      <c r="B68" s="113">
        <f>B69</f>
        <v>22.3</v>
      </c>
      <c r="C68" s="113">
        <f t="shared" ref="C68:E68" si="30">C69</f>
        <v>19.3</v>
      </c>
      <c r="D68" s="113"/>
      <c r="E68" s="113">
        <f t="shared" si="30"/>
        <v>3</v>
      </c>
    </row>
    <row r="69" spans="1:9" ht="17.25" customHeight="1" x14ac:dyDescent="0.25">
      <c r="A69" s="23" t="s">
        <v>162</v>
      </c>
      <c r="B69" s="3">
        <v>22.3</v>
      </c>
      <c r="C69" s="38">
        <v>19.3</v>
      </c>
      <c r="D69" s="3"/>
      <c r="E69" s="3">
        <v>3</v>
      </c>
    </row>
    <row r="70" spans="1:9" ht="17.25" customHeight="1" x14ac:dyDescent="0.25">
      <c r="A70" s="88" t="s">
        <v>60</v>
      </c>
      <c r="B70" s="2">
        <f>B51+B53+B55+B58+B60+B62+B65+B68</f>
        <v>56.2</v>
      </c>
      <c r="C70" s="2">
        <f t="shared" ref="C70:E70" si="31">C51+C53+C55+C58+C60+C62+C65+C68</f>
        <v>47.6</v>
      </c>
      <c r="D70" s="2">
        <f t="shared" si="31"/>
        <v>-7.2</v>
      </c>
      <c r="E70" s="2">
        <f t="shared" si="31"/>
        <v>8.6</v>
      </c>
    </row>
    <row r="71" spans="1:9" ht="17.25" customHeight="1" x14ac:dyDescent="0.25">
      <c r="A71" s="19" t="s">
        <v>26</v>
      </c>
      <c r="B71" s="3">
        <f>B52+B54+B56+B61+B63+B66+B69</f>
        <v>25.9</v>
      </c>
      <c r="C71" s="3">
        <f t="shared" ref="C71:E71" si="32">C52+C54+C56+C61+C63+C66+C69</f>
        <v>21.5</v>
      </c>
      <c r="D71" s="3">
        <f t="shared" si="32"/>
        <v>-7.1</v>
      </c>
      <c r="E71" s="3">
        <f t="shared" si="32"/>
        <v>4.4000000000000004</v>
      </c>
    </row>
    <row r="72" spans="1:9" ht="17.25" customHeight="1" x14ac:dyDescent="0.25">
      <c r="A72" s="23" t="s">
        <v>139</v>
      </c>
      <c r="B72" s="3">
        <f>B57+B59+B67+B64</f>
        <v>30.3</v>
      </c>
      <c r="C72" s="3">
        <f t="shared" ref="C72:E72" si="33">C57+C59+C67+C64</f>
        <v>26.1</v>
      </c>
      <c r="D72" s="3">
        <f t="shared" si="33"/>
        <v>-0.1</v>
      </c>
      <c r="E72" s="3">
        <f t="shared" si="33"/>
        <v>4.2</v>
      </c>
    </row>
    <row r="73" spans="1:9" ht="24.75" customHeight="1" x14ac:dyDescent="0.25">
      <c r="A73" s="89" t="s">
        <v>128</v>
      </c>
      <c r="B73" s="111"/>
      <c r="C73" s="111"/>
      <c r="D73" s="111"/>
      <c r="E73" s="91"/>
    </row>
    <row r="74" spans="1:9" ht="17.25" customHeight="1" x14ac:dyDescent="0.25">
      <c r="A74" s="112" t="s">
        <v>129</v>
      </c>
      <c r="B74" s="2">
        <f>B75</f>
        <v>8</v>
      </c>
      <c r="C74" s="2"/>
      <c r="D74" s="2"/>
      <c r="E74" s="2">
        <f t="shared" ref="E74" si="34">E75</f>
        <v>8</v>
      </c>
    </row>
    <row r="75" spans="1:9" ht="17.25" customHeight="1" x14ac:dyDescent="0.25">
      <c r="A75" s="92" t="s">
        <v>162</v>
      </c>
      <c r="B75" s="3">
        <v>8</v>
      </c>
      <c r="C75" s="3"/>
      <c r="D75" s="3"/>
      <c r="E75" s="38">
        <v>8</v>
      </c>
    </row>
    <row r="76" spans="1:9" ht="17.25" customHeight="1" x14ac:dyDescent="0.25">
      <c r="A76" s="88" t="s">
        <v>130</v>
      </c>
      <c r="B76" s="2">
        <f>B74</f>
        <v>8</v>
      </c>
      <c r="C76" s="2"/>
      <c r="D76" s="2"/>
      <c r="E76" s="2">
        <f t="shared" ref="E76" si="35">E74</f>
        <v>8</v>
      </c>
    </row>
    <row r="77" spans="1:9" ht="17.25" customHeight="1" x14ac:dyDescent="0.25">
      <c r="A77" s="92" t="s">
        <v>162</v>
      </c>
      <c r="B77" s="3">
        <f>B75</f>
        <v>8</v>
      </c>
      <c r="C77" s="3"/>
      <c r="D77" s="3"/>
      <c r="E77" s="3">
        <f t="shared" ref="E77" si="36">E75</f>
        <v>8</v>
      </c>
    </row>
    <row r="78" spans="1:9" ht="25.5" customHeight="1" x14ac:dyDescent="0.25">
      <c r="A78" s="126" t="s">
        <v>3</v>
      </c>
      <c r="B78" s="127"/>
      <c r="C78" s="127"/>
      <c r="D78" s="127"/>
      <c r="E78" s="128"/>
    </row>
    <row r="79" spans="1:9" ht="18.75" customHeight="1" x14ac:dyDescent="0.3">
      <c r="A79" s="27" t="s">
        <v>1</v>
      </c>
      <c r="B79" s="25">
        <f>B81+B80</f>
        <v>-135.9</v>
      </c>
      <c r="C79" s="25">
        <f t="shared" ref="C79:D79" si="37">C81+C80</f>
        <v>-135.9</v>
      </c>
      <c r="D79" s="25">
        <f t="shared" si="37"/>
        <v>-1529.4</v>
      </c>
      <c r="E79" s="25"/>
    </row>
    <row r="80" spans="1:9" ht="18.75" customHeight="1" x14ac:dyDescent="0.25">
      <c r="A80" s="19" t="s">
        <v>26</v>
      </c>
      <c r="B80" s="60">
        <v>-4.5</v>
      </c>
      <c r="C80" s="60">
        <v>-4.5</v>
      </c>
      <c r="D80" s="22"/>
      <c r="E80" s="22"/>
      <c r="F80" s="50"/>
      <c r="G80" s="50"/>
      <c r="H80" s="50"/>
      <c r="I80" s="50"/>
    </row>
    <row r="81" spans="1:5" ht="15" customHeight="1" x14ac:dyDescent="0.25">
      <c r="A81" s="28" t="s">
        <v>112</v>
      </c>
      <c r="B81" s="22">
        <v>-131.4</v>
      </c>
      <c r="C81" s="22">
        <v>-131.4</v>
      </c>
      <c r="D81" s="22">
        <v>-1529.4</v>
      </c>
      <c r="E81" s="25"/>
    </row>
    <row r="82" spans="1:5" ht="16.5" customHeight="1" x14ac:dyDescent="0.25">
      <c r="A82" s="18" t="s">
        <v>74</v>
      </c>
      <c r="B82" s="25">
        <f>B83+B84</f>
        <v>11</v>
      </c>
      <c r="C82" s="25">
        <f t="shared" ref="C82:D82" si="38">C83+C84</f>
        <v>11</v>
      </c>
      <c r="D82" s="25">
        <f t="shared" si="38"/>
        <v>3.9</v>
      </c>
      <c r="E82" s="25"/>
    </row>
    <row r="83" spans="1:5" ht="16.5" customHeight="1" x14ac:dyDescent="0.25">
      <c r="A83" s="19" t="s">
        <v>131</v>
      </c>
      <c r="B83" s="22">
        <v>4</v>
      </c>
      <c r="C83" s="22">
        <v>4</v>
      </c>
      <c r="D83" s="22">
        <v>3.9</v>
      </c>
      <c r="E83" s="10"/>
    </row>
    <row r="84" spans="1:5" ht="16.5" customHeight="1" x14ac:dyDescent="0.25">
      <c r="A84" s="23" t="s">
        <v>139</v>
      </c>
      <c r="B84" s="22">
        <v>7</v>
      </c>
      <c r="C84" s="22">
        <v>7</v>
      </c>
      <c r="D84" s="22"/>
      <c r="E84" s="12"/>
    </row>
    <row r="85" spans="1:5" ht="16.5" customHeight="1" x14ac:dyDescent="0.25">
      <c r="A85" s="26" t="s">
        <v>165</v>
      </c>
      <c r="B85" s="25">
        <f>B86</f>
        <v>6</v>
      </c>
      <c r="C85" s="25">
        <f t="shared" ref="C85:D85" si="39">C86</f>
        <v>6</v>
      </c>
      <c r="D85" s="25">
        <f t="shared" si="39"/>
        <v>5.9</v>
      </c>
      <c r="E85" s="25"/>
    </row>
    <row r="86" spans="1:5" ht="16.5" customHeight="1" x14ac:dyDescent="0.25">
      <c r="A86" s="19" t="s">
        <v>166</v>
      </c>
      <c r="B86" s="22">
        <v>6</v>
      </c>
      <c r="C86" s="22">
        <v>6</v>
      </c>
      <c r="D86" s="22">
        <v>5.9</v>
      </c>
      <c r="E86" s="10"/>
    </row>
    <row r="87" spans="1:5" ht="16.5" customHeight="1" x14ac:dyDescent="0.25">
      <c r="A87" s="18" t="s">
        <v>62</v>
      </c>
      <c r="B87" s="25">
        <f>B88+B89</f>
        <v>4</v>
      </c>
      <c r="C87" s="25">
        <f t="shared" ref="C87:D87" si="40">C88+C89</f>
        <v>4</v>
      </c>
      <c r="D87" s="25">
        <f t="shared" si="40"/>
        <v>2.5999999999999996</v>
      </c>
      <c r="E87" s="25"/>
    </row>
    <row r="88" spans="1:5" ht="16.5" customHeight="1" x14ac:dyDescent="0.25">
      <c r="A88" s="19" t="s">
        <v>155</v>
      </c>
      <c r="B88" s="22"/>
      <c r="C88" s="22"/>
      <c r="D88" s="22">
        <v>-1.3</v>
      </c>
      <c r="E88" s="10"/>
    </row>
    <row r="89" spans="1:5" ht="16.5" customHeight="1" x14ac:dyDescent="0.25">
      <c r="A89" s="23" t="s">
        <v>154</v>
      </c>
      <c r="B89" s="22">
        <v>4</v>
      </c>
      <c r="C89" s="22">
        <v>4</v>
      </c>
      <c r="D89" s="22">
        <v>3.9</v>
      </c>
      <c r="E89" s="12"/>
    </row>
    <row r="90" spans="1:5" ht="16.5" customHeight="1" x14ac:dyDescent="0.25">
      <c r="A90" s="26" t="s">
        <v>75</v>
      </c>
      <c r="B90" s="25">
        <f>B91</f>
        <v>0.9</v>
      </c>
      <c r="C90" s="25">
        <f t="shared" ref="C90:D90" si="41">C91</f>
        <v>0.9</v>
      </c>
      <c r="D90" s="25">
        <f t="shared" si="41"/>
        <v>0.9</v>
      </c>
      <c r="E90" s="25"/>
    </row>
    <row r="91" spans="1:5" ht="16.5" customHeight="1" x14ac:dyDescent="0.25">
      <c r="A91" s="23" t="s">
        <v>166</v>
      </c>
      <c r="B91" s="22">
        <v>0.9</v>
      </c>
      <c r="C91" s="22">
        <v>0.9</v>
      </c>
      <c r="D91" s="22">
        <v>0.9</v>
      </c>
      <c r="E91" s="10"/>
    </row>
    <row r="92" spans="1:5" ht="16.5" customHeight="1" x14ac:dyDescent="0.25">
      <c r="A92" s="26" t="s">
        <v>76</v>
      </c>
      <c r="B92" s="25">
        <f>B93+B94</f>
        <v>2.7</v>
      </c>
      <c r="C92" s="25">
        <f t="shared" ref="C92:D92" si="42">C93+C94</f>
        <v>2.7</v>
      </c>
      <c r="D92" s="25">
        <f t="shared" si="42"/>
        <v>7.7</v>
      </c>
      <c r="E92" s="25"/>
    </row>
    <row r="93" spans="1:5" ht="16.5" customHeight="1" x14ac:dyDescent="0.25">
      <c r="A93" s="19" t="s">
        <v>155</v>
      </c>
      <c r="B93" s="22"/>
      <c r="C93" s="22"/>
      <c r="D93" s="22">
        <v>5</v>
      </c>
      <c r="E93" s="10"/>
    </row>
    <row r="94" spans="1:5" ht="16.5" customHeight="1" x14ac:dyDescent="0.25">
      <c r="A94" s="23" t="s">
        <v>154</v>
      </c>
      <c r="B94" s="22">
        <v>2.7</v>
      </c>
      <c r="C94" s="22">
        <v>2.7</v>
      </c>
      <c r="D94" s="22">
        <v>2.7</v>
      </c>
      <c r="E94" s="12"/>
    </row>
    <row r="95" spans="1:5" ht="16.5" customHeight="1" x14ac:dyDescent="0.25">
      <c r="A95" s="26" t="s">
        <v>167</v>
      </c>
      <c r="B95" s="25">
        <f>B96+B97</f>
        <v>0.8</v>
      </c>
      <c r="C95" s="25">
        <f t="shared" ref="C95:D95" si="43">C96+C97</f>
        <v>0.8</v>
      </c>
      <c r="D95" s="25">
        <f t="shared" si="43"/>
        <v>2.2999999999999998</v>
      </c>
      <c r="E95" s="25"/>
    </row>
    <row r="96" spans="1:5" ht="16.5" customHeight="1" x14ac:dyDescent="0.25">
      <c r="A96" s="19" t="s">
        <v>155</v>
      </c>
      <c r="B96" s="22"/>
      <c r="C96" s="22"/>
      <c r="D96" s="22">
        <v>1.5</v>
      </c>
      <c r="E96" s="10"/>
    </row>
    <row r="97" spans="1:5" ht="16.5" customHeight="1" x14ac:dyDescent="0.25">
      <c r="A97" s="23" t="s">
        <v>154</v>
      </c>
      <c r="B97" s="22">
        <v>0.8</v>
      </c>
      <c r="C97" s="22">
        <v>0.8</v>
      </c>
      <c r="D97" s="22">
        <v>0.8</v>
      </c>
      <c r="E97" s="12"/>
    </row>
    <row r="98" spans="1:5" ht="16.5" customHeight="1" x14ac:dyDescent="0.25">
      <c r="A98" s="26" t="s">
        <v>77</v>
      </c>
      <c r="B98" s="25">
        <f>B99+B100+B101</f>
        <v>6.3</v>
      </c>
      <c r="C98" s="25">
        <f t="shared" ref="C98:D98" si="44">C99+C100+C101</f>
        <v>6.3</v>
      </c>
      <c r="D98" s="25">
        <f t="shared" si="44"/>
        <v>-1</v>
      </c>
      <c r="E98" s="25"/>
    </row>
    <row r="99" spans="1:5" ht="16.5" customHeight="1" x14ac:dyDescent="0.25">
      <c r="A99" s="19" t="s">
        <v>26</v>
      </c>
      <c r="B99" s="22"/>
      <c r="C99" s="22"/>
      <c r="D99" s="22">
        <v>-3.8</v>
      </c>
      <c r="E99" s="10"/>
    </row>
    <row r="100" spans="1:5" ht="16.5" customHeight="1" x14ac:dyDescent="0.25">
      <c r="A100" s="19" t="s">
        <v>112</v>
      </c>
      <c r="B100" s="22">
        <v>2.8</v>
      </c>
      <c r="C100" s="22">
        <v>2.8</v>
      </c>
      <c r="D100" s="22">
        <v>2.8</v>
      </c>
      <c r="E100" s="12"/>
    </row>
    <row r="101" spans="1:5" ht="16.5" customHeight="1" x14ac:dyDescent="0.25">
      <c r="A101" s="19" t="s">
        <v>51</v>
      </c>
      <c r="B101" s="22">
        <v>3.5</v>
      </c>
      <c r="C101" s="22">
        <v>3.5</v>
      </c>
      <c r="D101" s="22"/>
      <c r="E101" s="12"/>
    </row>
    <row r="102" spans="1:5" ht="16.5" customHeight="1" x14ac:dyDescent="0.25">
      <c r="A102" s="18" t="s">
        <v>78</v>
      </c>
      <c r="B102" s="25">
        <f>B103+B104</f>
        <v>3.2</v>
      </c>
      <c r="C102" s="25">
        <f t="shared" ref="C102:E102" si="45">C103+C104</f>
        <v>3.9</v>
      </c>
      <c r="D102" s="25">
        <f t="shared" si="45"/>
        <v>-7.3</v>
      </c>
      <c r="E102" s="25">
        <f t="shared" si="45"/>
        <v>-0.7</v>
      </c>
    </row>
    <row r="103" spans="1:5" ht="16.5" customHeight="1" x14ac:dyDescent="0.25">
      <c r="A103" s="19" t="s">
        <v>155</v>
      </c>
      <c r="B103" s="22"/>
      <c r="C103" s="22"/>
      <c r="D103" s="22">
        <v>-7.3</v>
      </c>
      <c r="E103" s="10"/>
    </row>
    <row r="104" spans="1:5" ht="16.5" customHeight="1" x14ac:dyDescent="0.25">
      <c r="A104" s="23" t="s">
        <v>51</v>
      </c>
      <c r="B104" s="22">
        <v>3.2</v>
      </c>
      <c r="C104" s="22">
        <v>3.9</v>
      </c>
      <c r="D104" s="22"/>
      <c r="E104" s="12">
        <v>-0.7</v>
      </c>
    </row>
    <row r="105" spans="1:5" ht="16.5" customHeight="1" x14ac:dyDescent="0.25">
      <c r="A105" s="26" t="s">
        <v>79</v>
      </c>
      <c r="B105" s="25">
        <f>B106+B107</f>
        <v>4</v>
      </c>
      <c r="C105" s="25">
        <f t="shared" ref="C105:D105" si="46">C106+C107</f>
        <v>4</v>
      </c>
      <c r="D105" s="25">
        <f t="shared" si="46"/>
        <v>1.6999999999999997</v>
      </c>
      <c r="E105" s="25"/>
    </row>
    <row r="106" spans="1:5" ht="16.5" customHeight="1" x14ac:dyDescent="0.25">
      <c r="A106" s="19" t="s">
        <v>155</v>
      </c>
      <c r="B106" s="22"/>
      <c r="C106" s="22"/>
      <c r="D106" s="22">
        <v>-2.2000000000000002</v>
      </c>
      <c r="E106" s="10"/>
    </row>
    <row r="107" spans="1:5" ht="16.5" customHeight="1" x14ac:dyDescent="0.25">
      <c r="A107" s="23" t="s">
        <v>154</v>
      </c>
      <c r="B107" s="22">
        <v>4</v>
      </c>
      <c r="C107" s="22">
        <v>4</v>
      </c>
      <c r="D107" s="22">
        <v>3.9</v>
      </c>
      <c r="E107" s="12"/>
    </row>
    <row r="108" spans="1:5" ht="16.5" customHeight="1" x14ac:dyDescent="0.25">
      <c r="A108" s="26" t="s">
        <v>80</v>
      </c>
      <c r="B108" s="25">
        <f>B109+B110</f>
        <v>3</v>
      </c>
      <c r="C108" s="25">
        <f t="shared" ref="C108:D108" si="47">C109+C110</f>
        <v>3</v>
      </c>
      <c r="D108" s="25">
        <f t="shared" si="47"/>
        <v>-2.7</v>
      </c>
      <c r="E108" s="25"/>
    </row>
    <row r="109" spans="1:5" ht="16.5" customHeight="1" x14ac:dyDescent="0.25">
      <c r="A109" s="19" t="s">
        <v>155</v>
      </c>
      <c r="B109" s="22"/>
      <c r="C109" s="22"/>
      <c r="D109" s="22">
        <v>-2.7</v>
      </c>
      <c r="E109" s="10"/>
    </row>
    <row r="110" spans="1:5" ht="16.5" customHeight="1" x14ac:dyDescent="0.25">
      <c r="A110" s="23" t="s">
        <v>51</v>
      </c>
      <c r="B110" s="22">
        <v>3</v>
      </c>
      <c r="C110" s="22">
        <v>3</v>
      </c>
      <c r="D110" s="22"/>
      <c r="E110" s="12"/>
    </row>
    <row r="111" spans="1:5" ht="16.5" customHeight="1" x14ac:dyDescent="0.25">
      <c r="A111" s="26" t="s">
        <v>81</v>
      </c>
      <c r="B111" s="25">
        <f>B112</f>
        <v>1.5</v>
      </c>
      <c r="C111" s="25">
        <f t="shared" ref="C111:D111" si="48">C112</f>
        <v>1.5</v>
      </c>
      <c r="D111" s="25">
        <f t="shared" si="48"/>
        <v>1.5</v>
      </c>
      <c r="E111" s="25"/>
    </row>
    <row r="112" spans="1:5" ht="16.5" customHeight="1" x14ac:dyDescent="0.25">
      <c r="A112" s="19" t="s">
        <v>166</v>
      </c>
      <c r="B112" s="22">
        <v>1.5</v>
      </c>
      <c r="C112" s="22">
        <v>1.5</v>
      </c>
      <c r="D112" s="22">
        <v>1.5</v>
      </c>
      <c r="E112" s="10"/>
    </row>
    <row r="113" spans="1:5" ht="16.5" customHeight="1" x14ac:dyDescent="0.25">
      <c r="A113" s="18" t="s">
        <v>82</v>
      </c>
      <c r="B113" s="25"/>
      <c r="C113" s="25"/>
      <c r="D113" s="25">
        <f t="shared" ref="D113" si="49">D114+D115</f>
        <v>6.7</v>
      </c>
      <c r="E113" s="25"/>
    </row>
    <row r="114" spans="1:5" ht="16.5" customHeight="1" x14ac:dyDescent="0.25">
      <c r="A114" s="19" t="s">
        <v>155</v>
      </c>
      <c r="B114" s="22"/>
      <c r="C114" s="22"/>
      <c r="D114" s="22">
        <v>3.1</v>
      </c>
      <c r="E114" s="10"/>
    </row>
    <row r="115" spans="1:5" ht="16.5" customHeight="1" x14ac:dyDescent="0.25">
      <c r="A115" s="23" t="s">
        <v>154</v>
      </c>
      <c r="B115" s="22"/>
      <c r="C115" s="22"/>
      <c r="D115" s="22">
        <v>3.6</v>
      </c>
      <c r="E115" s="12"/>
    </row>
    <row r="116" spans="1:5" ht="16.5" customHeight="1" x14ac:dyDescent="0.25">
      <c r="A116" s="26" t="s">
        <v>83</v>
      </c>
      <c r="B116" s="25">
        <f>B117+B118</f>
        <v>1.5</v>
      </c>
      <c r="C116" s="25">
        <f t="shared" ref="C116:E116" si="50">C117+C118</f>
        <v>2.2999999999999998</v>
      </c>
      <c r="D116" s="25">
        <f t="shared" si="50"/>
        <v>1.5</v>
      </c>
      <c r="E116" s="25">
        <f t="shared" si="50"/>
        <v>-0.8</v>
      </c>
    </row>
    <row r="117" spans="1:5" ht="16.5" customHeight="1" x14ac:dyDescent="0.25">
      <c r="A117" s="19" t="s">
        <v>155</v>
      </c>
      <c r="B117" s="22"/>
      <c r="C117" s="22">
        <v>0.8</v>
      </c>
      <c r="D117" s="22"/>
      <c r="E117" s="10">
        <v>-0.8</v>
      </c>
    </row>
    <row r="118" spans="1:5" ht="16.5" customHeight="1" x14ac:dyDescent="0.25">
      <c r="A118" s="23" t="s">
        <v>154</v>
      </c>
      <c r="B118" s="22">
        <v>1.5</v>
      </c>
      <c r="C118" s="22">
        <v>1.5</v>
      </c>
      <c r="D118" s="22">
        <v>1.5</v>
      </c>
      <c r="E118" s="12"/>
    </row>
    <row r="119" spans="1:5" ht="16.5" customHeight="1" x14ac:dyDescent="0.25">
      <c r="A119" s="18" t="s">
        <v>84</v>
      </c>
      <c r="B119" s="25">
        <f>B120+B121</f>
        <v>3.9</v>
      </c>
      <c r="C119" s="25">
        <f t="shared" ref="C119:E119" si="51">C120+C121</f>
        <v>3.5</v>
      </c>
      <c r="D119" s="25">
        <f t="shared" si="51"/>
        <v>1.6999999999999997</v>
      </c>
      <c r="E119" s="25">
        <f t="shared" si="51"/>
        <v>0.4</v>
      </c>
    </row>
    <row r="120" spans="1:5" ht="16.5" customHeight="1" x14ac:dyDescent="0.25">
      <c r="A120" s="19" t="s">
        <v>155</v>
      </c>
      <c r="B120" s="22"/>
      <c r="C120" s="22"/>
      <c r="D120" s="22">
        <v>-1.6</v>
      </c>
      <c r="E120" s="10"/>
    </row>
    <row r="121" spans="1:5" ht="16.5" customHeight="1" x14ac:dyDescent="0.25">
      <c r="A121" s="19" t="s">
        <v>154</v>
      </c>
      <c r="B121" s="22">
        <v>3.9</v>
      </c>
      <c r="C121" s="22">
        <v>3.5</v>
      </c>
      <c r="D121" s="22">
        <v>3.3</v>
      </c>
      <c r="E121" s="12">
        <v>0.4</v>
      </c>
    </row>
    <row r="122" spans="1:5" ht="16.5" customHeight="1" x14ac:dyDescent="0.25">
      <c r="A122" s="18" t="s">
        <v>85</v>
      </c>
      <c r="B122" s="25">
        <f>B123+B124</f>
        <v>4.7</v>
      </c>
      <c r="C122" s="25">
        <f t="shared" ref="C122:D122" si="52">C123+C124</f>
        <v>4.7</v>
      </c>
      <c r="D122" s="25">
        <f t="shared" si="52"/>
        <v>2.7</v>
      </c>
      <c r="E122" s="25"/>
    </row>
    <row r="123" spans="1:5" ht="16.5" customHeight="1" x14ac:dyDescent="0.25">
      <c r="A123" s="19" t="s">
        <v>156</v>
      </c>
      <c r="B123" s="22">
        <v>2.7</v>
      </c>
      <c r="C123" s="22">
        <v>2.7</v>
      </c>
      <c r="D123" s="22">
        <v>2.7</v>
      </c>
      <c r="E123" s="10"/>
    </row>
    <row r="124" spans="1:5" ht="16.5" customHeight="1" x14ac:dyDescent="0.25">
      <c r="A124" s="19" t="s">
        <v>51</v>
      </c>
      <c r="B124" s="22">
        <v>2</v>
      </c>
      <c r="C124" s="22">
        <v>2</v>
      </c>
      <c r="D124" s="25"/>
      <c r="E124" s="25"/>
    </row>
    <row r="125" spans="1:5" ht="16.5" customHeight="1" x14ac:dyDescent="0.25">
      <c r="A125" s="18" t="s">
        <v>86</v>
      </c>
      <c r="B125" s="25">
        <f>B126+B127+B128</f>
        <v>1.5</v>
      </c>
      <c r="C125" s="25">
        <f t="shared" ref="C125:E125" si="53">C126+C127+C128</f>
        <v>2</v>
      </c>
      <c r="D125" s="25">
        <f t="shared" si="53"/>
        <v>7.1000000000000005</v>
      </c>
      <c r="E125" s="25">
        <f t="shared" si="53"/>
        <v>-0.5</v>
      </c>
    </row>
    <row r="126" spans="1:5" ht="16.5" customHeight="1" x14ac:dyDescent="0.25">
      <c r="A126" s="19" t="s">
        <v>26</v>
      </c>
      <c r="B126" s="25"/>
      <c r="C126" s="22"/>
      <c r="D126" s="22">
        <v>4.4000000000000004</v>
      </c>
      <c r="E126" s="22"/>
    </row>
    <row r="127" spans="1:5" ht="16.5" customHeight="1" x14ac:dyDescent="0.25">
      <c r="A127" s="19" t="s">
        <v>112</v>
      </c>
      <c r="B127" s="25"/>
      <c r="C127" s="22"/>
      <c r="D127" s="22">
        <v>2.7</v>
      </c>
      <c r="E127" s="22"/>
    </row>
    <row r="128" spans="1:5" ht="16.5" customHeight="1" x14ac:dyDescent="0.25">
      <c r="A128" s="23" t="s">
        <v>51</v>
      </c>
      <c r="B128" s="22">
        <v>1.5</v>
      </c>
      <c r="C128" s="22">
        <v>2</v>
      </c>
      <c r="D128" s="22"/>
      <c r="E128" s="22">
        <v>-0.5</v>
      </c>
    </row>
    <row r="129" spans="1:5" ht="16.5" customHeight="1" x14ac:dyDescent="0.25">
      <c r="A129" s="26" t="s">
        <v>87</v>
      </c>
      <c r="B129" s="25">
        <f>B130+B131</f>
        <v>3.6</v>
      </c>
      <c r="C129" s="25">
        <f t="shared" ref="C129:D129" si="54">C130+C131</f>
        <v>3.6</v>
      </c>
      <c r="D129" s="25">
        <f t="shared" si="54"/>
        <v>-0.5</v>
      </c>
      <c r="E129" s="10"/>
    </row>
    <row r="130" spans="1:5" ht="16.5" customHeight="1" x14ac:dyDescent="0.25">
      <c r="A130" s="19" t="s">
        <v>155</v>
      </c>
      <c r="B130" s="22"/>
      <c r="C130" s="22"/>
      <c r="D130" s="22">
        <v>-3</v>
      </c>
      <c r="E130" s="22"/>
    </row>
    <row r="131" spans="1:5" ht="16.5" customHeight="1" x14ac:dyDescent="0.25">
      <c r="A131" s="19" t="s">
        <v>154</v>
      </c>
      <c r="B131" s="22">
        <v>3.6</v>
      </c>
      <c r="C131" s="22">
        <v>3.6</v>
      </c>
      <c r="D131" s="22">
        <v>2.5</v>
      </c>
      <c r="E131" s="22"/>
    </row>
    <row r="132" spans="1:5" ht="16.5" customHeight="1" x14ac:dyDescent="0.25">
      <c r="A132" s="18" t="s">
        <v>88</v>
      </c>
      <c r="B132" s="25">
        <f>B133+B134</f>
        <v>2.7</v>
      </c>
      <c r="C132" s="25">
        <f t="shared" ref="C132:D132" si="55">C133+C134</f>
        <v>2.7</v>
      </c>
      <c r="D132" s="25">
        <f t="shared" si="55"/>
        <v>2.2000000000000002</v>
      </c>
      <c r="E132" s="10"/>
    </row>
    <row r="133" spans="1:5" ht="16.5" customHeight="1" x14ac:dyDescent="0.25">
      <c r="A133" s="19" t="s">
        <v>155</v>
      </c>
      <c r="B133" s="22"/>
      <c r="C133" s="22"/>
      <c r="D133" s="22">
        <v>-0.5</v>
      </c>
      <c r="E133" s="25"/>
    </row>
    <row r="134" spans="1:5" ht="16.5" customHeight="1" x14ac:dyDescent="0.25">
      <c r="A134" s="23" t="s">
        <v>154</v>
      </c>
      <c r="B134" s="22">
        <v>2.7</v>
      </c>
      <c r="C134" s="22">
        <v>2.7</v>
      </c>
      <c r="D134" s="22">
        <v>2.7</v>
      </c>
      <c r="E134" s="25"/>
    </row>
    <row r="135" spans="1:5" ht="16.5" customHeight="1" x14ac:dyDescent="0.25">
      <c r="A135" s="26" t="s">
        <v>89</v>
      </c>
      <c r="B135" s="25">
        <f>B136</f>
        <v>3.7</v>
      </c>
      <c r="C135" s="25">
        <f t="shared" ref="C135:D135" si="56">C136</f>
        <v>3.7</v>
      </c>
      <c r="D135" s="25">
        <f t="shared" si="56"/>
        <v>3.6</v>
      </c>
      <c r="E135" s="10"/>
    </row>
    <row r="136" spans="1:5" ht="16.5" customHeight="1" x14ac:dyDescent="0.25">
      <c r="A136" s="23" t="s">
        <v>166</v>
      </c>
      <c r="B136" s="22">
        <v>3.7</v>
      </c>
      <c r="C136" s="22">
        <v>3.7</v>
      </c>
      <c r="D136" s="22">
        <v>3.6</v>
      </c>
      <c r="E136" s="25"/>
    </row>
    <row r="137" spans="1:5" ht="16.5" customHeight="1" x14ac:dyDescent="0.25">
      <c r="A137" s="26" t="s">
        <v>91</v>
      </c>
      <c r="B137" s="25">
        <f>B138</f>
        <v>1</v>
      </c>
      <c r="C137" s="25">
        <f t="shared" ref="C137:D137" si="57">C138</f>
        <v>1</v>
      </c>
      <c r="D137" s="25">
        <f t="shared" si="57"/>
        <v>1</v>
      </c>
      <c r="E137" s="17"/>
    </row>
    <row r="138" spans="1:5" ht="16.5" customHeight="1" x14ac:dyDescent="0.25">
      <c r="A138" s="23" t="s">
        <v>166</v>
      </c>
      <c r="B138" s="22">
        <v>1</v>
      </c>
      <c r="C138" s="22">
        <v>1</v>
      </c>
      <c r="D138" s="22">
        <v>1</v>
      </c>
      <c r="E138" s="25"/>
    </row>
    <row r="139" spans="1:5" ht="16.5" customHeight="1" x14ac:dyDescent="0.25">
      <c r="A139" s="26" t="s">
        <v>90</v>
      </c>
      <c r="B139" s="25">
        <f>B140</f>
        <v>4.3</v>
      </c>
      <c r="C139" s="25">
        <f t="shared" ref="C139:D139" si="58">C140</f>
        <v>4.3</v>
      </c>
      <c r="D139" s="25">
        <f t="shared" si="58"/>
        <v>4.2</v>
      </c>
      <c r="E139" s="17"/>
    </row>
    <row r="140" spans="1:5" ht="16.5" customHeight="1" x14ac:dyDescent="0.25">
      <c r="A140" s="19" t="s">
        <v>166</v>
      </c>
      <c r="B140" s="22">
        <v>4.3</v>
      </c>
      <c r="C140" s="22">
        <v>4.3</v>
      </c>
      <c r="D140" s="22">
        <v>4.2</v>
      </c>
      <c r="E140" s="25"/>
    </row>
    <row r="141" spans="1:5" ht="16.5" customHeight="1" x14ac:dyDescent="0.25">
      <c r="A141" s="18" t="s">
        <v>92</v>
      </c>
      <c r="B141" s="25">
        <f>B142+B143</f>
        <v>2</v>
      </c>
      <c r="C141" s="25">
        <f t="shared" ref="C141:D141" si="59">C142+C143</f>
        <v>2</v>
      </c>
      <c r="D141" s="25">
        <f t="shared" si="59"/>
        <v>-4.2</v>
      </c>
      <c r="E141" s="17"/>
    </row>
    <row r="142" spans="1:5" ht="16.5" customHeight="1" x14ac:dyDescent="0.25">
      <c r="A142" s="19" t="s">
        <v>155</v>
      </c>
      <c r="B142" s="22"/>
      <c r="C142" s="22"/>
      <c r="D142" s="22">
        <v>-6.2</v>
      </c>
      <c r="E142" s="25"/>
    </row>
    <row r="143" spans="1:5" ht="16.5" customHeight="1" x14ac:dyDescent="0.25">
      <c r="A143" s="19" t="s">
        <v>154</v>
      </c>
      <c r="B143" s="22">
        <v>2</v>
      </c>
      <c r="C143" s="22">
        <v>2</v>
      </c>
      <c r="D143" s="22">
        <v>2</v>
      </c>
      <c r="E143" s="25"/>
    </row>
    <row r="144" spans="1:5" ht="16.5" customHeight="1" x14ac:dyDescent="0.25">
      <c r="A144" s="18" t="s">
        <v>93</v>
      </c>
      <c r="B144" s="25"/>
      <c r="C144" s="25">
        <f t="shared" ref="C144:E144" si="60">C145+C146</f>
        <v>0.3</v>
      </c>
      <c r="D144" s="25">
        <f t="shared" si="60"/>
        <v>0.9</v>
      </c>
      <c r="E144" s="25">
        <f t="shared" si="60"/>
        <v>-0.3</v>
      </c>
    </row>
    <row r="145" spans="1:5" ht="16.5" customHeight="1" x14ac:dyDescent="0.25">
      <c r="A145" s="19" t="s">
        <v>155</v>
      </c>
      <c r="B145" s="25"/>
      <c r="C145" s="22"/>
      <c r="D145" s="22">
        <v>0.9</v>
      </c>
      <c r="E145" s="22"/>
    </row>
    <row r="146" spans="1:5" ht="16.5" customHeight="1" x14ac:dyDescent="0.25">
      <c r="A146" s="19" t="s">
        <v>51</v>
      </c>
      <c r="B146" s="25"/>
      <c r="C146" s="22">
        <v>0.3</v>
      </c>
      <c r="D146" s="22"/>
      <c r="E146" s="22">
        <v>-0.3</v>
      </c>
    </row>
    <row r="147" spans="1:5" ht="16.5" customHeight="1" x14ac:dyDescent="0.25">
      <c r="A147" s="18" t="s">
        <v>94</v>
      </c>
      <c r="B147" s="25">
        <f>B148+B149</f>
        <v>1.6</v>
      </c>
      <c r="C147" s="25">
        <f t="shared" ref="C147:D147" si="61">C148+C149</f>
        <v>1.6</v>
      </c>
      <c r="D147" s="25">
        <f t="shared" si="61"/>
        <v>-3.4</v>
      </c>
      <c r="E147" s="17"/>
    </row>
    <row r="148" spans="1:5" ht="16.5" customHeight="1" x14ac:dyDescent="0.25">
      <c r="A148" s="19" t="s">
        <v>155</v>
      </c>
      <c r="B148" s="22"/>
      <c r="C148" s="22"/>
      <c r="D148" s="22">
        <v>-5</v>
      </c>
      <c r="E148" s="25"/>
    </row>
    <row r="149" spans="1:5" ht="16.5" customHeight="1" x14ac:dyDescent="0.25">
      <c r="A149" s="23" t="s">
        <v>154</v>
      </c>
      <c r="B149" s="22">
        <v>1.6</v>
      </c>
      <c r="C149" s="22">
        <v>1.6</v>
      </c>
      <c r="D149" s="22">
        <v>1.6</v>
      </c>
      <c r="E149" s="25"/>
    </row>
    <row r="150" spans="1:5" ht="16.5" customHeight="1" x14ac:dyDescent="0.25">
      <c r="A150" s="26" t="s">
        <v>95</v>
      </c>
      <c r="B150" s="25">
        <f>B151</f>
        <v>16.899999999999999</v>
      </c>
      <c r="C150" s="25">
        <f t="shared" ref="C150:D150" si="62">C151</f>
        <v>16.899999999999999</v>
      </c>
      <c r="D150" s="25">
        <f t="shared" si="62"/>
        <v>16.7</v>
      </c>
      <c r="E150" s="17"/>
    </row>
    <row r="151" spans="1:5" ht="16.5" customHeight="1" x14ac:dyDescent="0.25">
      <c r="A151" s="19" t="s">
        <v>166</v>
      </c>
      <c r="B151" s="22">
        <v>16.899999999999999</v>
      </c>
      <c r="C151" s="22">
        <v>16.899999999999999</v>
      </c>
      <c r="D151" s="22">
        <v>16.7</v>
      </c>
      <c r="E151" s="25"/>
    </row>
    <row r="152" spans="1:5" ht="16.5" customHeight="1" x14ac:dyDescent="0.25">
      <c r="A152" s="18" t="s">
        <v>96</v>
      </c>
      <c r="B152" s="25">
        <f>B153+B154</f>
        <v>1.5</v>
      </c>
      <c r="C152" s="25">
        <f t="shared" ref="C152:D152" si="63">C153+C154</f>
        <v>1.5</v>
      </c>
      <c r="D152" s="25">
        <f t="shared" si="63"/>
        <v>14.3</v>
      </c>
      <c r="E152" s="10"/>
    </row>
    <row r="153" spans="1:5" x14ac:dyDescent="0.25">
      <c r="A153" s="19" t="s">
        <v>155</v>
      </c>
      <c r="B153" s="12"/>
      <c r="C153" s="12"/>
      <c r="D153" s="12">
        <v>11.6</v>
      </c>
      <c r="E153" s="10"/>
    </row>
    <row r="154" spans="1:5" x14ac:dyDescent="0.25">
      <c r="A154" s="23" t="s">
        <v>154</v>
      </c>
      <c r="B154" s="12">
        <v>1.5</v>
      </c>
      <c r="C154" s="12">
        <v>1.5</v>
      </c>
      <c r="D154" s="12">
        <v>2.7</v>
      </c>
      <c r="E154" s="10"/>
    </row>
    <row r="155" spans="1:5" ht="15.6" x14ac:dyDescent="0.25">
      <c r="A155" s="26" t="s">
        <v>42</v>
      </c>
      <c r="B155" s="14">
        <f>B156+B157+B158</f>
        <v>19</v>
      </c>
      <c r="C155" s="14">
        <f t="shared" ref="C155:D155" si="64">C156+C157+C158</f>
        <v>19</v>
      </c>
      <c r="D155" s="14">
        <f t="shared" si="64"/>
        <v>17.5</v>
      </c>
      <c r="E155" s="10"/>
    </row>
    <row r="156" spans="1:5" x14ac:dyDescent="0.25">
      <c r="A156" s="19" t="s">
        <v>26</v>
      </c>
      <c r="B156" s="12">
        <v>-6.8</v>
      </c>
      <c r="C156" s="12">
        <v>-6.8</v>
      </c>
      <c r="D156" s="12">
        <v>-7.4</v>
      </c>
      <c r="E156" s="10"/>
    </row>
    <row r="157" spans="1:5" x14ac:dyDescent="0.25">
      <c r="A157" s="19" t="s">
        <v>112</v>
      </c>
      <c r="B157" s="12">
        <v>25.3</v>
      </c>
      <c r="C157" s="12">
        <v>25.3</v>
      </c>
      <c r="D157" s="12">
        <v>24.9</v>
      </c>
      <c r="E157" s="10"/>
    </row>
    <row r="158" spans="1:5" x14ac:dyDescent="0.25">
      <c r="A158" s="19" t="s">
        <v>51</v>
      </c>
      <c r="B158" s="12">
        <v>0.5</v>
      </c>
      <c r="C158" s="12">
        <v>0.5</v>
      </c>
      <c r="D158" s="14"/>
      <c r="E158" s="17"/>
    </row>
    <row r="159" spans="1:5" ht="15.6" x14ac:dyDescent="0.3">
      <c r="A159" s="29" t="s">
        <v>9</v>
      </c>
      <c r="B159" s="14">
        <f>B160+B161</f>
        <v>44.3</v>
      </c>
      <c r="C159" s="14">
        <f t="shared" ref="C159:D159" si="65">C160+C161</f>
        <v>44.3</v>
      </c>
      <c r="D159" s="14">
        <f t="shared" si="65"/>
        <v>38.299999999999997</v>
      </c>
      <c r="E159" s="17"/>
    </row>
    <row r="160" spans="1:5" x14ac:dyDescent="0.25">
      <c r="A160" s="19" t="s">
        <v>26</v>
      </c>
      <c r="B160" s="12">
        <v>3</v>
      </c>
      <c r="C160" s="12">
        <v>3</v>
      </c>
      <c r="D160" s="13">
        <v>3</v>
      </c>
      <c r="E160" s="10"/>
    </row>
    <row r="161" spans="1:5" x14ac:dyDescent="0.25">
      <c r="A161" s="19" t="s">
        <v>112</v>
      </c>
      <c r="B161" s="12">
        <v>41.3</v>
      </c>
      <c r="C161" s="12">
        <v>41.3</v>
      </c>
      <c r="D161" s="12">
        <v>35.299999999999997</v>
      </c>
      <c r="E161" s="10"/>
    </row>
    <row r="162" spans="1:5" ht="15.6" x14ac:dyDescent="0.3">
      <c r="A162" s="71" t="s">
        <v>43</v>
      </c>
      <c r="B162" s="14">
        <f>B163+B164</f>
        <v>38.799999999999997</v>
      </c>
      <c r="C162" s="14">
        <f t="shared" ref="C162:D162" si="66">C163+C164</f>
        <v>38.799999999999997</v>
      </c>
      <c r="D162" s="14">
        <f t="shared" si="66"/>
        <v>38.200000000000003</v>
      </c>
      <c r="E162" s="10"/>
    </row>
    <row r="163" spans="1:5" x14ac:dyDescent="0.25">
      <c r="A163" s="19" t="s">
        <v>26</v>
      </c>
      <c r="B163" s="12">
        <v>-8</v>
      </c>
      <c r="C163" s="12">
        <v>-8</v>
      </c>
      <c r="D163" s="13">
        <v>-7.9</v>
      </c>
      <c r="E163" s="10"/>
    </row>
    <row r="164" spans="1:5" x14ac:dyDescent="0.25">
      <c r="A164" s="19" t="s">
        <v>112</v>
      </c>
      <c r="B164" s="12">
        <v>46.8</v>
      </c>
      <c r="C164" s="12">
        <v>46.8</v>
      </c>
      <c r="D164" s="12">
        <v>46.1</v>
      </c>
      <c r="E164" s="14"/>
    </row>
    <row r="165" spans="1:5" ht="15.6" x14ac:dyDescent="0.3">
      <c r="A165" s="71" t="s">
        <v>10</v>
      </c>
      <c r="B165" s="14">
        <f>B166+B167</f>
        <v>5</v>
      </c>
      <c r="C165" s="14">
        <f t="shared" ref="C165:D165" si="67">C166+C167</f>
        <v>5</v>
      </c>
      <c r="D165" s="14">
        <f t="shared" si="67"/>
        <v>3.8000000000000007</v>
      </c>
      <c r="E165" s="12"/>
    </row>
    <row r="166" spans="1:5" x14ac:dyDescent="0.25">
      <c r="A166" s="19" t="s">
        <v>26</v>
      </c>
      <c r="B166" s="12">
        <v>-26.3</v>
      </c>
      <c r="C166" s="12">
        <v>-26.3</v>
      </c>
      <c r="D166" s="62">
        <v>-25.5</v>
      </c>
      <c r="E166" s="12"/>
    </row>
    <row r="167" spans="1:5" x14ac:dyDescent="0.25">
      <c r="A167" s="19" t="s">
        <v>112</v>
      </c>
      <c r="B167" s="12">
        <v>31.3</v>
      </c>
      <c r="C167" s="12">
        <v>31.3</v>
      </c>
      <c r="D167" s="12">
        <v>29.3</v>
      </c>
      <c r="E167" s="14"/>
    </row>
    <row r="168" spans="1:5" ht="15.6" x14ac:dyDescent="0.25">
      <c r="A168" s="18" t="s">
        <v>168</v>
      </c>
      <c r="B168" s="14">
        <f>B169+B170</f>
        <v>49.6</v>
      </c>
      <c r="C168" s="14">
        <f t="shared" ref="C168:D168" si="68">C169+C170</f>
        <v>49.6</v>
      </c>
      <c r="D168" s="14">
        <f t="shared" si="68"/>
        <v>28.9</v>
      </c>
      <c r="E168" s="12"/>
    </row>
    <row r="169" spans="1:5" x14ac:dyDescent="0.25">
      <c r="A169" s="94" t="s">
        <v>131</v>
      </c>
      <c r="B169" s="12">
        <v>42.6</v>
      </c>
      <c r="C169" s="12">
        <v>42.6</v>
      </c>
      <c r="D169" s="62">
        <v>28.9</v>
      </c>
      <c r="E169" s="12"/>
    </row>
    <row r="170" spans="1:5" x14ac:dyDescent="0.25">
      <c r="A170" s="19" t="s">
        <v>51</v>
      </c>
      <c r="B170" s="12">
        <v>7</v>
      </c>
      <c r="C170" s="12">
        <v>7</v>
      </c>
      <c r="D170" s="12"/>
      <c r="E170" s="14"/>
    </row>
    <row r="171" spans="1:5" ht="15.6" x14ac:dyDescent="0.25">
      <c r="A171" s="18" t="s">
        <v>61</v>
      </c>
      <c r="B171" s="14">
        <f>B172+B173+B174</f>
        <v>12.6</v>
      </c>
      <c r="C171" s="14">
        <f t="shared" ref="C171:E171" si="69">C172+C173+C174</f>
        <v>-2.4000000000000004</v>
      </c>
      <c r="D171" s="14">
        <f t="shared" si="69"/>
        <v>-4.5999999999999996</v>
      </c>
      <c r="E171" s="14">
        <f t="shared" si="69"/>
        <v>15</v>
      </c>
    </row>
    <row r="172" spans="1:5" x14ac:dyDescent="0.25">
      <c r="A172" s="19" t="s">
        <v>26</v>
      </c>
      <c r="B172" s="12">
        <v>-1.1000000000000001</v>
      </c>
      <c r="C172" s="12">
        <v>-1.1000000000000001</v>
      </c>
      <c r="D172" s="62">
        <v>-1.1000000000000001</v>
      </c>
      <c r="E172" s="12"/>
    </row>
    <row r="173" spans="1:5" x14ac:dyDescent="0.25">
      <c r="A173" s="19" t="s">
        <v>112</v>
      </c>
      <c r="B173" s="12">
        <v>13.7</v>
      </c>
      <c r="C173" s="12">
        <v>-1.3</v>
      </c>
      <c r="D173" s="62">
        <v>-6.5</v>
      </c>
      <c r="E173" s="12">
        <v>15</v>
      </c>
    </row>
    <row r="174" spans="1:5" x14ac:dyDescent="0.25">
      <c r="A174" s="19" t="s">
        <v>147</v>
      </c>
      <c r="B174" s="12"/>
      <c r="C174" s="12"/>
      <c r="D174" s="12">
        <v>3</v>
      </c>
      <c r="E174" s="12"/>
    </row>
    <row r="175" spans="1:5" ht="15.6" x14ac:dyDescent="0.3">
      <c r="A175" s="71" t="s">
        <v>169</v>
      </c>
      <c r="B175" s="14">
        <f>B176+B177+B178</f>
        <v>48.4</v>
      </c>
      <c r="C175" s="14">
        <f t="shared" ref="C175:E175" si="70">C176+C177+C178</f>
        <v>48</v>
      </c>
      <c r="D175" s="14">
        <f t="shared" si="70"/>
        <v>36.799999999999997</v>
      </c>
      <c r="E175" s="14">
        <f t="shared" si="70"/>
        <v>0.4</v>
      </c>
    </row>
    <row r="176" spans="1:5" x14ac:dyDescent="0.25">
      <c r="A176" s="19" t="s">
        <v>26</v>
      </c>
      <c r="B176" s="12">
        <v>0.4</v>
      </c>
      <c r="C176" s="12">
        <v>0.4</v>
      </c>
      <c r="D176" s="62">
        <v>-0.5</v>
      </c>
      <c r="E176" s="12"/>
    </row>
    <row r="177" spans="1:5" x14ac:dyDescent="0.25">
      <c r="A177" s="19" t="s">
        <v>112</v>
      </c>
      <c r="B177" s="12">
        <v>47</v>
      </c>
      <c r="C177" s="12">
        <v>46.6</v>
      </c>
      <c r="D177" s="62">
        <v>37.299999999999997</v>
      </c>
      <c r="E177" s="12">
        <v>0.4</v>
      </c>
    </row>
    <row r="178" spans="1:5" x14ac:dyDescent="0.25">
      <c r="A178" s="23" t="s">
        <v>51</v>
      </c>
      <c r="B178" s="12">
        <v>1</v>
      </c>
      <c r="C178" s="12">
        <v>1</v>
      </c>
      <c r="D178" s="12"/>
      <c r="E178" s="12"/>
    </row>
    <row r="179" spans="1:5" ht="15.6" x14ac:dyDescent="0.3">
      <c r="A179" s="71" t="s">
        <v>170</v>
      </c>
      <c r="B179" s="14">
        <f>B180+B181</f>
        <v>-13.2</v>
      </c>
      <c r="C179" s="14">
        <f t="shared" ref="C179:D179" si="71">C180+C181</f>
        <v>-13.2</v>
      </c>
      <c r="D179" s="14">
        <f t="shared" si="71"/>
        <v>-13</v>
      </c>
      <c r="E179" s="12"/>
    </row>
    <row r="180" spans="1:5" x14ac:dyDescent="0.25">
      <c r="A180" s="19" t="s">
        <v>26</v>
      </c>
      <c r="B180" s="12">
        <v>-6.1</v>
      </c>
      <c r="C180" s="12">
        <v>-6.1</v>
      </c>
      <c r="D180" s="62">
        <v>-6</v>
      </c>
      <c r="E180" s="12"/>
    </row>
    <row r="181" spans="1:5" x14ac:dyDescent="0.25">
      <c r="A181" s="23" t="s">
        <v>112</v>
      </c>
      <c r="B181" s="12">
        <v>-7.1</v>
      </c>
      <c r="C181" s="12">
        <v>-7.1</v>
      </c>
      <c r="D181" s="12">
        <v>-7</v>
      </c>
      <c r="E181" s="12"/>
    </row>
    <row r="182" spans="1:5" ht="15.6" x14ac:dyDescent="0.3">
      <c r="A182" s="63" t="s">
        <v>64</v>
      </c>
      <c r="B182" s="14">
        <f>B183+B184+B185</f>
        <v>18.400000000000002</v>
      </c>
      <c r="C182" s="14">
        <f t="shared" ref="C182:D182" si="72">C183+C184+C185</f>
        <v>18.400000000000002</v>
      </c>
      <c r="D182" s="14">
        <f t="shared" si="72"/>
        <v>10.600000000000001</v>
      </c>
      <c r="E182" s="12"/>
    </row>
    <row r="183" spans="1:5" x14ac:dyDescent="0.25">
      <c r="A183" s="19" t="s">
        <v>26</v>
      </c>
      <c r="B183" s="12">
        <v>-11.7</v>
      </c>
      <c r="C183" s="12">
        <v>-11.7</v>
      </c>
      <c r="D183" s="62">
        <v>-11.5</v>
      </c>
      <c r="E183" s="12"/>
    </row>
    <row r="184" spans="1:5" x14ac:dyDescent="0.25">
      <c r="A184" s="19" t="s">
        <v>112</v>
      </c>
      <c r="B184" s="12">
        <v>27.3</v>
      </c>
      <c r="C184" s="12">
        <v>27.3</v>
      </c>
      <c r="D184" s="62">
        <v>22.1</v>
      </c>
      <c r="E184" s="12"/>
    </row>
    <row r="185" spans="1:5" x14ac:dyDescent="0.25">
      <c r="A185" s="23" t="s">
        <v>51</v>
      </c>
      <c r="B185" s="12">
        <v>2.8</v>
      </c>
      <c r="C185" s="12">
        <v>2.8</v>
      </c>
      <c r="D185" s="12"/>
      <c r="E185" s="12"/>
    </row>
    <row r="186" spans="1:5" ht="15.6" x14ac:dyDescent="0.3">
      <c r="A186" s="63" t="s">
        <v>63</v>
      </c>
      <c r="B186" s="14">
        <f>B187+B188+B189</f>
        <v>3.5</v>
      </c>
      <c r="C186" s="14">
        <f t="shared" ref="C186:D186" si="73">C187+C188+C189</f>
        <v>3.5</v>
      </c>
      <c r="D186" s="14">
        <f t="shared" si="73"/>
        <v>13.3</v>
      </c>
      <c r="E186" s="12"/>
    </row>
    <row r="187" spans="1:5" x14ac:dyDescent="0.25">
      <c r="A187" s="19" t="s">
        <v>26</v>
      </c>
      <c r="B187" s="12"/>
      <c r="C187" s="12"/>
      <c r="D187" s="62">
        <v>1.6</v>
      </c>
      <c r="E187" s="12"/>
    </row>
    <row r="188" spans="1:5" x14ac:dyDescent="0.25">
      <c r="A188" s="19" t="s">
        <v>112</v>
      </c>
      <c r="B188" s="12">
        <v>6.3</v>
      </c>
      <c r="C188" s="12">
        <v>6.3</v>
      </c>
      <c r="D188" s="62">
        <v>15.2</v>
      </c>
      <c r="E188" s="12"/>
    </row>
    <row r="189" spans="1:5" x14ac:dyDescent="0.25">
      <c r="A189" s="23" t="s">
        <v>51</v>
      </c>
      <c r="B189" s="12">
        <v>-2.8</v>
      </c>
      <c r="C189" s="12">
        <v>-2.8</v>
      </c>
      <c r="D189" s="12">
        <v>-3.5</v>
      </c>
      <c r="E189" s="12"/>
    </row>
    <row r="190" spans="1:5" ht="15.6" x14ac:dyDescent="0.25">
      <c r="A190" s="26" t="s">
        <v>47</v>
      </c>
      <c r="B190" s="14">
        <f>B191</f>
        <v>35.200000000000003</v>
      </c>
      <c r="C190" s="14">
        <f t="shared" ref="C190:D190" si="74">C191</f>
        <v>35.200000000000003</v>
      </c>
      <c r="D190" s="14">
        <f t="shared" si="74"/>
        <v>31.7</v>
      </c>
      <c r="E190" s="12"/>
    </row>
    <row r="191" spans="1:5" x14ac:dyDescent="0.25">
      <c r="A191" s="19" t="s">
        <v>166</v>
      </c>
      <c r="B191" s="12">
        <v>35.200000000000003</v>
      </c>
      <c r="C191" s="12">
        <v>35.200000000000003</v>
      </c>
      <c r="D191" s="12">
        <v>31.7</v>
      </c>
      <c r="E191" s="12"/>
    </row>
    <row r="192" spans="1:5" ht="15.6" x14ac:dyDescent="0.3">
      <c r="A192" s="29" t="s">
        <v>28</v>
      </c>
      <c r="B192" s="14">
        <f>B193+B194+B195</f>
        <v>42.7</v>
      </c>
      <c r="C192" s="14">
        <f t="shared" ref="C192:D192" si="75">C193+C194+C195</f>
        <v>42.7</v>
      </c>
      <c r="D192" s="14">
        <f t="shared" si="75"/>
        <v>41.5</v>
      </c>
      <c r="E192" s="12"/>
    </row>
    <row r="193" spans="1:5" x14ac:dyDescent="0.25">
      <c r="A193" s="19" t="s">
        <v>26</v>
      </c>
      <c r="B193" s="12">
        <v>2.6</v>
      </c>
      <c r="C193" s="12">
        <v>2.6</v>
      </c>
      <c r="D193" s="62">
        <v>2.6</v>
      </c>
      <c r="E193" s="12"/>
    </row>
    <row r="194" spans="1:5" x14ac:dyDescent="0.25">
      <c r="A194" s="19" t="s">
        <v>112</v>
      </c>
      <c r="B194" s="12">
        <v>39.5</v>
      </c>
      <c r="C194" s="12">
        <v>39.5</v>
      </c>
      <c r="D194" s="62">
        <v>38.9</v>
      </c>
      <c r="E194" s="12"/>
    </row>
    <row r="195" spans="1:5" x14ac:dyDescent="0.25">
      <c r="A195" s="19" t="s">
        <v>51</v>
      </c>
      <c r="B195" s="12">
        <v>0.6</v>
      </c>
      <c r="C195" s="12">
        <v>0.6</v>
      </c>
      <c r="D195" s="12"/>
      <c r="E195" s="12"/>
    </row>
    <row r="196" spans="1:5" ht="15.6" x14ac:dyDescent="0.3">
      <c r="A196" s="71" t="s">
        <v>65</v>
      </c>
      <c r="B196" s="14">
        <f>B197+B198+B199</f>
        <v>42.800000000000004</v>
      </c>
      <c r="C196" s="14">
        <f t="shared" ref="C196:E196" si="76">C197+C198+C199</f>
        <v>43</v>
      </c>
      <c r="D196" s="14">
        <f t="shared" si="76"/>
        <v>55.4</v>
      </c>
      <c r="E196" s="14">
        <f t="shared" si="76"/>
        <v>-0.2</v>
      </c>
    </row>
    <row r="197" spans="1:5" x14ac:dyDescent="0.25">
      <c r="A197" s="19" t="s">
        <v>26</v>
      </c>
      <c r="B197" s="12">
        <v>-3.4</v>
      </c>
      <c r="C197" s="12">
        <v>-3.2</v>
      </c>
      <c r="D197" s="62">
        <v>1</v>
      </c>
      <c r="E197" s="12">
        <v>-0.2</v>
      </c>
    </row>
    <row r="198" spans="1:5" x14ac:dyDescent="0.25">
      <c r="A198" s="19" t="s">
        <v>112</v>
      </c>
      <c r="B198" s="12">
        <v>46.2</v>
      </c>
      <c r="C198" s="12">
        <v>46.2</v>
      </c>
      <c r="D198" s="62">
        <v>49.5</v>
      </c>
      <c r="E198" s="12"/>
    </row>
    <row r="199" spans="1:5" x14ac:dyDescent="0.25">
      <c r="A199" s="23" t="s">
        <v>51</v>
      </c>
      <c r="B199" s="12"/>
      <c r="C199" s="12"/>
      <c r="D199" s="12">
        <v>4.9000000000000004</v>
      </c>
      <c r="E199" s="12"/>
    </row>
    <row r="200" spans="1:5" ht="15.6" x14ac:dyDescent="0.3">
      <c r="A200" s="63" t="s">
        <v>66</v>
      </c>
      <c r="B200" s="14">
        <f>B201+B202+B203</f>
        <v>19.900000000000002</v>
      </c>
      <c r="C200" s="14">
        <f t="shared" ref="C200:E200" si="77">C201+C202+C203</f>
        <v>18.900000000000002</v>
      </c>
      <c r="D200" s="14">
        <f t="shared" si="77"/>
        <v>18.900000000000002</v>
      </c>
      <c r="E200" s="14">
        <f t="shared" si="77"/>
        <v>1</v>
      </c>
    </row>
    <row r="201" spans="1:5" x14ac:dyDescent="0.25">
      <c r="A201" s="19" t="s">
        <v>26</v>
      </c>
      <c r="B201" s="12">
        <v>0.1</v>
      </c>
      <c r="C201" s="12">
        <v>0.1</v>
      </c>
      <c r="D201" s="62">
        <v>-1.4</v>
      </c>
      <c r="E201" s="12"/>
    </row>
    <row r="202" spans="1:5" x14ac:dyDescent="0.25">
      <c r="A202" s="19" t="s">
        <v>112</v>
      </c>
      <c r="B202" s="12">
        <v>18.8</v>
      </c>
      <c r="C202" s="12">
        <v>18.8</v>
      </c>
      <c r="D202" s="62">
        <v>20.3</v>
      </c>
      <c r="E202" s="12"/>
    </row>
    <row r="203" spans="1:5" x14ac:dyDescent="0.25">
      <c r="A203" s="23" t="s">
        <v>51</v>
      </c>
      <c r="B203" s="12">
        <v>1</v>
      </c>
      <c r="C203" s="12"/>
      <c r="D203" s="12"/>
      <c r="E203" s="12">
        <v>1</v>
      </c>
    </row>
    <row r="204" spans="1:5" ht="15.6" x14ac:dyDescent="0.3">
      <c r="A204" s="63" t="s">
        <v>67</v>
      </c>
      <c r="B204" s="14">
        <f>B205+B206</f>
        <v>16.5</v>
      </c>
      <c r="C204" s="14">
        <f t="shared" ref="C204:D204" si="78">C205+C206</f>
        <v>16.5</v>
      </c>
      <c r="D204" s="14">
        <f t="shared" si="78"/>
        <v>16.2</v>
      </c>
      <c r="E204" s="12"/>
    </row>
    <row r="205" spans="1:5" x14ac:dyDescent="0.25">
      <c r="A205" s="19" t="s">
        <v>26</v>
      </c>
      <c r="B205" s="12">
        <v>-8.9</v>
      </c>
      <c r="C205" s="12">
        <v>-8.9</v>
      </c>
      <c r="D205" s="62">
        <v>-8.8000000000000007</v>
      </c>
      <c r="E205" s="12"/>
    </row>
    <row r="206" spans="1:5" x14ac:dyDescent="0.25">
      <c r="A206" s="23" t="s">
        <v>112</v>
      </c>
      <c r="B206" s="12">
        <v>25.4</v>
      </c>
      <c r="C206" s="12">
        <v>25.4</v>
      </c>
      <c r="D206" s="12">
        <v>25</v>
      </c>
      <c r="E206" s="12"/>
    </row>
    <row r="207" spans="1:5" ht="15.6" x14ac:dyDescent="0.3">
      <c r="A207" s="63" t="s">
        <v>171</v>
      </c>
      <c r="B207" s="14">
        <f>B208+B209</f>
        <v>-18.600000000000001</v>
      </c>
      <c r="C207" s="14">
        <f t="shared" ref="C207:D207" si="79">C208+C209</f>
        <v>-18.600000000000001</v>
      </c>
      <c r="D207" s="14">
        <f t="shared" si="79"/>
        <v>-18.299999999999997</v>
      </c>
      <c r="E207" s="12"/>
    </row>
    <row r="208" spans="1:5" x14ac:dyDescent="0.25">
      <c r="A208" s="19" t="s">
        <v>26</v>
      </c>
      <c r="B208" s="12">
        <v>-25.8</v>
      </c>
      <c r="C208" s="12">
        <v>-25.8</v>
      </c>
      <c r="D208" s="62">
        <v>-25.4</v>
      </c>
      <c r="E208" s="12"/>
    </row>
    <row r="209" spans="1:5" x14ac:dyDescent="0.25">
      <c r="A209" s="23" t="s">
        <v>112</v>
      </c>
      <c r="B209" s="12">
        <v>7.2</v>
      </c>
      <c r="C209" s="12">
        <v>7.2</v>
      </c>
      <c r="D209" s="12">
        <v>7.1</v>
      </c>
      <c r="E209" s="12"/>
    </row>
    <row r="210" spans="1:5" ht="15.6" x14ac:dyDescent="0.3">
      <c r="A210" s="29" t="s">
        <v>29</v>
      </c>
      <c r="B210" s="14">
        <f>B211+B212+B213</f>
        <v>32.799999999999997</v>
      </c>
      <c r="C210" s="14">
        <f t="shared" ref="C210:D210" si="80">C211+C212+C213</f>
        <v>32.799999999999997</v>
      </c>
      <c r="D210" s="14">
        <f t="shared" si="80"/>
        <v>30.3</v>
      </c>
      <c r="E210" s="10"/>
    </row>
    <row r="211" spans="1:5" x14ac:dyDescent="0.25">
      <c r="A211" s="19" t="s">
        <v>26</v>
      </c>
      <c r="B211" s="12">
        <v>-6.8</v>
      </c>
      <c r="C211" s="12">
        <v>-6.8</v>
      </c>
      <c r="D211" s="62">
        <v>-6.7</v>
      </c>
      <c r="E211" s="12"/>
    </row>
    <row r="212" spans="1:5" x14ac:dyDescent="0.25">
      <c r="A212" s="19" t="s">
        <v>112</v>
      </c>
      <c r="B212" s="12">
        <v>37.5</v>
      </c>
      <c r="C212" s="12">
        <v>37.5</v>
      </c>
      <c r="D212" s="62">
        <v>37</v>
      </c>
      <c r="E212" s="12"/>
    </row>
    <row r="213" spans="1:5" x14ac:dyDescent="0.25">
      <c r="A213" s="23" t="s">
        <v>51</v>
      </c>
      <c r="B213" s="12">
        <v>2.1</v>
      </c>
      <c r="C213" s="12">
        <v>2.1</v>
      </c>
      <c r="D213" s="12"/>
      <c r="E213" s="12"/>
    </row>
    <row r="214" spans="1:5" ht="36.75" customHeight="1" x14ac:dyDescent="0.25">
      <c r="A214" s="18" t="s">
        <v>132</v>
      </c>
      <c r="B214" s="14">
        <f>B215</f>
        <v>4.3</v>
      </c>
      <c r="C214" s="14">
        <f t="shared" ref="C214:D214" si="81">C215</f>
        <v>4.3</v>
      </c>
      <c r="D214" s="14">
        <f t="shared" si="81"/>
        <v>4.2</v>
      </c>
      <c r="E214" s="12"/>
    </row>
    <row r="215" spans="1:5" x14ac:dyDescent="0.25">
      <c r="A215" s="19" t="s">
        <v>166</v>
      </c>
      <c r="B215" s="12">
        <v>4.3</v>
      </c>
      <c r="C215" s="12">
        <v>4.3</v>
      </c>
      <c r="D215" s="12">
        <v>4.2</v>
      </c>
      <c r="E215" s="14"/>
    </row>
    <row r="216" spans="1:5" ht="15.6" x14ac:dyDescent="0.25">
      <c r="A216" s="18" t="s">
        <v>133</v>
      </c>
      <c r="B216" s="14">
        <f>B217+B218</f>
        <v>14.3</v>
      </c>
      <c r="C216" s="14">
        <f t="shared" ref="C216:E216" si="82">C217+C218</f>
        <v>-10.7</v>
      </c>
      <c r="D216" s="14">
        <f t="shared" si="82"/>
        <v>-21.4</v>
      </c>
      <c r="E216" s="14">
        <f t="shared" si="82"/>
        <v>25</v>
      </c>
    </row>
    <row r="217" spans="1:5" x14ac:dyDescent="0.25">
      <c r="A217" s="19" t="s">
        <v>131</v>
      </c>
      <c r="B217" s="12">
        <v>14.3</v>
      </c>
      <c r="C217" s="12">
        <v>-5.7</v>
      </c>
      <c r="D217" s="62">
        <v>-6.4</v>
      </c>
      <c r="E217" s="12">
        <v>20</v>
      </c>
    </row>
    <row r="218" spans="1:5" x14ac:dyDescent="0.25">
      <c r="A218" s="23" t="s">
        <v>144</v>
      </c>
      <c r="B218" s="12"/>
      <c r="C218" s="12">
        <v>-5</v>
      </c>
      <c r="D218" s="12">
        <v>-15</v>
      </c>
      <c r="E218" s="12">
        <v>5</v>
      </c>
    </row>
    <row r="219" spans="1:5" ht="15.6" x14ac:dyDescent="0.25">
      <c r="A219" s="26" t="s">
        <v>68</v>
      </c>
      <c r="B219" s="14">
        <f>B220+B221+B222</f>
        <v>23.5</v>
      </c>
      <c r="C219" s="14">
        <f t="shared" ref="C219:E219" si="83">C220+C221+C222</f>
        <v>22.7</v>
      </c>
      <c r="D219" s="14">
        <f t="shared" si="83"/>
        <v>18.5</v>
      </c>
      <c r="E219" s="14">
        <f t="shared" si="83"/>
        <v>0.8</v>
      </c>
    </row>
    <row r="220" spans="1:5" x14ac:dyDescent="0.25">
      <c r="A220" s="19" t="s">
        <v>26</v>
      </c>
      <c r="B220" s="12">
        <v>-2.2000000000000002</v>
      </c>
      <c r="C220" s="12">
        <v>-2.2000000000000002</v>
      </c>
      <c r="D220" s="62">
        <v>-2.2000000000000002</v>
      </c>
      <c r="E220" s="12"/>
    </row>
    <row r="221" spans="1:5" x14ac:dyDescent="0.25">
      <c r="A221" s="19" t="s">
        <v>112</v>
      </c>
      <c r="B221" s="12">
        <v>25.7</v>
      </c>
      <c r="C221" s="12">
        <v>25.7</v>
      </c>
      <c r="D221" s="62">
        <v>20.7</v>
      </c>
      <c r="E221" s="12"/>
    </row>
    <row r="222" spans="1:5" ht="20.25" customHeight="1" x14ac:dyDescent="0.25">
      <c r="A222" s="23" t="s">
        <v>51</v>
      </c>
      <c r="B222" s="12"/>
      <c r="C222" s="12">
        <v>-0.8</v>
      </c>
      <c r="D222" s="12"/>
      <c r="E222" s="12">
        <v>0.8</v>
      </c>
    </row>
    <row r="223" spans="1:5" ht="15.6" x14ac:dyDescent="0.3">
      <c r="A223" s="27" t="s">
        <v>22</v>
      </c>
      <c r="B223" s="14">
        <f>B224+B225</f>
        <v>-17.2</v>
      </c>
      <c r="C223" s="14">
        <f t="shared" ref="C223:D223" si="84">C224+C225</f>
        <v>-17.2</v>
      </c>
      <c r="D223" s="14">
        <f t="shared" si="84"/>
        <v>-17</v>
      </c>
      <c r="E223" s="12"/>
    </row>
    <row r="224" spans="1:5" x14ac:dyDescent="0.25">
      <c r="A224" s="19" t="s">
        <v>26</v>
      </c>
      <c r="B224" s="12">
        <v>-17.3</v>
      </c>
      <c r="C224" s="12">
        <v>-17.3</v>
      </c>
      <c r="D224" s="62">
        <v>-17.100000000000001</v>
      </c>
      <c r="E224" s="12"/>
    </row>
    <row r="225" spans="1:5" x14ac:dyDescent="0.25">
      <c r="A225" s="23" t="s">
        <v>112</v>
      </c>
      <c r="B225" s="12">
        <v>0.1</v>
      </c>
      <c r="C225" s="12">
        <v>0.1</v>
      </c>
      <c r="D225" s="12">
        <v>0.1</v>
      </c>
      <c r="E225" s="12"/>
    </row>
    <row r="226" spans="1:5" ht="15.6" x14ac:dyDescent="0.3">
      <c r="A226" s="71" t="s">
        <v>97</v>
      </c>
      <c r="B226" s="14">
        <f>B227+B228</f>
        <v>7.3</v>
      </c>
      <c r="C226" s="14">
        <f t="shared" ref="C226:D226" si="85">C227+C228</f>
        <v>7.3</v>
      </c>
      <c r="D226" s="14">
        <f t="shared" si="85"/>
        <v>6.1</v>
      </c>
      <c r="E226" s="12"/>
    </row>
    <row r="227" spans="1:5" x14ac:dyDescent="0.25">
      <c r="A227" s="19" t="s">
        <v>26</v>
      </c>
      <c r="B227" s="12"/>
      <c r="C227" s="12"/>
      <c r="D227" s="62">
        <v>-1</v>
      </c>
      <c r="E227" s="12"/>
    </row>
    <row r="228" spans="1:5" x14ac:dyDescent="0.25">
      <c r="A228" s="19" t="s">
        <v>146</v>
      </c>
      <c r="B228" s="12">
        <v>7.3</v>
      </c>
      <c r="C228" s="12">
        <v>7.3</v>
      </c>
      <c r="D228" s="12">
        <v>7.1</v>
      </c>
      <c r="E228" s="12"/>
    </row>
    <row r="229" spans="1:5" ht="15.6" x14ac:dyDescent="0.3">
      <c r="A229" s="71" t="s">
        <v>98</v>
      </c>
      <c r="B229" s="14">
        <f>B230</f>
        <v>2.5</v>
      </c>
      <c r="C229" s="14">
        <f t="shared" ref="C229:D229" si="86">C230</f>
        <v>2.5</v>
      </c>
      <c r="D229" s="14">
        <f t="shared" si="86"/>
        <v>2.5</v>
      </c>
      <c r="E229" s="12"/>
    </row>
    <row r="230" spans="1:5" x14ac:dyDescent="0.25">
      <c r="A230" s="94" t="s">
        <v>172</v>
      </c>
      <c r="B230" s="12">
        <v>2.5</v>
      </c>
      <c r="C230" s="12">
        <v>2.5</v>
      </c>
      <c r="D230" s="12">
        <v>2.5</v>
      </c>
      <c r="E230" s="14"/>
    </row>
    <row r="231" spans="1:5" ht="15.6" x14ac:dyDescent="0.3">
      <c r="A231" s="71" t="s">
        <v>99</v>
      </c>
      <c r="B231" s="14">
        <f>B232+B233</f>
        <v>2.2999999999999998</v>
      </c>
      <c r="C231" s="14">
        <f t="shared" ref="C231:D231" si="87">C232+C233</f>
        <v>2.2999999999999998</v>
      </c>
      <c r="D231" s="14">
        <f t="shared" si="87"/>
        <v>1.2</v>
      </c>
      <c r="E231" s="12"/>
    </row>
    <row r="232" spans="1:5" x14ac:dyDescent="0.25">
      <c r="A232" s="94" t="s">
        <v>145</v>
      </c>
      <c r="B232" s="12">
        <v>1.2</v>
      </c>
      <c r="C232" s="12">
        <v>1.2</v>
      </c>
      <c r="D232" s="62">
        <v>1.2</v>
      </c>
      <c r="E232" s="12"/>
    </row>
    <row r="233" spans="1:5" x14ac:dyDescent="0.25">
      <c r="A233" s="49" t="s">
        <v>139</v>
      </c>
      <c r="B233" s="12">
        <v>1.1000000000000001</v>
      </c>
      <c r="C233" s="12">
        <v>1.1000000000000001</v>
      </c>
      <c r="D233" s="12"/>
      <c r="E233" s="14"/>
    </row>
    <row r="234" spans="1:5" ht="15.6" x14ac:dyDescent="0.3">
      <c r="A234" s="63" t="s">
        <v>100</v>
      </c>
      <c r="B234" s="14"/>
      <c r="C234" s="14">
        <f t="shared" ref="C234:E234" si="88">C235+C236</f>
        <v>1.5</v>
      </c>
      <c r="D234" s="14">
        <f t="shared" si="88"/>
        <v>-3</v>
      </c>
      <c r="E234" s="14">
        <f t="shared" si="88"/>
        <v>-1.5</v>
      </c>
    </row>
    <row r="235" spans="1:5" x14ac:dyDescent="0.25">
      <c r="A235" s="94" t="s">
        <v>150</v>
      </c>
      <c r="B235" s="12"/>
      <c r="C235" s="12"/>
      <c r="D235" s="62">
        <v>-3</v>
      </c>
      <c r="E235" s="12"/>
    </row>
    <row r="236" spans="1:5" x14ac:dyDescent="0.25">
      <c r="A236" s="94" t="s">
        <v>139</v>
      </c>
      <c r="B236" s="12"/>
      <c r="C236" s="12">
        <v>1.5</v>
      </c>
      <c r="D236" s="12"/>
      <c r="E236" s="12">
        <v>-1.5</v>
      </c>
    </row>
    <row r="237" spans="1:5" ht="15.6" x14ac:dyDescent="0.3">
      <c r="A237" s="71" t="s">
        <v>101</v>
      </c>
      <c r="B237" s="14">
        <f>B238+B239+B240</f>
        <v>7.6</v>
      </c>
      <c r="C237" s="14">
        <f t="shared" ref="C237:D237" si="89">C238+C239+C240</f>
        <v>7.6</v>
      </c>
      <c r="D237" s="14">
        <f t="shared" si="89"/>
        <v>1.3</v>
      </c>
      <c r="E237" s="12"/>
    </row>
    <row r="238" spans="1:5" x14ac:dyDescent="0.25">
      <c r="A238" s="94" t="s">
        <v>26</v>
      </c>
      <c r="B238" s="12">
        <v>2.8</v>
      </c>
      <c r="C238" s="12">
        <v>2.8</v>
      </c>
      <c r="D238" s="62"/>
      <c r="E238" s="12"/>
    </row>
    <row r="239" spans="1:5" x14ac:dyDescent="0.25">
      <c r="A239" s="94" t="s">
        <v>148</v>
      </c>
      <c r="B239" s="12">
        <v>1.3</v>
      </c>
      <c r="C239" s="12">
        <v>1.3</v>
      </c>
      <c r="D239" s="62">
        <v>1.3</v>
      </c>
      <c r="E239" s="12"/>
    </row>
    <row r="240" spans="1:5" x14ac:dyDescent="0.25">
      <c r="A240" s="49" t="s">
        <v>149</v>
      </c>
      <c r="B240" s="12">
        <v>3.5</v>
      </c>
      <c r="C240" s="12">
        <v>3.5</v>
      </c>
      <c r="D240" s="12"/>
      <c r="E240" s="12"/>
    </row>
    <row r="241" spans="1:5" ht="15.6" x14ac:dyDescent="0.3">
      <c r="A241" s="63" t="s">
        <v>102</v>
      </c>
      <c r="B241" s="14">
        <f>B242+B243</f>
        <v>1</v>
      </c>
      <c r="C241" s="14">
        <f t="shared" ref="C241:D241" si="90">C242+C243</f>
        <v>1</v>
      </c>
      <c r="D241" s="14">
        <f t="shared" si="90"/>
        <v>-0.5</v>
      </c>
      <c r="E241" s="12"/>
    </row>
    <row r="242" spans="1:5" x14ac:dyDescent="0.25">
      <c r="A242" s="19" t="s">
        <v>26</v>
      </c>
      <c r="B242" s="12"/>
      <c r="C242" s="12"/>
      <c r="D242" s="62">
        <v>-0.5</v>
      </c>
      <c r="E242" s="12"/>
    </row>
    <row r="243" spans="1:5" x14ac:dyDescent="0.25">
      <c r="A243" s="19" t="s">
        <v>51</v>
      </c>
      <c r="B243" s="12">
        <v>1</v>
      </c>
      <c r="C243" s="12">
        <v>1</v>
      </c>
      <c r="D243" s="12"/>
      <c r="E243" s="12"/>
    </row>
    <row r="244" spans="1:5" ht="15.6" x14ac:dyDescent="0.3">
      <c r="A244" s="29" t="s">
        <v>4</v>
      </c>
      <c r="B244" s="14">
        <f>B79+B82+U97+B85+B87+B90+B92+B95+B98+B102+B105+B108+B111+B113+B116+B119+B122+B125+B129+B132+B135+B137+B139+B141+B144+B147+B150+B152+B155+B159+B162+B165+B168+B171+B175+B179+B182+B186+B190+B192+B196+B200+B204+B207+B210+B214+B216+B219+B223+B226+B229+B231+B234+B237+B241</f>
        <v>399.70000000000005</v>
      </c>
      <c r="C244" s="14">
        <f t="shared" ref="C244:E244" si="91">C79+C82+V97+C85+C87+C90+C92+C95+C98+C102+C105+C108+C111+C113+C116+C119+C122+C125+C129+C132+C135+C137+C139+C141+C144+C147+C150+C152+C155+C159+C162+C165+C168+C171+C175+C179+C182+C186+C190+C192+C196+C200+C204+C207+C210+C214+C216+C219+C223+C226+C229+C231+C234+C237+C241</f>
        <v>361.1</v>
      </c>
      <c r="D244" s="14">
        <f t="shared" si="91"/>
        <v>-1121.9999999999998</v>
      </c>
      <c r="E244" s="14">
        <f t="shared" si="91"/>
        <v>38.599999999999994</v>
      </c>
    </row>
    <row r="245" spans="1:5" x14ac:dyDescent="0.25">
      <c r="A245" s="19" t="s">
        <v>26</v>
      </c>
      <c r="B245" s="12">
        <f>B80+B88+B93+B96+B99+B103+B106+B109+B114+B117+B120+B126+B130+B133+B142+B145+B148+B153+B156+B160+B163+B166+B172+B176+B180+B183+B187+B193+B197+B201+B205+B208+B211+B220+B224+B227+B235+B238+B242</f>
        <v>-120</v>
      </c>
      <c r="C245" s="12">
        <f t="shared" ref="C245:E245" si="92">C80+C88+C93+C96+C99+C103+C106+C109+C114+C117+C120+C126+C130+C133+C142+C145+C148+C153+C156+C160+C163+C166+C172+C176+C180+C183+C187+C193+C197+C201+C205+C208+C211+C220+C224+C227+C235+C238+C242</f>
        <v>-119</v>
      </c>
      <c r="D245" s="12">
        <f t="shared" si="92"/>
        <v>-124.9</v>
      </c>
      <c r="E245" s="12">
        <f t="shared" si="92"/>
        <v>-1</v>
      </c>
    </row>
    <row r="246" spans="1:5" x14ac:dyDescent="0.25">
      <c r="A246" s="28" t="s">
        <v>112</v>
      </c>
      <c r="B246" s="12">
        <f>B81+B83+B86+B89+B91+B94+B97+B100+B107+B112+B115+B118+B121+B123+B127+B131+B134+B136+B138+B140+B143+B149+B151+B154+B157+B161+B164+B167+B169+B173+B177+B181+B184+B188+B191+B194+B198+B202+B206+B209+B212+B215+B217+B221+B225</f>
        <v>469.40000000000003</v>
      </c>
      <c r="C246" s="12">
        <f t="shared" ref="C246:E246" si="93">C81+C83+C86+C89+C91+C94+C97+C100+C107+C112+C115+C118+C121+C123+C127+C131+C134+C136+C138+C140+C143+C149+C151+C154+C157+C161+C164+C167+C169+C173+C177+C181+C184+C188+C191+C194+C198+C202+C206+C209+C212+C215+C217+C221+C225</f>
        <v>433.6</v>
      </c>
      <c r="D246" s="12">
        <f t="shared" si="93"/>
        <v>-998.59999999999968</v>
      </c>
      <c r="E246" s="12">
        <f t="shared" si="93"/>
        <v>35.799999999999997</v>
      </c>
    </row>
    <row r="247" spans="1:5" ht="16.5" customHeight="1" x14ac:dyDescent="0.3">
      <c r="A247" s="28" t="s">
        <v>70</v>
      </c>
      <c r="B247" s="117">
        <f>B174+B218+B228+B230+B232+B239</f>
        <v>12.3</v>
      </c>
      <c r="C247" s="117">
        <f t="shared" ref="C247:E247" si="94">C174+C218+C228+C230+C232+C239</f>
        <v>7.3</v>
      </c>
      <c r="D247" s="117">
        <f t="shared" si="94"/>
        <v>9.9999999999999645E-2</v>
      </c>
      <c r="E247" s="117">
        <f t="shared" si="94"/>
        <v>5</v>
      </c>
    </row>
    <row r="248" spans="1:5" ht="16.5" customHeight="1" x14ac:dyDescent="0.3">
      <c r="A248" s="23" t="s">
        <v>51</v>
      </c>
      <c r="B248" s="117">
        <f>B84+B101+B104+B110+B124+B128+B146+B158+B170+B178+B185+B189+B195+B199+B203+B213+B222+B233+B236+B240+B243</f>
        <v>38</v>
      </c>
      <c r="C248" s="117">
        <f t="shared" ref="C248:E248" si="95">C84+C101+C104+C110+C124+C128+C146+C158+C170+C178+C185+C189+C195+C199+C203+C213+C222+C233+C236+C240+C243</f>
        <v>39.200000000000003</v>
      </c>
      <c r="D248" s="117">
        <f t="shared" si="95"/>
        <v>1.4000000000000004</v>
      </c>
      <c r="E248" s="117">
        <f t="shared" si="95"/>
        <v>-1.2</v>
      </c>
    </row>
    <row r="249" spans="1:5" ht="34.5" customHeight="1" x14ac:dyDescent="0.25">
      <c r="A249" s="69" t="s">
        <v>46</v>
      </c>
      <c r="B249" s="14"/>
      <c r="C249" s="14"/>
      <c r="D249" s="10"/>
      <c r="E249" s="10"/>
    </row>
    <row r="250" spans="1:5" ht="39" customHeight="1" x14ac:dyDescent="0.25">
      <c r="A250" s="70" t="s">
        <v>52</v>
      </c>
      <c r="B250" s="97">
        <f>B251</f>
        <v>136.6</v>
      </c>
      <c r="C250" s="116">
        <v>136.6</v>
      </c>
      <c r="D250" s="10"/>
      <c r="E250" s="10"/>
    </row>
    <row r="251" spans="1:5" ht="42" customHeight="1" x14ac:dyDescent="0.25">
      <c r="A251" s="19" t="s">
        <v>173</v>
      </c>
      <c r="B251" s="75">
        <v>136.6</v>
      </c>
      <c r="C251" s="75">
        <v>136.6</v>
      </c>
      <c r="D251" s="12"/>
      <c r="E251" s="12"/>
    </row>
    <row r="252" spans="1:5" ht="16.5" customHeight="1" x14ac:dyDescent="0.25">
      <c r="A252" s="18" t="s">
        <v>49</v>
      </c>
      <c r="B252" s="97">
        <f>B253</f>
        <v>-6.4</v>
      </c>
      <c r="C252" s="97">
        <f>C253</f>
        <v>-6.4</v>
      </c>
      <c r="D252" s="12"/>
      <c r="E252" s="12"/>
    </row>
    <row r="253" spans="1:5" ht="21" customHeight="1" x14ac:dyDescent="0.25">
      <c r="A253" s="23" t="s">
        <v>162</v>
      </c>
      <c r="B253" s="75">
        <v>-6.4</v>
      </c>
      <c r="C253" s="75">
        <v>-6.4</v>
      </c>
      <c r="D253" s="75"/>
      <c r="E253" s="97"/>
    </row>
    <row r="254" spans="1:5" ht="19.5" customHeight="1" x14ac:dyDescent="0.25">
      <c r="A254" s="18" t="s">
        <v>108</v>
      </c>
      <c r="B254" s="97">
        <f>B255+B256</f>
        <v>85.6</v>
      </c>
      <c r="C254" s="97">
        <f t="shared" ref="C254:D254" si="96">C255+C256</f>
        <v>85.6</v>
      </c>
      <c r="D254" s="97">
        <f t="shared" si="96"/>
        <v>64.599999999999994</v>
      </c>
      <c r="E254" s="12"/>
    </row>
    <row r="255" spans="1:5" ht="16.5" customHeight="1" x14ac:dyDescent="0.25">
      <c r="A255" s="19" t="s">
        <v>26</v>
      </c>
      <c r="B255" s="75">
        <v>65.599999999999994</v>
      </c>
      <c r="C255" s="75">
        <v>65.599999999999994</v>
      </c>
      <c r="D255" s="12">
        <v>64.599999999999994</v>
      </c>
      <c r="E255" s="12"/>
    </row>
    <row r="256" spans="1:5" ht="18.75" customHeight="1" x14ac:dyDescent="0.25">
      <c r="A256" s="23" t="s">
        <v>109</v>
      </c>
      <c r="B256" s="75">
        <v>20</v>
      </c>
      <c r="C256" s="75">
        <v>20</v>
      </c>
      <c r="D256" s="75"/>
      <c r="E256" s="12"/>
    </row>
    <row r="257" spans="1:6" ht="19.5" customHeight="1" x14ac:dyDescent="0.25">
      <c r="A257" s="26" t="s">
        <v>110</v>
      </c>
      <c r="B257" s="97">
        <f>B258+B259</f>
        <v>32.099999999999994</v>
      </c>
      <c r="C257" s="97">
        <f t="shared" ref="C257:D257" si="97">C258+C259</f>
        <v>32.099999999999994</v>
      </c>
      <c r="D257" s="97">
        <f t="shared" si="97"/>
        <v>20.100000000000001</v>
      </c>
      <c r="E257" s="12"/>
    </row>
    <row r="258" spans="1:6" ht="21" customHeight="1" x14ac:dyDescent="0.25">
      <c r="A258" s="19" t="s">
        <v>26</v>
      </c>
      <c r="B258" s="75">
        <v>20.399999999999999</v>
      </c>
      <c r="C258" s="75">
        <v>20.399999999999999</v>
      </c>
      <c r="D258" s="12">
        <v>20.100000000000001</v>
      </c>
      <c r="E258" s="12"/>
    </row>
    <row r="259" spans="1:6" ht="36.75" customHeight="1" x14ac:dyDescent="0.25">
      <c r="A259" s="19" t="s">
        <v>174</v>
      </c>
      <c r="B259" s="75">
        <v>11.7</v>
      </c>
      <c r="C259" s="75">
        <v>11.7</v>
      </c>
      <c r="D259" s="75"/>
      <c r="E259" s="12"/>
    </row>
    <row r="260" spans="1:6" ht="25.5" customHeight="1" x14ac:dyDescent="0.25">
      <c r="A260" s="18" t="s">
        <v>111</v>
      </c>
      <c r="B260" s="97">
        <f>B261+B262+B263</f>
        <v>17.7</v>
      </c>
      <c r="C260" s="97">
        <f t="shared" ref="C260:D260" si="98">C261+C262+C263</f>
        <v>17.7</v>
      </c>
      <c r="D260" s="97">
        <f t="shared" si="98"/>
        <v>15.8</v>
      </c>
      <c r="E260" s="12"/>
    </row>
    <row r="261" spans="1:6" ht="14.25" customHeight="1" x14ac:dyDescent="0.25">
      <c r="A261" s="19" t="s">
        <v>26</v>
      </c>
      <c r="B261" s="75">
        <v>9</v>
      </c>
      <c r="C261" s="75">
        <v>9</v>
      </c>
      <c r="D261" s="75">
        <v>8.9</v>
      </c>
      <c r="E261" s="12"/>
    </row>
    <row r="262" spans="1:6" ht="39" customHeight="1" x14ac:dyDescent="0.25">
      <c r="A262" s="19" t="s">
        <v>176</v>
      </c>
      <c r="B262" s="75">
        <v>7.8</v>
      </c>
      <c r="C262" s="75">
        <v>7.8</v>
      </c>
      <c r="D262" s="75">
        <v>6</v>
      </c>
      <c r="E262" s="12"/>
    </row>
    <row r="263" spans="1:6" ht="19.5" customHeight="1" x14ac:dyDescent="0.25">
      <c r="A263" s="19" t="s">
        <v>41</v>
      </c>
      <c r="B263" s="12">
        <v>0.9</v>
      </c>
      <c r="C263" s="12">
        <v>0.9</v>
      </c>
      <c r="D263" s="12">
        <v>0.9</v>
      </c>
      <c r="E263" s="12"/>
    </row>
    <row r="264" spans="1:6" ht="19.5" customHeight="1" x14ac:dyDescent="0.25">
      <c r="A264" s="70" t="s">
        <v>5</v>
      </c>
      <c r="B264" s="14">
        <f>B250+B252+B254+B257+B260</f>
        <v>265.59999999999997</v>
      </c>
      <c r="C264" s="14">
        <f t="shared" ref="C264:D264" si="99">C250+C252+C254+C257+C260</f>
        <v>265.59999999999997</v>
      </c>
      <c r="D264" s="14">
        <f t="shared" si="99"/>
        <v>100.49999999999999</v>
      </c>
      <c r="E264" s="10"/>
    </row>
    <row r="265" spans="1:6" ht="24.75" customHeight="1" x14ac:dyDescent="0.25">
      <c r="A265" s="42" t="s">
        <v>162</v>
      </c>
      <c r="B265" s="75">
        <f>B253+B255+B258+B261</f>
        <v>88.6</v>
      </c>
      <c r="C265" s="75">
        <f t="shared" ref="C265:D265" si="100">C253+C255+C258+C261</f>
        <v>88.6</v>
      </c>
      <c r="D265" s="75">
        <f t="shared" si="100"/>
        <v>93.6</v>
      </c>
      <c r="E265" s="10"/>
    </row>
    <row r="266" spans="1:6" ht="21.75" customHeight="1" x14ac:dyDescent="0.25">
      <c r="A266" s="19" t="s">
        <v>175</v>
      </c>
      <c r="B266" s="75">
        <f>B251+B259+B262</f>
        <v>156.1</v>
      </c>
      <c r="C266" s="75">
        <f t="shared" ref="C266:D266" si="101">C251+C259+C262</f>
        <v>156.1</v>
      </c>
      <c r="D266" s="75">
        <f t="shared" si="101"/>
        <v>6</v>
      </c>
      <c r="E266" s="12"/>
    </row>
    <row r="267" spans="1:6" ht="21" customHeight="1" x14ac:dyDescent="0.25">
      <c r="A267" s="19" t="s">
        <v>112</v>
      </c>
      <c r="B267" s="75">
        <f>B263</f>
        <v>0.9</v>
      </c>
      <c r="C267" s="75">
        <f t="shared" ref="C267:D267" si="102">C263</f>
        <v>0.9</v>
      </c>
      <c r="D267" s="75">
        <f t="shared" si="102"/>
        <v>0.9</v>
      </c>
      <c r="E267" s="12"/>
    </row>
    <row r="268" spans="1:6" ht="20.25" customHeight="1" x14ac:dyDescent="0.25">
      <c r="A268" s="23" t="s">
        <v>109</v>
      </c>
      <c r="B268" s="48">
        <f>B256</f>
        <v>20</v>
      </c>
      <c r="C268" s="48">
        <f>C256</f>
        <v>20</v>
      </c>
      <c r="D268" s="47"/>
      <c r="E268" s="47"/>
    </row>
    <row r="269" spans="1:6" ht="15.6" x14ac:dyDescent="0.3">
      <c r="A269" s="98" t="s">
        <v>39</v>
      </c>
      <c r="B269" s="118">
        <f>B12+B21+B28+B33+B38+B43+B48+B70+B76+B244+B264</f>
        <v>494.1</v>
      </c>
      <c r="C269" s="118">
        <f t="shared" ref="C269:E269" si="103">C12+C21+C28+C33+C38+C43+C48+C70+C76+C244+C264</f>
        <v>749.2</v>
      </c>
      <c r="D269" s="118">
        <f t="shared" si="103"/>
        <v>-1020.5999999999997</v>
      </c>
      <c r="E269" s="118">
        <f t="shared" si="103"/>
        <v>-255.09999999999994</v>
      </c>
      <c r="F269" s="80"/>
    </row>
    <row r="270" spans="1:6" x14ac:dyDescent="0.25">
      <c r="A270" s="19" t="s">
        <v>26</v>
      </c>
      <c r="B270" s="40"/>
      <c r="C270" s="40">
        <f>C13+C22+C29+C34+C39+C44+C49+C71+C77+C245+C265</f>
        <v>497.5</v>
      </c>
      <c r="D270" s="40">
        <f>D13+D22+D29+D34+D39+D44+D49+D71+D77+D245+D265</f>
        <v>-23.600000000000009</v>
      </c>
      <c r="E270" s="40">
        <f>E13+E22+E29+E34+E39+E44+E49+E71+E77+E245+E265</f>
        <v>-497.5</v>
      </c>
    </row>
    <row r="271" spans="1:6" x14ac:dyDescent="0.25">
      <c r="A271" s="30" t="s">
        <v>41</v>
      </c>
      <c r="B271" s="40">
        <f>B246+B267</f>
        <v>470.3</v>
      </c>
      <c r="C271" s="40">
        <f t="shared" ref="C271:E271" si="104">C246+C267</f>
        <v>434.5</v>
      </c>
      <c r="D271" s="40">
        <f t="shared" si="104"/>
        <v>-997.6999999999997</v>
      </c>
      <c r="E271" s="40">
        <f t="shared" si="104"/>
        <v>35.799999999999997</v>
      </c>
    </row>
    <row r="272" spans="1:6" ht="39.6" x14ac:dyDescent="0.25">
      <c r="A272" s="19" t="s">
        <v>174</v>
      </c>
      <c r="B272" s="40">
        <f>B14+B266</f>
        <v>161.19999999999999</v>
      </c>
      <c r="C272" s="40">
        <f>C14+C266</f>
        <v>161.19999999999999</v>
      </c>
      <c r="D272" s="40">
        <f>D14+D266</f>
        <v>-1.5999999999999996</v>
      </c>
      <c r="E272" s="40"/>
    </row>
    <row r="273" spans="1:5" ht="26.4" x14ac:dyDescent="0.25">
      <c r="A273" s="19" t="s">
        <v>30</v>
      </c>
      <c r="B273" s="40">
        <f>B23</f>
        <v>-238</v>
      </c>
      <c r="C273" s="40"/>
      <c r="D273" s="40"/>
      <c r="E273" s="40">
        <f>E23</f>
        <v>-238</v>
      </c>
    </row>
    <row r="274" spans="1:5" ht="18" customHeight="1" x14ac:dyDescent="0.25">
      <c r="A274" s="19" t="s">
        <v>51</v>
      </c>
      <c r="B274" s="48">
        <f>B72+B248+B268</f>
        <v>88.3</v>
      </c>
      <c r="C274" s="48">
        <f t="shared" ref="C274:E274" si="105">C72+C248+C268</f>
        <v>85.300000000000011</v>
      </c>
      <c r="D274" s="48">
        <f t="shared" si="105"/>
        <v>1.3000000000000003</v>
      </c>
      <c r="E274" s="48">
        <f t="shared" si="105"/>
        <v>3</v>
      </c>
    </row>
    <row r="275" spans="1:5" x14ac:dyDescent="0.25">
      <c r="A275" s="121" t="s">
        <v>25</v>
      </c>
      <c r="B275" s="12"/>
      <c r="C275" s="12">
        <f t="shared" ref="C275:E275" si="106">C20</f>
        <v>-436.6</v>
      </c>
      <c r="D275" s="12">
        <f t="shared" si="106"/>
        <v>1.3</v>
      </c>
      <c r="E275" s="12">
        <f t="shared" si="106"/>
        <v>436.6</v>
      </c>
    </row>
    <row r="276" spans="1:5" x14ac:dyDescent="0.25">
      <c r="A276" s="46" t="s">
        <v>71</v>
      </c>
      <c r="B276" s="10">
        <f>B247+B15</f>
        <v>12.3</v>
      </c>
      <c r="C276" s="10">
        <f>C247+C15</f>
        <v>7.3</v>
      </c>
      <c r="D276" s="10">
        <f>D247+D15</f>
        <v>-0.30000000000000038</v>
      </c>
      <c r="E276" s="10">
        <f>E247+E15</f>
        <v>5</v>
      </c>
    </row>
    <row r="277" spans="1:5" x14ac:dyDescent="0.25">
      <c r="A277" s="6"/>
      <c r="B277" s="7"/>
      <c r="C277" s="7"/>
      <c r="D277" s="7"/>
      <c r="E277" s="7"/>
    </row>
    <row r="278" spans="1:5" x14ac:dyDescent="0.25">
      <c r="A278" s="6"/>
      <c r="B278" s="6"/>
      <c r="C278" s="6"/>
      <c r="D278" s="15"/>
      <c r="E278" s="6"/>
    </row>
    <row r="279" spans="1:5" x14ac:dyDescent="0.25">
      <c r="A279" s="6"/>
      <c r="B279" s="7"/>
      <c r="C279" s="6"/>
      <c r="D279" s="15"/>
      <c r="E279" s="6"/>
    </row>
    <row r="280" spans="1:5" x14ac:dyDescent="0.25">
      <c r="A280" s="6"/>
      <c r="B280" s="6"/>
      <c r="C280" s="6"/>
      <c r="D280" s="15"/>
      <c r="E280" s="6"/>
    </row>
    <row r="281" spans="1:5" x14ac:dyDescent="0.25">
      <c r="A281" s="6"/>
      <c r="B281" s="6"/>
      <c r="C281" s="6"/>
      <c r="D281" s="15"/>
      <c r="E281" s="6"/>
    </row>
    <row r="282" spans="1:5" x14ac:dyDescent="0.25">
      <c r="A282" s="6"/>
      <c r="B282" s="6"/>
      <c r="C282" s="6"/>
      <c r="D282" s="15"/>
      <c r="E282" s="6"/>
    </row>
    <row r="283" spans="1:5" x14ac:dyDescent="0.25">
      <c r="A283" s="6"/>
      <c r="B283" s="6"/>
      <c r="C283" s="6"/>
      <c r="D283" s="15"/>
      <c r="E283" s="6"/>
    </row>
    <row r="284" spans="1:5" x14ac:dyDescent="0.25">
      <c r="A284" s="6"/>
      <c r="B284" s="6"/>
      <c r="C284" s="6"/>
      <c r="D284" s="15"/>
      <c r="E284" s="6"/>
    </row>
    <row r="285" spans="1:5" x14ac:dyDescent="0.25">
      <c r="A285" s="6"/>
      <c r="B285" s="6"/>
      <c r="C285" s="6"/>
      <c r="D285" s="15"/>
      <c r="E285" s="6"/>
    </row>
    <row r="286" spans="1:5" x14ac:dyDescent="0.25">
      <c r="A286" s="6"/>
      <c r="B286" s="6"/>
      <c r="C286" s="6"/>
      <c r="D286" s="15"/>
      <c r="E286" s="6"/>
    </row>
    <row r="287" spans="1:5" x14ac:dyDescent="0.25">
      <c r="A287" s="6"/>
      <c r="B287" s="6"/>
      <c r="C287" s="6"/>
      <c r="D287" s="15"/>
      <c r="E287" s="6"/>
    </row>
    <row r="288" spans="1:5" x14ac:dyDescent="0.25">
      <c r="A288" s="6"/>
    </row>
  </sheetData>
  <mergeCells count="10">
    <mergeCell ref="A78:E78"/>
    <mergeCell ref="A45:E45"/>
    <mergeCell ref="A2:E2"/>
    <mergeCell ref="A16:E16"/>
    <mergeCell ref="A4:A6"/>
    <mergeCell ref="B4:B6"/>
    <mergeCell ref="C4:E4"/>
    <mergeCell ref="C5:D5"/>
    <mergeCell ref="E5:E6"/>
    <mergeCell ref="A7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zoomScale="136" zoomScaleNormal="136" workbookViewId="0">
      <selection activeCell="A34" sqref="A34"/>
    </sheetView>
  </sheetViews>
  <sheetFormatPr defaultRowHeight="13.2" x14ac:dyDescent="0.25"/>
  <cols>
    <col min="1" max="1" width="34.109375" customWidth="1"/>
    <col min="2" max="2" width="12.44140625" customWidth="1"/>
    <col min="3" max="3" width="13.109375" customWidth="1"/>
    <col min="4" max="4" width="13.6640625" customWidth="1"/>
    <col min="5" max="5" width="12.109375" customWidth="1"/>
  </cols>
  <sheetData>
    <row r="2" spans="1:5" ht="15.6" x14ac:dyDescent="0.3">
      <c r="A2" s="9"/>
      <c r="B2" s="9"/>
      <c r="C2" s="105" t="s">
        <v>124</v>
      </c>
      <c r="D2" s="106"/>
      <c r="E2" s="106"/>
    </row>
    <row r="3" spans="1:5" ht="15.6" x14ac:dyDescent="0.3">
      <c r="A3" s="9"/>
      <c r="B3" s="9"/>
      <c r="C3" s="105" t="s">
        <v>125</v>
      </c>
      <c r="D3" s="106"/>
      <c r="E3" s="106"/>
    </row>
    <row r="4" spans="1:5" ht="15.6" x14ac:dyDescent="0.3">
      <c r="A4" s="9"/>
      <c r="B4" s="9"/>
      <c r="C4" s="106" t="s">
        <v>126</v>
      </c>
      <c r="D4" s="106"/>
      <c r="E4" s="106"/>
    </row>
    <row r="5" spans="1:5" x14ac:dyDescent="0.25">
      <c r="A5" s="9"/>
      <c r="B5" s="9"/>
      <c r="C5" s="9"/>
      <c r="D5" s="9"/>
      <c r="E5" s="9"/>
    </row>
    <row r="6" spans="1:5" x14ac:dyDescent="0.25">
      <c r="A6" s="9"/>
      <c r="B6" s="9"/>
      <c r="C6" s="9"/>
      <c r="D6" s="9"/>
      <c r="E6" s="9"/>
    </row>
    <row r="7" spans="1:5" ht="35.25" customHeight="1" x14ac:dyDescent="0.25">
      <c r="A7" s="148" t="s">
        <v>117</v>
      </c>
      <c r="B7" s="148"/>
      <c r="C7" s="148"/>
      <c r="D7" s="148"/>
      <c r="E7" s="148"/>
    </row>
    <row r="8" spans="1:5" ht="23.25" customHeight="1" x14ac:dyDescent="0.25">
      <c r="A8" s="32"/>
      <c r="B8" s="32"/>
      <c r="C8" s="32"/>
      <c r="D8" s="32"/>
      <c r="E8" s="32"/>
    </row>
    <row r="9" spans="1:5" ht="22.5" customHeight="1" x14ac:dyDescent="0.25">
      <c r="A9" s="99"/>
      <c r="B9" s="100"/>
      <c r="C9" s="101" t="s">
        <v>120</v>
      </c>
      <c r="D9" s="101"/>
      <c r="E9" s="102"/>
    </row>
    <row r="10" spans="1:5" ht="82.8" x14ac:dyDescent="0.25">
      <c r="A10" s="109" t="s">
        <v>118</v>
      </c>
      <c r="B10" s="108" t="s">
        <v>119</v>
      </c>
      <c r="C10" s="107" t="s">
        <v>121</v>
      </c>
      <c r="D10" s="108" t="s">
        <v>122</v>
      </c>
      <c r="E10" s="108" t="s">
        <v>123</v>
      </c>
    </row>
    <row r="11" spans="1:5" ht="18.75" customHeight="1" x14ac:dyDescent="0.25">
      <c r="A11" s="103" t="s">
        <v>127</v>
      </c>
      <c r="B11" s="17">
        <f>C11+D11+E11</f>
        <v>30</v>
      </c>
      <c r="C11" s="10"/>
      <c r="D11" s="10">
        <v>30</v>
      </c>
      <c r="E11" s="10"/>
    </row>
    <row r="12" spans="1:5" ht="16.5" customHeight="1" x14ac:dyDescent="0.25">
      <c r="A12" s="103" t="s">
        <v>137</v>
      </c>
      <c r="B12" s="17">
        <f t="shared" ref="B12:B24" si="0">C12+D12+E12</f>
        <v>0.3</v>
      </c>
      <c r="C12" s="10"/>
      <c r="D12" s="10">
        <v>0.6</v>
      </c>
      <c r="E12" s="10">
        <v>-0.3</v>
      </c>
    </row>
    <row r="13" spans="1:5" ht="16.5" customHeight="1" x14ac:dyDescent="0.25">
      <c r="A13" s="103" t="s">
        <v>140</v>
      </c>
      <c r="B13" s="17">
        <f t="shared" si="0"/>
        <v>0</v>
      </c>
      <c r="C13" s="10"/>
      <c r="D13" s="10">
        <v>-4</v>
      </c>
      <c r="E13" s="10">
        <v>4</v>
      </c>
    </row>
    <row r="14" spans="1:5" ht="15.75" customHeight="1" x14ac:dyDescent="0.25">
      <c r="A14" s="103" t="s">
        <v>142</v>
      </c>
      <c r="B14" s="17">
        <f t="shared" si="0"/>
        <v>0</v>
      </c>
      <c r="C14" s="10"/>
      <c r="D14" s="10">
        <v>-0.2</v>
      </c>
      <c r="E14" s="10">
        <v>0.2</v>
      </c>
    </row>
    <row r="15" spans="1:5" ht="15.75" customHeight="1" x14ac:dyDescent="0.25">
      <c r="A15" s="103" t="s">
        <v>74</v>
      </c>
      <c r="B15" s="17">
        <f t="shared" si="0"/>
        <v>7</v>
      </c>
      <c r="C15" s="10">
        <v>7</v>
      </c>
      <c r="D15" s="10"/>
      <c r="E15" s="10"/>
    </row>
    <row r="16" spans="1:5" ht="15.75" customHeight="1" x14ac:dyDescent="0.25">
      <c r="A16" s="103" t="s">
        <v>77</v>
      </c>
      <c r="B16" s="17">
        <f t="shared" si="0"/>
        <v>3.5</v>
      </c>
      <c r="C16" s="10">
        <v>3.5</v>
      </c>
      <c r="D16" s="10"/>
      <c r="E16" s="10"/>
    </row>
    <row r="17" spans="1:5" ht="15.75" customHeight="1" x14ac:dyDescent="0.25">
      <c r="A17" s="103" t="s">
        <v>78</v>
      </c>
      <c r="B17" s="17">
        <f t="shared" si="0"/>
        <v>3.2</v>
      </c>
      <c r="C17" s="10">
        <v>3.2</v>
      </c>
      <c r="D17" s="10"/>
      <c r="E17" s="10"/>
    </row>
    <row r="18" spans="1:5" ht="15.75" customHeight="1" x14ac:dyDescent="0.25">
      <c r="A18" s="103" t="s">
        <v>80</v>
      </c>
      <c r="B18" s="17">
        <f t="shared" si="0"/>
        <v>3</v>
      </c>
      <c r="C18" s="10">
        <v>3</v>
      </c>
      <c r="D18" s="10"/>
      <c r="E18" s="10"/>
    </row>
    <row r="19" spans="1:5" ht="15.75" customHeight="1" x14ac:dyDescent="0.25">
      <c r="A19" s="103" t="s">
        <v>85</v>
      </c>
      <c r="B19" s="17">
        <f t="shared" si="0"/>
        <v>2</v>
      </c>
      <c r="C19" s="10">
        <v>2</v>
      </c>
      <c r="D19" s="10"/>
      <c r="E19" s="10"/>
    </row>
    <row r="20" spans="1:5" ht="15.75" customHeight="1" x14ac:dyDescent="0.25">
      <c r="A20" s="103" t="s">
        <v>86</v>
      </c>
      <c r="B20" s="17">
        <f t="shared" si="0"/>
        <v>1.5</v>
      </c>
      <c r="C20" s="10">
        <v>0.5</v>
      </c>
      <c r="D20" s="10">
        <v>1</v>
      </c>
      <c r="E20" s="10"/>
    </row>
    <row r="21" spans="1:5" ht="15.75" customHeight="1" x14ac:dyDescent="0.25">
      <c r="A21" s="103" t="s">
        <v>93</v>
      </c>
      <c r="B21" s="17"/>
      <c r="C21" s="10"/>
      <c r="D21" s="10">
        <v>0.3</v>
      </c>
      <c r="E21" s="10">
        <v>-0.3</v>
      </c>
    </row>
    <row r="22" spans="1:5" ht="15.75" customHeight="1" x14ac:dyDescent="0.25">
      <c r="A22" s="103" t="s">
        <v>99</v>
      </c>
      <c r="B22" s="17">
        <f t="shared" si="0"/>
        <v>1.1000000000000001</v>
      </c>
      <c r="C22" s="10"/>
      <c r="D22" s="10">
        <v>1.1000000000000001</v>
      </c>
      <c r="E22" s="10"/>
    </row>
    <row r="23" spans="1:5" ht="15.75" customHeight="1" x14ac:dyDescent="0.25">
      <c r="A23" s="103" t="s">
        <v>143</v>
      </c>
      <c r="B23" s="17">
        <f t="shared" si="0"/>
        <v>3.5</v>
      </c>
      <c r="C23" s="10">
        <v>3.5</v>
      </c>
      <c r="D23" s="10"/>
      <c r="E23" s="10"/>
    </row>
    <row r="24" spans="1:5" ht="14.25" customHeight="1" x14ac:dyDescent="0.25">
      <c r="A24" s="103" t="s">
        <v>102</v>
      </c>
      <c r="B24" s="17">
        <f t="shared" si="0"/>
        <v>1</v>
      </c>
      <c r="C24" s="10"/>
      <c r="D24" s="10">
        <v>1</v>
      </c>
      <c r="E24" s="10"/>
    </row>
    <row r="25" spans="1:5" ht="13.8" x14ac:dyDescent="0.25">
      <c r="A25" s="103" t="s">
        <v>42</v>
      </c>
      <c r="B25" s="17">
        <f>C25+D25+E25</f>
        <v>0.5</v>
      </c>
      <c r="C25" s="10"/>
      <c r="D25" s="10"/>
      <c r="E25" s="10">
        <v>0.5</v>
      </c>
    </row>
    <row r="26" spans="1:5" ht="13.8" x14ac:dyDescent="0.25">
      <c r="A26" s="103" t="s">
        <v>177</v>
      </c>
      <c r="B26" s="17">
        <f t="shared" ref="B26:B32" si="1">C26+D26+E26</f>
        <v>7</v>
      </c>
      <c r="C26" s="10"/>
      <c r="D26" s="10"/>
      <c r="E26" s="10">
        <v>7</v>
      </c>
    </row>
    <row r="27" spans="1:5" ht="13.8" x14ac:dyDescent="0.25">
      <c r="A27" s="103" t="s">
        <v>134</v>
      </c>
      <c r="B27" s="17">
        <f t="shared" si="1"/>
        <v>1</v>
      </c>
      <c r="C27" s="10"/>
      <c r="D27" s="10"/>
      <c r="E27" s="10">
        <v>1</v>
      </c>
    </row>
    <row r="28" spans="1:5" ht="13.8" x14ac:dyDescent="0.25">
      <c r="A28" s="103" t="s">
        <v>63</v>
      </c>
      <c r="B28" s="17">
        <f t="shared" si="1"/>
        <v>-2.8</v>
      </c>
      <c r="C28" s="10"/>
      <c r="D28" s="10">
        <v>-2.8</v>
      </c>
      <c r="E28" s="10"/>
    </row>
    <row r="29" spans="1:5" ht="13.8" x14ac:dyDescent="0.25">
      <c r="A29" s="103" t="s">
        <v>64</v>
      </c>
      <c r="B29" s="17">
        <f t="shared" si="1"/>
        <v>2.8</v>
      </c>
      <c r="C29" s="10"/>
      <c r="D29" s="10"/>
      <c r="E29" s="10">
        <v>2.8</v>
      </c>
    </row>
    <row r="30" spans="1:5" ht="13.8" x14ac:dyDescent="0.25">
      <c r="A30" s="103" t="s">
        <v>135</v>
      </c>
      <c r="B30" s="17">
        <f t="shared" si="1"/>
        <v>0.6</v>
      </c>
      <c r="C30" s="10"/>
      <c r="D30" s="10"/>
      <c r="E30" s="10">
        <v>0.6</v>
      </c>
    </row>
    <row r="31" spans="1:5" ht="13.8" x14ac:dyDescent="0.25">
      <c r="A31" s="103" t="s">
        <v>66</v>
      </c>
      <c r="B31" s="17">
        <f t="shared" si="1"/>
        <v>1</v>
      </c>
      <c r="C31" s="10"/>
      <c r="D31" s="10"/>
      <c r="E31" s="10">
        <v>1</v>
      </c>
    </row>
    <row r="32" spans="1:5" ht="13.8" x14ac:dyDescent="0.25">
      <c r="A32" s="103" t="s">
        <v>136</v>
      </c>
      <c r="B32" s="17">
        <f t="shared" si="1"/>
        <v>2.1</v>
      </c>
      <c r="C32" s="10"/>
      <c r="D32" s="10"/>
      <c r="E32" s="10">
        <v>2.1</v>
      </c>
    </row>
    <row r="33" spans="1:5" ht="13.8" x14ac:dyDescent="0.25">
      <c r="A33" s="103" t="s">
        <v>108</v>
      </c>
      <c r="B33" s="17">
        <f t="shared" ref="B33" si="2">C33+D33+E33</f>
        <v>20</v>
      </c>
      <c r="C33" s="10">
        <v>5</v>
      </c>
      <c r="D33" s="10">
        <v>15</v>
      </c>
      <c r="E33" s="10"/>
    </row>
    <row r="34" spans="1:5" ht="13.8" x14ac:dyDescent="0.25">
      <c r="A34" s="104" t="s">
        <v>178</v>
      </c>
      <c r="B34" s="17">
        <f>SUM(B11:B33)</f>
        <v>88.299999999999983</v>
      </c>
      <c r="C34" s="17">
        <f t="shared" ref="C34:E34" si="3">SUM(C11:C33)</f>
        <v>27.7</v>
      </c>
      <c r="D34" s="17">
        <f t="shared" si="3"/>
        <v>42</v>
      </c>
      <c r="E34" s="17">
        <f t="shared" si="3"/>
        <v>18.600000000000001</v>
      </c>
    </row>
    <row r="35" spans="1:5" x14ac:dyDescent="0.25">
      <c r="A35" s="9"/>
      <c r="B35" s="9"/>
      <c r="C35" s="9"/>
      <c r="D35" s="9"/>
      <c r="E35" s="9"/>
    </row>
    <row r="36" spans="1:5" x14ac:dyDescent="0.25">
      <c r="A36" s="9"/>
      <c r="B36" s="9"/>
      <c r="C36" s="9"/>
      <c r="D36" s="9"/>
      <c r="E36" s="9"/>
    </row>
  </sheetData>
  <mergeCells count="1"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A22" sqref="A22"/>
    </sheetView>
  </sheetViews>
  <sheetFormatPr defaultRowHeight="13.2" x14ac:dyDescent="0.25"/>
  <cols>
    <col min="1" max="1" width="37.5546875" customWidth="1"/>
    <col min="2" max="2" width="13.5546875" customWidth="1"/>
    <col min="3" max="3" width="13.33203125" customWidth="1"/>
    <col min="4" max="4" width="12.44140625" customWidth="1"/>
    <col min="5" max="5" width="13.5546875" customWidth="1"/>
  </cols>
  <sheetData>
    <row r="1" spans="1:5" x14ac:dyDescent="0.25">
      <c r="A1" s="32"/>
      <c r="B1" s="9"/>
      <c r="C1" s="9"/>
      <c r="D1" s="9"/>
    </row>
    <row r="2" spans="1:5" ht="13.8" x14ac:dyDescent="0.25">
      <c r="A2" s="32"/>
      <c r="B2" s="4" t="s">
        <v>31</v>
      </c>
      <c r="C2" s="4"/>
      <c r="D2" s="4"/>
    </row>
    <row r="3" spans="1:5" ht="13.8" x14ac:dyDescent="0.25">
      <c r="A3" s="32"/>
      <c r="B3" s="4" t="s">
        <v>72</v>
      </c>
      <c r="C3" s="4"/>
      <c r="D3" s="4"/>
    </row>
    <row r="4" spans="1:5" ht="13.8" x14ac:dyDescent="0.25">
      <c r="A4" s="32"/>
      <c r="B4" s="4" t="s">
        <v>16</v>
      </c>
      <c r="C4" s="4"/>
      <c r="D4" s="4"/>
    </row>
    <row r="5" spans="1:5" x14ac:dyDescent="0.25">
      <c r="A5" s="32"/>
      <c r="B5" s="9"/>
      <c r="C5" s="9"/>
      <c r="D5" s="9"/>
    </row>
    <row r="6" spans="1:5" ht="15.6" x14ac:dyDescent="0.3">
      <c r="A6" s="31" t="s">
        <v>32</v>
      </c>
      <c r="B6" s="31"/>
      <c r="C6" s="31"/>
      <c r="D6" s="31"/>
    </row>
    <row r="7" spans="1:5" ht="2.25" customHeight="1" x14ac:dyDescent="0.3">
      <c r="A7" s="31"/>
      <c r="B7" s="31"/>
      <c r="C7" s="31"/>
      <c r="D7" s="31"/>
    </row>
    <row r="8" spans="1:5" ht="15.6" x14ac:dyDescent="0.3">
      <c r="A8" s="33" t="s">
        <v>17</v>
      </c>
      <c r="B8" s="33"/>
      <c r="C8" s="33"/>
      <c r="D8" s="33"/>
    </row>
    <row r="9" spans="1:5" ht="15.6" x14ac:dyDescent="0.3">
      <c r="A9" s="33"/>
      <c r="B9" s="33"/>
      <c r="C9" s="33"/>
      <c r="D9" s="33"/>
    </row>
    <row r="10" spans="1:5" ht="15.6" x14ac:dyDescent="0.3">
      <c r="A10" s="34" t="s">
        <v>45</v>
      </c>
      <c r="B10" s="34"/>
      <c r="C10" s="34"/>
      <c r="D10" s="33"/>
    </row>
    <row r="11" spans="1:5" ht="15.6" x14ac:dyDescent="0.3">
      <c r="A11" s="33"/>
      <c r="B11" s="33"/>
      <c r="C11" s="33"/>
      <c r="D11" s="33"/>
    </row>
    <row r="12" spans="1:5" ht="24" customHeight="1" x14ac:dyDescent="0.25">
      <c r="A12" s="149" t="s">
        <v>18</v>
      </c>
      <c r="B12" s="149" t="s">
        <v>19</v>
      </c>
      <c r="C12" s="152" t="s">
        <v>44</v>
      </c>
      <c r="D12" s="153"/>
      <c r="E12" s="35"/>
    </row>
    <row r="13" spans="1:5" ht="15.6" x14ac:dyDescent="0.25">
      <c r="A13" s="150"/>
      <c r="B13" s="150"/>
      <c r="C13" s="154" t="s">
        <v>20</v>
      </c>
      <c r="D13" s="155"/>
      <c r="E13" s="156" t="s">
        <v>24</v>
      </c>
    </row>
    <row r="14" spans="1:5" ht="51" customHeight="1" x14ac:dyDescent="0.25">
      <c r="A14" s="151"/>
      <c r="B14" s="151"/>
      <c r="C14" s="36" t="s">
        <v>21</v>
      </c>
      <c r="D14" s="37" t="s">
        <v>15</v>
      </c>
      <c r="E14" s="157"/>
    </row>
    <row r="15" spans="1:5" ht="30.75" customHeight="1" x14ac:dyDescent="0.25">
      <c r="A15" s="39" t="s">
        <v>151</v>
      </c>
      <c r="B15" s="45"/>
      <c r="C15" s="45"/>
      <c r="D15" s="44"/>
      <c r="E15" s="45"/>
    </row>
    <row r="16" spans="1:5" ht="15.75" customHeight="1" x14ac:dyDescent="0.25">
      <c r="A16" s="115" t="s">
        <v>152</v>
      </c>
      <c r="B16" s="83"/>
      <c r="C16" s="83">
        <v>114.9</v>
      </c>
      <c r="D16" s="84"/>
      <c r="E16" s="83">
        <v>-114.9</v>
      </c>
    </row>
    <row r="17" spans="1:5" ht="17.25" customHeight="1" x14ac:dyDescent="0.3">
      <c r="A17" s="1" t="s">
        <v>153</v>
      </c>
      <c r="B17" s="83"/>
      <c r="C17" s="83">
        <v>104.62</v>
      </c>
      <c r="D17" s="84"/>
      <c r="E17" s="83">
        <v>-104.62</v>
      </c>
    </row>
    <row r="18" spans="1:5" ht="21.75" customHeight="1" x14ac:dyDescent="0.3">
      <c r="A18" s="81" t="s">
        <v>180</v>
      </c>
      <c r="B18" s="45"/>
      <c r="C18" s="45">
        <f>C17+C16</f>
        <v>219.52</v>
      </c>
      <c r="D18" s="45"/>
      <c r="E18" s="45">
        <f t="shared" ref="E18" si="0">E17+E16</f>
        <v>-219.52</v>
      </c>
    </row>
    <row r="19" spans="1:5" ht="37.5" customHeight="1" x14ac:dyDescent="0.25">
      <c r="A19" s="82" t="s">
        <v>56</v>
      </c>
      <c r="B19" s="45"/>
      <c r="C19" s="45"/>
      <c r="D19" s="44"/>
      <c r="E19" s="45"/>
    </row>
    <row r="20" spans="1:5" ht="21.75" customHeight="1" x14ac:dyDescent="0.3">
      <c r="A20" s="1" t="s">
        <v>49</v>
      </c>
      <c r="B20" s="85"/>
      <c r="C20" s="85">
        <v>39000</v>
      </c>
      <c r="D20" s="84"/>
      <c r="E20" s="83">
        <v>-39000</v>
      </c>
    </row>
    <row r="21" spans="1:5" ht="21.75" customHeight="1" x14ac:dyDescent="0.3">
      <c r="A21" s="81" t="s">
        <v>179</v>
      </c>
      <c r="B21" s="86"/>
      <c r="C21" s="86">
        <f t="shared" ref="C21:E21" si="1">C20</f>
        <v>39000</v>
      </c>
      <c r="D21" s="45"/>
      <c r="E21" s="45">
        <f t="shared" si="1"/>
        <v>-39000</v>
      </c>
    </row>
    <row r="22" spans="1:5" ht="24" customHeight="1" x14ac:dyDescent="0.3">
      <c r="A22" s="81" t="s">
        <v>181</v>
      </c>
      <c r="B22" s="45"/>
      <c r="C22" s="45">
        <f>C18+C21</f>
        <v>39219.519999999997</v>
      </c>
      <c r="D22" s="45"/>
      <c r="E22" s="45">
        <f t="shared" ref="E22" si="2">E18+E21</f>
        <v>-39219.519999999997</v>
      </c>
    </row>
    <row r="23" spans="1:5" x14ac:dyDescent="0.25">
      <c r="A23" s="16"/>
    </row>
  </sheetData>
  <mergeCells count="5"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1priedas</vt:lpstr>
      <vt:lpstr>2 priedas</vt:lpstr>
      <vt:lpstr>3 priedas</vt:lpstr>
      <vt:lpstr>4 priedas</vt:lpstr>
      <vt:lpstr>'1priedas'!Print_Titles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Raimonda Misevičienė</cp:lastModifiedBy>
  <cp:lastPrinted>2019-10-15T08:39:51Z</cp:lastPrinted>
  <dcterms:created xsi:type="dcterms:W3CDTF">2005-12-13T07:19:10Z</dcterms:created>
  <dcterms:modified xsi:type="dcterms:W3CDTF">2019-10-17T07:29:43Z</dcterms:modified>
</cp:coreProperties>
</file>