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8-2020\2018 Ataskaita\"/>
    </mc:Choice>
  </mc:AlternateContent>
  <bookViews>
    <workbookView xWindow="0" yWindow="0" windowWidth="19320" windowHeight="9372"/>
  </bookViews>
  <sheets>
    <sheet name="Priemonių suvestinė" sheetId="4" r:id="rId1"/>
    <sheet name="Priemonių vykdytojų kodai" sheetId="5" r:id="rId2"/>
  </sheets>
  <calcPr calcId="152511"/>
</workbook>
</file>

<file path=xl/calcChain.xml><?xml version="1.0" encoding="utf-8"?>
<calcChain xmlns="http://schemas.openxmlformats.org/spreadsheetml/2006/main">
  <c r="I41" i="4" l="1"/>
  <c r="I24" i="4" l="1"/>
  <c r="J104" i="4" l="1"/>
  <c r="J113" i="4"/>
  <c r="I15" i="4" l="1"/>
  <c r="J15" i="4"/>
  <c r="H15" i="4"/>
  <c r="I12" i="4"/>
  <c r="J12" i="4"/>
  <c r="I60" i="4"/>
  <c r="J94" i="4" l="1"/>
  <c r="I94" i="4"/>
  <c r="H94" i="4"/>
  <c r="J92" i="4"/>
  <c r="I92" i="4"/>
  <c r="H92" i="4"/>
  <c r="J56" i="4" l="1"/>
  <c r="H46" i="4"/>
  <c r="J46" i="4"/>
  <c r="I46" i="4"/>
  <c r="J41" i="4"/>
  <c r="H41" i="4"/>
  <c r="J24" i="4"/>
  <c r="H24" i="4"/>
  <c r="J60" i="4" l="1"/>
  <c r="J61" i="4" s="1"/>
  <c r="H60" i="4"/>
  <c r="H61" i="4" s="1"/>
  <c r="H56" i="4"/>
  <c r="J28" i="4"/>
  <c r="I28" i="4"/>
  <c r="H28" i="4"/>
  <c r="J17" i="4" l="1"/>
  <c r="J18" i="4" s="1"/>
  <c r="I17" i="4"/>
  <c r="I18" i="4" s="1"/>
  <c r="H17" i="4"/>
  <c r="H12" i="4"/>
  <c r="J111" i="4" l="1"/>
  <c r="I111" i="4"/>
  <c r="H111" i="4"/>
  <c r="I104" i="4"/>
  <c r="H104" i="4"/>
  <c r="I113" i="4" l="1"/>
  <c r="H113" i="4"/>
  <c r="H72" i="4" l="1"/>
  <c r="H74" i="4"/>
  <c r="H76" i="4"/>
  <c r="H78" i="4"/>
  <c r="H80" i="4"/>
  <c r="H82" i="4"/>
  <c r="H84" i="4"/>
  <c r="H86" i="4"/>
  <c r="H88" i="4"/>
  <c r="H90" i="4"/>
  <c r="H95" i="4" l="1"/>
  <c r="J49" i="4"/>
  <c r="H49" i="4" l="1"/>
  <c r="I49" i="4"/>
  <c r="J90" i="4" l="1"/>
  <c r="I90" i="4"/>
  <c r="J82" i="4"/>
  <c r="I82" i="4"/>
  <c r="J80" i="4"/>
  <c r="I80" i="4"/>
  <c r="J68" i="4"/>
  <c r="I68" i="4"/>
  <c r="H68" i="4"/>
  <c r="I56" i="4" l="1"/>
  <c r="I61" i="4" s="1"/>
  <c r="J34" i="4"/>
  <c r="I34" i="4"/>
  <c r="H34" i="4" l="1"/>
  <c r="H18" i="4" l="1"/>
  <c r="J30" i="4"/>
  <c r="I30" i="4"/>
  <c r="H30" i="4"/>
  <c r="I50" i="4"/>
  <c r="J50" i="4"/>
  <c r="H50" i="4"/>
  <c r="I76" i="4"/>
  <c r="J76" i="4"/>
  <c r="I72" i="4"/>
  <c r="I74" i="4"/>
  <c r="I78" i="4"/>
  <c r="I84" i="4"/>
  <c r="I86" i="4"/>
  <c r="I88" i="4"/>
  <c r="J72" i="4"/>
  <c r="J74" i="4"/>
  <c r="J78" i="4"/>
  <c r="J84" i="4"/>
  <c r="J86" i="4"/>
  <c r="J88" i="4"/>
  <c r="H66" i="4"/>
  <c r="H69" i="4" s="1"/>
  <c r="I66" i="4"/>
  <c r="I69" i="4" s="1"/>
  <c r="J66" i="4"/>
  <c r="J69" i="4" s="1"/>
  <c r="I95" i="4" l="1"/>
  <c r="J95" i="4"/>
  <c r="I35" i="4"/>
  <c r="I62" i="4" s="1"/>
  <c r="J35" i="4"/>
  <c r="J62" i="4" s="1"/>
  <c r="H35" i="4"/>
  <c r="H96" i="4"/>
  <c r="I98" i="4" l="1"/>
  <c r="I96" i="4"/>
  <c r="I97" i="4" s="1"/>
  <c r="J98" i="4"/>
  <c r="H62" i="4"/>
  <c r="H98" i="4"/>
  <c r="J96" i="4"/>
  <c r="J97" i="4" s="1"/>
  <c r="H97" i="4"/>
  <c r="H99" i="4" l="1"/>
  <c r="J99" i="4"/>
  <c r="I99" i="4"/>
</calcChain>
</file>

<file path=xl/sharedStrings.xml><?xml version="1.0" encoding="utf-8"?>
<sst xmlns="http://schemas.openxmlformats.org/spreadsheetml/2006/main" count="396" uniqueCount="165">
  <si>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</si>
  <si>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</si>
  <si>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</si>
  <si>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</si>
  <si>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</si>
  <si>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</si>
  <si>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</si>
  <si>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</si>
  <si>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</si>
  <si>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</si>
  <si>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</si>
  <si>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</si>
  <si>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</si>
  <si>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</si>
  <si>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</si>
  <si>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</si>
  <si>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</si>
  <si>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</si>
  <si>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03</t>
  </si>
  <si>
    <t>04</t>
  </si>
  <si>
    <t>07</t>
  </si>
  <si>
    <t>Pedagogų skaičius</t>
  </si>
  <si>
    <t>Egzempliorių skaičius</t>
  </si>
  <si>
    <t>Neformaliojo vaikų švietimo programų įgyvendinimas</t>
  </si>
  <si>
    <t>Pedagoginės-psichologinės tarnybos išlaikymas</t>
  </si>
  <si>
    <t>Darbuotojų skaičius</t>
  </si>
  <si>
    <t>Mokinių skaičius</t>
  </si>
  <si>
    <t>Renginių skaičius</t>
  </si>
  <si>
    <t>SB</t>
  </si>
  <si>
    <t>ŠVIETIMO IR UGDYMO PROGRAMA (13)</t>
  </si>
  <si>
    <t>288724610</t>
  </si>
  <si>
    <t>Priešmokyklinio ugdymo grupes lankančių vaikų skaičius</t>
  </si>
  <si>
    <t>08</t>
  </si>
  <si>
    <t>Sudaryti sąlygas mokinių mokymuisi bendrojo ugdymo mokyklose</t>
  </si>
  <si>
    <t>Sudaryti sąlygas mokinių saviraiškai neformaliojo vaikų švietimo mokyklose ir formalujį švietimą papildančio ugdymo mokyklose</t>
  </si>
  <si>
    <t>Neformaliojo vaikų švietimo mokyklų aplinkos išlaikymas</t>
  </si>
  <si>
    <t>Tenkinti mokinių užimtumo poreikius, specifinių gebėjimų vystymą</t>
  </si>
  <si>
    <t>09</t>
  </si>
  <si>
    <t>Renginių  skaičius</t>
  </si>
  <si>
    <t>Premijuotų darbų skaičius</t>
  </si>
  <si>
    <t>Išvykų skaičius</t>
  </si>
  <si>
    <t>Sudaryti sąlygas vaikų ir jaunimo meniniam ugdymui</t>
  </si>
  <si>
    <t>Iš dalies finansuotų tinkamai parengtų projektų skaičius (proc.)</t>
  </si>
  <si>
    <t>VB</t>
  </si>
  <si>
    <t xml:space="preserve">Bendrojo ugdymo mokyklų išlaikymas </t>
  </si>
  <si>
    <t xml:space="preserve">Pradinio, pagrindinio, vidurinio ugdymo  programų įgyvendinimas </t>
  </si>
  <si>
    <t>Sudaryti sąlygas bendrųjų vaikų gebėjimų ir vertybinių nuostatų ugdymui ikimokyklinio  ugdymo mokyklose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</si>
  <si>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</si>
  <si>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</si>
  <si>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</si>
  <si>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</si>
  <si>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</si>
  <si>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</si>
  <si>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Bendrojo ugdymo mokyklų skaičius</t>
  </si>
  <si>
    <t>Asignavimai (tūkst. Eur)</t>
  </si>
  <si>
    <t>Informacija apie pasiektus rezultatus, duomenys apie programai skirtų asignavimų panaudojimo tikslingumą</t>
  </si>
  <si>
    <t>Švietimo, mokslo ir studijų kokybės bei prieinamumo gerinimas</t>
  </si>
  <si>
    <t xml:space="preserve">Ikimokyklinio ugdymo mokyklų aplinkos išlaikymas </t>
  </si>
  <si>
    <t>Ikimokyklinio ugdymo mokyklas lankančių vaikų skaičius</t>
  </si>
  <si>
    <t>K. Paltaroko gimnazijos išlaikymas</t>
  </si>
  <si>
    <t>Sudaryti sąlygas mokiniui, mokytojui, mokyklai gauti pedagoginę, psichologinę, metodinę pagalbą</t>
  </si>
  <si>
    <t xml:space="preserve">Vaikų ir jaunimo meno projektų ir  tautinio meno kolektyvų veiklos projektų konkurso organizavimas </t>
  </si>
  <si>
    <t>Organizuoti švietimo, kultūros ir kitus renginius</t>
  </si>
  <si>
    <t>0;12</t>
  </si>
  <si>
    <t>Ikimokyklinio ir privalomojo priešmokyklinio ugdymo programų įgyvendinimo užtikrinimas</t>
  </si>
  <si>
    <t>Bendrojo ugdymo mokyklose dirbančiųjų pedagogų skaičius</t>
  </si>
  <si>
    <t>Ikimokyklinio ugdymo mokyklų skaičius</t>
  </si>
  <si>
    <t>Neformaliojo vaikų švietimo mokyklų  ir formalųjį švietimą papildančio ugdymo mokyklose dirbančių pedagogų skaičius</t>
  </si>
  <si>
    <t>Neformaliojo vaikų švietimo mokyklų  ir formalųjį švietimą papildančio ugdymo mokyklų skaičius</t>
  </si>
  <si>
    <t>ES</t>
  </si>
  <si>
    <t>Neformaliojo vaikų švietimo (NVŠ krepšelis) programose dalyvaujančių mokinų skaičius</t>
  </si>
  <si>
    <t>Kolektyvų dalyvavimo regiono ir respublikinėse meno šventėse finansavimas</t>
  </si>
  <si>
    <t>Kolektyvų veikloje dalyvaujančių vaikų ir jaunuolių skaičius</t>
  </si>
  <si>
    <t>05</t>
  </si>
  <si>
    <t>06</t>
  </si>
  <si>
    <t>Transporto skyrimas mokiniams nuvežti į olimpiadas, konkursus, varžybas</t>
  </si>
  <si>
    <t>10</t>
  </si>
  <si>
    <t>Įsteigtų nominacijų skaičius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</si>
  <si>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</si>
  <si>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</si>
  <si>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</si>
  <si>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</si>
  <si>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</si>
  <si>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</si>
  <si>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</si>
  <si>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</si>
  <si>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</si>
  <si>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</si>
  <si>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</si>
  <si>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</si>
  <si>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</si>
  <si>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</si>
  <si>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</si>
  <si>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</si>
  <si>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</si>
  <si>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</si>
  <si>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</si>
  <si>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</si>
  <si>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</si>
  <si>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Priemonių vykdytojų kodų klasifikatorius</t>
  </si>
  <si>
    <t>SB(VB)
MK</t>
  </si>
  <si>
    <t>Tiek mokinių buvo apdovanota vadovaujantis gabių vaikų skatinimo nuostatais.</t>
  </si>
  <si>
    <t>Vertinimo kriterijus</t>
  </si>
  <si>
    <t>SP</t>
  </si>
  <si>
    <t>MK</t>
  </si>
  <si>
    <t>Neformaliojo suagusiųjų švietimo ir tęstinio mokymosi programų finansavimas</t>
  </si>
  <si>
    <t>Finasuotų neformaliojo suagusiųjų švietimo ir tęstinio mokymosi programų skaičius</t>
  </si>
  <si>
    <t>Vaikų vasaros poilsio projektų finansavimas</t>
  </si>
  <si>
    <t>Vaikų ir mokinių organizacijų veiklos užtikrinimas</t>
  </si>
  <si>
    <t>Gabių mokinių skatinimas</t>
  </si>
  <si>
    <t>Tarptautinės Mokytojų dienos minėjimas</t>
  </si>
  <si>
    <r>
      <t xml:space="preserve"> </t>
    </r>
    <r>
      <rPr>
        <sz val="10"/>
        <rFont val="Times New Roman"/>
        <family val="1"/>
        <charset val="186"/>
      </rPr>
      <t>Mokslo projektų dalinis finansavimas</t>
    </r>
  </si>
  <si>
    <t xml:space="preserve">Lietuvos mokslų akademijos dienos organizavimas </t>
  </si>
  <si>
    <t>Konkursų, olimpiadų, varžybų, festivalių miesto mokiniams organizavimas</t>
  </si>
  <si>
    <t>P.Butėno premijos skyrimas</t>
  </si>
  <si>
    <t>Mokinių, dalyvaujančių vaikų vasaros poilsio projektuose, skaičius</t>
  </si>
  <si>
    <t>Paskatintų (apdovanotų) gabių mokinių skaičius</t>
  </si>
  <si>
    <t>Iš dalies finansuotų tinkamai parengtų mokslo projektų skaičius (proc.)</t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</si>
  <si>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</si>
  <si>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</si>
  <si>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Įstaigų uždirbtos pajamos </t>
    </r>
    <r>
      <rPr>
        <b/>
        <sz val="10"/>
        <rFont val="Times New Roman"/>
        <family val="1"/>
      </rPr>
      <t>SP</t>
    </r>
    <r>
      <rPr>
        <sz val="10"/>
        <rFont val="Times New Roman"/>
        <family val="1"/>
      </rPr>
      <t xml:space="preserve"> (pajamos už paslaugas)</t>
    </r>
  </si>
  <si>
    <r>
      <t>Mokinio krepšelio lėšos</t>
    </r>
    <r>
      <rPr>
        <b/>
        <sz val="10"/>
        <rFont val="Times New Roman"/>
        <family val="1"/>
      </rPr>
      <t xml:space="preserve"> (MK)</t>
    </r>
  </si>
  <si>
    <t xml:space="preserve">MK
</t>
  </si>
  <si>
    <t>Privačių darželių ugdymo programų įgyvendinimo užtikrinimas</t>
  </si>
  <si>
    <t>1042</t>
  </si>
  <si>
    <t>Mokinių skaičius sumažėjo dėl gimstamumo ir emigracijos.</t>
  </si>
  <si>
    <t>17</t>
  </si>
  <si>
    <t>PANEVĖŽIO MIESTO SAVIVALDYBĖS 2018 -2020 METŲ VEIKLOS PLANO ĮGYVENDINIMO 2018 METAIS ATASKAITA</t>
  </si>
  <si>
    <t>2018 m. asignavimų patvirtintas planas</t>
  </si>
  <si>
    <t>2018 m. asignavimų patikslintas planas</t>
  </si>
  <si>
    <t>2018 m. panaudotos lėšos (kasinės išlaidos)</t>
  </si>
  <si>
    <t>Švietimo centro išlaikymas</t>
  </si>
  <si>
    <t>11</t>
  </si>
  <si>
    <t>12</t>
  </si>
  <si>
    <t>,,Metų mokytojo" nominacijų ir premijų skyrimas švietimo darbuotojams</t>
  </si>
  <si>
    <t>Geriausiai išlaikiusių valstybinius brandos egzaminus abiturientų pagerbimo šventės organizavimas</t>
  </si>
  <si>
    <t>Jaunųjų specialistų pritraukimo į miesto ugdymo įstaigas ir pedagogų perkvalifikavimo programos įgyvendinimas</t>
  </si>
  <si>
    <t>Geriausiai išlaikiusių valstybinius brandos egzaminus abiturientų skaičius</t>
  </si>
  <si>
    <t>Persikvalifikavusių pedagogų skaičius</t>
  </si>
  <si>
    <t xml:space="preserve">Dokumentacijos įsigijimas </t>
  </si>
  <si>
    <t>22</t>
  </si>
  <si>
    <t>9741</t>
  </si>
  <si>
    <t>4300</t>
  </si>
  <si>
    <t>8</t>
  </si>
  <si>
    <t>Grupių skaičius nepakito. Dėl galimybės lankyti priešmokyklinę grupę penkiamečiams, padidėjo priešmokyklinio amžiaus vaikų skaičius.                              Pedagogų skaičius mažėja dėl pensijinio amžiaus.</t>
  </si>
  <si>
    <t>Ikimokyklinio ir priešmokyklinio ugdymo grupes lankančių vaikų skaičius</t>
  </si>
  <si>
    <t>1023</t>
  </si>
  <si>
    <t>9647</t>
  </si>
  <si>
    <t>4262</t>
  </si>
  <si>
    <t>972</t>
  </si>
  <si>
    <t>Mokinių sumažėjo nuo 2018 m. mokyklai tapus privačia (steigėjas - Panevėžio Vyskupijos kurija).</t>
  </si>
  <si>
    <t>Mokytojų skaičius neženkliai mažėja kiekvienais metais (atleidžiami iš darbo sulaukę pensijinio amžiaus, mažėjant krūviui).</t>
  </si>
  <si>
    <t>1017</t>
  </si>
  <si>
    <t>4</t>
  </si>
  <si>
    <t>111</t>
  </si>
  <si>
    <t xml:space="preserve">Pedagogų skaičius šiek tiek padidėjo, nes dalis antraeilininkų perėjo dirbti į pirmeiles pareigas. </t>
  </si>
  <si>
    <t>3807</t>
  </si>
  <si>
    <t>6</t>
  </si>
  <si>
    <t>Virš 800</t>
  </si>
  <si>
    <t>Lėšos paskirstytos 36 projektams, dalyvavo 2783 vaikai. Buvo finansuota daugiau projektų, todėl padidėjo vaikų užimtumas per metus. Ugdymo įstaiga vykdė kelis projektus.</t>
  </si>
  <si>
    <t>2018 m. Lietuvos mokinių sąjunga neorganizavo mokymų.</t>
  </si>
  <si>
    <t>Pateiktos 7 paraiškos, finansavimas skirtas 6 tinkamai parengtiems projektams</t>
  </si>
  <si>
    <t>Tiek miesto abiturientų gavo iš VBE 2 ir daugiau šimtukų.</t>
  </si>
  <si>
    <t>Dalinis studijų finansavimas skirtas 4 Panevėžio kolegijos studentams,  finansinė parama 3 persikvalifikuojantiems trūkstamų specialybių pedagogams</t>
  </si>
  <si>
    <t>2018 m. asignavimų patikslintas planas* (Valstybės biudžeto lėšos (VB) papildytos 19,7 tūkst. Eur 2018-11-29 administracijos direktoriaus įsakymu)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</si>
</sst>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Times New Roman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Arial"/>
      <family val="2"/>
      <charset val="186"/>
    </font>
    <font>
      <b/>
      <sz val="8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7"/>
      <name val="Times New Roman"/>
      <family val="1"/>
    </font>
    <font>
      <b/>
      <sz val="8"/>
      <name val="Times New Roman"/>
      <family val="1"/>
    </font>
    <font>
      <sz val="9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0" fontId="5" fillId="0" borderId="0"/>
  </cellStyleXfs>
  <cellXfs count="473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NumberFormat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8" fillId="0" borderId="0" xfId="1" applyFont="1" applyAlignment="1">
      <alignment vertical="top"/>
    </xf>
    <xf numFmtId="0" fontId="11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right" vertical="top" wrapText="1"/>
    </xf>
    <xf numFmtId="49" fontId="7" fillId="2" borderId="2" xfId="1" applyNumberFormat="1" applyFont="1" applyFill="1" applyBorder="1" applyAlignment="1">
      <alignment horizontal="center" vertical="top" wrapText="1"/>
    </xf>
    <xf numFmtId="0" fontId="5" fillId="0" borderId="22" xfId="1" applyFont="1" applyBorder="1" applyAlignment="1">
      <alignment vertical="top"/>
    </xf>
    <xf numFmtId="0" fontId="5" fillId="0" borderId="67" xfId="1" applyFont="1" applyBorder="1" applyAlignment="1">
      <alignment vertical="top"/>
    </xf>
    <xf numFmtId="49" fontId="7" fillId="2" borderId="2" xfId="1" applyNumberFormat="1" applyFont="1" applyFill="1" applyBorder="1" applyAlignment="1">
      <alignment horizontal="center" vertical="top"/>
    </xf>
    <xf numFmtId="49" fontId="7" fillId="3" borderId="3" xfId="1" applyNumberFormat="1" applyFont="1" applyFill="1" applyBorder="1" applyAlignment="1">
      <alignment horizontal="center" vertical="top"/>
    </xf>
    <xf numFmtId="0" fontId="5" fillId="0" borderId="25" xfId="1" applyFont="1" applyBorder="1" applyAlignment="1">
      <alignment vertical="top"/>
    </xf>
    <xf numFmtId="0" fontId="5" fillId="0" borderId="30" xfId="1" applyFont="1" applyBorder="1" applyAlignment="1">
      <alignment vertical="top"/>
    </xf>
    <xf numFmtId="164" fontId="5" fillId="6" borderId="12" xfId="1" applyNumberFormat="1" applyFont="1" applyFill="1" applyBorder="1" applyAlignment="1">
      <alignment horizontal="center" vertical="top"/>
    </xf>
    <xf numFmtId="164" fontId="5" fillId="0" borderId="8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164" fontId="5" fillId="6" borderId="36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164" fontId="5" fillId="0" borderId="9" xfId="1" applyNumberFormat="1" applyFont="1" applyFill="1" applyBorder="1" applyAlignment="1">
      <alignment horizontal="center" vertical="top"/>
    </xf>
    <xf numFmtId="164" fontId="7" fillId="4" borderId="1" xfId="1" applyNumberFormat="1" applyFont="1" applyFill="1" applyBorder="1" applyAlignment="1">
      <alignment horizontal="center" vertical="top"/>
    </xf>
    <xf numFmtId="164" fontId="7" fillId="4" borderId="32" xfId="1" applyNumberFormat="1" applyFont="1" applyFill="1" applyBorder="1" applyAlignment="1">
      <alignment horizontal="center" vertical="top"/>
    </xf>
    <xf numFmtId="164" fontId="7" fillId="4" borderId="39" xfId="1" applyNumberFormat="1" applyFont="1" applyFill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center" vertical="top"/>
    </xf>
    <xf numFmtId="164" fontId="7" fillId="3" borderId="2" xfId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vertical="top" wrapText="1"/>
    </xf>
    <xf numFmtId="0" fontId="5" fillId="3" borderId="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49" fontId="5" fillId="0" borderId="34" xfId="1" applyNumberFormat="1" applyFont="1" applyFill="1" applyBorder="1" applyAlignment="1">
      <alignment horizontal="center" vertical="top"/>
    </xf>
    <xf numFmtId="49" fontId="5" fillId="0" borderId="37" xfId="1" applyNumberFormat="1" applyFont="1" applyFill="1" applyBorder="1" applyAlignment="1">
      <alignment horizontal="center" vertical="top"/>
    </xf>
    <xf numFmtId="49" fontId="5" fillId="0" borderId="20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/>
    </xf>
    <xf numFmtId="164" fontId="5" fillId="0" borderId="12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/>
    </xf>
    <xf numFmtId="164" fontId="5" fillId="6" borderId="66" xfId="1" applyNumberFormat="1" applyFont="1" applyFill="1" applyBorder="1" applyAlignment="1">
      <alignment horizontal="center" vertical="top"/>
    </xf>
    <xf numFmtId="164" fontId="5" fillId="0" borderId="66" xfId="1" applyNumberFormat="1" applyFont="1" applyFill="1" applyBorder="1" applyAlignment="1">
      <alignment horizontal="center" vertical="top"/>
    </xf>
    <xf numFmtId="164" fontId="7" fillId="4" borderId="4" xfId="1" applyNumberFormat="1" applyFont="1" applyFill="1" applyBorder="1" applyAlignment="1">
      <alignment horizontal="center" vertical="top"/>
    </xf>
    <xf numFmtId="49" fontId="7" fillId="2" borderId="19" xfId="1" applyNumberFormat="1" applyFont="1" applyFill="1" applyBorder="1" applyAlignment="1">
      <alignment horizontal="center" vertical="top"/>
    </xf>
    <xf numFmtId="164" fontId="5" fillId="0" borderId="18" xfId="1" applyNumberFormat="1" applyFont="1" applyFill="1" applyBorder="1" applyAlignment="1">
      <alignment horizontal="center" vertical="top"/>
    </xf>
    <xf numFmtId="1" fontId="5" fillId="0" borderId="15" xfId="1" applyNumberFormat="1" applyFont="1" applyFill="1" applyBorder="1" applyAlignment="1">
      <alignment horizontal="center" vertical="top"/>
    </xf>
    <xf numFmtId="164" fontId="7" fillId="4" borderId="38" xfId="1" applyNumberFormat="1" applyFont="1" applyFill="1" applyBorder="1" applyAlignment="1">
      <alignment horizontal="center" vertical="top"/>
    </xf>
    <xf numFmtId="9" fontId="5" fillId="0" borderId="27" xfId="1" applyNumberFormat="1" applyFont="1" applyFill="1" applyBorder="1" applyAlignment="1">
      <alignment horizontal="center" vertical="top"/>
    </xf>
    <xf numFmtId="164" fontId="7" fillId="4" borderId="17" xfId="1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top"/>
    </xf>
    <xf numFmtId="0" fontId="5" fillId="2" borderId="6" xfId="1" applyFont="1" applyFill="1" applyBorder="1" applyAlignment="1">
      <alignment vertical="top"/>
    </xf>
    <xf numFmtId="0" fontId="5" fillId="0" borderId="33" xfId="1" applyFont="1" applyFill="1" applyBorder="1" applyAlignment="1">
      <alignment vertical="top" wrapText="1"/>
    </xf>
    <xf numFmtId="0" fontId="7" fillId="4" borderId="32" xfId="1" applyFont="1" applyFill="1" applyBorder="1" applyAlignment="1">
      <alignment horizontal="center" vertical="top"/>
    </xf>
    <xf numFmtId="164" fontId="7" fillId="4" borderId="27" xfId="1" applyNumberFormat="1" applyFont="1" applyFill="1" applyBorder="1" applyAlignment="1">
      <alignment horizontal="center" vertical="top"/>
    </xf>
    <xf numFmtId="164" fontId="7" fillId="3" borderId="27" xfId="1" applyNumberFormat="1" applyFont="1" applyFill="1" applyBorder="1" applyAlignment="1">
      <alignment horizontal="center" vertical="top"/>
    </xf>
    <xf numFmtId="164" fontId="7" fillId="4" borderId="28" xfId="1" applyNumberFormat="1" applyFont="1" applyFill="1" applyBorder="1" applyAlignment="1">
      <alignment horizontal="center" vertical="top"/>
    </xf>
    <xf numFmtId="164" fontId="7" fillId="2" borderId="31" xfId="1" applyNumberFormat="1" applyFont="1" applyFill="1" applyBorder="1" applyAlignment="1">
      <alignment horizontal="center" vertical="top"/>
    </xf>
    <xf numFmtId="49" fontId="7" fillId="5" borderId="2" xfId="1" applyNumberFormat="1" applyFont="1" applyFill="1" applyBorder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NumberFormat="1" applyFont="1" applyAlignment="1">
      <alignment vertical="top"/>
    </xf>
    <xf numFmtId="0" fontId="5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5" fillId="0" borderId="0" xfId="1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164" fontId="13" fillId="0" borderId="19" xfId="0" applyNumberFormat="1" applyFont="1" applyBorder="1" applyAlignment="1">
      <alignment horizontal="center" vertical="center"/>
    </xf>
    <xf numFmtId="164" fontId="12" fillId="0" borderId="60" xfId="0" applyNumberFormat="1" applyFont="1" applyBorder="1" applyAlignment="1">
      <alignment horizontal="center" vertical="top"/>
    </xf>
    <xf numFmtId="164" fontId="12" fillId="0" borderId="62" xfId="0" applyNumberFormat="1" applyFont="1" applyBorder="1" applyAlignment="1">
      <alignment horizontal="center" vertical="top"/>
    </xf>
    <xf numFmtId="164" fontId="12" fillId="0" borderId="66" xfId="0" applyNumberFormat="1" applyFont="1" applyBorder="1" applyAlignment="1">
      <alignment horizontal="center" vertical="top"/>
    </xf>
    <xf numFmtId="164" fontId="12" fillId="0" borderId="69" xfId="0" applyNumberFormat="1" applyFont="1" applyBorder="1" applyAlignment="1">
      <alignment horizontal="center" vertical="top"/>
    </xf>
    <xf numFmtId="164" fontId="12" fillId="0" borderId="70" xfId="0" applyNumberFormat="1" applyFont="1" applyBorder="1" applyAlignment="1">
      <alignment horizontal="center" vertical="top"/>
    </xf>
    <xf numFmtId="164" fontId="13" fillId="7" borderId="19" xfId="0" applyNumberFormat="1" applyFont="1" applyFill="1" applyBorder="1" applyAlignment="1">
      <alignment horizontal="center" vertical="top"/>
    </xf>
    <xf numFmtId="164" fontId="13" fillId="4" borderId="19" xfId="0" applyNumberFormat="1" applyFont="1" applyFill="1" applyBorder="1" applyAlignment="1">
      <alignment horizontal="center" vertical="top"/>
    </xf>
    <xf numFmtId="0" fontId="6" fillId="6" borderId="9" xfId="1" applyFont="1" applyFill="1" applyBorder="1" applyAlignment="1">
      <alignment vertical="top" wrapText="1"/>
    </xf>
    <xf numFmtId="0" fontId="6" fillId="0" borderId="14" xfId="1" applyFont="1" applyFill="1" applyBorder="1" applyAlignment="1" applyProtection="1">
      <alignment vertical="top" wrapText="1"/>
      <protection locked="0"/>
    </xf>
    <xf numFmtId="0" fontId="6" fillId="0" borderId="17" xfId="1" applyFont="1" applyFill="1" applyBorder="1" applyAlignment="1" applyProtection="1">
      <alignment vertical="top" wrapText="1"/>
      <protection locked="0"/>
    </xf>
    <xf numFmtId="0" fontId="6" fillId="0" borderId="9" xfId="1" applyFont="1" applyFill="1" applyBorder="1" applyAlignment="1" applyProtection="1">
      <alignment vertical="top" wrapText="1"/>
      <protection locked="0"/>
    </xf>
    <xf numFmtId="0" fontId="6" fillId="0" borderId="40" xfId="1" applyFont="1" applyFill="1" applyBorder="1" applyAlignment="1" applyProtection="1">
      <alignment vertical="top" wrapText="1"/>
      <protection locked="0"/>
    </xf>
    <xf numFmtId="49" fontId="7" fillId="3" borderId="19" xfId="1" applyNumberFormat="1" applyFont="1" applyFill="1" applyBorder="1" applyAlignment="1">
      <alignment horizontal="center" vertical="top"/>
    </xf>
    <xf numFmtId="49" fontId="7" fillId="3" borderId="2" xfId="1" applyNumberFormat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left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7" xfId="0" applyFont="1" applyBorder="1" applyAlignment="1">
      <alignment vertical="top" wrapText="1"/>
    </xf>
    <xf numFmtId="0" fontId="4" fillId="0" borderId="67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18" fillId="0" borderId="0" xfId="0" applyFont="1"/>
    <xf numFmtId="164" fontId="5" fillId="0" borderId="41" xfId="1" applyNumberFormat="1" applyFont="1" applyFill="1" applyBorder="1" applyAlignment="1">
      <alignment horizontal="center" vertical="top"/>
    </xf>
    <xf numFmtId="164" fontId="5" fillId="0" borderId="61" xfId="1" applyNumberFormat="1" applyFont="1" applyFill="1" applyBorder="1" applyAlignment="1">
      <alignment horizontal="center" vertical="top"/>
    </xf>
    <xf numFmtId="164" fontId="5" fillId="0" borderId="52" xfId="1" applyNumberFormat="1" applyFont="1" applyFill="1" applyBorder="1" applyAlignment="1">
      <alignment horizontal="center" vertical="top"/>
    </xf>
    <xf numFmtId="164" fontId="5" fillId="0" borderId="62" xfId="1" applyNumberFormat="1" applyFont="1" applyFill="1" applyBorder="1" applyAlignment="1">
      <alignment horizontal="center" vertical="top"/>
    </xf>
    <xf numFmtId="164" fontId="7" fillId="4" borderId="26" xfId="1" applyNumberFormat="1" applyFont="1" applyFill="1" applyBorder="1" applyAlignment="1">
      <alignment horizontal="center" vertical="top"/>
    </xf>
    <xf numFmtId="49" fontId="6" fillId="0" borderId="29" xfId="1" applyNumberFormat="1" applyFont="1" applyFill="1" applyBorder="1" applyAlignment="1">
      <alignment vertical="top" wrapText="1"/>
    </xf>
    <xf numFmtId="49" fontId="5" fillId="0" borderId="14" xfId="1" applyNumberFormat="1" applyFont="1" applyFill="1" applyBorder="1" applyAlignment="1">
      <alignment vertical="top"/>
    </xf>
    <xf numFmtId="49" fontId="5" fillId="0" borderId="25" xfId="1" applyNumberFormat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/>
    </xf>
    <xf numFmtId="0" fontId="6" fillId="0" borderId="13" xfId="1" applyFont="1" applyFill="1" applyBorder="1" applyAlignment="1">
      <alignment horizontal="center" vertical="top"/>
    </xf>
    <xf numFmtId="0" fontId="15" fillId="4" borderId="16" xfId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 wrapText="1"/>
    </xf>
    <xf numFmtId="0" fontId="6" fillId="0" borderId="61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/>
    </xf>
    <xf numFmtId="0" fontId="15" fillId="4" borderId="4" xfId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center" vertical="top" wrapText="1"/>
    </xf>
    <xf numFmtId="0" fontId="15" fillId="4" borderId="32" xfId="1" applyFont="1" applyFill="1" applyBorder="1" applyAlignment="1">
      <alignment horizontal="center" vertical="top"/>
    </xf>
    <xf numFmtId="0" fontId="6" fillId="0" borderId="35" xfId="1" applyFont="1" applyFill="1" applyBorder="1" applyAlignment="1">
      <alignment horizontal="center" vertical="top" wrapText="1"/>
    </xf>
    <xf numFmtId="0" fontId="15" fillId="4" borderId="30" xfId="1" applyFont="1" applyFill="1" applyBorder="1" applyAlignment="1">
      <alignment horizontal="center" vertical="top"/>
    </xf>
    <xf numFmtId="0" fontId="6" fillId="0" borderId="23" xfId="1" applyFont="1" applyFill="1" applyBorder="1" applyAlignment="1">
      <alignment horizontal="center" vertical="top"/>
    </xf>
    <xf numFmtId="49" fontId="6" fillId="0" borderId="9" xfId="1" applyNumberFormat="1" applyFont="1" applyFill="1" applyBorder="1" applyAlignment="1">
      <alignment vertical="top"/>
    </xf>
    <xf numFmtId="0" fontId="5" fillId="3" borderId="7" xfId="1" applyFont="1" applyFill="1" applyBorder="1" applyAlignment="1">
      <alignment horizontal="center" vertical="top" wrapText="1"/>
    </xf>
    <xf numFmtId="164" fontId="7" fillId="5" borderId="35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0" fontId="19" fillId="3" borderId="6" xfId="1" applyFont="1" applyFill="1" applyBorder="1" applyAlignment="1">
      <alignment horizontal="center" vertical="top" wrapText="1"/>
    </xf>
    <xf numFmtId="0" fontId="19" fillId="2" borderId="6" xfId="1" applyFont="1" applyFill="1" applyBorder="1" applyAlignment="1">
      <alignment vertical="top"/>
    </xf>
    <xf numFmtId="0" fontId="19" fillId="3" borderId="28" xfId="1" applyFont="1" applyFill="1" applyBorder="1" applyAlignment="1">
      <alignment horizontal="center" vertical="top" wrapText="1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/>
    </xf>
    <xf numFmtId="0" fontId="6" fillId="0" borderId="36" xfId="1" applyFont="1" applyFill="1" applyBorder="1" applyAlignment="1">
      <alignment horizontal="center" vertical="top" wrapText="1"/>
    </xf>
    <xf numFmtId="164" fontId="5" fillId="0" borderId="14" xfId="1" applyNumberFormat="1" applyFont="1" applyFill="1" applyBorder="1" applyAlignment="1">
      <alignment horizontal="center" vertical="top"/>
    </xf>
    <xf numFmtId="164" fontId="5" fillId="0" borderId="11" xfId="1" applyNumberFormat="1" applyFont="1" applyFill="1" applyBorder="1" applyAlignment="1">
      <alignment horizontal="center" vertical="top"/>
    </xf>
    <xf numFmtId="0" fontId="24" fillId="0" borderId="33" xfId="1" applyFont="1" applyFill="1" applyBorder="1" applyAlignment="1">
      <alignment vertical="top" wrapText="1"/>
    </xf>
    <xf numFmtId="0" fontId="26" fillId="4" borderId="32" xfId="1" applyFont="1" applyFill="1" applyBorder="1" applyAlignment="1">
      <alignment horizontal="center" vertical="top"/>
    </xf>
    <xf numFmtId="49" fontId="15" fillId="2" borderId="22" xfId="1" applyNumberFormat="1" applyFont="1" applyFill="1" applyBorder="1" applyAlignment="1">
      <alignment horizontal="center" vertical="top"/>
    </xf>
    <xf numFmtId="49" fontId="15" fillId="3" borderId="23" xfId="1" applyNumberFormat="1" applyFont="1" applyFill="1" applyBorder="1" applyAlignment="1">
      <alignment horizontal="center" vertical="top"/>
    </xf>
    <xf numFmtId="49" fontId="6" fillId="2" borderId="25" xfId="1" applyNumberFormat="1" applyFont="1" applyFill="1" applyBorder="1" applyAlignment="1">
      <alignment horizontal="center" vertical="top"/>
    </xf>
    <xf numFmtId="49" fontId="15" fillId="3" borderId="26" xfId="1" applyNumberFormat="1" applyFont="1" applyFill="1" applyBorder="1" applyAlignment="1">
      <alignment horizontal="center" vertical="top"/>
    </xf>
    <xf numFmtId="0" fontId="6" fillId="0" borderId="33" xfId="1" applyFont="1" applyFill="1" applyBorder="1" applyAlignment="1">
      <alignment vertical="top" wrapText="1"/>
    </xf>
    <xf numFmtId="0" fontId="29" fillId="4" borderId="32" xfId="1" applyFont="1" applyFill="1" applyBorder="1" applyAlignment="1">
      <alignment horizontal="center" vertical="top"/>
    </xf>
    <xf numFmtId="0" fontId="3" fillId="0" borderId="43" xfId="1" applyFont="1" applyFill="1" applyBorder="1" applyAlignment="1">
      <alignment horizontal="center" vertical="top"/>
    </xf>
    <xf numFmtId="0" fontId="3" fillId="0" borderId="20" xfId="1" applyNumberFormat="1" applyFont="1" applyFill="1" applyBorder="1" applyAlignment="1">
      <alignment horizontal="center" vertical="top"/>
    </xf>
    <xf numFmtId="0" fontId="24" fillId="0" borderId="22" xfId="1" applyFont="1" applyFill="1" applyBorder="1" applyAlignment="1">
      <alignment vertical="top" wrapText="1"/>
    </xf>
    <xf numFmtId="0" fontId="25" fillId="0" borderId="25" xfId="1" applyFont="1" applyBorder="1" applyAlignment="1">
      <alignment horizontal="left" vertical="top" wrapText="1"/>
    </xf>
    <xf numFmtId="164" fontId="7" fillId="3" borderId="31" xfId="1" applyNumberFormat="1" applyFont="1" applyFill="1" applyBorder="1" applyAlignment="1">
      <alignment horizontal="center" vertical="top"/>
    </xf>
    <xf numFmtId="164" fontId="7" fillId="4" borderId="30" xfId="1" applyNumberFormat="1" applyFont="1" applyFill="1" applyBorder="1" applyAlignment="1">
      <alignment horizontal="center" vertical="top"/>
    </xf>
    <xf numFmtId="164" fontId="7" fillId="3" borderId="6" xfId="1" applyNumberFormat="1" applyFont="1" applyFill="1" applyBorder="1" applyAlignment="1">
      <alignment horizontal="center" vertical="top"/>
    </xf>
    <xf numFmtId="164" fontId="7" fillId="3" borderId="35" xfId="1" applyNumberFormat="1" applyFont="1" applyFill="1" applyBorder="1" applyAlignment="1">
      <alignment horizontal="center" vertical="top"/>
    </xf>
    <xf numFmtId="164" fontId="7" fillId="3" borderId="32" xfId="1" applyNumberFormat="1" applyFont="1" applyFill="1" applyBorder="1" applyAlignment="1">
      <alignment horizontal="center" vertical="top"/>
    </xf>
    <xf numFmtId="164" fontId="7" fillId="2" borderId="35" xfId="1" applyNumberFormat="1" applyFont="1" applyFill="1" applyBorder="1" applyAlignment="1">
      <alignment horizontal="center" vertical="top"/>
    </xf>
    <xf numFmtId="164" fontId="7" fillId="2" borderId="19" xfId="1" applyNumberFormat="1" applyFont="1" applyFill="1" applyBorder="1" applyAlignment="1">
      <alignment horizontal="center" vertical="top"/>
    </xf>
    <xf numFmtId="164" fontId="7" fillId="5" borderId="19" xfId="1" applyNumberFormat="1" applyFont="1" applyFill="1" applyBorder="1" applyAlignment="1">
      <alignment horizontal="center" vertical="top"/>
    </xf>
    <xf numFmtId="0" fontId="6" fillId="0" borderId="55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top"/>
    </xf>
    <xf numFmtId="164" fontId="5" fillId="6" borderId="32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/>
    </xf>
    <xf numFmtId="0" fontId="6" fillId="0" borderId="66" xfId="1" applyFont="1" applyFill="1" applyBorder="1" applyAlignment="1">
      <alignment horizontal="center" vertical="top"/>
    </xf>
    <xf numFmtId="164" fontId="5" fillId="0" borderId="59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/>
    </xf>
    <xf numFmtId="164" fontId="7" fillId="4" borderId="29" xfId="1" applyNumberFormat="1" applyFont="1" applyFill="1" applyBorder="1" applyAlignment="1">
      <alignment horizontal="center" vertical="top"/>
    </xf>
    <xf numFmtId="164" fontId="7" fillId="3" borderId="19" xfId="1" applyNumberFormat="1" applyFont="1" applyFill="1" applyBorder="1" applyAlignment="1">
      <alignment horizontal="center" vertical="top"/>
    </xf>
    <xf numFmtId="164" fontId="5" fillId="6" borderId="18" xfId="1" applyNumberFormat="1" applyFont="1" applyFill="1" applyBorder="1" applyAlignment="1">
      <alignment horizontal="center" vertical="top"/>
    </xf>
    <xf numFmtId="164" fontId="7" fillId="4" borderId="51" xfId="1" applyNumberFormat="1" applyFont="1" applyFill="1" applyBorder="1" applyAlignment="1">
      <alignment horizontal="center" vertical="top"/>
    </xf>
    <xf numFmtId="164" fontId="5" fillId="0" borderId="13" xfId="1" applyNumberFormat="1" applyFont="1" applyFill="1" applyBorder="1" applyAlignment="1">
      <alignment horizontal="center" vertical="top"/>
    </xf>
    <xf numFmtId="0" fontId="6" fillId="0" borderId="72" xfId="1" applyFont="1" applyFill="1" applyBorder="1" applyAlignment="1">
      <alignment horizontal="center" vertical="top"/>
    </xf>
    <xf numFmtId="0" fontId="24" fillId="0" borderId="22" xfId="1" applyFont="1" applyFill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6" fillId="0" borderId="72" xfId="1" applyFont="1" applyFill="1" applyBorder="1" applyAlignment="1">
      <alignment horizontal="center" vertical="top" wrapText="1"/>
    </xf>
    <xf numFmtId="164" fontId="5" fillId="0" borderId="73" xfId="1" applyNumberFormat="1" applyFont="1" applyFill="1" applyBorder="1" applyAlignment="1">
      <alignment horizontal="center" vertical="top"/>
    </xf>
    <xf numFmtId="164" fontId="5" fillId="6" borderId="68" xfId="1" applyNumberFormat="1" applyFont="1" applyFill="1" applyBorder="1" applyAlignment="1">
      <alignment horizontal="center" vertical="top"/>
    </xf>
    <xf numFmtId="164" fontId="5" fillId="0" borderId="74" xfId="1" applyNumberFormat="1" applyFont="1" applyFill="1" applyBorder="1" applyAlignment="1">
      <alignment horizontal="center" vertical="top"/>
    </xf>
    <xf numFmtId="164" fontId="7" fillId="0" borderId="35" xfId="0" applyNumberFormat="1" applyFont="1" applyBorder="1" applyAlignment="1">
      <alignment horizontal="center" vertical="center"/>
    </xf>
    <xf numFmtId="164" fontId="5" fillId="0" borderId="68" xfId="0" applyNumberFormat="1" applyFont="1" applyBorder="1" applyAlignment="1">
      <alignment horizontal="center" vertical="top"/>
    </xf>
    <xf numFmtId="164" fontId="5" fillId="0" borderId="66" xfId="0" applyNumberFormat="1" applyFont="1" applyBorder="1" applyAlignment="1">
      <alignment horizontal="center" vertical="top"/>
    </xf>
    <xf numFmtId="164" fontId="5" fillId="0" borderId="70" xfId="0" applyNumberFormat="1" applyFont="1" applyBorder="1" applyAlignment="1">
      <alignment horizontal="center" vertical="top"/>
    </xf>
    <xf numFmtId="164" fontId="7" fillId="7" borderId="35" xfId="0" applyNumberFormat="1" applyFont="1" applyFill="1" applyBorder="1" applyAlignment="1">
      <alignment horizontal="center" vertical="top"/>
    </xf>
    <xf numFmtId="164" fontId="7" fillId="4" borderId="35" xfId="0" applyNumberFormat="1" applyFont="1" applyFill="1" applyBorder="1" applyAlignment="1">
      <alignment horizontal="center" vertical="top"/>
    </xf>
    <xf numFmtId="0" fontId="6" fillId="0" borderId="68" xfId="1" applyFont="1" applyFill="1" applyBorder="1" applyAlignment="1">
      <alignment horizontal="left" vertical="top" wrapText="1"/>
    </xf>
    <xf numFmtId="49" fontId="12" fillId="0" borderId="37" xfId="1" applyNumberFormat="1" applyFont="1" applyFill="1" applyBorder="1" applyAlignment="1">
      <alignment horizontal="center" vertical="top"/>
    </xf>
    <xf numFmtId="9" fontId="12" fillId="0" borderId="26" xfId="1" applyNumberFormat="1" applyFont="1" applyFill="1" applyBorder="1" applyAlignment="1">
      <alignment horizontal="center" vertical="top"/>
    </xf>
    <xf numFmtId="0" fontId="3" fillId="0" borderId="23" xfId="1" applyFont="1" applyFill="1" applyBorder="1" applyAlignment="1">
      <alignment horizontal="center" vertical="top"/>
    </xf>
    <xf numFmtId="0" fontId="3" fillId="0" borderId="28" xfId="1" applyNumberFormat="1" applyFont="1" applyFill="1" applyBorder="1" applyAlignment="1">
      <alignment horizontal="center" vertical="top"/>
    </xf>
    <xf numFmtId="0" fontId="6" fillId="0" borderId="26" xfId="1" applyNumberFormat="1" applyFont="1" applyFill="1" applyBorder="1" applyAlignment="1">
      <alignment horizontal="center" vertical="top"/>
    </xf>
    <xf numFmtId="49" fontId="6" fillId="0" borderId="43" xfId="1" applyNumberFormat="1" applyFont="1" applyFill="1" applyBorder="1" applyAlignment="1">
      <alignment horizontal="center" vertical="top"/>
    </xf>
    <xf numFmtId="49" fontId="6" fillId="0" borderId="49" xfId="1" applyNumberFormat="1" applyFont="1" applyFill="1" applyBorder="1" applyAlignment="1">
      <alignment horizontal="center" vertical="top"/>
    </xf>
    <xf numFmtId="49" fontId="6" fillId="0" borderId="34" xfId="1" applyNumberFormat="1" applyFont="1" applyFill="1" applyBorder="1" applyAlignment="1">
      <alignment horizontal="center" vertical="top"/>
    </xf>
    <xf numFmtId="49" fontId="6" fillId="0" borderId="20" xfId="1" applyNumberFormat="1" applyFont="1" applyFill="1" applyBorder="1" applyAlignment="1">
      <alignment horizontal="center" vertical="top"/>
    </xf>
    <xf numFmtId="49" fontId="6" fillId="0" borderId="10" xfId="1" applyNumberFormat="1" applyFont="1" applyFill="1" applyBorder="1" applyAlignment="1">
      <alignment horizontal="center" vertical="top"/>
    </xf>
    <xf numFmtId="49" fontId="6" fillId="0" borderId="23" xfId="1" applyNumberFormat="1" applyFont="1" applyFill="1" applyBorder="1" applyAlignment="1">
      <alignment horizontal="center" vertical="top"/>
    </xf>
    <xf numFmtId="1" fontId="6" fillId="0" borderId="50" xfId="1" applyNumberFormat="1" applyFont="1" applyFill="1" applyBorder="1" applyAlignment="1">
      <alignment horizontal="center" vertical="top"/>
    </xf>
    <xf numFmtId="1" fontId="6" fillId="0" borderId="15" xfId="1" applyNumberFormat="1" applyFont="1" applyFill="1" applyBorder="1" applyAlignment="1">
      <alignment horizontal="center" vertical="top"/>
    </xf>
    <xf numFmtId="9" fontId="6" fillId="0" borderId="27" xfId="1" applyNumberFormat="1" applyFont="1" applyFill="1" applyBorder="1" applyAlignment="1">
      <alignment horizontal="center" vertical="top"/>
    </xf>
    <xf numFmtId="1" fontId="6" fillId="0" borderId="11" xfId="1" applyNumberFormat="1" applyFont="1" applyFill="1" applyBorder="1" applyAlignment="1">
      <alignment horizontal="center" vertical="top"/>
    </xf>
    <xf numFmtId="49" fontId="6" fillId="0" borderId="37" xfId="1" applyNumberFormat="1" applyFont="1" applyFill="1" applyBorder="1" applyAlignment="1">
      <alignment horizontal="center" vertical="top"/>
    </xf>
    <xf numFmtId="1" fontId="6" fillId="0" borderId="73" xfId="1" applyNumberFormat="1" applyFont="1" applyFill="1" applyBorder="1" applyAlignment="1">
      <alignment horizontal="center" vertical="top"/>
    </xf>
    <xf numFmtId="49" fontId="6" fillId="0" borderId="26" xfId="1" applyNumberFormat="1" applyFont="1" applyFill="1" applyBorder="1" applyAlignment="1">
      <alignment horizontal="center" vertical="top"/>
    </xf>
    <xf numFmtId="0" fontId="6" fillId="0" borderId="20" xfId="1" applyNumberFormat="1" applyFont="1" applyFill="1" applyBorder="1" applyAlignment="1">
      <alignment horizontal="center" vertical="top"/>
    </xf>
    <xf numFmtId="0" fontId="6" fillId="0" borderId="43" xfId="1" applyFont="1" applyFill="1" applyBorder="1" applyAlignment="1">
      <alignment horizontal="center" vertical="top"/>
    </xf>
    <xf numFmtId="0" fontId="6" fillId="0" borderId="10" xfId="1" applyFont="1" applyFill="1" applyBorder="1" applyAlignment="1">
      <alignment horizontal="center" vertical="top"/>
    </xf>
    <xf numFmtId="0" fontId="6" fillId="0" borderId="24" xfId="1" applyFont="1" applyFill="1" applyBorder="1" applyAlignment="1">
      <alignment horizontal="center" vertical="top"/>
    </xf>
    <xf numFmtId="0" fontId="6" fillId="0" borderId="49" xfId="1" applyFont="1" applyFill="1" applyBorder="1" applyAlignment="1">
      <alignment horizontal="center" vertical="top"/>
    </xf>
    <xf numFmtId="0" fontId="6" fillId="0" borderId="64" xfId="1" applyFont="1" applyFill="1" applyBorder="1" applyAlignment="1">
      <alignment horizontal="center" vertical="top"/>
    </xf>
    <xf numFmtId="0" fontId="6" fillId="0" borderId="46" xfId="1" applyFont="1" applyFill="1" applyBorder="1" applyAlignment="1">
      <alignment horizontal="center" vertical="top" wrapText="1"/>
    </xf>
    <xf numFmtId="0" fontId="6" fillId="0" borderId="65" xfId="1" applyFont="1" applyFill="1" applyBorder="1" applyAlignment="1">
      <alignment horizontal="center" vertical="top" wrapText="1"/>
    </xf>
    <xf numFmtId="0" fontId="6" fillId="0" borderId="66" xfId="1" applyFont="1" applyFill="1" applyBorder="1" applyAlignment="1">
      <alignment horizontal="center" vertical="top" wrapText="1"/>
    </xf>
    <xf numFmtId="0" fontId="6" fillId="0" borderId="63" xfId="1" applyFont="1" applyFill="1" applyBorder="1" applyAlignment="1" applyProtection="1">
      <alignment vertical="top" wrapText="1"/>
      <protection locked="0"/>
    </xf>
    <xf numFmtId="164" fontId="12" fillId="0" borderId="68" xfId="0" applyNumberFormat="1" applyFont="1" applyBorder="1" applyAlignment="1">
      <alignment horizontal="center" vertical="top"/>
    </xf>
    <xf numFmtId="0" fontId="3" fillId="0" borderId="65" xfId="1" applyFont="1" applyFill="1" applyBorder="1" applyAlignment="1">
      <alignment horizontal="center" vertical="top" wrapText="1"/>
    </xf>
    <xf numFmtId="0" fontId="3" fillId="0" borderId="46" xfId="1" applyFont="1" applyFill="1" applyBorder="1" applyAlignment="1">
      <alignment horizontal="center" vertical="top" wrapText="1"/>
    </xf>
    <xf numFmtId="49" fontId="17" fillId="0" borderId="44" xfId="1" applyNumberFormat="1" applyFont="1" applyFill="1" applyBorder="1" applyAlignment="1">
      <alignment horizontal="center" vertical="top"/>
    </xf>
    <xf numFmtId="49" fontId="17" fillId="0" borderId="71" xfId="1" applyNumberFormat="1" applyFont="1" applyFill="1" applyBorder="1" applyAlignment="1">
      <alignment horizontal="center" vertical="top"/>
    </xf>
    <xf numFmtId="49" fontId="17" fillId="0" borderId="48" xfId="1" applyNumberFormat="1" applyFont="1" applyFill="1" applyBorder="1" applyAlignment="1">
      <alignment horizontal="center" vertical="top"/>
    </xf>
    <xf numFmtId="49" fontId="17" fillId="0" borderId="21" xfId="1" applyNumberFormat="1" applyFont="1" applyFill="1" applyBorder="1" applyAlignment="1">
      <alignment horizontal="center" vertical="top"/>
    </xf>
    <xf numFmtId="49" fontId="17" fillId="0" borderId="24" xfId="1" applyNumberFormat="1" applyFont="1" applyFill="1" applyBorder="1" applyAlignment="1">
      <alignment horizontal="center" vertical="top"/>
    </xf>
    <xf numFmtId="49" fontId="17" fillId="0" borderId="37" xfId="1" applyNumberFormat="1" applyFont="1" applyFill="1" applyBorder="1" applyAlignment="1">
      <alignment horizontal="center" vertical="top"/>
    </xf>
    <xf numFmtId="49" fontId="17" fillId="0" borderId="26" xfId="1" applyNumberFormat="1" applyFont="1" applyFill="1" applyBorder="1" applyAlignment="1">
      <alignment horizontal="center" vertical="top"/>
    </xf>
    <xf numFmtId="49" fontId="17" fillId="0" borderId="23" xfId="1" applyNumberFormat="1" applyFont="1" applyFill="1" applyBorder="1" applyAlignment="1">
      <alignment horizontal="center" vertical="top"/>
    </xf>
    <xf numFmtId="49" fontId="8" fillId="0" borderId="23" xfId="1" applyNumberFormat="1" applyFont="1" applyFill="1" applyBorder="1" applyAlignment="1">
      <alignment horizontal="center" vertical="top"/>
    </xf>
    <xf numFmtId="49" fontId="12" fillId="0" borderId="26" xfId="1" applyNumberFormat="1" applyFont="1" applyFill="1" applyBorder="1" applyAlignment="1">
      <alignment horizontal="center" vertical="top"/>
    </xf>
    <xf numFmtId="49" fontId="8" fillId="0" borderId="43" xfId="1" applyNumberFormat="1" applyFont="1" applyFill="1" applyBorder="1" applyAlignment="1">
      <alignment horizontal="center" vertical="top"/>
    </xf>
    <xf numFmtId="49" fontId="12" fillId="0" borderId="34" xfId="1" applyNumberFormat="1" applyFont="1" applyFill="1" applyBorder="1" applyAlignment="1">
      <alignment horizontal="center" vertical="top"/>
    </xf>
    <xf numFmtId="49" fontId="12" fillId="0" borderId="20" xfId="1" applyNumberFormat="1" applyFont="1" applyFill="1" applyBorder="1" applyAlignment="1">
      <alignment horizontal="center" vertical="top"/>
    </xf>
    <xf numFmtId="9" fontId="17" fillId="0" borderId="26" xfId="1" applyNumberFormat="1" applyFont="1" applyFill="1" applyBorder="1" applyAlignment="1">
      <alignment horizontal="center" vertical="top"/>
    </xf>
    <xf numFmtId="49" fontId="17" fillId="0" borderId="45" xfId="1" applyNumberFormat="1" applyFont="1" applyFill="1" applyBorder="1" applyAlignment="1">
      <alignment horizontal="center" vertical="top"/>
    </xf>
    <xf numFmtId="0" fontId="3" fillId="0" borderId="26" xfId="1" applyFont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0" fontId="3" fillId="0" borderId="23" xfId="1" applyFont="1" applyBorder="1" applyAlignment="1">
      <alignment horizontal="center" vertical="top"/>
    </xf>
    <xf numFmtId="49" fontId="7" fillId="2" borderId="9" xfId="1" applyNumberFormat="1" applyFont="1" applyFill="1" applyBorder="1" applyAlignment="1">
      <alignment horizontal="center" vertical="top"/>
    </xf>
    <xf numFmtId="49" fontId="7" fillId="2" borderId="17" xfId="1" applyNumberFormat="1" applyFont="1" applyFill="1" applyBorder="1" applyAlignment="1">
      <alignment horizontal="center" vertical="top"/>
    </xf>
    <xf numFmtId="49" fontId="7" fillId="3" borderId="24" xfId="1" applyNumberFormat="1" applyFont="1" applyFill="1" applyBorder="1" applyAlignment="1">
      <alignment horizontal="center" vertical="top"/>
    </xf>
    <xf numFmtId="49" fontId="7" fillId="3" borderId="38" xfId="1" applyNumberFormat="1" applyFont="1" applyFill="1" applyBorder="1" applyAlignment="1">
      <alignment horizontal="center" vertical="top"/>
    </xf>
    <xf numFmtId="49" fontId="7" fillId="0" borderId="10" xfId="1" applyNumberFormat="1" applyFont="1" applyBorder="1" applyAlignment="1">
      <alignment horizontal="center" vertical="top"/>
    </xf>
    <xf numFmtId="49" fontId="7" fillId="0" borderId="1" xfId="1" applyNumberFormat="1" applyFont="1" applyBorder="1" applyAlignment="1">
      <alignment horizontal="center" vertical="top"/>
    </xf>
    <xf numFmtId="0" fontId="5" fillId="0" borderId="23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49" fontId="6" fillId="0" borderId="12" xfId="1" applyNumberFormat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/>
    </xf>
    <xf numFmtId="49" fontId="6" fillId="0" borderId="52" xfId="1" applyNumberFormat="1" applyFont="1" applyBorder="1" applyAlignment="1">
      <alignment horizontal="center" vertical="top"/>
    </xf>
    <xf numFmtId="49" fontId="6" fillId="0" borderId="42" xfId="1" applyNumberFormat="1" applyFont="1" applyBorder="1" applyAlignment="1">
      <alignment horizontal="center" vertical="top"/>
    </xf>
    <xf numFmtId="0" fontId="6" fillId="0" borderId="55" xfId="1" applyFont="1" applyBorder="1" applyAlignment="1">
      <alignment vertical="top" wrapText="1"/>
    </xf>
    <xf numFmtId="0" fontId="6" fillId="0" borderId="67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6" fillId="0" borderId="22" xfId="1" applyFont="1" applyFill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5" fillId="0" borderId="55" xfId="1" applyFont="1" applyBorder="1" applyAlignment="1">
      <alignment vertical="top" wrapText="1"/>
    </xf>
    <xf numFmtId="0" fontId="12" fillId="0" borderId="67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9" fillId="0" borderId="55" xfId="1" applyFont="1" applyBorder="1" applyAlignment="1">
      <alignment vertical="top" wrapText="1"/>
    </xf>
    <xf numFmtId="0" fontId="19" fillId="0" borderId="67" xfId="0" applyFont="1" applyBorder="1" applyAlignment="1">
      <alignment vertical="top" wrapText="1"/>
    </xf>
    <xf numFmtId="0" fontId="19" fillId="0" borderId="53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0" borderId="29" xfId="0" applyFont="1" applyBorder="1" applyAlignment="1">
      <alignment vertical="top" wrapText="1"/>
    </xf>
    <xf numFmtId="0" fontId="19" fillId="0" borderId="30" xfId="0" applyFont="1" applyBorder="1" applyAlignment="1">
      <alignment vertical="top" wrapText="1"/>
    </xf>
    <xf numFmtId="49" fontId="15" fillId="2" borderId="22" xfId="1" applyNumberFormat="1" applyFont="1" applyFill="1" applyBorder="1" applyAlignment="1">
      <alignment horizontal="center" vertical="top" wrapText="1"/>
    </xf>
    <xf numFmtId="0" fontId="16" fillId="0" borderId="25" xfId="1" applyFont="1" applyBorder="1" applyAlignment="1">
      <alignment horizontal="center" vertical="top" wrapText="1"/>
    </xf>
    <xf numFmtId="49" fontId="7" fillId="0" borderId="34" xfId="1" applyNumberFormat="1" applyFont="1" applyBorder="1" applyAlignment="1">
      <alignment horizontal="center" vertical="top"/>
    </xf>
    <xf numFmtId="0" fontId="5" fillId="0" borderId="24" xfId="1" applyFont="1" applyFill="1" applyBorder="1" applyAlignment="1">
      <alignment vertical="top" wrapText="1"/>
    </xf>
    <xf numFmtId="0" fontId="5" fillId="0" borderId="37" xfId="1" applyFont="1" applyFill="1" applyBorder="1" applyAlignment="1">
      <alignment vertical="top" wrapText="1"/>
    </xf>
    <xf numFmtId="0" fontId="5" fillId="0" borderId="38" xfId="1" applyFont="1" applyFill="1" applyBorder="1" applyAlignment="1">
      <alignment vertical="top" wrapText="1"/>
    </xf>
    <xf numFmtId="49" fontId="6" fillId="0" borderId="36" xfId="1" applyNumberFormat="1" applyFont="1" applyBorder="1" applyAlignment="1">
      <alignment horizontal="center" vertical="top"/>
    </xf>
    <xf numFmtId="49" fontId="7" fillId="3" borderId="43" xfId="1" applyNumberFormat="1" applyFont="1" applyFill="1" applyBorder="1" applyAlignment="1">
      <alignment horizontal="center" vertical="top"/>
    </xf>
    <xf numFmtId="49" fontId="7" fillId="3" borderId="34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49" fontId="7" fillId="0" borderId="43" xfId="1" applyNumberFormat="1" applyFont="1" applyBorder="1" applyAlignment="1">
      <alignment horizontal="center" vertical="top"/>
    </xf>
    <xf numFmtId="49" fontId="7" fillId="0" borderId="20" xfId="1" applyNumberFormat="1" applyFont="1" applyBorder="1" applyAlignment="1">
      <alignment horizontal="center" vertical="top"/>
    </xf>
    <xf numFmtId="0" fontId="5" fillId="0" borderId="44" xfId="1" applyFont="1" applyFill="1" applyBorder="1" applyAlignment="1">
      <alignment vertical="top" wrapText="1"/>
    </xf>
    <xf numFmtId="0" fontId="5" fillId="0" borderId="48" xfId="1" applyFont="1" applyFill="1" applyBorder="1" applyAlignment="1">
      <alignment vertical="top" wrapText="1"/>
    </xf>
    <xf numFmtId="0" fontId="5" fillId="0" borderId="21" xfId="1" applyFont="1" applyFill="1" applyBorder="1" applyAlignment="1">
      <alignment vertical="top" wrapText="1"/>
    </xf>
    <xf numFmtId="0" fontId="6" fillId="0" borderId="50" xfId="1" applyFont="1" applyFill="1" applyBorder="1" applyAlignment="1">
      <alignment horizontal="left" vertical="top" wrapText="1"/>
    </xf>
    <xf numFmtId="0" fontId="6" fillId="0" borderId="15" xfId="1" applyFont="1" applyFill="1" applyBorder="1" applyAlignment="1">
      <alignment horizontal="left" vertical="top" wrapText="1"/>
    </xf>
    <xf numFmtId="0" fontId="6" fillId="0" borderId="27" xfId="1" applyFont="1" applyFill="1" applyBorder="1" applyAlignment="1">
      <alignment horizontal="left" vertical="top" wrapText="1"/>
    </xf>
    <xf numFmtId="49" fontId="7" fillId="2" borderId="52" xfId="1" applyNumberFormat="1" applyFont="1" applyFill="1" applyBorder="1" applyAlignment="1">
      <alignment horizontal="center" vertical="top"/>
    </xf>
    <xf numFmtId="49" fontId="7" fillId="2" borderId="53" xfId="1" applyNumberFormat="1" applyFont="1" applyFill="1" applyBorder="1" applyAlignment="1">
      <alignment horizontal="center" vertical="top"/>
    </xf>
    <xf numFmtId="49" fontId="7" fillId="2" borderId="42" xfId="1" applyNumberFormat="1" applyFont="1" applyFill="1" applyBorder="1" applyAlignment="1">
      <alignment horizontal="center" vertical="top"/>
    </xf>
    <xf numFmtId="0" fontId="13" fillId="4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54" xfId="0" applyFont="1" applyBorder="1" applyAlignment="1">
      <alignment vertical="top" wrapText="1"/>
    </xf>
    <xf numFmtId="49" fontId="15" fillId="0" borderId="43" xfId="1" applyNumberFormat="1" applyFont="1" applyBorder="1" applyAlignment="1">
      <alignment horizontal="center" vertical="top" wrapText="1"/>
    </xf>
    <xf numFmtId="0" fontId="1" fillId="0" borderId="20" xfId="1" applyFont="1" applyBorder="1" applyAlignment="1">
      <alignment horizontal="center" vertical="top" wrapText="1"/>
    </xf>
    <xf numFmtId="0" fontId="5" fillId="6" borderId="44" xfId="1" applyFont="1" applyFill="1" applyBorder="1" applyAlignment="1">
      <alignment horizontal="left" vertical="top" wrapText="1"/>
    </xf>
    <xf numFmtId="0" fontId="1" fillId="6" borderId="21" xfId="1" applyFont="1" applyFill="1" applyBorder="1" applyAlignment="1">
      <alignment horizontal="left" vertical="top" wrapText="1"/>
    </xf>
    <xf numFmtId="49" fontId="28" fillId="0" borderId="12" xfId="1" applyNumberFormat="1" applyFont="1" applyBorder="1" applyAlignment="1">
      <alignment horizontal="center" vertical="top"/>
    </xf>
    <xf numFmtId="49" fontId="28" fillId="0" borderId="4" xfId="1" applyNumberFormat="1" applyFont="1" applyBorder="1" applyAlignment="1">
      <alignment horizontal="center" vertical="top"/>
    </xf>
    <xf numFmtId="49" fontId="3" fillId="0" borderId="33" xfId="1" applyNumberFormat="1" applyFont="1" applyBorder="1" applyAlignment="1">
      <alignment horizontal="center" vertical="top" wrapText="1"/>
    </xf>
    <xf numFmtId="0" fontId="1" fillId="0" borderId="32" xfId="1" applyFont="1" applyBorder="1" applyAlignment="1">
      <alignment horizontal="center" vertical="top" wrapText="1"/>
    </xf>
    <xf numFmtId="0" fontId="5" fillId="0" borderId="25" xfId="3" applyFont="1" applyBorder="1" applyAlignment="1">
      <alignment vertical="top" wrapText="1"/>
    </xf>
    <xf numFmtId="0" fontId="5" fillId="0" borderId="44" xfId="1" applyFont="1" applyFill="1" applyBorder="1" applyAlignment="1">
      <alignment horizontal="left" vertical="top" wrapText="1"/>
    </xf>
    <xf numFmtId="0" fontId="5" fillId="0" borderId="21" xfId="1" applyFont="1" applyFill="1" applyBorder="1" applyAlignment="1">
      <alignment horizontal="left" vertical="top" wrapText="1"/>
    </xf>
    <xf numFmtId="49" fontId="21" fillId="0" borderId="43" xfId="1" applyNumberFormat="1" applyFont="1" applyBorder="1" applyAlignment="1">
      <alignment horizontal="center" vertical="top" wrapText="1"/>
    </xf>
    <xf numFmtId="0" fontId="25" fillId="0" borderId="20" xfId="1" applyFont="1" applyBorder="1" applyAlignment="1">
      <alignment horizontal="center" vertical="top" wrapText="1"/>
    </xf>
    <xf numFmtId="0" fontId="5" fillId="0" borderId="62" xfId="0" applyFont="1" applyBorder="1" applyAlignment="1">
      <alignment horizontal="left" vertical="top" wrapText="1"/>
    </xf>
    <xf numFmtId="0" fontId="1" fillId="0" borderId="59" xfId="0" applyFont="1" applyBorder="1" applyAlignment="1">
      <alignment vertical="top" wrapText="1"/>
    </xf>
    <xf numFmtId="0" fontId="1" fillId="0" borderId="61" xfId="0" applyFont="1" applyBorder="1" applyAlignment="1">
      <alignment vertical="top" wrapText="1"/>
    </xf>
    <xf numFmtId="0" fontId="5" fillId="6" borderId="62" xfId="0" applyFont="1" applyFill="1" applyBorder="1" applyAlignment="1">
      <alignment horizontal="left" vertical="top" wrapText="1"/>
    </xf>
    <xf numFmtId="0" fontId="1" fillId="6" borderId="59" xfId="0" applyFont="1" applyFill="1" applyBorder="1" applyAlignment="1">
      <alignment horizontal="left" vertical="top" wrapText="1"/>
    </xf>
    <xf numFmtId="0" fontId="1" fillId="6" borderId="61" xfId="0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7" fillId="3" borderId="2" xfId="1" applyNumberFormat="1" applyFont="1" applyFill="1" applyBorder="1" applyAlignment="1">
      <alignment horizontal="right" vertical="top"/>
    </xf>
    <xf numFmtId="49" fontId="7" fillId="3" borderId="3" xfId="1" applyNumberFormat="1" applyFont="1" applyFill="1" applyBorder="1" applyAlignment="1">
      <alignment horizontal="right" vertical="top"/>
    </xf>
    <xf numFmtId="49" fontId="7" fillId="3" borderId="54" xfId="1" applyNumberFormat="1" applyFont="1" applyFill="1" applyBorder="1" applyAlignment="1">
      <alignment horizontal="right" vertical="top"/>
    </xf>
    <xf numFmtId="49" fontId="6" fillId="0" borderId="55" xfId="1" applyNumberFormat="1" applyFont="1" applyBorder="1" applyAlignment="1">
      <alignment horizontal="center" vertical="top" wrapText="1"/>
    </xf>
    <xf numFmtId="0" fontId="16" fillId="0" borderId="29" xfId="1" applyFont="1" applyBorder="1" applyAlignment="1">
      <alignment horizontal="center" vertical="top" wrapText="1"/>
    </xf>
    <xf numFmtId="0" fontId="7" fillId="2" borderId="5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7" fillId="3" borderId="5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49" fontId="6" fillId="0" borderId="33" xfId="1" applyNumberFormat="1" applyFont="1" applyBorder="1" applyAlignment="1">
      <alignment horizontal="center" vertical="top" wrapText="1"/>
    </xf>
    <xf numFmtId="0" fontId="16" fillId="0" borderId="32" xfId="1" applyFont="1" applyBorder="1" applyAlignment="1">
      <alignment horizontal="center" vertical="top" wrapText="1"/>
    </xf>
    <xf numFmtId="0" fontId="16" fillId="0" borderId="20" xfId="1" applyFont="1" applyBorder="1" applyAlignment="1">
      <alignment horizontal="center" vertical="top" wrapText="1"/>
    </xf>
    <xf numFmtId="49" fontId="15" fillId="3" borderId="23" xfId="1" applyNumberFormat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top" wrapText="1"/>
    </xf>
    <xf numFmtId="0" fontId="19" fillId="5" borderId="6" xfId="1" applyFont="1" applyFill="1" applyBorder="1" applyAlignment="1">
      <alignment horizontal="center" vertical="top"/>
    </xf>
    <xf numFmtId="49" fontId="22" fillId="0" borderId="12" xfId="1" applyNumberFormat="1" applyFont="1" applyBorder="1" applyAlignment="1">
      <alignment horizontal="center" vertical="top"/>
    </xf>
    <xf numFmtId="49" fontId="22" fillId="0" borderId="4" xfId="1" applyNumberFormat="1" applyFont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right" vertical="top"/>
    </xf>
    <xf numFmtId="49" fontId="7" fillId="3" borderId="6" xfId="1" applyNumberFormat="1" applyFont="1" applyFill="1" applyBorder="1" applyAlignment="1">
      <alignment horizontal="right" vertical="top"/>
    </xf>
    <xf numFmtId="0" fontId="1" fillId="0" borderId="26" xfId="1" applyFont="1" applyBorder="1" applyAlignment="1">
      <alignment horizontal="center" vertical="top" wrapText="1"/>
    </xf>
    <xf numFmtId="0" fontId="24" fillId="0" borderId="22" xfId="1" applyFont="1" applyFill="1" applyBorder="1" applyAlignment="1">
      <alignment vertical="top" wrapText="1"/>
    </xf>
    <xf numFmtId="0" fontId="0" fillId="0" borderId="25" xfId="0" applyBorder="1" applyAlignment="1">
      <alignment vertical="top" wrapText="1"/>
    </xf>
    <xf numFmtId="49" fontId="7" fillId="3" borderId="10" xfId="1" applyNumberFormat="1" applyFont="1" applyFill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top"/>
    </xf>
    <xf numFmtId="0" fontId="19" fillId="0" borderId="19" xfId="1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20" fillId="0" borderId="67" xfId="0" applyFont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20" fillId="0" borderId="30" xfId="0" applyFont="1" applyBorder="1" applyAlignment="1">
      <alignment vertical="top" wrapText="1"/>
    </xf>
    <xf numFmtId="0" fontId="1" fillId="0" borderId="25" xfId="1" applyBorder="1" applyAlignment="1">
      <alignment horizontal="center" vertical="top" wrapText="1"/>
    </xf>
    <xf numFmtId="0" fontId="1" fillId="0" borderId="25" xfId="1" applyFont="1" applyBorder="1" applyAlignment="1">
      <alignment horizontal="center" vertical="top" wrapText="1"/>
    </xf>
    <xf numFmtId="0" fontId="6" fillId="0" borderId="70" xfId="1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9" fontId="6" fillId="0" borderId="33" xfId="1" applyNumberFormat="1" applyFont="1" applyBorder="1" applyAlignment="1">
      <alignment horizontal="center" vertical="top"/>
    </xf>
    <xf numFmtId="49" fontId="6" fillId="0" borderId="32" xfId="1" applyNumberFormat="1" applyFont="1" applyBorder="1" applyAlignment="1">
      <alignment horizontal="center" vertical="top"/>
    </xf>
    <xf numFmtId="49" fontId="7" fillId="2" borderId="14" xfId="1" applyNumberFormat="1" applyFont="1" applyFill="1" applyBorder="1" applyAlignment="1">
      <alignment horizontal="center" vertical="top"/>
    </xf>
    <xf numFmtId="49" fontId="7" fillId="3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left" vertical="top" wrapText="1"/>
    </xf>
    <xf numFmtId="49" fontId="6" fillId="0" borderId="53" xfId="1" applyNumberFormat="1" applyFont="1" applyBorder="1" applyAlignment="1">
      <alignment horizontal="center" vertical="top"/>
    </xf>
    <xf numFmtId="49" fontId="7" fillId="2" borderId="22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0" fontId="6" fillId="0" borderId="33" xfId="1" applyFont="1" applyFill="1" applyBorder="1" applyAlignment="1">
      <alignment horizontal="left" vertical="top" wrapText="1"/>
    </xf>
    <xf numFmtId="0" fontId="6" fillId="0" borderId="36" xfId="1" applyFont="1" applyFill="1" applyBorder="1" applyAlignment="1">
      <alignment horizontal="left" vertical="top" wrapText="1"/>
    </xf>
    <xf numFmtId="0" fontId="6" fillId="0" borderId="32" xfId="1" applyFont="1" applyFill="1" applyBorder="1" applyAlignment="1">
      <alignment horizontal="left" vertical="top" wrapText="1"/>
    </xf>
    <xf numFmtId="49" fontId="7" fillId="3" borderId="5" xfId="1" applyNumberFormat="1" applyFont="1" applyFill="1" applyBorder="1" applyAlignment="1">
      <alignment horizontal="left" vertical="top" wrapText="1"/>
    </xf>
    <xf numFmtId="49" fontId="7" fillId="3" borderId="6" xfId="1" applyNumberFormat="1" applyFont="1" applyFill="1" applyBorder="1" applyAlignment="1">
      <alignment horizontal="left" vertical="top" wrapText="1"/>
    </xf>
    <xf numFmtId="0" fontId="17" fillId="0" borderId="50" xfId="1" applyFont="1" applyFill="1" applyBorder="1" applyAlignment="1">
      <alignment horizontal="left" vertical="top" wrapText="1"/>
    </xf>
    <xf numFmtId="0" fontId="17" fillId="0" borderId="15" xfId="1" applyFont="1" applyFill="1" applyBorder="1" applyAlignment="1">
      <alignment horizontal="left" vertical="top" wrapText="1"/>
    </xf>
    <xf numFmtId="0" fontId="17" fillId="0" borderId="27" xfId="1" applyFont="1" applyFill="1" applyBorder="1" applyAlignment="1">
      <alignment horizontal="left" vertical="top" wrapText="1"/>
    </xf>
    <xf numFmtId="0" fontId="6" fillId="0" borderId="22" xfId="1" applyFont="1" applyFill="1" applyBorder="1" applyAlignment="1">
      <alignment horizontal="left" vertical="top" wrapText="1"/>
    </xf>
    <xf numFmtId="0" fontId="6" fillId="0" borderId="25" xfId="1" applyFont="1" applyFill="1" applyBorder="1" applyAlignment="1">
      <alignment horizontal="left" vertical="top" wrapText="1"/>
    </xf>
    <xf numFmtId="49" fontId="7" fillId="3" borderId="20" xfId="1" applyNumberFormat="1" applyFont="1" applyFill="1" applyBorder="1" applyAlignment="1">
      <alignment horizontal="right" vertical="top"/>
    </xf>
    <xf numFmtId="0" fontId="10" fillId="0" borderId="0" xfId="1" applyFont="1" applyAlignment="1">
      <alignment horizontal="left" vertical="top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46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3" xfId="1" applyNumberFormat="1" applyFont="1" applyBorder="1" applyAlignment="1">
      <alignment horizontal="center" vertical="center" textRotation="90" wrapText="1"/>
    </xf>
    <xf numFmtId="0" fontId="5" fillId="0" borderId="36" xfId="1" applyNumberFormat="1" applyFont="1" applyBorder="1" applyAlignment="1">
      <alignment horizontal="center" vertical="center" textRotation="90" wrapText="1"/>
    </xf>
    <xf numFmtId="0" fontId="5" fillId="0" borderId="32" xfId="1" applyNumberFormat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59" xfId="1" applyFont="1" applyBorder="1" applyAlignment="1">
      <alignment horizontal="center" vertical="center" textRotation="90" wrapText="1"/>
    </xf>
    <xf numFmtId="0" fontId="5" fillId="0" borderId="51" xfId="1" applyFont="1" applyBorder="1" applyAlignment="1">
      <alignment horizontal="center" vertical="center" textRotation="90" wrapText="1"/>
    </xf>
    <xf numFmtId="49" fontId="7" fillId="3" borderId="19" xfId="1" applyNumberFormat="1" applyFont="1" applyFill="1" applyBorder="1" applyAlignment="1">
      <alignment horizontal="right" vertical="top"/>
    </xf>
    <xf numFmtId="49" fontId="7" fillId="3" borderId="7" xfId="1" applyNumberFormat="1" applyFont="1" applyFill="1" applyBorder="1" applyAlignment="1">
      <alignment horizontal="right" vertical="top"/>
    </xf>
    <xf numFmtId="49" fontId="7" fillId="3" borderId="5" xfId="1" applyNumberFormat="1" applyFont="1" applyFill="1" applyBorder="1" applyAlignment="1">
      <alignment horizontal="left" vertical="top"/>
    </xf>
    <xf numFmtId="49" fontId="7" fillId="3" borderId="6" xfId="1" applyNumberFormat="1" applyFont="1" applyFill="1" applyBorder="1" applyAlignment="1">
      <alignment horizontal="left" vertical="top"/>
    </xf>
    <xf numFmtId="49" fontId="6" fillId="0" borderId="55" xfId="1" applyNumberFormat="1" applyFont="1" applyBorder="1" applyAlignment="1">
      <alignment horizontal="center" vertical="top"/>
    </xf>
    <xf numFmtId="49" fontId="6" fillId="0" borderId="29" xfId="1" applyNumberFormat="1" applyFont="1" applyBorder="1" applyAlignment="1">
      <alignment horizontal="center" vertical="top"/>
    </xf>
    <xf numFmtId="49" fontId="6" fillId="0" borderId="55" xfId="1" applyNumberFormat="1" applyFont="1" applyFill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28" xfId="1" applyFont="1" applyBorder="1" applyAlignment="1">
      <alignment horizontal="left" wrapText="1"/>
    </xf>
    <xf numFmtId="0" fontId="9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0" borderId="44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5" fillId="0" borderId="57" xfId="0" applyFont="1" applyFill="1" applyBorder="1" applyAlignment="1">
      <alignment horizontal="center" vertical="center" textRotation="90" wrapText="1"/>
    </xf>
    <xf numFmtId="0" fontId="1" fillId="0" borderId="20" xfId="0" applyFont="1" applyBorder="1"/>
    <xf numFmtId="0" fontId="5" fillId="0" borderId="58" xfId="0" applyFont="1" applyFill="1" applyBorder="1" applyAlignment="1">
      <alignment horizontal="center" vertical="center" textRotation="90" wrapText="1"/>
    </xf>
    <xf numFmtId="0" fontId="1" fillId="0" borderId="21" xfId="0" applyFont="1" applyBorder="1"/>
    <xf numFmtId="0" fontId="6" fillId="0" borderId="67" xfId="1" applyFont="1" applyBorder="1" applyAlignment="1">
      <alignment vertical="top" wrapText="1"/>
    </xf>
    <xf numFmtId="0" fontId="6" fillId="0" borderId="53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5" fillId="0" borderId="67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5" fillId="0" borderId="5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textRotation="90" wrapText="1"/>
    </xf>
    <xf numFmtId="0" fontId="5" fillId="0" borderId="40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33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32" xfId="1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1" fillId="0" borderId="25" xfId="0" applyFont="1" applyBorder="1"/>
    <xf numFmtId="0" fontId="5" fillId="0" borderId="4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7" fillId="0" borderId="44" xfId="1" applyFont="1" applyFill="1" applyBorder="1" applyAlignment="1">
      <alignment horizontal="left" vertical="top" wrapText="1"/>
    </xf>
    <xf numFmtId="0" fontId="27" fillId="0" borderId="21" xfId="1" applyFont="1" applyFill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1" fillId="0" borderId="46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0" fontId="7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49" fontId="7" fillId="2" borderId="5" xfId="1" applyNumberFormat="1" applyFont="1" applyFill="1" applyBorder="1" applyAlignment="1">
      <alignment horizontal="right" vertical="top"/>
    </xf>
    <xf numFmtId="49" fontId="7" fillId="2" borderId="6" xfId="1" applyNumberFormat="1" applyFont="1" applyFill="1" applyBorder="1" applyAlignment="1">
      <alignment horizontal="right" vertical="top"/>
    </xf>
    <xf numFmtId="49" fontId="7" fillId="2" borderId="7" xfId="1" applyNumberFormat="1" applyFont="1" applyFill="1" applyBorder="1" applyAlignment="1">
      <alignment horizontal="right" vertical="top"/>
    </xf>
    <xf numFmtId="49" fontId="7" fillId="5" borderId="6" xfId="1" applyNumberFormat="1" applyFont="1" applyFill="1" applyBorder="1" applyAlignment="1">
      <alignment horizontal="right" vertical="top"/>
    </xf>
    <xf numFmtId="49" fontId="7" fillId="3" borderId="26" xfId="1" applyNumberFormat="1" applyFont="1" applyFill="1" applyBorder="1" applyAlignment="1">
      <alignment horizontal="right" vertical="top"/>
    </xf>
    <xf numFmtId="49" fontId="7" fillId="3" borderId="28" xfId="1" applyNumberFormat="1" applyFont="1" applyFill="1" applyBorder="1" applyAlignment="1">
      <alignment horizontal="right" vertical="top"/>
    </xf>
    <xf numFmtId="0" fontId="7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63" xfId="0" applyFont="1" applyBorder="1" applyAlignment="1">
      <alignment horizontal="left" vertical="top" wrapText="1"/>
    </xf>
    <xf numFmtId="0" fontId="1" fillId="0" borderId="49" xfId="0" applyFont="1" applyBorder="1" applyAlignment="1">
      <alignment vertical="top" wrapText="1"/>
    </xf>
    <xf numFmtId="0" fontId="1" fillId="0" borderId="64" xfId="0" applyFont="1" applyBorder="1" applyAlignment="1">
      <alignment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1" fillId="0" borderId="71" xfId="0" applyFont="1" applyBorder="1" applyAlignment="1">
      <alignment vertical="top" wrapText="1"/>
    </xf>
    <xf numFmtId="0" fontId="12" fillId="6" borderId="44" xfId="1" applyFont="1" applyFill="1" applyBorder="1" applyAlignment="1">
      <alignment horizontal="left" vertical="top" wrapText="1"/>
    </xf>
    <xf numFmtId="0" fontId="6" fillId="0" borderId="44" xfId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7" fillId="0" borderId="55" xfId="1" applyFont="1" applyBorder="1" applyAlignment="1">
      <alignment vertical="top" wrapText="1" shrinkToFit="1"/>
    </xf>
    <xf numFmtId="0" fontId="17" fillId="0" borderId="67" xfId="1" applyFont="1" applyBorder="1" applyAlignment="1">
      <alignment vertical="top" wrapText="1" shrinkToFit="1"/>
    </xf>
    <xf numFmtId="0" fontId="17" fillId="0" borderId="53" xfId="1" applyFont="1" applyBorder="1" applyAlignment="1">
      <alignment vertical="top" wrapText="1" shrinkToFit="1"/>
    </xf>
    <xf numFmtId="0" fontId="17" fillId="0" borderId="13" xfId="1" applyFont="1" applyBorder="1" applyAlignment="1">
      <alignment vertical="top" wrapText="1" shrinkToFit="1"/>
    </xf>
    <xf numFmtId="0" fontId="17" fillId="0" borderId="29" xfId="1" applyFont="1" applyBorder="1" applyAlignment="1">
      <alignment vertical="top" wrapText="1" shrinkToFit="1"/>
    </xf>
    <xf numFmtId="0" fontId="17" fillId="0" borderId="30" xfId="1" applyFont="1" applyBorder="1" applyAlignment="1">
      <alignment vertical="top" wrapText="1" shrinkToFit="1"/>
    </xf>
    <xf numFmtId="0" fontId="17" fillId="0" borderId="55" xfId="1" applyFont="1" applyBorder="1" applyAlignment="1">
      <alignment vertical="top" wrapText="1"/>
    </xf>
    <xf numFmtId="0" fontId="17" fillId="0" borderId="67" xfId="1" applyFont="1" applyBorder="1" applyAlignment="1">
      <alignment vertical="top" wrapText="1"/>
    </xf>
    <xf numFmtId="0" fontId="17" fillId="0" borderId="53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29" xfId="1" applyFont="1" applyBorder="1" applyAlignment="1">
      <alignment vertical="top" wrapText="1"/>
    </xf>
    <xf numFmtId="0" fontId="17" fillId="0" borderId="30" xfId="1" applyFont="1" applyBorder="1" applyAlignment="1">
      <alignment vertical="top" wrapText="1"/>
    </xf>
    <xf numFmtId="0" fontId="17" fillId="0" borderId="67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29" xfId="0" applyFont="1" applyBorder="1" applyAlignment="1">
      <alignment vertical="top" wrapText="1"/>
    </xf>
    <xf numFmtId="0" fontId="17" fillId="0" borderId="30" xfId="0" applyFont="1" applyBorder="1" applyAlignment="1">
      <alignment vertical="top" wrapText="1"/>
    </xf>
    <xf numFmtId="0" fontId="31" fillId="0" borderId="55" xfId="1" applyFont="1" applyBorder="1" applyAlignment="1">
      <alignment vertical="top" wrapText="1"/>
    </xf>
    <xf numFmtId="0" fontId="31" fillId="0" borderId="67" xfId="0" applyFont="1" applyBorder="1" applyAlignment="1">
      <alignment vertical="top" wrapText="1"/>
    </xf>
    <xf numFmtId="0" fontId="31" fillId="0" borderId="53" xfId="0" applyFont="1" applyBorder="1" applyAlignment="1">
      <alignment vertical="top" wrapText="1"/>
    </xf>
    <xf numFmtId="0" fontId="31" fillId="0" borderId="13" xfId="0" applyFont="1" applyBorder="1" applyAlignment="1">
      <alignment vertical="top" wrapText="1"/>
    </xf>
    <xf numFmtId="0" fontId="31" fillId="0" borderId="29" xfId="0" applyFont="1" applyBorder="1" applyAlignment="1">
      <alignment vertical="top" wrapText="1"/>
    </xf>
    <xf numFmtId="0" fontId="31" fillId="0" borderId="30" xfId="0" applyFont="1" applyBorder="1" applyAlignment="1">
      <alignment vertical="top" wrapText="1"/>
    </xf>
    <xf numFmtId="0" fontId="20" fillId="0" borderId="55" xfId="1" applyFont="1" applyBorder="1" applyAlignment="1">
      <alignment vertical="top" wrapText="1"/>
    </xf>
    <xf numFmtId="0" fontId="17" fillId="0" borderId="67" xfId="2" applyFont="1" applyBorder="1" applyAlignment="1">
      <alignment vertical="top" wrapText="1"/>
    </xf>
    <xf numFmtId="0" fontId="17" fillId="0" borderId="29" xfId="2" applyFont="1" applyBorder="1" applyAlignment="1">
      <alignment vertical="top" wrapText="1"/>
    </xf>
    <xf numFmtId="0" fontId="17" fillId="0" borderId="30" xfId="2" applyFont="1" applyBorder="1" applyAlignment="1">
      <alignment vertical="top" wrapText="1"/>
    </xf>
    <xf numFmtId="0" fontId="17" fillId="0" borderId="53" xfId="0" applyFont="1" applyBorder="1" applyAlignment="1">
      <alignment vertical="top" wrapText="1"/>
    </xf>
    <xf numFmtId="0" fontId="12" fillId="0" borderId="55" xfId="1" applyFont="1" applyBorder="1" applyAlignment="1">
      <alignment vertical="top" wrapText="1"/>
    </xf>
    <xf numFmtId="0" fontId="12" fillId="0" borderId="5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0" fillId="0" borderId="36" xfId="0" applyBorder="1" applyAlignment="1">
      <alignment horizontal="left" vertical="top" wrapText="1"/>
    </xf>
    <xf numFmtId="49" fontId="23" fillId="0" borderId="33" xfId="1" applyNumberFormat="1" applyFont="1" applyBorder="1" applyAlignment="1">
      <alignment horizontal="center" vertical="top" wrapText="1"/>
    </xf>
    <xf numFmtId="0" fontId="25" fillId="0" borderId="32" xfId="1" applyFont="1" applyBorder="1" applyAlignment="1">
      <alignment horizontal="center" vertical="top" wrapText="1"/>
    </xf>
    <xf numFmtId="0" fontId="17" fillId="0" borderId="22" xfId="1" applyFont="1" applyFill="1" applyBorder="1" applyAlignment="1">
      <alignment vertical="top" wrapText="1"/>
    </xf>
    <xf numFmtId="0" fontId="12" fillId="0" borderId="25" xfId="3" applyFont="1" applyBorder="1" applyAlignment="1">
      <alignment vertical="top" wrapText="1"/>
    </xf>
    <xf numFmtId="0" fontId="6" fillId="0" borderId="50" xfId="1" applyFont="1" applyFill="1" applyBorder="1" applyAlignment="1">
      <alignment vertical="top" wrapText="1"/>
    </xf>
    <xf numFmtId="0" fontId="12" fillId="0" borderId="27" xfId="3" applyFont="1" applyBorder="1" applyAlignment="1">
      <alignment vertical="top" wrapText="1"/>
    </xf>
    <xf numFmtId="0" fontId="12" fillId="0" borderId="44" xfId="1" applyFont="1" applyFill="1" applyBorder="1" applyAlignment="1">
      <alignment horizontal="left" vertical="top" wrapText="1"/>
    </xf>
    <xf numFmtId="0" fontId="12" fillId="0" borderId="21" xfId="1" applyFont="1" applyFill="1" applyBorder="1" applyAlignment="1">
      <alignment horizontal="left" vertical="top" wrapText="1"/>
    </xf>
    <xf numFmtId="0" fontId="30" fillId="0" borderId="22" xfId="1" applyFont="1" applyFill="1" applyBorder="1" applyAlignment="1">
      <alignment vertical="top" wrapText="1"/>
    </xf>
    <xf numFmtId="0" fontId="27" fillId="0" borderId="25" xfId="3" applyFont="1" applyBorder="1" applyAlignment="1">
      <alignment vertical="top" wrapText="1"/>
    </xf>
    <xf numFmtId="0" fontId="6" fillId="0" borderId="75" xfId="1" applyFont="1" applyBorder="1" applyAlignment="1">
      <alignment vertical="top" wrapText="1"/>
    </xf>
    <xf numFmtId="0" fontId="6" fillId="0" borderId="75" xfId="0" applyFont="1" applyBorder="1" applyAlignment="1">
      <alignment vertical="top" wrapText="1"/>
    </xf>
    <xf numFmtId="0" fontId="5" fillId="3" borderId="19" xfId="1" applyFont="1" applyFill="1" applyBorder="1" applyAlignment="1">
      <alignment horizontal="center" vertical="top" wrapText="1"/>
    </xf>
    <xf numFmtId="49" fontId="15" fillId="2" borderId="55" xfId="1" applyNumberFormat="1" applyFont="1" applyFill="1" applyBorder="1" applyAlignment="1">
      <alignment horizontal="center" vertical="top" wrapText="1"/>
    </xf>
    <xf numFmtId="49" fontId="15" fillId="3" borderId="55" xfId="1" applyNumberFormat="1" applyFont="1" applyFill="1" applyBorder="1" applyAlignment="1">
      <alignment horizontal="center" vertical="top" wrapText="1"/>
    </xf>
  </cellXfs>
  <cellStyles count="4">
    <cellStyle name="Įprastas" xfId="0" builtinId="0"/>
    <cellStyle name="Įprastas 2" xfId="2"/>
    <cellStyle name="Normal 2 2" xfId="3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abSelected="1" workbookViewId="0">
      <selection activeCell="C69" sqref="C69:G69"/>
    </sheetView>
  </sheetViews>
  <sheetFormatPr defaultColWidth="10.6640625" defaultRowHeight="10.199999999999999" x14ac:dyDescent="0.25"/>
  <cols>
    <col min="1" max="1" width="2.5546875" style="1" customWidth="1"/>
    <col min="2" max="2" width="2.88671875" style="1" customWidth="1"/>
    <col min="3" max="3" width="2.5546875" style="1" customWidth="1"/>
    <col min="4" max="4" width="25" style="1" customWidth="1"/>
    <col min="5" max="5" width="8.44140625" style="2" customWidth="1"/>
    <col min="6" max="6" width="4.109375" style="1" customWidth="1"/>
    <col min="7" max="7" width="6.77734375" style="3" customWidth="1"/>
    <col min="8" max="8" width="7.6640625" style="1" customWidth="1"/>
    <col min="9" max="9" width="8.33203125" style="1" customWidth="1"/>
    <col min="10" max="10" width="7.77734375" style="1" customWidth="1"/>
    <col min="11" max="11" width="21.109375" style="1" customWidth="1"/>
    <col min="12" max="12" width="6" style="7" customWidth="1"/>
    <col min="13" max="13" width="5.33203125" style="1" customWidth="1"/>
    <col min="14" max="14" width="16" style="4" customWidth="1"/>
    <col min="15" max="15" width="13.109375" style="4" customWidth="1"/>
    <col min="16" max="16384" width="10.6640625" style="4"/>
  </cols>
  <sheetData>
    <row r="1" spans="1:19" ht="52.5" customHeight="1" x14ac:dyDescent="0.25">
      <c r="I1" s="343"/>
      <c r="J1" s="343"/>
      <c r="K1" s="343"/>
      <c r="L1" s="343"/>
      <c r="M1" s="343"/>
    </row>
    <row r="2" spans="1:19" ht="15.75" customHeight="1" x14ac:dyDescent="0.25">
      <c r="D2" s="368" t="s">
        <v>127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</row>
    <row r="3" spans="1:19" ht="14.25" customHeight="1" thickBot="1" x14ac:dyDescent="0.3">
      <c r="A3" s="5"/>
      <c r="B3" s="117"/>
      <c r="C3" s="117"/>
      <c r="D3" s="367" t="s">
        <v>29</v>
      </c>
      <c r="E3" s="367"/>
      <c r="F3" s="367"/>
      <c r="G3" s="367"/>
      <c r="H3" s="367"/>
      <c r="I3" s="118"/>
      <c r="J3" s="118"/>
      <c r="K3" s="118"/>
      <c r="L3" s="118"/>
      <c r="M3" s="118"/>
      <c r="N3" s="118"/>
      <c r="O3" s="118"/>
      <c r="P3" s="8"/>
      <c r="Q3" s="8"/>
      <c r="R3" s="8"/>
      <c r="S3" s="8"/>
    </row>
    <row r="4" spans="1:19" ht="36.75" customHeight="1" x14ac:dyDescent="0.25">
      <c r="A4" s="389" t="s">
        <v>0</v>
      </c>
      <c r="B4" s="344" t="s">
        <v>1</v>
      </c>
      <c r="C4" s="344" t="s">
        <v>2</v>
      </c>
      <c r="D4" s="347" t="s">
        <v>3</v>
      </c>
      <c r="E4" s="350" t="s">
        <v>4</v>
      </c>
      <c r="F4" s="353" t="s">
        <v>5</v>
      </c>
      <c r="G4" s="392" t="s">
        <v>6</v>
      </c>
      <c r="H4" s="364" t="s">
        <v>54</v>
      </c>
      <c r="I4" s="365"/>
      <c r="J4" s="366"/>
      <c r="K4" s="399" t="s">
        <v>102</v>
      </c>
      <c r="L4" s="400"/>
      <c r="M4" s="400"/>
      <c r="N4" s="370" t="s">
        <v>55</v>
      </c>
      <c r="O4" s="372" t="s">
        <v>47</v>
      </c>
    </row>
    <row r="5" spans="1:19" ht="15" customHeight="1" x14ac:dyDescent="0.25">
      <c r="A5" s="390"/>
      <c r="B5" s="345"/>
      <c r="C5" s="345"/>
      <c r="D5" s="348"/>
      <c r="E5" s="351"/>
      <c r="F5" s="354"/>
      <c r="G5" s="393"/>
      <c r="H5" s="395" t="s">
        <v>128</v>
      </c>
      <c r="I5" s="374" t="s">
        <v>129</v>
      </c>
      <c r="J5" s="376" t="s">
        <v>130</v>
      </c>
      <c r="K5" s="387" t="s">
        <v>3</v>
      </c>
      <c r="L5" s="397"/>
      <c r="M5" s="398"/>
      <c r="N5" s="371"/>
      <c r="O5" s="373"/>
    </row>
    <row r="6" spans="1:19" ht="94.5" customHeight="1" thickBot="1" x14ac:dyDescent="0.3">
      <c r="A6" s="391"/>
      <c r="B6" s="346"/>
      <c r="C6" s="346"/>
      <c r="D6" s="349"/>
      <c r="E6" s="352"/>
      <c r="F6" s="355"/>
      <c r="G6" s="394"/>
      <c r="H6" s="396"/>
      <c r="I6" s="375"/>
      <c r="J6" s="377"/>
      <c r="K6" s="388"/>
      <c r="L6" s="9" t="s">
        <v>48</v>
      </c>
      <c r="M6" s="10" t="s">
        <v>49</v>
      </c>
      <c r="N6" s="371"/>
      <c r="O6" s="373"/>
    </row>
    <row r="7" spans="1:19" ht="14.25" customHeight="1" thickBot="1" x14ac:dyDescent="0.3">
      <c r="A7" s="12" t="s">
        <v>7</v>
      </c>
      <c r="B7" s="296" t="s">
        <v>56</v>
      </c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13"/>
      <c r="O7" s="14"/>
    </row>
    <row r="8" spans="1:19" ht="14.25" customHeight="1" thickBot="1" x14ac:dyDescent="0.3">
      <c r="A8" s="15" t="s">
        <v>7</v>
      </c>
      <c r="B8" s="16" t="s">
        <v>7</v>
      </c>
      <c r="C8" s="298" t="s">
        <v>46</v>
      </c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17"/>
      <c r="O8" s="18"/>
    </row>
    <row r="9" spans="1:19" ht="29.4" customHeight="1" x14ac:dyDescent="0.25">
      <c r="A9" s="218" t="s">
        <v>7</v>
      </c>
      <c r="B9" s="220" t="s">
        <v>7</v>
      </c>
      <c r="C9" s="222" t="s">
        <v>7</v>
      </c>
      <c r="D9" s="224" t="s">
        <v>57</v>
      </c>
      <c r="E9" s="226" t="s">
        <v>30</v>
      </c>
      <c r="F9" s="228" t="s">
        <v>63</v>
      </c>
      <c r="G9" s="102" t="s">
        <v>28</v>
      </c>
      <c r="H9" s="91">
        <v>9319.2000000000007</v>
      </c>
      <c r="I9" s="19">
        <v>9535.4</v>
      </c>
      <c r="J9" s="20">
        <v>9443.9</v>
      </c>
      <c r="K9" s="72" t="s">
        <v>66</v>
      </c>
      <c r="L9" s="189">
        <v>29</v>
      </c>
      <c r="M9" s="190">
        <v>29</v>
      </c>
      <c r="N9" s="230"/>
      <c r="O9" s="378"/>
    </row>
    <row r="10" spans="1:19" ht="40.200000000000003" customHeight="1" x14ac:dyDescent="0.25">
      <c r="A10" s="326"/>
      <c r="B10" s="327"/>
      <c r="C10" s="248"/>
      <c r="D10" s="328"/>
      <c r="E10" s="252"/>
      <c r="F10" s="329"/>
      <c r="G10" s="147" t="s">
        <v>103</v>
      </c>
      <c r="H10" s="148">
        <v>1524.6</v>
      </c>
      <c r="I10" s="39">
        <v>1533.9</v>
      </c>
      <c r="J10" s="90">
        <v>1432</v>
      </c>
      <c r="K10" s="76" t="s">
        <v>58</v>
      </c>
      <c r="L10" s="191">
        <v>3530</v>
      </c>
      <c r="M10" s="192">
        <v>3512</v>
      </c>
      <c r="N10" s="379"/>
      <c r="O10" s="380"/>
    </row>
    <row r="11" spans="1:19" ht="25.8" customHeight="1" thickBot="1" x14ac:dyDescent="0.3">
      <c r="A11" s="326"/>
      <c r="B11" s="327"/>
      <c r="C11" s="248"/>
      <c r="D11" s="328"/>
      <c r="E11" s="252"/>
      <c r="F11" s="329"/>
      <c r="G11" s="144" t="s">
        <v>43</v>
      </c>
      <c r="H11" s="149">
        <v>0</v>
      </c>
      <c r="I11" s="145">
        <v>0</v>
      </c>
      <c r="J11" s="146">
        <v>0</v>
      </c>
      <c r="K11" s="73"/>
      <c r="L11" s="191"/>
      <c r="M11" s="192"/>
      <c r="N11" s="379"/>
      <c r="O11" s="380"/>
    </row>
    <row r="12" spans="1:19" ht="23.4" customHeight="1" thickBot="1" x14ac:dyDescent="0.3">
      <c r="A12" s="219"/>
      <c r="B12" s="221"/>
      <c r="C12" s="223"/>
      <c r="D12" s="225"/>
      <c r="E12" s="227"/>
      <c r="F12" s="229"/>
      <c r="G12" s="105" t="s">
        <v>8</v>
      </c>
      <c r="H12" s="93">
        <f>SUM(H9:H11)</f>
        <v>10843.800000000001</v>
      </c>
      <c r="I12" s="93">
        <f t="shared" ref="I12:J12" si="0">SUM(I9:I11)</f>
        <v>11069.3</v>
      </c>
      <c r="J12" s="93">
        <f t="shared" si="0"/>
        <v>10875.9</v>
      </c>
      <c r="K12" s="74"/>
      <c r="L12" s="193"/>
      <c r="M12" s="194"/>
      <c r="N12" s="381"/>
      <c r="O12" s="382"/>
    </row>
    <row r="13" spans="1:19" ht="25.95" customHeight="1" x14ac:dyDescent="0.25">
      <c r="A13" s="218" t="s">
        <v>7</v>
      </c>
      <c r="B13" s="220" t="s">
        <v>7</v>
      </c>
      <c r="C13" s="222" t="s">
        <v>9</v>
      </c>
      <c r="D13" s="224" t="s">
        <v>64</v>
      </c>
      <c r="E13" s="226" t="s">
        <v>30</v>
      </c>
      <c r="F13" s="228" t="s">
        <v>63</v>
      </c>
      <c r="G13" s="104" t="s">
        <v>122</v>
      </c>
      <c r="H13" s="24">
        <v>4412.7</v>
      </c>
      <c r="I13" s="19">
        <v>4442</v>
      </c>
      <c r="J13" s="20">
        <v>4442</v>
      </c>
      <c r="K13" s="75" t="s">
        <v>31</v>
      </c>
      <c r="L13" s="189">
        <v>877</v>
      </c>
      <c r="M13" s="190">
        <v>924</v>
      </c>
      <c r="N13" s="230" t="s">
        <v>144</v>
      </c>
      <c r="O13" s="231"/>
    </row>
    <row r="14" spans="1:19" ht="25.95" customHeight="1" x14ac:dyDescent="0.25">
      <c r="A14" s="326"/>
      <c r="B14" s="327"/>
      <c r="C14" s="248"/>
      <c r="D14" s="328"/>
      <c r="E14" s="252"/>
      <c r="F14" s="329"/>
      <c r="G14" s="119" t="s">
        <v>43</v>
      </c>
      <c r="H14" s="21">
        <v>0</v>
      </c>
      <c r="I14" s="22">
        <v>14.5</v>
      </c>
      <c r="J14" s="23">
        <v>14.5</v>
      </c>
      <c r="K14" s="196"/>
      <c r="L14" s="191"/>
      <c r="M14" s="192"/>
      <c r="N14" s="379"/>
      <c r="O14" s="383"/>
    </row>
    <row r="15" spans="1:19" ht="26.4" customHeight="1" thickBot="1" x14ac:dyDescent="0.3">
      <c r="A15" s="219"/>
      <c r="B15" s="221"/>
      <c r="C15" s="223"/>
      <c r="D15" s="225"/>
      <c r="E15" s="227"/>
      <c r="F15" s="229"/>
      <c r="G15" s="103" t="s">
        <v>8</v>
      </c>
      <c r="H15" s="25">
        <f>H13+H14</f>
        <v>4412.7</v>
      </c>
      <c r="I15" s="25">
        <f t="shared" ref="I15:J15" si="1">I13+I14</f>
        <v>4456.5</v>
      </c>
      <c r="J15" s="25">
        <f t="shared" si="1"/>
        <v>4456.5</v>
      </c>
      <c r="K15" s="76" t="s">
        <v>21</v>
      </c>
      <c r="L15" s="193">
        <v>610</v>
      </c>
      <c r="M15" s="194">
        <v>605</v>
      </c>
      <c r="N15" s="232"/>
      <c r="O15" s="233"/>
    </row>
    <row r="16" spans="1:19" ht="14.4" customHeight="1" x14ac:dyDescent="0.25">
      <c r="A16" s="218" t="s">
        <v>7</v>
      </c>
      <c r="B16" s="220" t="s">
        <v>7</v>
      </c>
      <c r="C16" s="222" t="s">
        <v>18</v>
      </c>
      <c r="D16" s="224" t="s">
        <v>123</v>
      </c>
      <c r="E16" s="226" t="s">
        <v>30</v>
      </c>
      <c r="F16" s="228" t="s">
        <v>63</v>
      </c>
      <c r="G16" s="104" t="s">
        <v>122</v>
      </c>
      <c r="H16" s="24">
        <v>26.1</v>
      </c>
      <c r="I16" s="19">
        <v>28</v>
      </c>
      <c r="J16" s="20">
        <v>28</v>
      </c>
      <c r="K16" s="75" t="s">
        <v>21</v>
      </c>
      <c r="L16" s="189">
        <v>5</v>
      </c>
      <c r="M16" s="190">
        <v>5</v>
      </c>
      <c r="N16" s="230"/>
      <c r="O16" s="231"/>
    </row>
    <row r="17" spans="1:16" ht="36" customHeight="1" thickBot="1" x14ac:dyDescent="0.3">
      <c r="A17" s="219"/>
      <c r="B17" s="221"/>
      <c r="C17" s="223"/>
      <c r="D17" s="225"/>
      <c r="E17" s="227"/>
      <c r="F17" s="229"/>
      <c r="G17" s="103" t="s">
        <v>8</v>
      </c>
      <c r="H17" s="25">
        <f>SUM(H16)</f>
        <v>26.1</v>
      </c>
      <c r="I17" s="26">
        <f>SUM(I16:I16)</f>
        <v>28</v>
      </c>
      <c r="J17" s="27">
        <f>SUM(J16:J16)</f>
        <v>28</v>
      </c>
      <c r="K17" s="76" t="s">
        <v>145</v>
      </c>
      <c r="L17" s="199">
        <v>30</v>
      </c>
      <c r="M17" s="198">
        <v>30</v>
      </c>
      <c r="N17" s="232"/>
      <c r="O17" s="233"/>
    </row>
    <row r="18" spans="1:16" ht="15" customHeight="1" thickBot="1" x14ac:dyDescent="0.3">
      <c r="A18" s="42" t="s">
        <v>7</v>
      </c>
      <c r="B18" s="77" t="s">
        <v>7</v>
      </c>
      <c r="C18" s="356" t="s">
        <v>10</v>
      </c>
      <c r="D18" s="309"/>
      <c r="E18" s="309"/>
      <c r="F18" s="309"/>
      <c r="G18" s="357"/>
      <c r="H18" s="29">
        <f>H12+H15+H17</f>
        <v>15282.6</v>
      </c>
      <c r="I18" s="29">
        <f t="shared" ref="I18:J18" si="2">I12+I15+I17</f>
        <v>15553.8</v>
      </c>
      <c r="J18" s="29">
        <f t="shared" si="2"/>
        <v>15360.4</v>
      </c>
      <c r="K18" s="30"/>
      <c r="L18" s="31"/>
      <c r="M18" s="110"/>
      <c r="N18" s="236"/>
      <c r="O18" s="384"/>
    </row>
    <row r="19" spans="1:16" ht="15" customHeight="1" thickBot="1" x14ac:dyDescent="0.3">
      <c r="A19" s="42" t="s">
        <v>7</v>
      </c>
      <c r="B19" s="78" t="s">
        <v>9</v>
      </c>
      <c r="C19" s="358" t="s">
        <v>33</v>
      </c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85"/>
      <c r="O19" s="386"/>
    </row>
    <row r="20" spans="1:16" ht="12.75" customHeight="1" x14ac:dyDescent="0.25">
      <c r="A20" s="264" t="s">
        <v>7</v>
      </c>
      <c r="B20" s="313" t="s">
        <v>9</v>
      </c>
      <c r="C20" s="222" t="s">
        <v>7</v>
      </c>
      <c r="D20" s="249" t="s">
        <v>44</v>
      </c>
      <c r="E20" s="360" t="s">
        <v>30</v>
      </c>
      <c r="F20" s="228" t="s">
        <v>63</v>
      </c>
      <c r="G20" s="102" t="s">
        <v>28</v>
      </c>
      <c r="H20" s="91">
        <v>5149.7</v>
      </c>
      <c r="I20" s="19">
        <v>5675.1</v>
      </c>
      <c r="J20" s="152">
        <v>5503.7</v>
      </c>
      <c r="K20" s="362" t="s">
        <v>53</v>
      </c>
      <c r="L20" s="174" t="s">
        <v>140</v>
      </c>
      <c r="M20" s="200" t="s">
        <v>140</v>
      </c>
      <c r="N20" s="427" t="s">
        <v>151</v>
      </c>
      <c r="O20" s="428"/>
      <c r="P20" s="6"/>
    </row>
    <row r="21" spans="1:16" ht="12.75" customHeight="1" x14ac:dyDescent="0.25">
      <c r="A21" s="265"/>
      <c r="B21" s="254"/>
      <c r="C21" s="248"/>
      <c r="D21" s="250"/>
      <c r="E21" s="329"/>
      <c r="F21" s="329"/>
      <c r="G21" s="147" t="s">
        <v>103</v>
      </c>
      <c r="H21" s="148">
        <v>216.4</v>
      </c>
      <c r="I21" s="39">
        <v>256.5</v>
      </c>
      <c r="J21" s="90">
        <v>230.7</v>
      </c>
      <c r="K21" s="363"/>
      <c r="L21" s="175"/>
      <c r="M21" s="201"/>
      <c r="N21" s="429"/>
      <c r="O21" s="430"/>
      <c r="P21" s="6"/>
    </row>
    <row r="22" spans="1:16" ht="12.75" customHeight="1" x14ac:dyDescent="0.25">
      <c r="A22" s="265"/>
      <c r="B22" s="254"/>
      <c r="C22" s="248"/>
      <c r="D22" s="250"/>
      <c r="E22" s="329"/>
      <c r="F22" s="329"/>
      <c r="G22" s="147" t="s">
        <v>43</v>
      </c>
      <c r="H22" s="148">
        <v>0</v>
      </c>
      <c r="I22" s="39">
        <v>0</v>
      </c>
      <c r="J22" s="90">
        <v>0</v>
      </c>
      <c r="K22" s="157"/>
      <c r="L22" s="176"/>
      <c r="M22" s="202"/>
      <c r="N22" s="429"/>
      <c r="O22" s="430"/>
      <c r="P22" s="6"/>
    </row>
    <row r="23" spans="1:16" ht="12.75" customHeight="1" x14ac:dyDescent="0.25">
      <c r="A23" s="265"/>
      <c r="B23" s="254"/>
      <c r="C23" s="248"/>
      <c r="D23" s="250"/>
      <c r="E23" s="329"/>
      <c r="F23" s="329"/>
      <c r="G23" s="119"/>
      <c r="H23" s="23"/>
      <c r="I23" s="22"/>
      <c r="J23" s="23"/>
      <c r="K23" s="157"/>
      <c r="L23" s="176"/>
      <c r="M23" s="202"/>
      <c r="N23" s="429"/>
      <c r="O23" s="430"/>
      <c r="P23" s="6"/>
    </row>
    <row r="24" spans="1:16" ht="24.6" customHeight="1" thickBot="1" x14ac:dyDescent="0.3">
      <c r="A24" s="266"/>
      <c r="B24" s="314"/>
      <c r="C24" s="223"/>
      <c r="D24" s="251"/>
      <c r="E24" s="361"/>
      <c r="F24" s="229"/>
      <c r="G24" s="103" t="s">
        <v>8</v>
      </c>
      <c r="H24" s="45">
        <f>H20+H21+H22+H23</f>
        <v>5366.0999999999995</v>
      </c>
      <c r="I24" s="41">
        <f>I20+I21+I22+I23</f>
        <v>5931.6</v>
      </c>
      <c r="J24" s="153">
        <f>J20+J21+J22+J23</f>
        <v>5734.4</v>
      </c>
      <c r="K24" s="94" t="s">
        <v>65</v>
      </c>
      <c r="L24" s="177" t="s">
        <v>124</v>
      </c>
      <c r="M24" s="203" t="s">
        <v>146</v>
      </c>
      <c r="N24" s="431"/>
      <c r="O24" s="432"/>
      <c r="P24" s="6"/>
    </row>
    <row r="25" spans="1:16" ht="22.2" customHeight="1" x14ac:dyDescent="0.25">
      <c r="A25" s="330" t="s">
        <v>7</v>
      </c>
      <c r="B25" s="253" t="s">
        <v>9</v>
      </c>
      <c r="C25" s="256" t="s">
        <v>9</v>
      </c>
      <c r="D25" s="258" t="s">
        <v>45</v>
      </c>
      <c r="E25" s="324" t="s">
        <v>30</v>
      </c>
      <c r="F25" s="228" t="s">
        <v>63</v>
      </c>
      <c r="G25" s="104" t="s">
        <v>104</v>
      </c>
      <c r="H25" s="91">
        <v>13934.7</v>
      </c>
      <c r="I25" s="19">
        <v>14242.2</v>
      </c>
      <c r="J25" s="43">
        <v>14220.1</v>
      </c>
      <c r="K25" s="109" t="s">
        <v>26</v>
      </c>
      <c r="L25" s="178" t="s">
        <v>141</v>
      </c>
      <c r="M25" s="204" t="s">
        <v>147</v>
      </c>
      <c r="N25" s="433" t="s">
        <v>125</v>
      </c>
      <c r="O25" s="434"/>
      <c r="P25" s="6"/>
    </row>
    <row r="26" spans="1:16" ht="12.6" customHeight="1" x14ac:dyDescent="0.25">
      <c r="A26" s="326"/>
      <c r="B26" s="254"/>
      <c r="C26" s="248"/>
      <c r="D26" s="259"/>
      <c r="E26" s="252"/>
      <c r="F26" s="329"/>
      <c r="G26" s="195" t="s">
        <v>100</v>
      </c>
      <c r="H26" s="92">
        <v>1635.8</v>
      </c>
      <c r="I26" s="39">
        <v>1635.8</v>
      </c>
      <c r="J26" s="148">
        <v>1635.6</v>
      </c>
      <c r="K26" s="95"/>
      <c r="L26" s="176"/>
      <c r="M26" s="205"/>
      <c r="N26" s="435"/>
      <c r="O26" s="436"/>
      <c r="P26" s="6"/>
    </row>
    <row r="27" spans="1:16" ht="22.8" customHeight="1" x14ac:dyDescent="0.25">
      <c r="A27" s="326"/>
      <c r="B27" s="254"/>
      <c r="C27" s="248"/>
      <c r="D27" s="259"/>
      <c r="E27" s="252"/>
      <c r="F27" s="329"/>
      <c r="G27" s="119" t="s">
        <v>43</v>
      </c>
      <c r="H27" s="23">
        <v>0</v>
      </c>
      <c r="I27" s="22">
        <v>129.30000000000001</v>
      </c>
      <c r="J27" s="23">
        <v>121.7</v>
      </c>
      <c r="K27" s="95"/>
      <c r="L27" s="176"/>
      <c r="M27" s="205"/>
      <c r="N27" s="435"/>
      <c r="O27" s="436"/>
      <c r="P27" s="6"/>
    </row>
    <row r="28" spans="1:16" ht="19.2" customHeight="1" thickBot="1" x14ac:dyDescent="0.3">
      <c r="A28" s="331"/>
      <c r="B28" s="255"/>
      <c r="C28" s="257"/>
      <c r="D28" s="260"/>
      <c r="E28" s="325"/>
      <c r="F28" s="229"/>
      <c r="G28" s="105" t="s">
        <v>8</v>
      </c>
      <c r="H28" s="93">
        <f>SUM(H25:H27)</f>
        <v>15570.5</v>
      </c>
      <c r="I28" s="26">
        <f>SUM(I25:I27)</f>
        <v>16007.3</v>
      </c>
      <c r="J28" s="54">
        <f>SUM(J25:J27)</f>
        <v>15977.400000000001</v>
      </c>
      <c r="K28" s="96"/>
      <c r="L28" s="177"/>
      <c r="M28" s="206"/>
      <c r="N28" s="437"/>
      <c r="O28" s="438"/>
      <c r="P28" s="6"/>
    </row>
    <row r="29" spans="1:16" ht="14.4" customHeight="1" x14ac:dyDescent="0.25">
      <c r="A29" s="264" t="s">
        <v>7</v>
      </c>
      <c r="B29" s="313" t="s">
        <v>9</v>
      </c>
      <c r="C29" s="222" t="s">
        <v>18</v>
      </c>
      <c r="D29" s="249" t="s">
        <v>139</v>
      </c>
      <c r="E29" s="226" t="s">
        <v>30</v>
      </c>
      <c r="F29" s="228" t="s">
        <v>63</v>
      </c>
      <c r="G29" s="102" t="s">
        <v>28</v>
      </c>
      <c r="H29" s="91">
        <v>2.5</v>
      </c>
      <c r="I29" s="19">
        <v>2.5</v>
      </c>
      <c r="J29" s="43">
        <v>1.9</v>
      </c>
      <c r="K29" s="340" t="s">
        <v>22</v>
      </c>
      <c r="L29" s="174" t="s">
        <v>142</v>
      </c>
      <c r="M29" s="207" t="s">
        <v>148</v>
      </c>
      <c r="N29" s="433"/>
      <c r="O29" s="450"/>
      <c r="P29" s="6"/>
    </row>
    <row r="30" spans="1:16" ht="13.2" customHeight="1" thickBot="1" x14ac:dyDescent="0.3">
      <c r="A30" s="266"/>
      <c r="B30" s="314"/>
      <c r="C30" s="223"/>
      <c r="D30" s="251"/>
      <c r="E30" s="227"/>
      <c r="F30" s="229"/>
      <c r="G30" s="103" t="s">
        <v>8</v>
      </c>
      <c r="H30" s="45">
        <f t="shared" ref="H30:J30" si="3">SUM(H29:H29)</f>
        <v>2.5</v>
      </c>
      <c r="I30" s="41">
        <f t="shared" si="3"/>
        <v>2.5</v>
      </c>
      <c r="J30" s="153">
        <f t="shared" si="3"/>
        <v>1.9</v>
      </c>
      <c r="K30" s="341"/>
      <c r="L30" s="177"/>
      <c r="M30" s="206"/>
      <c r="N30" s="451"/>
      <c r="O30" s="452"/>
      <c r="P30" s="6"/>
    </row>
    <row r="31" spans="1:16" ht="24" customHeight="1" thickBot="1" x14ac:dyDescent="0.3">
      <c r="A31" s="264" t="s">
        <v>7</v>
      </c>
      <c r="B31" s="313" t="s">
        <v>9</v>
      </c>
      <c r="C31" s="222" t="s">
        <v>20</v>
      </c>
      <c r="D31" s="249" t="s">
        <v>59</v>
      </c>
      <c r="E31" s="226" t="s">
        <v>30</v>
      </c>
      <c r="F31" s="228" t="s">
        <v>63</v>
      </c>
      <c r="G31" s="102" t="s">
        <v>28</v>
      </c>
      <c r="H31" s="91">
        <v>0</v>
      </c>
      <c r="I31" s="19">
        <v>0</v>
      </c>
      <c r="J31" s="20">
        <v>0</v>
      </c>
      <c r="K31" s="337" t="s">
        <v>26</v>
      </c>
      <c r="L31" s="210" t="s">
        <v>152</v>
      </c>
      <c r="M31" s="208" t="s">
        <v>149</v>
      </c>
      <c r="N31" s="433" t="s">
        <v>150</v>
      </c>
      <c r="O31" s="439"/>
      <c r="P31" s="6"/>
    </row>
    <row r="32" spans="1:16" ht="18" customHeight="1" thickBot="1" x14ac:dyDescent="0.3">
      <c r="A32" s="265"/>
      <c r="B32" s="254"/>
      <c r="C32" s="248"/>
      <c r="D32" s="250"/>
      <c r="E32" s="252"/>
      <c r="F32" s="329"/>
      <c r="G32" s="102" t="s">
        <v>43</v>
      </c>
      <c r="H32" s="92">
        <v>0</v>
      </c>
      <c r="I32" s="39">
        <v>0</v>
      </c>
      <c r="J32" s="90">
        <v>0</v>
      </c>
      <c r="K32" s="338"/>
      <c r="L32" s="211"/>
      <c r="M32" s="169"/>
      <c r="N32" s="453"/>
      <c r="O32" s="440"/>
      <c r="P32" s="6"/>
    </row>
    <row r="33" spans="1:16" ht="23.4" customHeight="1" thickBot="1" x14ac:dyDescent="0.3">
      <c r="A33" s="265"/>
      <c r="B33" s="254"/>
      <c r="C33" s="248"/>
      <c r="D33" s="250"/>
      <c r="E33" s="252"/>
      <c r="F33" s="329"/>
      <c r="G33" s="106" t="s">
        <v>104</v>
      </c>
      <c r="H33" s="23">
        <v>1272.9000000000001</v>
      </c>
      <c r="I33" s="22">
        <v>1302.8</v>
      </c>
      <c r="J33" s="154">
        <v>1302.8</v>
      </c>
      <c r="K33" s="338"/>
      <c r="L33" s="211"/>
      <c r="M33" s="169"/>
      <c r="N33" s="453"/>
      <c r="O33" s="440"/>
      <c r="P33" s="6"/>
    </row>
    <row r="34" spans="1:16" ht="12.6" customHeight="1" thickBot="1" x14ac:dyDescent="0.3">
      <c r="A34" s="266"/>
      <c r="B34" s="314"/>
      <c r="C34" s="223"/>
      <c r="D34" s="251"/>
      <c r="E34" s="227"/>
      <c r="F34" s="227"/>
      <c r="G34" s="107" t="s">
        <v>8</v>
      </c>
      <c r="H34" s="45">
        <f>SUM(H31:H33)</f>
        <v>1272.9000000000001</v>
      </c>
      <c r="I34" s="41">
        <f t="shared" ref="I34:J34" si="4">SUM(I31:I33)</f>
        <v>1302.8</v>
      </c>
      <c r="J34" s="27">
        <f t="shared" si="4"/>
        <v>1302.8</v>
      </c>
      <c r="K34" s="339"/>
      <c r="L34" s="212"/>
      <c r="M34" s="209"/>
      <c r="N34" s="441"/>
      <c r="O34" s="442"/>
      <c r="P34" s="6"/>
    </row>
    <row r="35" spans="1:16" ht="12" customHeight="1" thickBot="1" x14ac:dyDescent="0.3">
      <c r="A35" s="42" t="s">
        <v>7</v>
      </c>
      <c r="B35" s="28" t="s">
        <v>9</v>
      </c>
      <c r="C35" s="291" t="s">
        <v>10</v>
      </c>
      <c r="D35" s="292"/>
      <c r="E35" s="342"/>
      <c r="F35" s="342"/>
      <c r="G35" s="293"/>
      <c r="H35" s="151">
        <f>H24+H28+H34+H30</f>
        <v>22212</v>
      </c>
      <c r="I35" s="137">
        <f>I24+I28+I34+I30</f>
        <v>23244.2</v>
      </c>
      <c r="J35" s="134">
        <f>J24+J28+J34+J30</f>
        <v>23016.500000000004</v>
      </c>
      <c r="K35" s="29"/>
      <c r="L35" s="31"/>
      <c r="M35" s="31"/>
      <c r="N35" s="236"/>
      <c r="O35" s="384"/>
      <c r="P35" s="6"/>
    </row>
    <row r="36" spans="1:16" ht="24" customHeight="1" thickBot="1" x14ac:dyDescent="0.3">
      <c r="A36" s="15" t="s">
        <v>7</v>
      </c>
      <c r="B36" s="16" t="s">
        <v>18</v>
      </c>
      <c r="C36" s="335" t="s">
        <v>34</v>
      </c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85"/>
      <c r="O36" s="386"/>
      <c r="P36" s="6"/>
    </row>
    <row r="37" spans="1:16" ht="12" customHeight="1" x14ac:dyDescent="0.25">
      <c r="A37" s="264" t="s">
        <v>7</v>
      </c>
      <c r="B37" s="313" t="s">
        <v>18</v>
      </c>
      <c r="C37" s="222" t="s">
        <v>7</v>
      </c>
      <c r="D37" s="249" t="s">
        <v>35</v>
      </c>
      <c r="E37" s="226" t="s">
        <v>30</v>
      </c>
      <c r="F37" s="226" t="s">
        <v>63</v>
      </c>
      <c r="G37" s="97" t="s">
        <v>28</v>
      </c>
      <c r="H37" s="91">
        <v>1814.9</v>
      </c>
      <c r="I37" s="19">
        <v>1821.7</v>
      </c>
      <c r="J37" s="43">
        <v>1811.6</v>
      </c>
      <c r="K37" s="332" t="s">
        <v>68</v>
      </c>
      <c r="L37" s="180">
        <v>4</v>
      </c>
      <c r="M37" s="207" t="s">
        <v>153</v>
      </c>
      <c r="N37" s="454"/>
      <c r="O37" s="237"/>
    </row>
    <row r="38" spans="1:16" ht="15" customHeight="1" x14ac:dyDescent="0.25">
      <c r="A38" s="265"/>
      <c r="B38" s="254"/>
      <c r="C38" s="248"/>
      <c r="D38" s="250"/>
      <c r="E38" s="252"/>
      <c r="F38" s="252"/>
      <c r="G38" s="147" t="s">
        <v>103</v>
      </c>
      <c r="H38" s="148">
        <v>170.4</v>
      </c>
      <c r="I38" s="39">
        <v>189.8</v>
      </c>
      <c r="J38" s="90">
        <v>152.6</v>
      </c>
      <c r="K38" s="333"/>
      <c r="L38" s="181"/>
      <c r="M38" s="205"/>
      <c r="N38" s="455"/>
      <c r="O38" s="456"/>
    </row>
    <row r="39" spans="1:16" ht="15" customHeight="1" x14ac:dyDescent="0.25">
      <c r="A39" s="265"/>
      <c r="B39" s="254"/>
      <c r="C39" s="248"/>
      <c r="D39" s="250"/>
      <c r="E39" s="252"/>
      <c r="F39" s="252"/>
      <c r="G39" s="147" t="s">
        <v>43</v>
      </c>
      <c r="H39" s="148">
        <v>0</v>
      </c>
      <c r="I39" s="39">
        <v>19.7</v>
      </c>
      <c r="J39" s="90">
        <v>19.7</v>
      </c>
      <c r="K39" s="333"/>
      <c r="L39" s="181"/>
      <c r="M39" s="205"/>
      <c r="N39" s="455"/>
      <c r="O39" s="456"/>
    </row>
    <row r="40" spans="1:16" ht="15" customHeight="1" x14ac:dyDescent="0.25">
      <c r="A40" s="265"/>
      <c r="B40" s="254"/>
      <c r="C40" s="248"/>
      <c r="D40" s="250"/>
      <c r="E40" s="252"/>
      <c r="F40" s="252"/>
      <c r="G40" s="98"/>
      <c r="H40" s="23"/>
      <c r="I40" s="22"/>
      <c r="J40" s="23"/>
      <c r="K40" s="333"/>
      <c r="L40" s="181"/>
      <c r="M40" s="205"/>
      <c r="N40" s="455"/>
      <c r="O40" s="456"/>
    </row>
    <row r="41" spans="1:16" ht="15.6" customHeight="1" thickBot="1" x14ac:dyDescent="0.3">
      <c r="A41" s="266"/>
      <c r="B41" s="314"/>
      <c r="C41" s="223"/>
      <c r="D41" s="251"/>
      <c r="E41" s="227"/>
      <c r="F41" s="227"/>
      <c r="G41" s="99" t="s">
        <v>8</v>
      </c>
      <c r="H41" s="45">
        <f>SUM(H37:H40)</f>
        <v>1985.3000000000002</v>
      </c>
      <c r="I41" s="41">
        <f>SUM(I37:I40)</f>
        <v>2031.2</v>
      </c>
      <c r="J41" s="153">
        <f>SUM(J37:J40)</f>
        <v>1983.8999999999999</v>
      </c>
      <c r="K41" s="334"/>
      <c r="L41" s="182"/>
      <c r="M41" s="213"/>
      <c r="N41" s="238"/>
      <c r="O41" s="239"/>
      <c r="P41" s="6"/>
    </row>
    <row r="42" spans="1:16" ht="22.2" customHeight="1" x14ac:dyDescent="0.25">
      <c r="A42" s="264" t="s">
        <v>7</v>
      </c>
      <c r="B42" s="313" t="s">
        <v>18</v>
      </c>
      <c r="C42" s="222" t="s">
        <v>18</v>
      </c>
      <c r="D42" s="249" t="s">
        <v>23</v>
      </c>
      <c r="E42" s="226" t="s">
        <v>30</v>
      </c>
      <c r="F42" s="226" t="s">
        <v>63</v>
      </c>
      <c r="G42" s="100" t="s">
        <v>104</v>
      </c>
      <c r="H42" s="24">
        <v>33</v>
      </c>
      <c r="I42" s="19">
        <v>33</v>
      </c>
      <c r="J42" s="43">
        <v>33</v>
      </c>
      <c r="K42" s="332" t="s">
        <v>67</v>
      </c>
      <c r="L42" s="183">
        <v>103</v>
      </c>
      <c r="M42" s="214" t="s">
        <v>154</v>
      </c>
      <c r="N42" s="433" t="s">
        <v>155</v>
      </c>
      <c r="O42" s="439"/>
      <c r="P42" s="6"/>
    </row>
    <row r="43" spans="1:16" ht="30" customHeight="1" x14ac:dyDescent="0.25">
      <c r="A43" s="265"/>
      <c r="B43" s="254"/>
      <c r="C43" s="248"/>
      <c r="D43" s="250"/>
      <c r="E43" s="252"/>
      <c r="F43" s="252"/>
      <c r="G43" s="158"/>
      <c r="H43" s="159"/>
      <c r="I43" s="160"/>
      <c r="J43" s="161"/>
      <c r="K43" s="457"/>
      <c r="L43" s="181"/>
      <c r="M43" s="205"/>
      <c r="N43" s="435"/>
      <c r="O43" s="440"/>
      <c r="P43" s="6"/>
    </row>
    <row r="44" spans="1:16" ht="13.2" customHeight="1" x14ac:dyDescent="0.25">
      <c r="A44" s="265"/>
      <c r="B44" s="254"/>
      <c r="C44" s="248"/>
      <c r="D44" s="250"/>
      <c r="E44" s="252"/>
      <c r="F44" s="252"/>
      <c r="G44" s="101" t="s">
        <v>43</v>
      </c>
      <c r="H44" s="89">
        <v>0</v>
      </c>
      <c r="I44" s="39">
        <v>0</v>
      </c>
      <c r="J44" s="90">
        <v>0</v>
      </c>
      <c r="K44" s="168"/>
      <c r="L44" s="185"/>
      <c r="M44" s="201"/>
      <c r="N44" s="435"/>
      <c r="O44" s="440"/>
      <c r="P44" s="6"/>
    </row>
    <row r="45" spans="1:16" ht="22.2" customHeight="1" x14ac:dyDescent="0.25">
      <c r="A45" s="265"/>
      <c r="B45" s="254"/>
      <c r="C45" s="248"/>
      <c r="D45" s="250"/>
      <c r="E45" s="252"/>
      <c r="F45" s="252"/>
      <c r="G45" s="98" t="s">
        <v>69</v>
      </c>
      <c r="H45" s="21">
        <v>371.6</v>
      </c>
      <c r="I45" s="22">
        <v>371.6</v>
      </c>
      <c r="J45" s="23">
        <v>312.3</v>
      </c>
      <c r="K45" s="333" t="s">
        <v>70</v>
      </c>
      <c r="L45" s="181">
        <v>3900</v>
      </c>
      <c r="M45" s="205" t="s">
        <v>156</v>
      </c>
      <c r="N45" s="435"/>
      <c r="O45" s="440"/>
      <c r="P45" s="6"/>
    </row>
    <row r="46" spans="1:16" ht="18" customHeight="1" thickBot="1" x14ac:dyDescent="0.3">
      <c r="A46" s="266"/>
      <c r="B46" s="314"/>
      <c r="C46" s="223"/>
      <c r="D46" s="251"/>
      <c r="E46" s="227"/>
      <c r="F46" s="227"/>
      <c r="G46" s="99" t="s">
        <v>8</v>
      </c>
      <c r="H46" s="41">
        <f>SUM(H42:H45)</f>
        <v>404.6</v>
      </c>
      <c r="I46" s="41">
        <f>SUM(I42:I45)</f>
        <v>404.6</v>
      </c>
      <c r="J46" s="41">
        <f>SUM(J42:J45)</f>
        <v>345.3</v>
      </c>
      <c r="K46" s="323"/>
      <c r="L46" s="182"/>
      <c r="M46" s="213"/>
      <c r="N46" s="441"/>
      <c r="O46" s="442"/>
      <c r="P46" s="6"/>
    </row>
    <row r="47" spans="1:16" ht="36.6" customHeight="1" x14ac:dyDescent="0.25">
      <c r="A47" s="264" t="s">
        <v>7</v>
      </c>
      <c r="B47" s="313" t="s">
        <v>18</v>
      </c>
      <c r="C47" s="222" t="s">
        <v>19</v>
      </c>
      <c r="D47" s="249" t="s">
        <v>105</v>
      </c>
      <c r="E47" s="226" t="s">
        <v>30</v>
      </c>
      <c r="F47" s="226" t="s">
        <v>63</v>
      </c>
      <c r="G47" s="100" t="s">
        <v>28</v>
      </c>
      <c r="H47" s="24">
        <v>7</v>
      </c>
      <c r="I47" s="19">
        <v>7</v>
      </c>
      <c r="J47" s="43">
        <v>7</v>
      </c>
      <c r="K47" s="79" t="s">
        <v>106</v>
      </c>
      <c r="L47" s="183">
        <v>6</v>
      </c>
      <c r="M47" s="214" t="s">
        <v>157</v>
      </c>
      <c r="N47" s="433"/>
      <c r="O47" s="439"/>
      <c r="P47" s="6"/>
    </row>
    <row r="48" spans="1:16" ht="11.4" customHeight="1" x14ac:dyDescent="0.25">
      <c r="A48" s="265"/>
      <c r="B48" s="254"/>
      <c r="C48" s="248"/>
      <c r="D48" s="250"/>
      <c r="E48" s="252"/>
      <c r="F48" s="252"/>
      <c r="G48" s="98" t="s">
        <v>104</v>
      </c>
      <c r="H48" s="21">
        <v>0</v>
      </c>
      <c r="I48" s="22">
        <v>0</v>
      </c>
      <c r="J48" s="23">
        <v>0</v>
      </c>
      <c r="K48" s="322"/>
      <c r="L48" s="44"/>
      <c r="M48" s="169"/>
      <c r="N48" s="435"/>
      <c r="O48" s="440"/>
      <c r="P48" s="6"/>
    </row>
    <row r="49" spans="1:16" ht="12.6" customHeight="1" thickBot="1" x14ac:dyDescent="0.3">
      <c r="A49" s="266"/>
      <c r="B49" s="314"/>
      <c r="C49" s="223"/>
      <c r="D49" s="251"/>
      <c r="E49" s="227"/>
      <c r="F49" s="227"/>
      <c r="G49" s="99" t="s">
        <v>8</v>
      </c>
      <c r="H49" s="41">
        <f>SUM(H47:H48)</f>
        <v>7</v>
      </c>
      <c r="I49" s="41">
        <f>SUM(I47:I48)</f>
        <v>7</v>
      </c>
      <c r="J49" s="41">
        <f>SUM(J47:J48)</f>
        <v>7</v>
      </c>
      <c r="K49" s="323"/>
      <c r="L49" s="46"/>
      <c r="M49" s="170"/>
      <c r="N49" s="441"/>
      <c r="O49" s="442"/>
      <c r="P49" s="6"/>
    </row>
    <row r="50" spans="1:16" ht="14.25" customHeight="1" thickBot="1" x14ac:dyDescent="0.3">
      <c r="A50" s="42" t="s">
        <v>7</v>
      </c>
      <c r="B50" s="28" t="s">
        <v>18</v>
      </c>
      <c r="C50" s="291" t="s">
        <v>10</v>
      </c>
      <c r="D50" s="292"/>
      <c r="E50" s="292"/>
      <c r="F50" s="292"/>
      <c r="G50" s="293"/>
      <c r="H50" s="29">
        <f>H41+H49+H46</f>
        <v>2396.9</v>
      </c>
      <c r="I50" s="29">
        <f>I41+I49+I46</f>
        <v>2442.8000000000002</v>
      </c>
      <c r="J50" s="29">
        <f>J41+J49+J46</f>
        <v>2336.1999999999998</v>
      </c>
      <c r="K50" s="30"/>
      <c r="L50" s="31"/>
      <c r="M50" s="31"/>
      <c r="N50" s="449"/>
      <c r="O50" s="317"/>
      <c r="P50" s="6"/>
    </row>
    <row r="51" spans="1:16" ht="13.2" customHeight="1" thickBot="1" x14ac:dyDescent="0.3">
      <c r="A51" s="15" t="s">
        <v>7</v>
      </c>
      <c r="B51" s="16" t="s">
        <v>19</v>
      </c>
      <c r="C51" s="358" t="s">
        <v>60</v>
      </c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18"/>
      <c r="O51" s="319"/>
      <c r="P51" s="6"/>
    </row>
    <row r="52" spans="1:16" ht="12.6" customHeight="1" x14ac:dyDescent="0.25">
      <c r="A52" s="264" t="s">
        <v>7</v>
      </c>
      <c r="B52" s="313" t="s">
        <v>19</v>
      </c>
      <c r="C52" s="222" t="s">
        <v>7</v>
      </c>
      <c r="D52" s="249" t="s">
        <v>24</v>
      </c>
      <c r="E52" s="226" t="s">
        <v>30</v>
      </c>
      <c r="F52" s="226" t="s">
        <v>63</v>
      </c>
      <c r="G52" s="100" t="s">
        <v>104</v>
      </c>
      <c r="H52" s="24">
        <v>184.2</v>
      </c>
      <c r="I52" s="19">
        <v>205.5</v>
      </c>
      <c r="J52" s="37">
        <v>205.5</v>
      </c>
      <c r="K52" s="261" t="s">
        <v>25</v>
      </c>
      <c r="L52" s="174" t="s">
        <v>126</v>
      </c>
      <c r="M52" s="179" t="s">
        <v>126</v>
      </c>
      <c r="N52" s="443"/>
      <c r="O52" s="444"/>
    </row>
    <row r="53" spans="1:16" ht="10.8" customHeight="1" x14ac:dyDescent="0.25">
      <c r="A53" s="265"/>
      <c r="B53" s="254"/>
      <c r="C53" s="248"/>
      <c r="D53" s="250"/>
      <c r="E53" s="252"/>
      <c r="F53" s="252"/>
      <c r="G53" s="147" t="s">
        <v>43</v>
      </c>
      <c r="H53" s="38">
        <v>0</v>
      </c>
      <c r="I53" s="39">
        <v>0</v>
      </c>
      <c r="J53" s="40">
        <v>0</v>
      </c>
      <c r="K53" s="262"/>
      <c r="L53" s="176"/>
      <c r="M53" s="184"/>
      <c r="N53" s="445"/>
      <c r="O53" s="446"/>
    </row>
    <row r="54" spans="1:16" ht="14.25" customHeight="1" x14ac:dyDescent="0.25">
      <c r="A54" s="265"/>
      <c r="B54" s="254"/>
      <c r="C54" s="248"/>
      <c r="D54" s="250"/>
      <c r="E54" s="252"/>
      <c r="F54" s="252"/>
      <c r="G54" s="147" t="s">
        <v>103</v>
      </c>
      <c r="H54" s="38">
        <v>0</v>
      </c>
      <c r="I54" s="39">
        <v>0.1</v>
      </c>
      <c r="J54" s="40">
        <v>0</v>
      </c>
      <c r="K54" s="262"/>
      <c r="L54" s="176"/>
      <c r="M54" s="184"/>
      <c r="N54" s="445"/>
      <c r="O54" s="446"/>
    </row>
    <row r="55" spans="1:16" ht="12.6" customHeight="1" x14ac:dyDescent="0.25">
      <c r="A55" s="265"/>
      <c r="B55" s="254"/>
      <c r="C55" s="248"/>
      <c r="D55" s="250"/>
      <c r="E55" s="252"/>
      <c r="F55" s="252"/>
      <c r="G55" s="98" t="s">
        <v>28</v>
      </c>
      <c r="H55" s="120">
        <v>34.700000000000003</v>
      </c>
      <c r="I55" s="22">
        <v>41.5</v>
      </c>
      <c r="J55" s="32">
        <v>41.5</v>
      </c>
      <c r="K55" s="262"/>
      <c r="L55" s="176"/>
      <c r="M55" s="184"/>
      <c r="N55" s="445"/>
      <c r="O55" s="446"/>
    </row>
    <row r="56" spans="1:16" ht="12.75" customHeight="1" thickBot="1" x14ac:dyDescent="0.3">
      <c r="A56" s="266"/>
      <c r="B56" s="314"/>
      <c r="C56" s="223"/>
      <c r="D56" s="251"/>
      <c r="E56" s="227"/>
      <c r="F56" s="227"/>
      <c r="G56" s="99" t="s">
        <v>8</v>
      </c>
      <c r="H56" s="47">
        <f>SUM(H52:H55)</f>
        <v>218.89999999999998</v>
      </c>
      <c r="I56" s="47">
        <f t="shared" ref="I56" si="5">SUM(I52:I55)</f>
        <v>247.1</v>
      </c>
      <c r="J56" s="47">
        <f>SUM(J52:J55)</f>
        <v>247</v>
      </c>
      <c r="K56" s="263"/>
      <c r="L56" s="177"/>
      <c r="M56" s="186"/>
      <c r="N56" s="447"/>
      <c r="O56" s="448"/>
      <c r="P56" s="6"/>
    </row>
    <row r="57" spans="1:16" ht="12.75" customHeight="1" x14ac:dyDescent="0.25">
      <c r="A57" s="330" t="s">
        <v>7</v>
      </c>
      <c r="B57" s="253" t="s">
        <v>19</v>
      </c>
      <c r="C57" s="256" t="s">
        <v>9</v>
      </c>
      <c r="D57" s="258" t="s">
        <v>131</v>
      </c>
      <c r="E57" s="226" t="s">
        <v>30</v>
      </c>
      <c r="F57" s="324" t="s">
        <v>63</v>
      </c>
      <c r="G57" s="102" t="s">
        <v>28</v>
      </c>
      <c r="H57" s="91">
        <v>110.6</v>
      </c>
      <c r="I57" s="37">
        <v>110.6</v>
      </c>
      <c r="J57" s="37">
        <v>110.6</v>
      </c>
      <c r="K57" s="261" t="s">
        <v>25</v>
      </c>
      <c r="L57" s="174" t="s">
        <v>143</v>
      </c>
      <c r="M57" s="179" t="s">
        <v>143</v>
      </c>
      <c r="N57" s="230"/>
      <c r="O57" s="378"/>
      <c r="P57" s="6"/>
    </row>
    <row r="58" spans="1:16" ht="12.75" customHeight="1" x14ac:dyDescent="0.25">
      <c r="A58" s="326"/>
      <c r="B58" s="254"/>
      <c r="C58" s="248"/>
      <c r="D58" s="259"/>
      <c r="E58" s="252"/>
      <c r="F58" s="252"/>
      <c r="G58" s="155" t="s">
        <v>103</v>
      </c>
      <c r="H58" s="92">
        <v>12</v>
      </c>
      <c r="I58" s="40">
        <v>12</v>
      </c>
      <c r="J58" s="40">
        <v>12</v>
      </c>
      <c r="K58" s="262"/>
      <c r="L58" s="33"/>
      <c r="M58" s="34"/>
      <c r="N58" s="379"/>
      <c r="O58" s="380"/>
      <c r="P58" s="6"/>
    </row>
    <row r="59" spans="1:16" ht="12.75" customHeight="1" x14ac:dyDescent="0.25">
      <c r="A59" s="326"/>
      <c r="B59" s="254"/>
      <c r="C59" s="248"/>
      <c r="D59" s="259"/>
      <c r="E59" s="252"/>
      <c r="F59" s="252"/>
      <c r="G59" s="98" t="s">
        <v>43</v>
      </c>
      <c r="H59" s="92">
        <v>0</v>
      </c>
      <c r="I59" s="40">
        <v>0</v>
      </c>
      <c r="J59" s="40">
        <v>0</v>
      </c>
      <c r="K59" s="262"/>
      <c r="L59" s="33"/>
      <c r="M59" s="34"/>
      <c r="N59" s="379"/>
      <c r="O59" s="380"/>
      <c r="P59" s="6"/>
    </row>
    <row r="60" spans="1:16" ht="12" customHeight="1" thickBot="1" x14ac:dyDescent="0.3">
      <c r="A60" s="331"/>
      <c r="B60" s="255"/>
      <c r="C60" s="257"/>
      <c r="D60" s="260"/>
      <c r="E60" s="227"/>
      <c r="F60" s="325"/>
      <c r="G60" s="99" t="s">
        <v>8</v>
      </c>
      <c r="H60" s="45">
        <f>SUM(H57:H59)</f>
        <v>122.6</v>
      </c>
      <c r="I60" s="41">
        <f>SUM(I57:I59)</f>
        <v>122.6</v>
      </c>
      <c r="J60" s="41">
        <f>SUM(J57:J59)</f>
        <v>122.6</v>
      </c>
      <c r="K60" s="263"/>
      <c r="L60" s="35"/>
      <c r="M60" s="36"/>
      <c r="N60" s="381"/>
      <c r="O60" s="382"/>
      <c r="P60" s="6"/>
    </row>
    <row r="61" spans="1:16" ht="13.5" customHeight="1" thickBot="1" x14ac:dyDescent="0.3">
      <c r="A61" s="42" t="s">
        <v>7</v>
      </c>
      <c r="B61" s="28" t="s">
        <v>19</v>
      </c>
      <c r="C61" s="291" t="s">
        <v>10</v>
      </c>
      <c r="D61" s="292"/>
      <c r="E61" s="292"/>
      <c r="F61" s="292"/>
      <c r="G61" s="293"/>
      <c r="H61" s="151">
        <f>H60+H56</f>
        <v>341.5</v>
      </c>
      <c r="I61" s="151">
        <f t="shared" ref="I61:J61" si="6">I60+I56</f>
        <v>369.7</v>
      </c>
      <c r="J61" s="151">
        <f t="shared" si="6"/>
        <v>369.6</v>
      </c>
      <c r="K61" s="30"/>
      <c r="L61" s="31"/>
      <c r="M61" s="110"/>
      <c r="N61" s="240"/>
      <c r="O61" s="241"/>
      <c r="P61" s="6"/>
    </row>
    <row r="62" spans="1:16" ht="12" customHeight="1" thickBot="1" x14ac:dyDescent="0.3">
      <c r="A62" s="42" t="s">
        <v>7</v>
      </c>
      <c r="B62" s="409" t="s">
        <v>11</v>
      </c>
      <c r="C62" s="410"/>
      <c r="D62" s="410"/>
      <c r="E62" s="410"/>
      <c r="F62" s="410"/>
      <c r="G62" s="411"/>
      <c r="H62" s="140">
        <f>H35+H18+H50+H61</f>
        <v>40233</v>
      </c>
      <c r="I62" s="140">
        <f t="shared" ref="I62:J62" si="7">I35+I18+I50+I61</f>
        <v>41610.5</v>
      </c>
      <c r="J62" s="140">
        <f t="shared" si="7"/>
        <v>41082.699999999997</v>
      </c>
      <c r="K62" s="49"/>
      <c r="L62" s="49"/>
      <c r="M62" s="49"/>
      <c r="N62" s="242"/>
      <c r="O62" s="243"/>
      <c r="P62" s="6"/>
    </row>
    <row r="63" spans="1:16" ht="12.75" customHeight="1" thickBot="1" x14ac:dyDescent="0.3">
      <c r="A63" s="12" t="s">
        <v>9</v>
      </c>
      <c r="B63" s="296" t="s">
        <v>36</v>
      </c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42"/>
      <c r="O63" s="243"/>
    </row>
    <row r="64" spans="1:16" ht="14.25" customHeight="1" thickBot="1" x14ac:dyDescent="0.3">
      <c r="A64" s="15" t="s">
        <v>9</v>
      </c>
      <c r="B64" s="16" t="s">
        <v>7</v>
      </c>
      <c r="C64" s="298" t="s">
        <v>41</v>
      </c>
      <c r="D64" s="299"/>
      <c r="E64" s="299"/>
      <c r="F64" s="299"/>
      <c r="G64" s="299"/>
      <c r="H64" s="299"/>
      <c r="I64" s="299"/>
      <c r="J64" s="299"/>
      <c r="K64" s="299"/>
      <c r="L64" s="299"/>
      <c r="M64" s="299"/>
      <c r="N64" s="244"/>
      <c r="O64" s="245"/>
    </row>
    <row r="65" spans="1:16" ht="12" customHeight="1" x14ac:dyDescent="0.25">
      <c r="A65" s="246" t="s">
        <v>9</v>
      </c>
      <c r="B65" s="303" t="s">
        <v>7</v>
      </c>
      <c r="C65" s="270" t="s">
        <v>7</v>
      </c>
      <c r="D65" s="272" t="s">
        <v>61</v>
      </c>
      <c r="E65" s="294" t="s">
        <v>30</v>
      </c>
      <c r="F65" s="300" t="s">
        <v>63</v>
      </c>
      <c r="G65" s="50" t="s">
        <v>28</v>
      </c>
      <c r="H65" s="121">
        <v>10</v>
      </c>
      <c r="I65" s="37">
        <v>10</v>
      </c>
      <c r="J65" s="43">
        <v>10</v>
      </c>
      <c r="K65" s="234" t="s">
        <v>42</v>
      </c>
      <c r="L65" s="188">
        <v>90</v>
      </c>
      <c r="M65" s="108">
        <v>90</v>
      </c>
      <c r="N65" s="240"/>
      <c r="O65" s="317"/>
    </row>
    <row r="66" spans="1:16" ht="50.4" customHeight="1" thickBot="1" x14ac:dyDescent="0.3">
      <c r="A66" s="247"/>
      <c r="B66" s="304"/>
      <c r="C66" s="302"/>
      <c r="D66" s="273"/>
      <c r="E66" s="295"/>
      <c r="F66" s="301"/>
      <c r="G66" s="51" t="s">
        <v>8</v>
      </c>
      <c r="H66" s="52">
        <f t="shared" ref="H66:J66" si="8">SUM(H65:H65)</f>
        <v>10</v>
      </c>
      <c r="I66" s="52">
        <f t="shared" si="8"/>
        <v>10</v>
      </c>
      <c r="J66" s="52">
        <f t="shared" si="8"/>
        <v>10</v>
      </c>
      <c r="K66" s="235"/>
      <c r="L66" s="187"/>
      <c r="M66" s="173"/>
      <c r="N66" s="318"/>
      <c r="O66" s="319"/>
    </row>
    <row r="67" spans="1:16" ht="18" customHeight="1" x14ac:dyDescent="0.25">
      <c r="A67" s="471" t="s">
        <v>9</v>
      </c>
      <c r="B67" s="472" t="s">
        <v>7</v>
      </c>
      <c r="C67" s="270" t="s">
        <v>18</v>
      </c>
      <c r="D67" s="272" t="s">
        <v>71</v>
      </c>
      <c r="E67" s="294" t="s">
        <v>30</v>
      </c>
      <c r="F67" s="300" t="s">
        <v>63</v>
      </c>
      <c r="G67" s="50" t="s">
        <v>28</v>
      </c>
      <c r="H67" s="121">
        <v>10</v>
      </c>
      <c r="I67" s="37">
        <v>0</v>
      </c>
      <c r="J67" s="43">
        <v>0</v>
      </c>
      <c r="K67" s="234" t="s">
        <v>72</v>
      </c>
      <c r="L67" s="188">
        <v>800</v>
      </c>
      <c r="M67" s="425" t="s">
        <v>158</v>
      </c>
      <c r="N67" s="236"/>
      <c r="O67" s="237"/>
    </row>
    <row r="68" spans="1:16" ht="21.6" customHeight="1" thickBot="1" x14ac:dyDescent="0.3">
      <c r="A68" s="295"/>
      <c r="B68" s="295"/>
      <c r="C68" s="302"/>
      <c r="D68" s="273"/>
      <c r="E68" s="295"/>
      <c r="F68" s="301"/>
      <c r="G68" s="51" t="s">
        <v>8</v>
      </c>
      <c r="H68" s="52">
        <f t="shared" ref="H68:J68" si="9">SUM(H67:H67)</f>
        <v>10</v>
      </c>
      <c r="I68" s="52">
        <f t="shared" si="9"/>
        <v>0</v>
      </c>
      <c r="J68" s="52">
        <f t="shared" si="9"/>
        <v>0</v>
      </c>
      <c r="K68" s="235"/>
      <c r="L68" s="187"/>
      <c r="M68" s="426"/>
      <c r="N68" s="238"/>
      <c r="O68" s="239"/>
    </row>
    <row r="69" spans="1:16" ht="18" customHeight="1" thickBot="1" x14ac:dyDescent="0.3">
      <c r="A69" s="15" t="s">
        <v>9</v>
      </c>
      <c r="B69" s="16" t="s">
        <v>7</v>
      </c>
      <c r="C69" s="308" t="s">
        <v>10</v>
      </c>
      <c r="D69" s="309"/>
      <c r="E69" s="309"/>
      <c r="F69" s="309"/>
      <c r="G69" s="309"/>
      <c r="H69" s="134">
        <f>H66+H68</f>
        <v>20</v>
      </c>
      <c r="I69" s="134">
        <f>I66+I68</f>
        <v>10</v>
      </c>
      <c r="J69" s="134">
        <f>J66+J68</f>
        <v>10</v>
      </c>
      <c r="K69" s="470"/>
      <c r="L69" s="31"/>
      <c r="M69" s="31"/>
      <c r="N69" s="240"/>
      <c r="O69" s="241"/>
      <c r="P69" s="6"/>
    </row>
    <row r="70" spans="1:16" ht="21" customHeight="1" thickBot="1" x14ac:dyDescent="0.3">
      <c r="A70" s="15" t="s">
        <v>9</v>
      </c>
      <c r="B70" s="16" t="s">
        <v>9</v>
      </c>
      <c r="C70" s="358" t="s">
        <v>62</v>
      </c>
      <c r="D70" s="359"/>
      <c r="E70" s="359"/>
      <c r="F70" s="359"/>
      <c r="G70" s="359"/>
      <c r="H70" s="359"/>
      <c r="I70" s="359"/>
      <c r="J70" s="359"/>
      <c r="K70" s="359"/>
      <c r="L70" s="359"/>
      <c r="M70" s="359"/>
      <c r="N70" s="244"/>
      <c r="O70" s="245"/>
      <c r="P70" s="6"/>
    </row>
    <row r="71" spans="1:16" ht="40.200000000000003" customHeight="1" x14ac:dyDescent="0.25">
      <c r="A71" s="246" t="s">
        <v>9</v>
      </c>
      <c r="B71" s="303" t="s">
        <v>9</v>
      </c>
      <c r="C71" s="270" t="s">
        <v>7</v>
      </c>
      <c r="D71" s="424" t="s">
        <v>107</v>
      </c>
      <c r="E71" s="274" t="s">
        <v>30</v>
      </c>
      <c r="F71" s="276" t="s">
        <v>63</v>
      </c>
      <c r="G71" s="128" t="s">
        <v>28</v>
      </c>
      <c r="H71" s="43">
        <v>17.600000000000001</v>
      </c>
      <c r="I71" s="37">
        <v>17.600000000000001</v>
      </c>
      <c r="J71" s="43">
        <v>17.399999999999999</v>
      </c>
      <c r="K71" s="311" t="s">
        <v>115</v>
      </c>
      <c r="L71" s="130">
        <v>2000</v>
      </c>
      <c r="M71" s="217">
        <v>2783</v>
      </c>
      <c r="N71" s="230" t="s">
        <v>159</v>
      </c>
      <c r="O71" s="231"/>
      <c r="P71" s="6"/>
    </row>
    <row r="72" spans="1:16" ht="22.2" customHeight="1" thickBot="1" x14ac:dyDescent="0.3">
      <c r="A72" s="321"/>
      <c r="B72" s="310"/>
      <c r="C72" s="271"/>
      <c r="D72" s="273"/>
      <c r="E72" s="275"/>
      <c r="F72" s="277"/>
      <c r="G72" s="129" t="s">
        <v>8</v>
      </c>
      <c r="H72" s="54">
        <f t="shared" ref="H72:J72" si="10">SUM(H71:H71)</f>
        <v>17.600000000000001</v>
      </c>
      <c r="I72" s="26">
        <f t="shared" si="10"/>
        <v>17.600000000000001</v>
      </c>
      <c r="J72" s="52">
        <f t="shared" si="10"/>
        <v>17.399999999999999</v>
      </c>
      <c r="K72" s="312"/>
      <c r="L72" s="131"/>
      <c r="M72" s="215"/>
      <c r="N72" s="232"/>
      <c r="O72" s="233"/>
      <c r="P72" s="6"/>
    </row>
    <row r="73" spans="1:16" ht="16.8" customHeight="1" x14ac:dyDescent="0.25">
      <c r="A73" s="124" t="s">
        <v>9</v>
      </c>
      <c r="B73" s="125" t="s">
        <v>9</v>
      </c>
      <c r="C73" s="270" t="s">
        <v>9</v>
      </c>
      <c r="D73" s="279" t="s">
        <v>108</v>
      </c>
      <c r="E73" s="274" t="s">
        <v>30</v>
      </c>
      <c r="F73" s="276" t="s">
        <v>63</v>
      </c>
      <c r="G73" s="128" t="s">
        <v>28</v>
      </c>
      <c r="H73" s="43">
        <v>0.6</v>
      </c>
      <c r="I73" s="37">
        <v>0.6</v>
      </c>
      <c r="J73" s="43">
        <v>0</v>
      </c>
      <c r="K73" s="156" t="s">
        <v>26</v>
      </c>
      <c r="L73" s="130">
        <v>20</v>
      </c>
      <c r="M73" s="171">
        <v>0</v>
      </c>
      <c r="N73" s="230" t="s">
        <v>160</v>
      </c>
      <c r="O73" s="231"/>
    </row>
    <row r="74" spans="1:16" ht="12" customHeight="1" thickBot="1" x14ac:dyDescent="0.3">
      <c r="A74" s="126"/>
      <c r="B74" s="127"/>
      <c r="C74" s="271"/>
      <c r="D74" s="280"/>
      <c r="E74" s="275"/>
      <c r="F74" s="277"/>
      <c r="G74" s="129" t="s">
        <v>8</v>
      </c>
      <c r="H74" s="54">
        <f t="shared" ref="H74:J74" si="11">SUM(H73:H73)</f>
        <v>0.6</v>
      </c>
      <c r="I74" s="26">
        <f t="shared" si="11"/>
        <v>0.6</v>
      </c>
      <c r="J74" s="52">
        <f t="shared" si="11"/>
        <v>0</v>
      </c>
      <c r="K74" s="133"/>
      <c r="L74" s="131"/>
      <c r="M74" s="172"/>
      <c r="N74" s="232"/>
      <c r="O74" s="233"/>
      <c r="P74" s="6"/>
    </row>
    <row r="75" spans="1:16" ht="18.600000000000001" customHeight="1" x14ac:dyDescent="0.25">
      <c r="A75" s="124" t="s">
        <v>9</v>
      </c>
      <c r="B75" s="125" t="s">
        <v>9</v>
      </c>
      <c r="C75" s="281" t="s">
        <v>18</v>
      </c>
      <c r="D75" s="279" t="s">
        <v>109</v>
      </c>
      <c r="E75" s="306" t="s">
        <v>30</v>
      </c>
      <c r="F75" s="458" t="s">
        <v>63</v>
      </c>
      <c r="G75" s="122" t="s">
        <v>28</v>
      </c>
      <c r="H75" s="91">
        <v>2</v>
      </c>
      <c r="I75" s="37">
        <v>2</v>
      </c>
      <c r="J75" s="20">
        <v>2</v>
      </c>
      <c r="K75" s="311" t="s">
        <v>116</v>
      </c>
      <c r="L75" s="130">
        <v>50</v>
      </c>
      <c r="M75" s="171">
        <v>40</v>
      </c>
      <c r="N75" s="230" t="s">
        <v>101</v>
      </c>
      <c r="O75" s="231"/>
      <c r="P75" s="6"/>
    </row>
    <row r="76" spans="1:16" ht="17.399999999999999" customHeight="1" thickBot="1" x14ac:dyDescent="0.3">
      <c r="A76" s="126"/>
      <c r="B76" s="127"/>
      <c r="C76" s="282"/>
      <c r="D76" s="280"/>
      <c r="E76" s="307"/>
      <c r="F76" s="459"/>
      <c r="G76" s="123" t="s">
        <v>8</v>
      </c>
      <c r="H76" s="150">
        <f t="shared" ref="H76:J76" si="12">SUM(H75:H75)</f>
        <v>2</v>
      </c>
      <c r="I76" s="26">
        <f t="shared" si="12"/>
        <v>2</v>
      </c>
      <c r="J76" s="135">
        <f t="shared" si="12"/>
        <v>2</v>
      </c>
      <c r="K76" s="312"/>
      <c r="L76" s="131"/>
      <c r="M76" s="172"/>
      <c r="N76" s="232"/>
      <c r="O76" s="233"/>
      <c r="P76" s="6"/>
    </row>
    <row r="77" spans="1:16" ht="12" customHeight="1" x14ac:dyDescent="0.25">
      <c r="A77" s="124" t="s">
        <v>9</v>
      </c>
      <c r="B77" s="125" t="s">
        <v>9</v>
      </c>
      <c r="C77" s="281" t="s">
        <v>19</v>
      </c>
      <c r="D77" s="401" t="s">
        <v>110</v>
      </c>
      <c r="E77" s="306" t="s">
        <v>30</v>
      </c>
      <c r="F77" s="458" t="s">
        <v>63</v>
      </c>
      <c r="G77" s="122" t="s">
        <v>28</v>
      </c>
      <c r="H77" s="43">
        <v>3</v>
      </c>
      <c r="I77" s="37">
        <v>3</v>
      </c>
      <c r="J77" s="43">
        <v>2.7</v>
      </c>
      <c r="K77" s="466" t="s">
        <v>38</v>
      </c>
      <c r="L77" s="130">
        <v>1</v>
      </c>
      <c r="M77" s="171">
        <v>1</v>
      </c>
      <c r="N77" s="230"/>
      <c r="O77" s="231"/>
      <c r="P77" s="6"/>
    </row>
    <row r="78" spans="1:16" ht="15.6" customHeight="1" thickBot="1" x14ac:dyDescent="0.3">
      <c r="A78" s="126"/>
      <c r="B78" s="127"/>
      <c r="C78" s="282"/>
      <c r="D78" s="402"/>
      <c r="E78" s="307"/>
      <c r="F78" s="459"/>
      <c r="G78" s="123" t="s">
        <v>8</v>
      </c>
      <c r="H78" s="54">
        <f t="shared" ref="H78:J78" si="13">SUM(H77:H77)</f>
        <v>3</v>
      </c>
      <c r="I78" s="26">
        <f t="shared" si="13"/>
        <v>3</v>
      </c>
      <c r="J78" s="52">
        <f t="shared" si="13"/>
        <v>2.7</v>
      </c>
      <c r="K78" s="467"/>
      <c r="L78" s="131"/>
      <c r="M78" s="172"/>
      <c r="N78" s="232"/>
      <c r="O78" s="233"/>
      <c r="P78" s="6"/>
    </row>
    <row r="79" spans="1:16" ht="24" customHeight="1" x14ac:dyDescent="0.25">
      <c r="A79" s="246" t="s">
        <v>9</v>
      </c>
      <c r="B79" s="303" t="s">
        <v>9</v>
      </c>
      <c r="C79" s="270" t="s">
        <v>73</v>
      </c>
      <c r="D79" s="272" t="s">
        <v>111</v>
      </c>
      <c r="E79" s="274" t="s">
        <v>30</v>
      </c>
      <c r="F79" s="276" t="s">
        <v>63</v>
      </c>
      <c r="G79" s="128" t="s">
        <v>28</v>
      </c>
      <c r="H79" s="43">
        <v>20</v>
      </c>
      <c r="I79" s="37">
        <v>20</v>
      </c>
      <c r="J79" s="43">
        <v>20</v>
      </c>
      <c r="K79" s="234" t="s">
        <v>117</v>
      </c>
      <c r="L79" s="130">
        <v>70</v>
      </c>
      <c r="M79" s="171">
        <v>86</v>
      </c>
      <c r="N79" s="230" t="s">
        <v>161</v>
      </c>
      <c r="O79" s="378"/>
      <c r="P79" s="6"/>
    </row>
    <row r="80" spans="1:16" ht="13.2" customHeight="1" thickBot="1" x14ac:dyDescent="0.3">
      <c r="A80" s="320"/>
      <c r="B80" s="310"/>
      <c r="C80" s="271"/>
      <c r="D80" s="273"/>
      <c r="E80" s="275"/>
      <c r="F80" s="277"/>
      <c r="G80" s="129" t="s">
        <v>8</v>
      </c>
      <c r="H80" s="54">
        <f t="shared" ref="H80:J80" si="14">SUM(H79:H79)</f>
        <v>20</v>
      </c>
      <c r="I80" s="26">
        <f t="shared" si="14"/>
        <v>20</v>
      </c>
      <c r="J80" s="52">
        <f t="shared" si="14"/>
        <v>20</v>
      </c>
      <c r="K80" s="278"/>
      <c r="L80" s="131"/>
      <c r="M80" s="172"/>
      <c r="N80" s="381"/>
      <c r="O80" s="382"/>
      <c r="P80" s="6"/>
    </row>
    <row r="81" spans="1:16" ht="13.95" customHeight="1" x14ac:dyDescent="0.25">
      <c r="A81" s="124" t="s">
        <v>9</v>
      </c>
      <c r="B81" s="125" t="s">
        <v>9</v>
      </c>
      <c r="C81" s="270" t="s">
        <v>74</v>
      </c>
      <c r="D81" s="279" t="s">
        <v>112</v>
      </c>
      <c r="E81" s="274" t="s">
        <v>30</v>
      </c>
      <c r="F81" s="276" t="s">
        <v>63</v>
      </c>
      <c r="G81" s="128" t="s">
        <v>28</v>
      </c>
      <c r="H81" s="43">
        <v>0</v>
      </c>
      <c r="I81" s="37">
        <v>0</v>
      </c>
      <c r="J81" s="43">
        <v>0</v>
      </c>
      <c r="K81" s="132" t="s">
        <v>27</v>
      </c>
      <c r="L81" s="130">
        <v>1</v>
      </c>
      <c r="M81" s="171">
        <v>1</v>
      </c>
      <c r="N81" s="236"/>
      <c r="O81" s="384"/>
      <c r="P81" s="6"/>
    </row>
    <row r="82" spans="1:16" ht="12.6" customHeight="1" thickBot="1" x14ac:dyDescent="0.3">
      <c r="A82" s="126"/>
      <c r="B82" s="127"/>
      <c r="C82" s="271"/>
      <c r="D82" s="280"/>
      <c r="E82" s="275"/>
      <c r="F82" s="277"/>
      <c r="G82" s="129" t="s">
        <v>8</v>
      </c>
      <c r="H82" s="54">
        <f t="shared" ref="H82:J82" si="15">SUM(H81:H81)</f>
        <v>0</v>
      </c>
      <c r="I82" s="26">
        <f t="shared" si="15"/>
        <v>0</v>
      </c>
      <c r="J82" s="52">
        <f t="shared" si="15"/>
        <v>0</v>
      </c>
      <c r="K82" s="133"/>
      <c r="L82" s="131"/>
      <c r="M82" s="172"/>
      <c r="N82" s="385"/>
      <c r="O82" s="386"/>
      <c r="P82" s="6"/>
    </row>
    <row r="83" spans="1:16" ht="23.4" customHeight="1" x14ac:dyDescent="0.25">
      <c r="A83" s="124" t="s">
        <v>9</v>
      </c>
      <c r="B83" s="125" t="s">
        <v>9</v>
      </c>
      <c r="C83" s="270" t="s">
        <v>20</v>
      </c>
      <c r="D83" s="279" t="s">
        <v>113</v>
      </c>
      <c r="E83" s="274" t="s">
        <v>30</v>
      </c>
      <c r="F83" s="276" t="s">
        <v>63</v>
      </c>
      <c r="G83" s="128" t="s">
        <v>28</v>
      </c>
      <c r="H83" s="43">
        <v>2</v>
      </c>
      <c r="I83" s="37">
        <v>2</v>
      </c>
      <c r="J83" s="43">
        <v>2</v>
      </c>
      <c r="K83" s="132" t="s">
        <v>27</v>
      </c>
      <c r="L83" s="130">
        <v>44</v>
      </c>
      <c r="M83" s="171">
        <v>44</v>
      </c>
      <c r="N83" s="236"/>
      <c r="O83" s="384"/>
      <c r="P83" s="6"/>
    </row>
    <row r="84" spans="1:16" ht="18" customHeight="1" thickBot="1" x14ac:dyDescent="0.3">
      <c r="A84" s="126"/>
      <c r="B84" s="127"/>
      <c r="C84" s="271"/>
      <c r="D84" s="280"/>
      <c r="E84" s="275"/>
      <c r="F84" s="277"/>
      <c r="G84" s="129" t="s">
        <v>8</v>
      </c>
      <c r="H84" s="54">
        <f t="shared" ref="H84:J84" si="16">SUM(H83:H83)</f>
        <v>2</v>
      </c>
      <c r="I84" s="26">
        <f t="shared" si="16"/>
        <v>2</v>
      </c>
      <c r="J84" s="52">
        <f t="shared" si="16"/>
        <v>2</v>
      </c>
      <c r="K84" s="133"/>
      <c r="L84" s="131"/>
      <c r="M84" s="172"/>
      <c r="N84" s="385"/>
      <c r="O84" s="386"/>
      <c r="P84" s="6"/>
    </row>
    <row r="85" spans="1:16" ht="25.95" customHeight="1" x14ac:dyDescent="0.25">
      <c r="A85" s="124" t="s">
        <v>9</v>
      </c>
      <c r="B85" s="125" t="s">
        <v>9</v>
      </c>
      <c r="C85" s="270" t="s">
        <v>32</v>
      </c>
      <c r="D85" s="464" t="s">
        <v>75</v>
      </c>
      <c r="E85" s="274" t="s">
        <v>30</v>
      </c>
      <c r="F85" s="276" t="s">
        <v>63</v>
      </c>
      <c r="G85" s="128" t="s">
        <v>28</v>
      </c>
      <c r="H85" s="43">
        <v>13</v>
      </c>
      <c r="I85" s="37">
        <v>13</v>
      </c>
      <c r="J85" s="20">
        <v>10.199999999999999</v>
      </c>
      <c r="K85" s="460" t="s">
        <v>40</v>
      </c>
      <c r="L85" s="130">
        <v>44</v>
      </c>
      <c r="M85" s="171">
        <v>44</v>
      </c>
      <c r="N85" s="230"/>
      <c r="O85" s="231"/>
      <c r="P85" s="6"/>
    </row>
    <row r="86" spans="1:16" ht="15.6" customHeight="1" thickBot="1" x14ac:dyDescent="0.3">
      <c r="A86" s="126"/>
      <c r="B86" s="127"/>
      <c r="C86" s="271"/>
      <c r="D86" s="465"/>
      <c r="E86" s="275"/>
      <c r="F86" s="277"/>
      <c r="G86" s="129" t="s">
        <v>8</v>
      </c>
      <c r="H86" s="54">
        <f t="shared" ref="H86:J86" si="17">SUM(H85:H85)</f>
        <v>13</v>
      </c>
      <c r="I86" s="26">
        <f t="shared" si="17"/>
        <v>13</v>
      </c>
      <c r="J86" s="135">
        <f t="shared" si="17"/>
        <v>10.199999999999999</v>
      </c>
      <c r="K86" s="461"/>
      <c r="L86" s="131"/>
      <c r="M86" s="172"/>
      <c r="N86" s="232"/>
      <c r="O86" s="233"/>
      <c r="P86" s="6"/>
    </row>
    <row r="87" spans="1:16" ht="12.75" customHeight="1" x14ac:dyDescent="0.25">
      <c r="A87" s="124" t="s">
        <v>9</v>
      </c>
      <c r="B87" s="125" t="s">
        <v>9</v>
      </c>
      <c r="C87" s="270" t="s">
        <v>37</v>
      </c>
      <c r="D87" s="279" t="s">
        <v>114</v>
      </c>
      <c r="E87" s="274" t="s">
        <v>30</v>
      </c>
      <c r="F87" s="276" t="s">
        <v>63</v>
      </c>
      <c r="G87" s="128" t="s">
        <v>28</v>
      </c>
      <c r="H87" s="43">
        <v>0.3</v>
      </c>
      <c r="I87" s="37">
        <v>0.3</v>
      </c>
      <c r="J87" s="20">
        <v>0.3</v>
      </c>
      <c r="K87" s="462" t="s">
        <v>39</v>
      </c>
      <c r="L87" s="130">
        <v>2</v>
      </c>
      <c r="M87" s="171">
        <v>2</v>
      </c>
      <c r="N87" s="236"/>
      <c r="O87" s="384"/>
      <c r="P87" s="6"/>
    </row>
    <row r="88" spans="1:16" ht="11.4" customHeight="1" thickBot="1" x14ac:dyDescent="0.3">
      <c r="A88" s="126"/>
      <c r="B88" s="127"/>
      <c r="C88" s="271"/>
      <c r="D88" s="280"/>
      <c r="E88" s="275"/>
      <c r="F88" s="277"/>
      <c r="G88" s="129" t="s">
        <v>8</v>
      </c>
      <c r="H88" s="54">
        <f t="shared" ref="H88:J88" si="18">SUM(H87:H87)</f>
        <v>0.3</v>
      </c>
      <c r="I88" s="26">
        <f t="shared" si="18"/>
        <v>0.3</v>
      </c>
      <c r="J88" s="135">
        <f t="shared" si="18"/>
        <v>0.3</v>
      </c>
      <c r="K88" s="463"/>
      <c r="L88" s="131"/>
      <c r="M88" s="172"/>
      <c r="N88" s="385"/>
      <c r="O88" s="386"/>
      <c r="P88" s="6"/>
    </row>
    <row r="89" spans="1:16" ht="19.8" customHeight="1" x14ac:dyDescent="0.25">
      <c r="A89" s="124" t="s">
        <v>9</v>
      </c>
      <c r="B89" s="125" t="s">
        <v>9</v>
      </c>
      <c r="C89" s="270" t="s">
        <v>76</v>
      </c>
      <c r="D89" s="279" t="s">
        <v>134</v>
      </c>
      <c r="E89" s="274" t="s">
        <v>30</v>
      </c>
      <c r="F89" s="276" t="s">
        <v>63</v>
      </c>
      <c r="G89" s="128" t="s">
        <v>28</v>
      </c>
      <c r="H89" s="43">
        <v>3</v>
      </c>
      <c r="I89" s="37">
        <v>3</v>
      </c>
      <c r="J89" s="20">
        <v>3</v>
      </c>
      <c r="K89" s="234" t="s">
        <v>77</v>
      </c>
      <c r="L89" s="130">
        <v>3</v>
      </c>
      <c r="M89" s="171">
        <v>3</v>
      </c>
      <c r="N89" s="230"/>
      <c r="O89" s="231"/>
      <c r="P89" s="6"/>
    </row>
    <row r="90" spans="1:16" ht="19.8" customHeight="1" thickBot="1" x14ac:dyDescent="0.3">
      <c r="A90" s="126"/>
      <c r="B90" s="127"/>
      <c r="C90" s="271"/>
      <c r="D90" s="280"/>
      <c r="E90" s="275"/>
      <c r="F90" s="277"/>
      <c r="G90" s="129" t="s">
        <v>8</v>
      </c>
      <c r="H90" s="54">
        <f t="shared" ref="H90:J90" si="19">SUM(H89:H89)</f>
        <v>3</v>
      </c>
      <c r="I90" s="26">
        <f t="shared" si="19"/>
        <v>3</v>
      </c>
      <c r="J90" s="135">
        <f t="shared" si="19"/>
        <v>3</v>
      </c>
      <c r="K90" s="278"/>
      <c r="L90" s="131"/>
      <c r="M90" s="216"/>
      <c r="N90" s="232"/>
      <c r="O90" s="233"/>
      <c r="P90" s="6"/>
    </row>
    <row r="91" spans="1:16" ht="15.6" customHeight="1" x14ac:dyDescent="0.25">
      <c r="A91" s="124" t="s">
        <v>9</v>
      </c>
      <c r="B91" s="125" t="s">
        <v>9</v>
      </c>
      <c r="C91" s="270" t="s">
        <v>132</v>
      </c>
      <c r="D91" s="279" t="s">
        <v>135</v>
      </c>
      <c r="E91" s="274" t="s">
        <v>30</v>
      </c>
      <c r="F91" s="276" t="s">
        <v>63</v>
      </c>
      <c r="G91" s="128" t="s">
        <v>28</v>
      </c>
      <c r="H91" s="43">
        <v>2</v>
      </c>
      <c r="I91" s="37">
        <v>2</v>
      </c>
      <c r="J91" s="20">
        <v>1.8</v>
      </c>
      <c r="K91" s="234" t="s">
        <v>137</v>
      </c>
      <c r="L91" s="130">
        <v>10</v>
      </c>
      <c r="M91" s="171">
        <v>14</v>
      </c>
      <c r="N91" s="230" t="s">
        <v>162</v>
      </c>
      <c r="O91" s="231"/>
      <c r="P91" s="6"/>
    </row>
    <row r="92" spans="1:16" ht="39.6" customHeight="1" thickBot="1" x14ac:dyDescent="0.3">
      <c r="A92" s="126"/>
      <c r="B92" s="127"/>
      <c r="C92" s="271"/>
      <c r="D92" s="280"/>
      <c r="E92" s="275"/>
      <c r="F92" s="277"/>
      <c r="G92" s="129" t="s">
        <v>8</v>
      </c>
      <c r="H92" s="54">
        <f t="shared" ref="H92:J92" si="20">SUM(H91:H91)</f>
        <v>2</v>
      </c>
      <c r="I92" s="26">
        <f t="shared" si="20"/>
        <v>2</v>
      </c>
      <c r="J92" s="135">
        <f t="shared" si="20"/>
        <v>1.8</v>
      </c>
      <c r="K92" s="278"/>
      <c r="L92" s="131"/>
      <c r="M92" s="216"/>
      <c r="N92" s="232"/>
      <c r="O92" s="233"/>
      <c r="P92" s="6"/>
    </row>
    <row r="93" spans="1:16" ht="17.399999999999999" customHeight="1" x14ac:dyDescent="0.25">
      <c r="A93" s="124" t="s">
        <v>9</v>
      </c>
      <c r="B93" s="125" t="s">
        <v>9</v>
      </c>
      <c r="C93" s="270" t="s">
        <v>133</v>
      </c>
      <c r="D93" s="279" t="s">
        <v>136</v>
      </c>
      <c r="E93" s="274" t="s">
        <v>30</v>
      </c>
      <c r="F93" s="276" t="s">
        <v>63</v>
      </c>
      <c r="G93" s="128" t="s">
        <v>28</v>
      </c>
      <c r="H93" s="43">
        <v>10</v>
      </c>
      <c r="I93" s="37">
        <v>5</v>
      </c>
      <c r="J93" s="20">
        <v>1.4</v>
      </c>
      <c r="K93" s="234" t="s">
        <v>138</v>
      </c>
      <c r="L93" s="130">
        <v>8</v>
      </c>
      <c r="M93" s="171">
        <v>7</v>
      </c>
      <c r="N93" s="230" t="s">
        <v>163</v>
      </c>
      <c r="O93" s="231"/>
      <c r="P93" s="6"/>
    </row>
    <row r="94" spans="1:16" ht="35.4" customHeight="1" thickBot="1" x14ac:dyDescent="0.3">
      <c r="A94" s="126"/>
      <c r="B94" s="127"/>
      <c r="C94" s="271"/>
      <c r="D94" s="280"/>
      <c r="E94" s="275"/>
      <c r="F94" s="277"/>
      <c r="G94" s="129" t="s">
        <v>8</v>
      </c>
      <c r="H94" s="54">
        <f t="shared" ref="H94:J94" si="21">SUM(H93:H93)</f>
        <v>10</v>
      </c>
      <c r="I94" s="26">
        <f t="shared" si="21"/>
        <v>5</v>
      </c>
      <c r="J94" s="135">
        <f t="shared" si="21"/>
        <v>1.4</v>
      </c>
      <c r="K94" s="278"/>
      <c r="L94" s="131"/>
      <c r="M94" s="216"/>
      <c r="N94" s="232"/>
      <c r="O94" s="233"/>
      <c r="P94" s="6"/>
    </row>
    <row r="95" spans="1:16" ht="12.75" customHeight="1" thickBot="1" x14ac:dyDescent="0.3">
      <c r="A95" s="15" t="s">
        <v>9</v>
      </c>
      <c r="B95" s="16" t="s">
        <v>9</v>
      </c>
      <c r="C95" s="308" t="s">
        <v>10</v>
      </c>
      <c r="D95" s="309"/>
      <c r="E95" s="309"/>
      <c r="F95" s="309"/>
      <c r="G95" s="309"/>
      <c r="H95" s="134">
        <f>H72+H74+H76+H78+H80+H82+H84+H86+H88+H90+H92+H94</f>
        <v>73.5</v>
      </c>
      <c r="I95" s="134">
        <f t="shared" ref="I95:J95" si="22">I72+I74+I76+I78+I80+I82+I84+I86+I88+I90+I92+I94</f>
        <v>68.5</v>
      </c>
      <c r="J95" s="134">
        <f t="shared" si="22"/>
        <v>60.79999999999999</v>
      </c>
      <c r="K95" s="114"/>
      <c r="L95" s="114"/>
      <c r="M95" s="114"/>
      <c r="N95" s="240"/>
      <c r="O95" s="241"/>
      <c r="P95" s="6"/>
    </row>
    <row r="96" spans="1:16" ht="4.5" hidden="1" customHeight="1" thickBot="1" x14ac:dyDescent="0.3">
      <c r="A96" s="113" t="s">
        <v>9</v>
      </c>
      <c r="B96" s="112" t="s">
        <v>9</v>
      </c>
      <c r="C96" s="413" t="s">
        <v>10</v>
      </c>
      <c r="D96" s="414"/>
      <c r="E96" s="414"/>
      <c r="F96" s="414"/>
      <c r="G96" s="414"/>
      <c r="H96" s="53" t="e">
        <f>H72+H74+H76+H78+#REF!+#REF!+#REF!+#REF!+H84+H86+H88</f>
        <v>#REF!</v>
      </c>
      <c r="I96" s="136">
        <f>I73+I75+I77+I79+I81+I83+I85+I87+I89+I95</f>
        <v>112.4</v>
      </c>
      <c r="J96" s="138" t="e">
        <f>J72+J74+J76+J78+#REF!+#REF!+#REF!+#REF!+J84+J86+J88</f>
        <v>#REF!</v>
      </c>
      <c r="K96" s="116"/>
      <c r="L96" s="116"/>
      <c r="M96" s="116"/>
      <c r="N96" s="242"/>
      <c r="O96" s="243"/>
      <c r="P96" s="6"/>
    </row>
    <row r="97" spans="1:16" ht="21" hidden="1" customHeight="1" thickBot="1" x14ac:dyDescent="0.3">
      <c r="A97" s="15" t="s">
        <v>9</v>
      </c>
      <c r="B97" s="409" t="s">
        <v>11</v>
      </c>
      <c r="C97" s="410"/>
      <c r="D97" s="410"/>
      <c r="E97" s="410"/>
      <c r="F97" s="410"/>
      <c r="G97" s="410"/>
      <c r="H97" s="55" t="e">
        <f>H69+H96</f>
        <v>#REF!</v>
      </c>
      <c r="I97" s="136">
        <f>I74+I76+I78+I80+I82+I84+I86+I88+I90+I96</f>
        <v>156.30000000000001</v>
      </c>
      <c r="J97" s="139" t="e">
        <f>J69+J96</f>
        <v>#REF!</v>
      </c>
      <c r="K97" s="115"/>
      <c r="L97" s="115"/>
      <c r="M97" s="115"/>
      <c r="N97" s="242"/>
      <c r="O97" s="243"/>
      <c r="P97" s="6"/>
    </row>
    <row r="98" spans="1:16" ht="15" customHeight="1" thickBot="1" x14ac:dyDescent="0.3">
      <c r="A98" s="42" t="s">
        <v>7</v>
      </c>
      <c r="B98" s="409" t="s">
        <v>11</v>
      </c>
      <c r="C98" s="410"/>
      <c r="D98" s="410"/>
      <c r="E98" s="410"/>
      <c r="F98" s="410"/>
      <c r="G98" s="411"/>
      <c r="H98" s="48">
        <f>H95+H69</f>
        <v>93.5</v>
      </c>
      <c r="I98" s="140">
        <f>I95+I69</f>
        <v>78.5</v>
      </c>
      <c r="J98" s="139">
        <f>J95+J69</f>
        <v>70.799999999999983</v>
      </c>
      <c r="K98" s="115"/>
      <c r="L98" s="115"/>
      <c r="M98" s="115"/>
      <c r="N98" s="244"/>
      <c r="O98" s="245"/>
      <c r="P98" s="6"/>
    </row>
    <row r="99" spans="1:16" ht="14.25" customHeight="1" thickBot="1" x14ac:dyDescent="0.3">
      <c r="A99" s="56" t="s">
        <v>7</v>
      </c>
      <c r="B99" s="412" t="s">
        <v>12</v>
      </c>
      <c r="C99" s="412"/>
      <c r="D99" s="412"/>
      <c r="E99" s="412"/>
      <c r="F99" s="412"/>
      <c r="G99" s="412"/>
      <c r="H99" s="111">
        <f>H98+H62</f>
        <v>40326.5</v>
      </c>
      <c r="I99" s="141">
        <f t="shared" ref="I99:J99" si="23">I98+I62</f>
        <v>41689</v>
      </c>
      <c r="J99" s="111">
        <f t="shared" si="23"/>
        <v>41153.5</v>
      </c>
      <c r="K99" s="305"/>
      <c r="L99" s="305"/>
      <c r="M99" s="305"/>
      <c r="N99" s="315"/>
      <c r="O99" s="316"/>
    </row>
    <row r="100" spans="1:16" ht="34.799999999999997" customHeight="1" x14ac:dyDescent="0.25">
      <c r="A100" s="468" t="s">
        <v>164</v>
      </c>
      <c r="B100" s="469"/>
      <c r="C100" s="469"/>
      <c r="D100" s="469"/>
      <c r="E100" s="469"/>
      <c r="F100" s="469"/>
      <c r="G100" s="469"/>
      <c r="H100" s="469"/>
      <c r="I100" s="469"/>
      <c r="J100" s="469"/>
      <c r="K100" s="57"/>
      <c r="L100" s="60"/>
      <c r="M100" s="57"/>
      <c r="N100" s="61"/>
      <c r="O100" s="61"/>
    </row>
    <row r="101" spans="1:16" ht="14.1" customHeight="1" x14ac:dyDescent="0.25">
      <c r="A101" s="57"/>
      <c r="B101" s="57"/>
      <c r="C101" s="57"/>
      <c r="D101" s="57"/>
      <c r="E101" s="58"/>
      <c r="F101" s="57"/>
      <c r="G101" s="59"/>
      <c r="H101" s="57"/>
      <c r="I101" s="57"/>
      <c r="J101" s="57"/>
      <c r="K101" s="57"/>
      <c r="L101" s="60"/>
      <c r="M101" s="57"/>
      <c r="N101" s="61"/>
      <c r="O101" s="61"/>
    </row>
    <row r="102" spans="1:16" ht="13.8" thickBot="1" x14ac:dyDescent="0.3">
      <c r="A102" s="57"/>
      <c r="B102" s="57"/>
      <c r="C102" s="62"/>
      <c r="D102" s="63"/>
      <c r="E102" s="11"/>
      <c r="F102" s="289" t="s">
        <v>13</v>
      </c>
      <c r="G102" s="290"/>
      <c r="H102" s="290"/>
      <c r="I102" s="290"/>
      <c r="J102" s="290"/>
      <c r="K102" s="57"/>
      <c r="L102" s="60"/>
      <c r="M102" s="57"/>
      <c r="N102" s="61"/>
      <c r="O102" s="61"/>
    </row>
    <row r="103" spans="1:16" ht="60.6" thickBot="1" x14ac:dyDescent="0.3">
      <c r="C103" s="415" t="s">
        <v>14</v>
      </c>
      <c r="D103" s="416"/>
      <c r="E103" s="416"/>
      <c r="F103" s="416"/>
      <c r="G103" s="417"/>
      <c r="H103" s="142" t="s">
        <v>128</v>
      </c>
      <c r="I103" s="143" t="s">
        <v>129</v>
      </c>
      <c r="J103" s="143" t="s">
        <v>130</v>
      </c>
    </row>
    <row r="104" spans="1:16" ht="13.8" thickBot="1" x14ac:dyDescent="0.3">
      <c r="C104" s="406" t="s">
        <v>15</v>
      </c>
      <c r="D104" s="407"/>
      <c r="E104" s="407"/>
      <c r="F104" s="407"/>
      <c r="G104" s="408"/>
      <c r="H104" s="64">
        <f>H105+H106+H107+H110+H108+H109</f>
        <v>40326.5</v>
      </c>
      <c r="I104" s="64">
        <f t="shared" ref="I104" si="24">I105+I106+I107+I110+I108+I109</f>
        <v>41689.000000000007</v>
      </c>
      <c r="J104" s="162">
        <f>J105+J106+J107+J110+J108+J109</f>
        <v>41153.500000000007</v>
      </c>
    </row>
    <row r="105" spans="1:16" ht="13.2" x14ac:dyDescent="0.25">
      <c r="C105" s="418" t="s">
        <v>50</v>
      </c>
      <c r="D105" s="419"/>
      <c r="E105" s="419"/>
      <c r="F105" s="419"/>
      <c r="G105" s="420"/>
      <c r="H105" s="65">
        <v>16532.099999999999</v>
      </c>
      <c r="I105" s="197">
        <v>17272.3</v>
      </c>
      <c r="J105" s="163">
        <v>16991</v>
      </c>
    </row>
    <row r="106" spans="1:16" ht="13.2" x14ac:dyDescent="0.25">
      <c r="C106" s="283" t="s">
        <v>121</v>
      </c>
      <c r="D106" s="284"/>
      <c r="E106" s="284"/>
      <c r="F106" s="284"/>
      <c r="G106" s="285"/>
      <c r="H106" s="66">
        <v>19863.599999999999</v>
      </c>
      <c r="I106" s="67">
        <v>20253.5</v>
      </c>
      <c r="J106" s="164">
        <v>20231.3</v>
      </c>
    </row>
    <row r="107" spans="1:16" ht="25.8" customHeight="1" x14ac:dyDescent="0.25">
      <c r="C107" s="283" t="s">
        <v>119</v>
      </c>
      <c r="D107" s="421"/>
      <c r="E107" s="421"/>
      <c r="F107" s="421"/>
      <c r="G107" s="422"/>
      <c r="H107" s="66">
        <v>1635.8</v>
      </c>
      <c r="I107" s="67">
        <v>1635.8</v>
      </c>
      <c r="J107" s="164">
        <v>1635.6</v>
      </c>
    </row>
    <row r="108" spans="1:16" ht="13.2" x14ac:dyDescent="0.25">
      <c r="C108" s="418" t="s">
        <v>120</v>
      </c>
      <c r="D108" s="419"/>
      <c r="E108" s="419"/>
      <c r="F108" s="419"/>
      <c r="G108" s="423"/>
      <c r="H108" s="68">
        <v>1923.4</v>
      </c>
      <c r="I108" s="69">
        <v>1992.3</v>
      </c>
      <c r="J108" s="165">
        <v>1827.4</v>
      </c>
    </row>
    <row r="109" spans="1:16" ht="13.2" x14ac:dyDescent="0.25">
      <c r="C109" s="286" t="s">
        <v>51</v>
      </c>
      <c r="D109" s="287"/>
      <c r="E109" s="287"/>
      <c r="F109" s="287"/>
      <c r="G109" s="288"/>
      <c r="H109" s="68">
        <v>371.6</v>
      </c>
      <c r="I109" s="69">
        <v>371.6</v>
      </c>
      <c r="J109" s="165">
        <v>312.3</v>
      </c>
    </row>
    <row r="110" spans="1:16" ht="13.8" thickBot="1" x14ac:dyDescent="0.3">
      <c r="C110" s="283" t="s">
        <v>118</v>
      </c>
      <c r="D110" s="284"/>
      <c r="E110" s="284"/>
      <c r="F110" s="284"/>
      <c r="G110" s="285"/>
      <c r="H110" s="68">
        <v>0</v>
      </c>
      <c r="I110" s="69">
        <v>163.5</v>
      </c>
      <c r="J110" s="165">
        <v>155.9</v>
      </c>
    </row>
    <row r="111" spans="1:16" ht="13.8" thickBot="1" x14ac:dyDescent="0.3">
      <c r="C111" s="406" t="s">
        <v>16</v>
      </c>
      <c r="D111" s="407"/>
      <c r="E111" s="407"/>
      <c r="F111" s="407"/>
      <c r="G111" s="408"/>
      <c r="H111" s="70">
        <f>H112*1</f>
        <v>0</v>
      </c>
      <c r="I111" s="70">
        <f t="shared" ref="I111:J111" si="25">I112*1</f>
        <v>0</v>
      </c>
      <c r="J111" s="166">
        <f t="shared" si="25"/>
        <v>0</v>
      </c>
    </row>
    <row r="112" spans="1:16" ht="13.8" thickBot="1" x14ac:dyDescent="0.3">
      <c r="C112" s="403" t="s">
        <v>52</v>
      </c>
      <c r="D112" s="404"/>
      <c r="E112" s="404"/>
      <c r="F112" s="404"/>
      <c r="G112" s="405"/>
      <c r="H112" s="68"/>
      <c r="I112" s="69"/>
      <c r="J112" s="165"/>
    </row>
    <row r="113" spans="3:10" ht="13.8" thickBot="1" x14ac:dyDescent="0.3">
      <c r="C113" s="267" t="s">
        <v>17</v>
      </c>
      <c r="D113" s="268"/>
      <c r="E113" s="268"/>
      <c r="F113" s="268"/>
      <c r="G113" s="269"/>
      <c r="H113" s="71">
        <f>H111+H104</f>
        <v>40326.5</v>
      </c>
      <c r="I113" s="71">
        <f>I111+I104</f>
        <v>41689.000000000007</v>
      </c>
      <c r="J113" s="167">
        <f>J111+J104</f>
        <v>41153.500000000007</v>
      </c>
    </row>
  </sheetData>
  <mergeCells count="242">
    <mergeCell ref="A100:J100"/>
    <mergeCell ref="N77:O78"/>
    <mergeCell ref="N83:O84"/>
    <mergeCell ref="N85:O86"/>
    <mergeCell ref="N81:O82"/>
    <mergeCell ref="N89:O90"/>
    <mergeCell ref="K89:K90"/>
    <mergeCell ref="N87:O88"/>
    <mergeCell ref="K42:K43"/>
    <mergeCell ref="F75:F76"/>
    <mergeCell ref="N71:O72"/>
    <mergeCell ref="N73:O74"/>
    <mergeCell ref="N75:O76"/>
    <mergeCell ref="N69:O70"/>
    <mergeCell ref="F42:F46"/>
    <mergeCell ref="K45:K46"/>
    <mergeCell ref="N79:O80"/>
    <mergeCell ref="C51:M51"/>
    <mergeCell ref="K85:K86"/>
    <mergeCell ref="K87:K88"/>
    <mergeCell ref="C85:C86"/>
    <mergeCell ref="D85:D86"/>
    <mergeCell ref="E85:E86"/>
    <mergeCell ref="K77:K78"/>
    <mergeCell ref="F77:F78"/>
    <mergeCell ref="N20:O24"/>
    <mergeCell ref="N25:O28"/>
    <mergeCell ref="N47:O49"/>
    <mergeCell ref="N52:O56"/>
    <mergeCell ref="N57:O60"/>
    <mergeCell ref="N35:O36"/>
    <mergeCell ref="N50:O51"/>
    <mergeCell ref="N29:O30"/>
    <mergeCell ref="N31:O34"/>
    <mergeCell ref="N37:O41"/>
    <mergeCell ref="N42:O46"/>
    <mergeCell ref="C69:G69"/>
    <mergeCell ref="D71:D72"/>
    <mergeCell ref="C70:M70"/>
    <mergeCell ref="E71:E72"/>
    <mergeCell ref="D75:D76"/>
    <mergeCell ref="E77:E78"/>
    <mergeCell ref="C75:C76"/>
    <mergeCell ref="K65:K66"/>
    <mergeCell ref="B62:G62"/>
    <mergeCell ref="M67:M68"/>
    <mergeCell ref="B52:B56"/>
    <mergeCell ref="D77:D78"/>
    <mergeCell ref="C112:G112"/>
    <mergeCell ref="C104:G104"/>
    <mergeCell ref="C111:G111"/>
    <mergeCell ref="B97:G97"/>
    <mergeCell ref="B98:G98"/>
    <mergeCell ref="B99:G99"/>
    <mergeCell ref="C83:C84"/>
    <mergeCell ref="D83:D84"/>
    <mergeCell ref="E83:E84"/>
    <mergeCell ref="F83:F84"/>
    <mergeCell ref="C96:G96"/>
    <mergeCell ref="C103:G103"/>
    <mergeCell ref="C105:G105"/>
    <mergeCell ref="C106:G106"/>
    <mergeCell ref="C107:G107"/>
    <mergeCell ref="C108:G108"/>
    <mergeCell ref="D87:D88"/>
    <mergeCell ref="F85:F86"/>
    <mergeCell ref="E87:E88"/>
    <mergeCell ref="F87:F88"/>
    <mergeCell ref="C89:C90"/>
    <mergeCell ref="D89:D90"/>
    <mergeCell ref="A9:A12"/>
    <mergeCell ref="B9:B12"/>
    <mergeCell ref="K5:K6"/>
    <mergeCell ref="A4:A6"/>
    <mergeCell ref="B4:B6"/>
    <mergeCell ref="G4:G6"/>
    <mergeCell ref="H5:H6"/>
    <mergeCell ref="B7:M7"/>
    <mergeCell ref="C8:M8"/>
    <mergeCell ref="C9:C12"/>
    <mergeCell ref="D9:D12"/>
    <mergeCell ref="L5:M5"/>
    <mergeCell ref="K4:M4"/>
    <mergeCell ref="E9:E12"/>
    <mergeCell ref="F9:F12"/>
    <mergeCell ref="I1:M1"/>
    <mergeCell ref="C4:C6"/>
    <mergeCell ref="D4:D6"/>
    <mergeCell ref="E4:E6"/>
    <mergeCell ref="F4:F6"/>
    <mergeCell ref="E25:E28"/>
    <mergeCell ref="F25:F28"/>
    <mergeCell ref="C25:C28"/>
    <mergeCell ref="D25:D28"/>
    <mergeCell ref="C18:G18"/>
    <mergeCell ref="C19:M19"/>
    <mergeCell ref="E20:E24"/>
    <mergeCell ref="F20:F24"/>
    <mergeCell ref="K20:K21"/>
    <mergeCell ref="H4:J4"/>
    <mergeCell ref="D3:H3"/>
    <mergeCell ref="D2:O2"/>
    <mergeCell ref="N4:N6"/>
    <mergeCell ref="O4:O6"/>
    <mergeCell ref="I5:I6"/>
    <mergeCell ref="J5:J6"/>
    <mergeCell ref="N9:O12"/>
    <mergeCell ref="N13:O15"/>
    <mergeCell ref="N18:O19"/>
    <mergeCell ref="K37:K41"/>
    <mergeCell ref="C37:C41"/>
    <mergeCell ref="D37:D41"/>
    <mergeCell ref="C36:M36"/>
    <mergeCell ref="K31:K34"/>
    <mergeCell ref="E31:E34"/>
    <mergeCell ref="F31:F34"/>
    <mergeCell ref="K29:K30"/>
    <mergeCell ref="E37:E41"/>
    <mergeCell ref="C31:C34"/>
    <mergeCell ref="D31:D34"/>
    <mergeCell ref="C35:G35"/>
    <mergeCell ref="F37:F41"/>
    <mergeCell ref="D47:D49"/>
    <mergeCell ref="F57:F60"/>
    <mergeCell ref="A13:A15"/>
    <mergeCell ref="B13:B15"/>
    <mergeCell ref="C13:C15"/>
    <mergeCell ref="D13:D15"/>
    <mergeCell ref="E13:E15"/>
    <mergeCell ref="F13:F15"/>
    <mergeCell ref="E57:E60"/>
    <mergeCell ref="B25:B28"/>
    <mergeCell ref="A57:A60"/>
    <mergeCell ref="B37:B41"/>
    <mergeCell ref="A29:A30"/>
    <mergeCell ref="B29:B30"/>
    <mergeCell ref="C29:C30"/>
    <mergeCell ref="D29:D30"/>
    <mergeCell ref="E29:E30"/>
    <mergeCell ref="F29:F30"/>
    <mergeCell ref="A31:A34"/>
    <mergeCell ref="A25:A28"/>
    <mergeCell ref="A20:A24"/>
    <mergeCell ref="B20:B24"/>
    <mergeCell ref="C20:C24"/>
    <mergeCell ref="D20:D24"/>
    <mergeCell ref="B31:B34"/>
    <mergeCell ref="A37:A41"/>
    <mergeCell ref="A42:A46"/>
    <mergeCell ref="B42:B46"/>
    <mergeCell ref="E47:E49"/>
    <mergeCell ref="F47:F49"/>
    <mergeCell ref="F52:F56"/>
    <mergeCell ref="N95:O98"/>
    <mergeCell ref="N99:O99"/>
    <mergeCell ref="C81:C82"/>
    <mergeCell ref="D81:D82"/>
    <mergeCell ref="E81:E82"/>
    <mergeCell ref="F81:F82"/>
    <mergeCell ref="N65:O66"/>
    <mergeCell ref="A79:A80"/>
    <mergeCell ref="A71:A72"/>
    <mergeCell ref="N91:O92"/>
    <mergeCell ref="K93:K94"/>
    <mergeCell ref="N93:O94"/>
    <mergeCell ref="A65:A66"/>
    <mergeCell ref="K48:K49"/>
    <mergeCell ref="C50:G50"/>
    <mergeCell ref="B47:B49"/>
    <mergeCell ref="C47:C49"/>
    <mergeCell ref="F102:J102"/>
    <mergeCell ref="C61:G61"/>
    <mergeCell ref="E65:E66"/>
    <mergeCell ref="B63:M63"/>
    <mergeCell ref="C64:M64"/>
    <mergeCell ref="D65:D66"/>
    <mergeCell ref="F65:F66"/>
    <mergeCell ref="C65:C66"/>
    <mergeCell ref="B67:B68"/>
    <mergeCell ref="C67:C68"/>
    <mergeCell ref="D67:D68"/>
    <mergeCell ref="E67:E68"/>
    <mergeCell ref="F67:F68"/>
    <mergeCell ref="B65:B66"/>
    <mergeCell ref="K99:M99"/>
    <mergeCell ref="E75:E76"/>
    <mergeCell ref="C95:G95"/>
    <mergeCell ref="B79:B80"/>
    <mergeCell ref="K71:K72"/>
    <mergeCell ref="K75:K76"/>
    <mergeCell ref="C71:C72"/>
    <mergeCell ref="B71:B72"/>
    <mergeCell ref="F71:F72"/>
    <mergeCell ref="F93:F94"/>
    <mergeCell ref="C113:G113"/>
    <mergeCell ref="C79:C80"/>
    <mergeCell ref="D79:D80"/>
    <mergeCell ref="E79:E80"/>
    <mergeCell ref="F79:F80"/>
    <mergeCell ref="K79:K80"/>
    <mergeCell ref="D73:D74"/>
    <mergeCell ref="E89:E90"/>
    <mergeCell ref="F89:F90"/>
    <mergeCell ref="C77:C78"/>
    <mergeCell ref="F73:F74"/>
    <mergeCell ref="E73:E74"/>
    <mergeCell ref="C73:C74"/>
    <mergeCell ref="C110:G110"/>
    <mergeCell ref="C109:G109"/>
    <mergeCell ref="C87:C88"/>
    <mergeCell ref="C91:C92"/>
    <mergeCell ref="D91:D92"/>
    <mergeCell ref="E91:E92"/>
    <mergeCell ref="F91:F92"/>
    <mergeCell ref="K91:K92"/>
    <mergeCell ref="C93:C94"/>
    <mergeCell ref="D93:D94"/>
    <mergeCell ref="E93:E94"/>
    <mergeCell ref="A16:A17"/>
    <mergeCell ref="B16:B17"/>
    <mergeCell ref="C16:C17"/>
    <mergeCell ref="D16:D17"/>
    <mergeCell ref="E16:E17"/>
    <mergeCell ref="F16:F17"/>
    <mergeCell ref="N16:O17"/>
    <mergeCell ref="K67:K68"/>
    <mergeCell ref="N67:O68"/>
    <mergeCell ref="N61:O64"/>
    <mergeCell ref="A67:A68"/>
    <mergeCell ref="C42:C46"/>
    <mergeCell ref="D42:D46"/>
    <mergeCell ref="E42:E46"/>
    <mergeCell ref="B57:B60"/>
    <mergeCell ref="C57:C60"/>
    <mergeCell ref="D57:D60"/>
    <mergeCell ref="K52:K56"/>
    <mergeCell ref="K57:K60"/>
    <mergeCell ref="A47:A49"/>
    <mergeCell ref="C52:C56"/>
    <mergeCell ref="D52:D56"/>
    <mergeCell ref="E52:E56"/>
    <mergeCell ref="A52:A56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H15" sqref="H15"/>
    </sheetView>
  </sheetViews>
  <sheetFormatPr defaultRowHeight="13.2" x14ac:dyDescent="0.25"/>
  <cols>
    <col min="2" max="2" width="14.77734375" customWidth="1"/>
    <col min="3" max="3" width="43.44140625" customWidth="1"/>
    <col min="4" max="4" width="8.77734375" customWidth="1"/>
  </cols>
  <sheetData>
    <row r="2" spans="2:3" ht="16.2" thickBot="1" x14ac:dyDescent="0.35">
      <c r="C2" s="88" t="s">
        <v>99</v>
      </c>
    </row>
    <row r="3" spans="2:3" ht="31.8" thickBot="1" x14ac:dyDescent="0.3">
      <c r="B3" s="80" t="s">
        <v>78</v>
      </c>
      <c r="C3" s="84" t="s">
        <v>79</v>
      </c>
    </row>
    <row r="4" spans="2:3" ht="15.6" x14ac:dyDescent="0.25">
      <c r="B4" s="81">
        <v>0</v>
      </c>
      <c r="C4" s="85" t="s">
        <v>80</v>
      </c>
    </row>
    <row r="5" spans="2:3" ht="15.6" x14ac:dyDescent="0.25">
      <c r="B5" s="82">
        <v>1</v>
      </c>
      <c r="C5" s="86" t="s">
        <v>81</v>
      </c>
    </row>
    <row r="6" spans="2:3" ht="15.6" x14ac:dyDescent="0.25">
      <c r="B6" s="82">
        <v>2</v>
      </c>
      <c r="C6" s="86" t="s">
        <v>82</v>
      </c>
    </row>
    <row r="7" spans="2:3" ht="15.6" x14ac:dyDescent="0.25">
      <c r="B7" s="82">
        <v>3</v>
      </c>
      <c r="C7" s="86" t="s">
        <v>83</v>
      </c>
    </row>
    <row r="8" spans="2:3" ht="15.6" x14ac:dyDescent="0.25">
      <c r="B8" s="82">
        <v>4</v>
      </c>
      <c r="C8" s="86" t="s">
        <v>84</v>
      </c>
    </row>
    <row r="9" spans="2:3" ht="15.6" x14ac:dyDescent="0.25">
      <c r="B9" s="82">
        <v>5</v>
      </c>
      <c r="C9" s="86" t="s">
        <v>85</v>
      </c>
    </row>
    <row r="10" spans="2:3" ht="15.6" x14ac:dyDescent="0.25">
      <c r="B10" s="82">
        <v>6</v>
      </c>
      <c r="C10" s="86" t="s">
        <v>86</v>
      </c>
    </row>
    <row r="11" spans="2:3" ht="15.6" x14ac:dyDescent="0.25">
      <c r="B11" s="82">
        <v>7</v>
      </c>
      <c r="C11" s="86" t="s">
        <v>87</v>
      </c>
    </row>
    <row r="12" spans="2:3" ht="15.6" x14ac:dyDescent="0.25">
      <c r="B12" s="82">
        <v>8</v>
      </c>
      <c r="C12" s="86" t="s">
        <v>88</v>
      </c>
    </row>
    <row r="13" spans="2:3" ht="15.6" x14ac:dyDescent="0.25">
      <c r="B13" s="82">
        <v>9</v>
      </c>
      <c r="C13" s="86" t="s">
        <v>89</v>
      </c>
    </row>
    <row r="14" spans="2:3" ht="15.6" x14ac:dyDescent="0.25">
      <c r="B14" s="82">
        <v>10</v>
      </c>
      <c r="C14" s="86" t="s">
        <v>90</v>
      </c>
    </row>
    <row r="15" spans="2:3" ht="31.2" x14ac:dyDescent="0.25">
      <c r="B15" s="82">
        <v>11</v>
      </c>
      <c r="C15" s="86" t="s">
        <v>91</v>
      </c>
    </row>
    <row r="16" spans="2:3" ht="15.6" x14ac:dyDescent="0.25">
      <c r="B16" s="82">
        <v>12</v>
      </c>
      <c r="C16" s="86" t="s">
        <v>92</v>
      </c>
    </row>
    <row r="17" spans="2:3" ht="15.6" x14ac:dyDescent="0.25">
      <c r="B17" s="82">
        <v>13</v>
      </c>
      <c r="C17" s="86" t="s">
        <v>93</v>
      </c>
    </row>
    <row r="18" spans="2:3" ht="15.6" x14ac:dyDescent="0.25">
      <c r="B18" s="82">
        <v>14</v>
      </c>
      <c r="C18" s="86" t="s">
        <v>94</v>
      </c>
    </row>
    <row r="19" spans="2:3" ht="15.6" x14ac:dyDescent="0.25">
      <c r="B19" s="82">
        <v>15</v>
      </c>
      <c r="C19" s="86" t="s">
        <v>95</v>
      </c>
    </row>
    <row r="20" spans="2:3" ht="15.6" x14ac:dyDescent="0.25">
      <c r="B20" s="82">
        <v>16</v>
      </c>
      <c r="C20" s="86" t="s">
        <v>96</v>
      </c>
    </row>
    <row r="21" spans="2:3" ht="15.6" x14ac:dyDescent="0.25">
      <c r="B21" s="82">
        <v>17</v>
      </c>
      <c r="C21" s="86" t="s">
        <v>97</v>
      </c>
    </row>
    <row r="22" spans="2:3" ht="16.2" thickBot="1" x14ac:dyDescent="0.3">
      <c r="B22" s="83">
        <v>18</v>
      </c>
      <c r="C22" s="87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Priemonių vykdytojų kodai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Giedre</dc:creator>
  <cp:lastModifiedBy>Asta Puodžiūnienė</cp:lastModifiedBy>
  <cp:lastPrinted>2019-03-04T07:42:54Z</cp:lastPrinted>
  <dcterms:created xsi:type="dcterms:W3CDTF">2009-12-17T14:14:17Z</dcterms:created>
  <dcterms:modified xsi:type="dcterms:W3CDTF">2019-03-04T07:45:20Z</dcterms:modified>
</cp:coreProperties>
</file>