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1835" activeTab="3"/>
  </bookViews>
  <sheets>
    <sheet name="1priedas" sheetId="24" r:id="rId1"/>
    <sheet name="2 priedas" sheetId="22" r:id="rId2"/>
    <sheet name="3 priedas" sheetId="19" r:id="rId3"/>
    <sheet name="4 priedas" sheetId="25" r:id="rId4"/>
  </sheets>
  <definedNames>
    <definedName name="_xlnm.Print_Titles" localSheetId="0">'1priedas'!$8:$8</definedName>
    <definedName name="_xlnm.Print_Titles" localSheetId="1">'2 priedas'!$4:$6</definedName>
    <definedName name="_xlnm.Print_Titles" localSheetId="2">'3 priedas'!$5:$7</definedName>
    <definedName name="_xlnm.Print_Titles" localSheetId="3">'4 priedas'!$12:$14</definedName>
  </definedNames>
  <calcPr calcId="162913"/>
</workbook>
</file>

<file path=xl/calcChain.xml><?xml version="1.0" encoding="utf-8"?>
<calcChain xmlns="http://schemas.openxmlformats.org/spreadsheetml/2006/main">
  <c r="C216" i="25" l="1"/>
  <c r="E289" i="22" l="1"/>
  <c r="C74" i="22" l="1"/>
  <c r="E74" i="22"/>
  <c r="C206" i="25"/>
  <c r="B206" i="25"/>
  <c r="C104" i="25" l="1"/>
  <c r="E104" i="25"/>
  <c r="B104" i="25"/>
  <c r="C203" i="25"/>
  <c r="B203" i="25"/>
  <c r="B44" i="22"/>
  <c r="C41" i="22"/>
  <c r="C44" i="22" s="1"/>
  <c r="B41" i="22"/>
  <c r="C46" i="22"/>
  <c r="B46" i="22"/>
  <c r="C354" i="22" l="1"/>
  <c r="D354" i="22"/>
  <c r="E354" i="22"/>
  <c r="B354" i="22"/>
  <c r="C317" i="22"/>
  <c r="D317" i="22"/>
  <c r="B317" i="22"/>
  <c r="C356" i="22"/>
  <c r="D356" i="22"/>
  <c r="E356" i="22"/>
  <c r="B356" i="22"/>
  <c r="E297" i="22"/>
  <c r="E293" i="22"/>
  <c r="E275" i="22"/>
  <c r="E254" i="22"/>
  <c r="C242" i="22"/>
  <c r="E234" i="22"/>
  <c r="E226" i="22"/>
  <c r="E214" i="22"/>
  <c r="E202" i="22"/>
  <c r="E198" i="22"/>
  <c r="E194" i="22"/>
  <c r="E190" i="22"/>
  <c r="E182" i="22"/>
  <c r="E174" i="22"/>
  <c r="E154" i="22"/>
  <c r="E146" i="22"/>
  <c r="E134" i="22"/>
  <c r="E126" i="22"/>
  <c r="B20" i="24" l="1"/>
  <c r="C138" i="25" l="1"/>
  <c r="B138" i="25"/>
  <c r="D197" i="25"/>
  <c r="D135" i="25"/>
  <c r="D207" i="25" s="1"/>
  <c r="C391" i="22" l="1"/>
  <c r="D391" i="22"/>
  <c r="B391" i="22"/>
  <c r="B9" i="19" l="1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8" i="19"/>
  <c r="E26" i="25" l="1"/>
  <c r="C23" i="25" l="1"/>
  <c r="B23" i="25"/>
  <c r="E32" i="25"/>
  <c r="C357" i="22" l="1"/>
  <c r="C414" i="22" s="1"/>
  <c r="D357" i="22"/>
  <c r="D414" i="22" s="1"/>
  <c r="B357" i="22"/>
  <c r="B414" i="22" s="1"/>
  <c r="C341" i="22"/>
  <c r="D341" i="22"/>
  <c r="E341" i="22"/>
  <c r="B341" i="22"/>
  <c r="C337" i="22"/>
  <c r="D337" i="22"/>
  <c r="B337" i="22"/>
  <c r="C332" i="22"/>
  <c r="D332" i="22"/>
  <c r="B332" i="22"/>
  <c r="C327" i="22"/>
  <c r="D327" i="22"/>
  <c r="E327" i="22"/>
  <c r="B327" i="22"/>
  <c r="C111" i="22" l="1"/>
  <c r="D111" i="22"/>
  <c r="E111" i="22"/>
  <c r="B111" i="22"/>
  <c r="C25" i="22" l="1"/>
  <c r="D25" i="22"/>
  <c r="C348" i="22" l="1"/>
  <c r="D348" i="22"/>
  <c r="C108" i="25" l="1"/>
  <c r="C99" i="25" l="1"/>
  <c r="B108" i="25" l="1"/>
  <c r="D99" i="25"/>
  <c r="E99" i="25"/>
  <c r="B99" i="25"/>
  <c r="C44" i="25" l="1"/>
  <c r="B44" i="25"/>
  <c r="C41" i="25"/>
  <c r="B41" i="25"/>
  <c r="D41" i="25"/>
  <c r="D109" i="25" s="1"/>
  <c r="C53" i="22" l="1"/>
  <c r="E53" i="22"/>
  <c r="B53" i="22"/>
  <c r="E57" i="22"/>
  <c r="B57" i="22"/>
  <c r="C58" i="22"/>
  <c r="E58" i="22"/>
  <c r="B58" i="22"/>
  <c r="E85" i="22" l="1"/>
  <c r="C106" i="22" l="1"/>
  <c r="D106" i="22"/>
  <c r="E106" i="22"/>
  <c r="B106" i="22"/>
  <c r="E100" i="22"/>
  <c r="C100" i="22"/>
  <c r="D100" i="22"/>
  <c r="B100" i="22"/>
  <c r="C116" i="22" l="1"/>
  <c r="D116" i="22"/>
  <c r="E116" i="22"/>
  <c r="B116" i="22"/>
  <c r="C115" i="22"/>
  <c r="D115" i="22"/>
  <c r="E115" i="22"/>
  <c r="B115" i="22"/>
  <c r="B29" i="24" l="1"/>
  <c r="C29" i="25" l="1"/>
  <c r="C17" i="25"/>
  <c r="C21" i="22" l="1"/>
  <c r="D21" i="22"/>
  <c r="E21" i="22"/>
  <c r="B21" i="22"/>
  <c r="E216" i="25" l="1"/>
  <c r="B216" i="25"/>
  <c r="E56" i="22" l="1"/>
  <c r="C135" i="25" l="1"/>
  <c r="B135" i="25"/>
  <c r="E41" i="25"/>
  <c r="C371" i="22" l="1"/>
  <c r="D371" i="22"/>
  <c r="E371" i="22"/>
  <c r="B371" i="22"/>
  <c r="C392" i="22"/>
  <c r="D392" i="22"/>
  <c r="D415" i="22" s="1"/>
  <c r="E415" i="22"/>
  <c r="B392" i="22"/>
  <c r="B415" i="22" s="1"/>
  <c r="C118" i="22"/>
  <c r="D118" i="22"/>
  <c r="B118" i="22"/>
  <c r="C17" i="22"/>
  <c r="E17" i="22"/>
  <c r="B17" i="22"/>
  <c r="C10" i="22"/>
  <c r="D10" i="22"/>
  <c r="E10" i="22"/>
  <c r="B10" i="22"/>
  <c r="C23" i="22"/>
  <c r="D23" i="22"/>
  <c r="B23" i="22"/>
  <c r="C8" i="22"/>
  <c r="D8" i="22"/>
  <c r="B8" i="22"/>
  <c r="C415" i="22" l="1"/>
  <c r="B409" i="22"/>
  <c r="C409" i="22"/>
  <c r="C358" i="22"/>
  <c r="D358" i="22"/>
  <c r="E358" i="22"/>
  <c r="B358" i="22"/>
  <c r="C355" i="22"/>
  <c r="D355" i="22"/>
  <c r="E355" i="22"/>
  <c r="B355" i="22"/>
  <c r="E230" i="22"/>
  <c r="E222" i="22"/>
  <c r="E218" i="22"/>
  <c r="E210" i="22"/>
  <c r="E206" i="22"/>
  <c r="E186" i="22"/>
  <c r="E158" i="22"/>
  <c r="E142" i="22"/>
  <c r="E122" i="22"/>
  <c r="E313" i="22"/>
  <c r="C275" i="22"/>
  <c r="D275" i="22"/>
  <c r="B275" i="22"/>
  <c r="C33" i="22"/>
  <c r="C413" i="22" l="1"/>
  <c r="C34" i="22"/>
  <c r="D34" i="22"/>
  <c r="E34" i="22"/>
  <c r="B34" i="22"/>
  <c r="E25" i="22"/>
  <c r="B25" i="22"/>
  <c r="C107" i="22" l="1"/>
  <c r="D107" i="22"/>
  <c r="E107" i="22"/>
  <c r="B107" i="22"/>
  <c r="E380" i="22"/>
  <c r="C48" i="22" l="1"/>
  <c r="B48" i="22"/>
  <c r="B50" i="22" s="1"/>
  <c r="C50" i="22" l="1"/>
  <c r="B37" i="24"/>
  <c r="B19" i="24" l="1"/>
  <c r="B18" i="24" s="1"/>
  <c r="B17" i="25"/>
  <c r="C404" i="22" l="1"/>
  <c r="D404" i="22"/>
  <c r="B404" i="22"/>
  <c r="E31" i="22"/>
  <c r="C118" i="25" l="1"/>
  <c r="C121" i="25" s="1"/>
  <c r="B118" i="25"/>
  <c r="B121" i="25" s="1"/>
  <c r="C359" i="22" l="1"/>
  <c r="B359" i="22"/>
  <c r="C394" i="22" l="1"/>
  <c r="D394" i="22"/>
  <c r="B394" i="22"/>
  <c r="E102" i="22"/>
  <c r="C351" i="22"/>
  <c r="D351" i="22"/>
  <c r="B351" i="22"/>
  <c r="E284" i="22"/>
  <c r="D409" i="22"/>
  <c r="E409" i="22"/>
  <c r="B70" i="22"/>
  <c r="E39" i="22"/>
  <c r="C197" i="25" l="1"/>
  <c r="B197" i="25"/>
  <c r="C124" i="25" l="1"/>
  <c r="C207" i="25" s="1"/>
  <c r="B124" i="25"/>
  <c r="B207" i="25" s="1"/>
  <c r="C26" i="25"/>
  <c r="C36" i="22"/>
  <c r="E36" i="22"/>
  <c r="B36" i="22"/>
  <c r="B38" i="22" s="1"/>
  <c r="C88" i="22" l="1"/>
  <c r="D88" i="22"/>
  <c r="B88" i="22"/>
  <c r="B33" i="22" l="1"/>
  <c r="B413" i="22" s="1"/>
  <c r="E33" i="22"/>
  <c r="E413" i="22" l="1"/>
  <c r="C32" i="25"/>
  <c r="B32" i="25"/>
  <c r="E29" i="25"/>
  <c r="B29" i="25"/>
  <c r="B26" i="25"/>
  <c r="E20" i="25"/>
  <c r="C20" i="25"/>
  <c r="C109" i="25" s="1"/>
  <c r="B20" i="25"/>
  <c r="E17" i="25"/>
  <c r="E109" i="25" l="1"/>
  <c r="B109" i="25"/>
  <c r="C77" i="19"/>
  <c r="D77" i="19"/>
  <c r="E77" i="19"/>
  <c r="C38" i="22"/>
  <c r="E38" i="22"/>
  <c r="C150" i="22"/>
  <c r="D150" i="22"/>
  <c r="E150" i="22"/>
  <c r="B150" i="22"/>
  <c r="C402" i="22" l="1"/>
  <c r="D402" i="22"/>
  <c r="B402" i="22"/>
  <c r="C403" i="22"/>
  <c r="B403" i="22"/>
  <c r="C397" i="22"/>
  <c r="D397" i="22"/>
  <c r="D401" i="22" s="1"/>
  <c r="B397" i="22"/>
  <c r="C401" i="22" l="1"/>
  <c r="E369" i="22"/>
  <c r="C70" i="22"/>
  <c r="E70" i="22"/>
  <c r="E32" i="22" l="1"/>
  <c r="B32" i="22"/>
  <c r="B411" i="22" s="1"/>
  <c r="E411" i="22" l="1"/>
  <c r="E263" i="22"/>
  <c r="E258" i="22"/>
  <c r="E353" i="22" s="1"/>
  <c r="B10" i="24"/>
  <c r="B12" i="24"/>
  <c r="B16" i="24"/>
  <c r="B33" i="24"/>
  <c r="B40" i="24"/>
  <c r="B42" i="24"/>
  <c r="B28" i="24" l="1"/>
  <c r="B9" i="24"/>
  <c r="B77" i="19"/>
  <c r="B45" i="24" l="1"/>
  <c r="B56" i="22"/>
  <c r="C56" i="22" l="1"/>
  <c r="C31" i="22"/>
  <c r="D31" i="22"/>
  <c r="C30" i="22"/>
  <c r="D30" i="22"/>
  <c r="E30" i="22"/>
  <c r="C73" i="22" l="1"/>
  <c r="C75" i="22"/>
  <c r="B75" i="22"/>
  <c r="B412" i="22" s="1"/>
  <c r="E410" i="22"/>
  <c r="C258" i="22"/>
  <c r="D258" i="22"/>
  <c r="B258" i="22"/>
  <c r="C389" i="22"/>
  <c r="D389" i="22"/>
  <c r="B389" i="22"/>
  <c r="C322" i="22"/>
  <c r="D322" i="22"/>
  <c r="B322" i="22"/>
  <c r="C109" i="22"/>
  <c r="B109" i="22"/>
  <c r="C284" i="22"/>
  <c r="D284" i="22"/>
  <c r="B284" i="22"/>
  <c r="C65" i="22"/>
  <c r="E65" i="22"/>
  <c r="E67" i="22" s="1"/>
  <c r="B65" i="22"/>
  <c r="B67" i="22" s="1"/>
  <c r="B22" i="22"/>
  <c r="B388" i="22"/>
  <c r="C22" i="22"/>
  <c r="C388" i="22"/>
  <c r="D22" i="22"/>
  <c r="D388" i="22"/>
  <c r="E73" i="22"/>
  <c r="B73" i="22"/>
  <c r="E387" i="22"/>
  <c r="C369" i="22"/>
  <c r="C366" i="22"/>
  <c r="C376" i="22"/>
  <c r="C380" i="22"/>
  <c r="C45" i="22"/>
  <c r="C60" i="22"/>
  <c r="C77" i="22"/>
  <c r="C79" i="22"/>
  <c r="C82" i="22"/>
  <c r="C85" i="22"/>
  <c r="C91" i="22"/>
  <c r="C94" i="22"/>
  <c r="C97" i="22"/>
  <c r="C102" i="22"/>
  <c r="C122" i="22"/>
  <c r="C126" i="22"/>
  <c r="C130" i="22"/>
  <c r="C134" i="22"/>
  <c r="C138" i="22"/>
  <c r="C142" i="22"/>
  <c r="C146" i="22"/>
  <c r="C154" i="22"/>
  <c r="C158" i="22"/>
  <c r="C162" i="22"/>
  <c r="C166" i="22"/>
  <c r="C170" i="22"/>
  <c r="C174" i="22"/>
  <c r="C178" i="22"/>
  <c r="C182" i="22"/>
  <c r="C186" i="22"/>
  <c r="C190" i="22"/>
  <c r="C194" i="22"/>
  <c r="C198" i="22"/>
  <c r="C202" i="22"/>
  <c r="C206" i="22"/>
  <c r="C210" i="22"/>
  <c r="C214" i="22"/>
  <c r="C218" i="22"/>
  <c r="C222" i="22"/>
  <c r="C226" i="22"/>
  <c r="C230" i="22"/>
  <c r="C234" i="22"/>
  <c r="C238" i="22"/>
  <c r="C246" i="22"/>
  <c r="C250" i="22"/>
  <c r="C254" i="22"/>
  <c r="C263" i="22"/>
  <c r="C267" i="22"/>
  <c r="C271" i="22"/>
  <c r="C280" i="22"/>
  <c r="C289" i="22"/>
  <c r="C293" i="22"/>
  <c r="C297" i="22"/>
  <c r="C301" i="22"/>
  <c r="C305" i="22"/>
  <c r="C309" i="22"/>
  <c r="C313" i="22"/>
  <c r="C345" i="22"/>
  <c r="C364" i="22"/>
  <c r="D376" i="22"/>
  <c r="D380" i="22"/>
  <c r="D79" i="22"/>
  <c r="D82" i="22"/>
  <c r="D85" i="22"/>
  <c r="D91" i="22"/>
  <c r="D94" i="22"/>
  <c r="D97" i="22"/>
  <c r="D102" i="22"/>
  <c r="D114" i="22"/>
  <c r="D122" i="22"/>
  <c r="D126" i="22"/>
  <c r="D130" i="22"/>
  <c r="D134" i="22"/>
  <c r="D138" i="22"/>
  <c r="D142" i="22"/>
  <c r="D146" i="22"/>
  <c r="D154" i="22"/>
  <c r="D158" i="22"/>
  <c r="D162" i="22"/>
  <c r="D166" i="22"/>
  <c r="D170" i="22"/>
  <c r="D174" i="22"/>
  <c r="D178" i="22"/>
  <c r="D182" i="22"/>
  <c r="D186" i="22"/>
  <c r="D190" i="22"/>
  <c r="D194" i="22"/>
  <c r="D198" i="22"/>
  <c r="D202" i="22"/>
  <c r="D206" i="22"/>
  <c r="D210" i="22"/>
  <c r="D214" i="22"/>
  <c r="D218" i="22"/>
  <c r="D222" i="22"/>
  <c r="D226" i="22"/>
  <c r="D230" i="22"/>
  <c r="D234" i="22"/>
  <c r="D238" i="22"/>
  <c r="D242" i="22"/>
  <c r="D246" i="22"/>
  <c r="D250" i="22"/>
  <c r="D254" i="22"/>
  <c r="D263" i="22"/>
  <c r="D267" i="22"/>
  <c r="D271" i="22"/>
  <c r="D280" i="22"/>
  <c r="D289" i="22"/>
  <c r="D293" i="22"/>
  <c r="D297" i="22"/>
  <c r="D301" i="22"/>
  <c r="D305" i="22"/>
  <c r="D309" i="22"/>
  <c r="D313" i="22"/>
  <c r="D345" i="22"/>
  <c r="E94" i="22"/>
  <c r="E105" i="22" s="1"/>
  <c r="E114" i="22"/>
  <c r="C387" i="22"/>
  <c r="C39" i="22"/>
  <c r="C51" i="22"/>
  <c r="C63" i="22"/>
  <c r="C68" i="22"/>
  <c r="D387" i="22"/>
  <c r="D406" i="22" s="1"/>
  <c r="E68" i="22"/>
  <c r="B369" i="22"/>
  <c r="B366" i="22"/>
  <c r="B376" i="22"/>
  <c r="B380" i="22"/>
  <c r="B30" i="22"/>
  <c r="B45" i="22"/>
  <c r="B60" i="22"/>
  <c r="B62" i="22" s="1"/>
  <c r="B77" i="22"/>
  <c r="B79" i="22"/>
  <c r="B82" i="22"/>
  <c r="B85" i="22"/>
  <c r="B91" i="22"/>
  <c r="B94" i="22"/>
  <c r="B97" i="22"/>
  <c r="B102" i="22"/>
  <c r="B122" i="22"/>
  <c r="B126" i="22"/>
  <c r="B130" i="22"/>
  <c r="B134" i="22"/>
  <c r="B138" i="22"/>
  <c r="B142" i="22"/>
  <c r="B146" i="22"/>
  <c r="B154" i="22"/>
  <c r="B158" i="22"/>
  <c r="B162" i="22"/>
  <c r="B166" i="22"/>
  <c r="B170" i="22"/>
  <c r="B174" i="22"/>
  <c r="B178" i="22"/>
  <c r="B182" i="22"/>
  <c r="B186" i="22"/>
  <c r="B190" i="22"/>
  <c r="B194" i="22"/>
  <c r="B198" i="22"/>
  <c r="B202" i="22"/>
  <c r="B206" i="22"/>
  <c r="B210" i="22"/>
  <c r="B214" i="22"/>
  <c r="B218" i="22"/>
  <c r="B222" i="22"/>
  <c r="B226" i="22"/>
  <c r="B230" i="22"/>
  <c r="B234" i="22"/>
  <c r="B238" i="22"/>
  <c r="B242" i="22"/>
  <c r="B246" i="22"/>
  <c r="B250" i="22"/>
  <c r="B254" i="22"/>
  <c r="B263" i="22"/>
  <c r="B267" i="22"/>
  <c r="B271" i="22"/>
  <c r="B280" i="22"/>
  <c r="B289" i="22"/>
  <c r="B293" i="22"/>
  <c r="B297" i="22"/>
  <c r="B301" i="22"/>
  <c r="B305" i="22"/>
  <c r="B309" i="22"/>
  <c r="B313" i="22"/>
  <c r="B345" i="22"/>
  <c r="B348" i="22"/>
  <c r="B364" i="22"/>
  <c r="B363" i="22" s="1"/>
  <c r="B387" i="22"/>
  <c r="B39" i="22"/>
  <c r="B31" i="22"/>
  <c r="B51" i="22"/>
  <c r="B63" i="22"/>
  <c r="B68" i="22"/>
  <c r="B74" i="22"/>
  <c r="C390" i="22"/>
  <c r="C408" i="22" s="1"/>
  <c r="D390" i="22"/>
  <c r="D408" i="22" s="1"/>
  <c r="E390" i="22"/>
  <c r="E408" i="22" s="1"/>
  <c r="B390" i="22"/>
  <c r="C361" i="22"/>
  <c r="B361" i="22"/>
  <c r="D353" i="22" l="1"/>
  <c r="C353" i="22"/>
  <c r="B353" i="22"/>
  <c r="E406" i="22"/>
  <c r="C114" i="22"/>
  <c r="C406" i="22"/>
  <c r="B406" i="22"/>
  <c r="B114" i="22"/>
  <c r="D105" i="22"/>
  <c r="C105" i="22"/>
  <c r="B105" i="22"/>
  <c r="B407" i="22"/>
  <c r="D407" i="22"/>
  <c r="C407" i="22"/>
  <c r="C67" i="22"/>
  <c r="C62" i="22"/>
  <c r="C412" i="22"/>
  <c r="C363" i="22"/>
  <c r="B408" i="22"/>
  <c r="D410" i="22"/>
  <c r="E20" i="22"/>
  <c r="B401" i="22"/>
  <c r="E386" i="22"/>
  <c r="D386" i="22"/>
  <c r="C386" i="22"/>
  <c r="C410" i="22"/>
  <c r="B410" i="22"/>
  <c r="B386" i="22"/>
  <c r="B20" i="22"/>
  <c r="C20" i="22"/>
  <c r="D20" i="22"/>
  <c r="E405" i="22" l="1"/>
  <c r="C405" i="22"/>
  <c r="D405" i="22"/>
  <c r="D416" i="22" s="1"/>
  <c r="B405" i="22"/>
  <c r="B416" i="22" s="1"/>
  <c r="C416" i="22" l="1"/>
  <c r="E416" i="22"/>
</calcChain>
</file>

<file path=xl/sharedStrings.xml><?xml version="1.0" encoding="utf-8"?>
<sst xmlns="http://schemas.openxmlformats.org/spreadsheetml/2006/main" count="754" uniqueCount="303">
  <si>
    <t>Asignavimų valdytojas</t>
  </si>
  <si>
    <t>Gamtos mokykla</t>
  </si>
  <si>
    <t>Kūno kultūros ir sporto centras</t>
  </si>
  <si>
    <t>Savivaldybės viešoji biblioteka</t>
  </si>
  <si>
    <t>Kraštotyros muziejus</t>
  </si>
  <si>
    <t>Lėlių vežimo teatras</t>
  </si>
  <si>
    <t>Teatras „Menas“</t>
  </si>
  <si>
    <t>Savivaldybės administracija</t>
  </si>
  <si>
    <t>Pradinė mokykla</t>
  </si>
  <si>
    <t>Moksleivių namai</t>
  </si>
  <si>
    <t>Savivaldybės institucijos ir įstaigos pavadinimas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</si>
  <si>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</si>
  <si>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</si>
  <si>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</si>
  <si>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</si>
  <si>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</si>
  <si>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</si>
  <si>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</si>
  <si>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Lopšelis-darželis „Jūratė“</t>
  </si>
  <si>
    <t>Kultūros centras Panevėžio bendruomenių rūmai</t>
  </si>
  <si>
    <t>IŠ SAVIVALDYBĖS BIUDŽETO IŠLAIKOMŲ ĮSTAIGŲ PAJAMŲ UŽ TEIKIAMAS PASLAUGAS ĮMOKOS Į SAVIVALDYBĖS BIUDŽETĄ</t>
  </si>
  <si>
    <t xml:space="preserve">Savivaldybės administracija </t>
  </si>
  <si>
    <t xml:space="preserve">Regos centras „Linelis“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</si>
  <si>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</si>
  <si>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</si>
  <si>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</si>
  <si>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                                     01 SAVIVALDYBĖS VALDYMO  PROGRAMA</t>
  </si>
  <si>
    <t xml:space="preserve">                                   03 URBANISTINĖS PLĖTROS PROGRAMA</t>
  </si>
  <si>
    <t xml:space="preserve">Savivaldybės kontrolės ir audito tarnyba </t>
  </si>
  <si>
    <t>Iš jų: paskoloms grąžinti</t>
  </si>
  <si>
    <t xml:space="preserve">                                06 SAVIVALDYBĖS TURTO VALDYMO PROGRAMA</t>
  </si>
  <si>
    <t xml:space="preserve">                               09 INFORMACINĖS VISUOMENĖS PLĖTROS PROGRAMA</t>
  </si>
  <si>
    <t>Iš viso 12 programai</t>
  </si>
  <si>
    <t xml:space="preserve">                                            13 ŠVIETIMO IR UGDYMO PROGRAMA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</si>
  <si>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</si>
  <si>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</si>
  <si>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</si>
  <si>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</si>
  <si>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</si>
  <si>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 xml:space="preserve">                                    15 SOCIALINĖS PARAMOS ĮGYVENDINIMO PROGRAMA</t>
  </si>
  <si>
    <t>Iš viso 15 programai</t>
  </si>
  <si>
    <t xml:space="preserve">                            16 VISUOMENĖS SVEIKATOS RĖMIMO SPECIALIOJI PROGRAMA</t>
  </si>
  <si>
    <t>Visuomenės sveikatos biuras</t>
  </si>
  <si>
    <t>Lopšelis-darželis „Aušra“</t>
  </si>
  <si>
    <t>Lopšelis-darželis „Pušynėlis“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</si>
  <si>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</si>
  <si>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</si>
  <si>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</si>
  <si>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</si>
  <si>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</si>
  <si>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</si>
  <si>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</si>
  <si>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</si>
  <si>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</si>
  <si>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</si>
  <si>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</si>
  <si>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</si>
  <si>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</si>
  <si>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</si>
  <si>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</si>
  <si>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</si>
  <si>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</si>
  <si>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</si>
  <si>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</si>
  <si>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</si>
  <si>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</si>
  <si>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</si>
  <si>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</si>
  <si>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„Vyturio“ progimnazija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</si>
  <si>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</si>
  <si>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įmokos už išlaikymą švietimo, socialinės apsaugos ir kitose įstaigose </t>
  </si>
  <si>
    <t xml:space="preserve">pajamos už prekes ir paslaugas </t>
  </si>
  <si>
    <t xml:space="preserve">                              11 KULTŪROS IR MENO PROGRAMA</t>
  </si>
  <si>
    <t xml:space="preserve">  išlaidoms</t>
  </si>
  <si>
    <t xml:space="preserve">         valstybės biudžeto specialioji tikslinė dotacija regioninėms įstaigoms finansuoti</t>
  </si>
  <si>
    <t>iš viso</t>
  </si>
  <si>
    <t xml:space="preserve">                 Iš viso 16 programai</t>
  </si>
  <si>
    <t>Rožyno progimnazija</t>
  </si>
  <si>
    <t>„Žemynos“ progimnazija</t>
  </si>
  <si>
    <t>Iš viso 05 programai</t>
  </si>
  <si>
    <t>Lopšelis-darželis „Draugystė“</t>
  </si>
  <si>
    <t>„Šaltinio“ progimnazija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</si>
  <si>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</si>
  <si>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Specialioji mokykla-daugiafunkcis centras</t>
  </si>
  <si>
    <t xml:space="preserve">          valstybės biudžeto specialioji tikslinė dotacija regioninėms  klasėms finansuoti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</si>
  <si>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</si>
  <si>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</si>
  <si>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</si>
  <si>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</si>
  <si>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</si>
  <si>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</si>
  <si>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</si>
  <si>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Kastyčio Ramanausko lopšelis-darželis </t>
  </si>
  <si>
    <t xml:space="preserve">         paskolos lėšos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</si>
  <si>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</si>
  <si>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>Senvagės progimnazija</t>
  </si>
  <si>
    <t>„Ąžuolo“ progimnazija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</si>
  <si>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</si>
  <si>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</si>
  <si>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</si>
  <si>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</si>
  <si>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</si>
  <si>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</si>
  <si>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</si>
  <si>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</si>
  <si>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</si>
  <si>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</si>
  <si>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</si>
  <si>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</si>
  <si>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</si>
  <si>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</si>
  <si>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</si>
  <si>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</si>
  <si>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</si>
  <si>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</si>
  <si>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</si>
  <si>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</si>
  <si>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</si>
  <si>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</si>
  <si>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</si>
  <si>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pajamų (tūkst. Eur)</t>
  </si>
  <si>
    <t>Iš jų  (tūkst. Eur)</t>
  </si>
  <si>
    <t>Iš viso (tūkst. Eur)</t>
  </si>
  <si>
    <t>iš jų darbo užmokesčiui</t>
  </si>
  <si>
    <t>Raimundo Sargūno sporto gimnazija</t>
  </si>
  <si>
    <t xml:space="preserve">       4 priedas</t>
  </si>
  <si>
    <t xml:space="preserve">                LĖŠŲ PAGAL PROGRAMAS IR ASIGNAVIMŲ VALDYTOJUS</t>
  </si>
  <si>
    <t>Asignavimų valdytojai</t>
  </si>
  <si>
    <t>Iš viso (Eur)</t>
  </si>
  <si>
    <t xml:space="preserve">           Iš jų ( Eur)</t>
  </si>
  <si>
    <t>išlaidoms</t>
  </si>
  <si>
    <t xml:space="preserve">iš viso </t>
  </si>
  <si>
    <t xml:space="preserve"> Savivaldybės administracija</t>
  </si>
  <si>
    <t>01 SAVIVALDYBĖS VALDYMO PROGRAMA</t>
  </si>
  <si>
    <t>Dividendai</t>
  </si>
  <si>
    <t>Savivaldybės administracijos  Socialinių reikalų skyrius</t>
  </si>
  <si>
    <t xml:space="preserve">Savivaldybės administracijos Strateginio planavimo, investicijų  ir biudžeto skyrius </t>
  </si>
  <si>
    <t>11 KULTŪROS IR MENO PROGRAMA</t>
  </si>
  <si>
    <t>13 ŠVIETIMO IR UGDYMO PROGRAMA</t>
  </si>
  <si>
    <t>Atviras jaunimo centras</t>
  </si>
  <si>
    <t>15 SOCIALINĖS PARAMOS ĮGYVENDINIMO PROGRAMA</t>
  </si>
  <si>
    <t>Savivaldybės administracijos Socialinių reikalų skyrius</t>
  </si>
  <si>
    <t>Suaugusiųjų ir jaunimo mokymo centras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</si>
  <si>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</si>
  <si>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 xml:space="preserve">          Europos Sąjungos finansinės paramos lėšos</t>
  </si>
  <si>
    <t>turtui įsigyti ir finansiniams įsipareigoji-mams vykdyti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</si>
  <si>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</si>
  <si>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</si>
  <si>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</si>
  <si>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</si>
  <si>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Speciali tikslinė dotacija</t>
  </si>
  <si>
    <t>Dotacijos iš kitų valdžios sektoriaus subjektų</t>
  </si>
  <si>
    <t>Dotacija savivaldybėms iš Europos Sąjungos, kitos tarptautinės finansinės paramos ir bendrojo finansavimo lėšų</t>
  </si>
  <si>
    <t xml:space="preserve">                                   14 VISUOMENĖS INICIATYVŲ SKATINIMO IR SAUGUMO     UŽTIKRINIMO PROGRAMA</t>
  </si>
  <si>
    <t>Beržų progimnazija</t>
  </si>
  <si>
    <t xml:space="preserve">         palūkanoms už paskolas ir kitus finansinius įsipareigojimus mokėti </t>
  </si>
  <si>
    <t xml:space="preserve"> 16 VISUOMENĖS SVEIKATOS RĖMIMO SPECIALIOJI PROGRAMA</t>
  </si>
  <si>
    <t xml:space="preserve"> 15 SOCIALINĖS PARAMOS ĮGYVENDINIMO PROGRAMA</t>
  </si>
  <si>
    <t xml:space="preserve">   13 ŠVIETIMO IR UGDYMO PROGRAMA</t>
  </si>
  <si>
    <t xml:space="preserve"> 11 KULTŪROS IR MENO PROGRAMA</t>
  </si>
  <si>
    <t xml:space="preserve">   10 MIESTO INFRASTRUKTŪROS OBJEKTŲ PLĖTROS, MODERNIZAVIMO IR PRIEŽIŪROS PROGRAMA</t>
  </si>
  <si>
    <t>07 BŪSTO PROGRAMA</t>
  </si>
  <si>
    <t xml:space="preserve"> 04 APLINKOS APSAUGOS RĖMIMO SPECIALIOJI PROGRAMA</t>
  </si>
  <si>
    <t xml:space="preserve">  03  URBANISTINĖS PLĖTROS PROGRAMA</t>
  </si>
  <si>
    <t xml:space="preserve">    02 INVESTICIJŲ PROJEKTŲ  PROGRAMA</t>
  </si>
  <si>
    <t xml:space="preserve"> 10  MIESTO INFRASTRUKTŪROS OBJEKTŲ PLĖTROS, MODERNIZAVIMO IR PRIEŽIŪROS PROGRAMA</t>
  </si>
  <si>
    <t xml:space="preserve">                        3.  SAVIVALDYBĖS BIUDŽETO EINAMŲJŲ METŲ IŠLAIDOMS</t>
  </si>
  <si>
    <t>1. TIKSLINĖS PASKIRTIES LĖŠOS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</si>
  <si>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</si>
  <si>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</si>
  <si>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</si>
  <si>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Administracijos direktoriaus rezervui</t>
  </si>
  <si>
    <t xml:space="preserve">         Europos Sąjungos finansinės paramos lėšos</t>
  </si>
  <si>
    <t>Iš jų: savivaldybės biudžeto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</si>
  <si>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</si>
  <si>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investicijų programoje numatytoms kapitalo investicijoms</t>
  </si>
  <si>
    <t>Iš jų – savivaldybės biudžeto lėšos</t>
  </si>
  <si>
    <t xml:space="preserve">         valstybės lėšos vietinės reikšmės keliams (gatvėms) tiesti, taisyti, prižiūrėti ir saugaus eismo sąlygoms užtikrinti</t>
  </si>
  <si>
    <t>Iš jų:  savivaldybės biudžeto lėšos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</si>
  <si>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</si>
  <si>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</si>
  <si>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</si>
  <si>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</si>
  <si>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</si>
  <si>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</si>
  <si>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</si>
  <si>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</si>
  <si>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</si>
  <si>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</si>
  <si>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</si>
  <si>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</si>
  <si>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</si>
  <si>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</si>
  <si>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</si>
  <si>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</si>
  <si>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</si>
  <si>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</si>
  <si>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</si>
  <si>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</si>
  <si>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</si>
  <si>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</si>
  <si>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</si>
  <si>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</si>
  <si>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</si>
  <si>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</si>
  <si>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</si>
  <si>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</si>
  <si>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</si>
  <si>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</si>
  <si>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</si>
  <si>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</si>
  <si>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</si>
  <si>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</si>
  <si>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</si>
  <si>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</si>
  <si>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</si>
  <si>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</si>
  <si>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</si>
  <si>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</si>
  <si>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</si>
  <si>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>Iš jų: valstybės biudžeto specialioji tikslinė dotacija regioninėms įstaigoms finansuoti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</si>
  <si>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</si>
  <si>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</si>
  <si>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</si>
  <si>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Valstybės investicijų programoje numatytoms  kapitalo investicijoms finansuoti</t>
  </si>
  <si>
    <t xml:space="preserve">         paskolų lėšos investicijų projektams įgyvendinti</t>
  </si>
  <si>
    <t>Iš viso asignavimų (išlaidos-paskolų grąžinimas)</t>
  </si>
  <si>
    <t>Regos centras ,,Linelis“</t>
  </si>
  <si>
    <t>„Vilties“ progimnazija</t>
  </si>
  <si>
    <t>„Aušros“ progimnazija</t>
  </si>
  <si>
    <t>„Saulėtekio“ progimnazija</t>
  </si>
  <si>
    <t>„Šviesos“ specialiojo ugdymo centras</t>
  </si>
  <si>
    <t>Iš viso:</t>
  </si>
  <si>
    <t>Kino centras „Garsas“</t>
  </si>
  <si>
    <t>„Minties“ gimnazija</t>
  </si>
  <si>
    <t xml:space="preserve">       Panevėžio miesto savivaldybės tarybos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</si>
  <si>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</si>
  <si>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</si>
  <si>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</si>
  <si>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</si>
  <si>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</si>
  <si>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>Regos centras „Linelis“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</si>
  <si>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</si>
  <si>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</si>
  <si>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</si>
  <si>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</si>
  <si>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</si>
  <si>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</si>
  <si>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</si>
  <si>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                      Iš viso 10 programai</t>
  </si>
  <si>
    <t xml:space="preserve">                       Iš viso 12 programai</t>
  </si>
  <si>
    <t xml:space="preserve">„Vilties“ progimnazija </t>
  </si>
  <si>
    <t xml:space="preserve">                         Iš viso 13 programai</t>
  </si>
  <si>
    <t xml:space="preserve">                         Iš viso 15 programai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</si>
  <si>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</si>
  <si>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</si>
  <si>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Iš viso 07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</si>
  <si>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</si>
  <si>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                      Iš viso 11 programai</t>
  </si>
  <si>
    <t xml:space="preserve">                                               Iš viso: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</si>
  <si>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</si>
  <si>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>Lopšelis-darželis ,,Vaivorykštė“</t>
  </si>
  <si>
    <t xml:space="preserve">        PANEVĖŽIO MIESTO SAVIVALDYBĖS 2019 METŲ BIUDŽETAS           </t>
  </si>
  <si>
    <t xml:space="preserve">       2019 m.         d. sprendimo Nr.  </t>
  </si>
  <si>
    <t xml:space="preserve">         ASIGNAVIMAI IŠ SAVIVALDYBĖS 2018 M. NEPANAUDOTŲ BIUDŽETO</t>
  </si>
  <si>
    <t xml:space="preserve">                        2. LĖŠOS 2018 METŲ GRUODŽIO 31 D. ĮSISKOLINIMUI DENGTI</t>
  </si>
  <si>
    <t>Valstybės investicijų 2019–2021 metų programoje numatytoms kapitalo investicijoms finansuoti</t>
  </si>
  <si>
    <t>Mokesčiai už valstybinius gamtos išteklius</t>
  </si>
  <si>
    <t>Stasio Eidrigevičiaus menų centras</t>
  </si>
  <si>
    <t xml:space="preserve">                                       12  SPORTO PROGRAMA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</si>
  <si>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</si>
  <si>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</si>
  <si>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</si>
  <si>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Kitos dotacijos </t>
  </si>
  <si>
    <t xml:space="preserve">        valstybės biudžeto lėšos</t>
  </si>
  <si>
    <t xml:space="preserve">         valstybės biudžeto lėšos</t>
  </si>
  <si>
    <t xml:space="preserve"> 06 SAVIVALDYBĖS TURTO VALDYMO  PROGRAMA</t>
  </si>
  <si>
    <t xml:space="preserve">                             Iš viso 16 programai</t>
  </si>
  <si>
    <t>12 SPORTO PROGRAMA</t>
  </si>
  <si>
    <t>12  SPORTO PROGRAMA</t>
  </si>
  <si>
    <t xml:space="preserve">         16 VISUOMENĖS SVEIKATOS RĖMIMO SPECIALIOJI PROGRAMA</t>
  </si>
  <si>
    <t>Ugdymo reikmėms finansuoti</t>
  </si>
  <si>
    <t>Iš jų – savivaldybės  biudžeto lėšos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</si>
  <si>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</si>
  <si>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</si>
  <si>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 xml:space="preserve">          Valstybės investicijų programoje numatytoms kapitalo investicijoms</t>
  </si>
  <si>
    <t>Iš viso 03 programai</t>
  </si>
  <si>
    <t xml:space="preserve">          valstybės biudžeto lėšos</t>
  </si>
  <si>
    <t>Iš viso 04 programai</t>
  </si>
  <si>
    <t>Iš viso 06 programai</t>
  </si>
  <si>
    <t xml:space="preserve">                                          08 RINKODAROS  PROGRAMA</t>
  </si>
  <si>
    <t>Iš viso 08 programai</t>
  </si>
  <si>
    <t>Iš viso 09 programai</t>
  </si>
  <si>
    <t xml:space="preserve">             10 MIESTO INFRASTRUKTŪROS OBJEKTŲ PLĖTROS, MODERNIZAVIMO                                                                                             IR PRIEŽIŪROS  PROGRAMA</t>
  </si>
  <si>
    <r>
      <t xml:space="preserve">                     </t>
    </r>
    <r>
      <rPr>
        <b/>
        <sz val="11"/>
        <rFont val="Times New Roman"/>
        <family val="1"/>
        <charset val="186"/>
      </rPr>
      <t xml:space="preserve"> 04 APLINKOS APSAUGOS RĖMIMO SPECIALIOJI PROGRAMA</t>
    </r>
  </si>
  <si>
    <t xml:space="preserve">                     05 EKONOMINĖS PLĖTROS IR VERSLO SKATINIMO PROGRAMA</t>
  </si>
  <si>
    <t>Iš viso 10 programai</t>
  </si>
  <si>
    <t xml:space="preserve">          valstybės biudžeto specialioji tikslinė dotacija regioninėms klasėms finansuoti</t>
  </si>
  <si>
    <t>,,Šviesos“ specialiojo ugdymo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</si>
  <si>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</si>
  <si>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</si>
  <si>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Iš viso: </t>
  </si>
  <si>
    <t xml:space="preserve">         ugdymo reikmių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</si>
</sst>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name val="Calibri"/>
      <family val="2"/>
      <charset val="186"/>
    </font>
    <font>
      <sz val="10"/>
      <color theme="1"/>
      <name val="Times New Roman"/>
      <family val="1"/>
      <charset val="186"/>
    </font>
    <font>
      <sz val="11"/>
      <color rgb="FF00B050"/>
      <name val="Times New Roman"/>
      <family val="1"/>
      <charset val="186"/>
    </font>
    <font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/>
    <xf numFmtId="164" fontId="6" fillId="0" borderId="2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12" fillId="0" borderId="0" xfId="0" applyFont="1"/>
    <xf numFmtId="164" fontId="6" fillId="0" borderId="1" xfId="0" applyNumberFormat="1" applyFont="1" applyBorder="1"/>
    <xf numFmtId="0" fontId="0" fillId="0" borderId="0" xfId="0" applyAlignment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164" fontId="6" fillId="0" borderId="2" xfId="0" applyNumberFormat="1" applyFont="1" applyBorder="1"/>
    <xf numFmtId="164" fontId="7" fillId="0" borderId="3" xfId="0" applyNumberFormat="1" applyFont="1" applyBorder="1"/>
    <xf numFmtId="164" fontId="6" fillId="0" borderId="2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7" xfId="0" applyFont="1" applyBorder="1"/>
    <xf numFmtId="0" fontId="12" fillId="0" borderId="4" xfId="0" applyFont="1" applyBorder="1"/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7" fillId="0" borderId="0" xfId="0" applyFont="1"/>
    <xf numFmtId="0" fontId="20" fillId="0" borderId="1" xfId="0" applyFont="1" applyBorder="1" applyAlignment="1">
      <alignment vertical="top" wrapText="1"/>
    </xf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2" fillId="0" borderId="5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wrapText="1"/>
    </xf>
    <xf numFmtId="164" fontId="13" fillId="0" borderId="7" xfId="0" applyNumberFormat="1" applyFont="1" applyBorder="1" applyAlignment="1">
      <alignment horizontal="right" vertical="center" wrapText="1"/>
    </xf>
    <xf numFmtId="164" fontId="10" fillId="0" borderId="7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wrapText="1"/>
    </xf>
    <xf numFmtId="164" fontId="21" fillId="0" borderId="5" xfId="0" applyNumberFormat="1" applyFont="1" applyBorder="1" applyAlignment="1">
      <alignment horizontal="left" vertical="center" wrapText="1"/>
    </xf>
    <xf numFmtId="164" fontId="22" fillId="0" borderId="7" xfId="0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64" fontId="12" fillId="0" borderId="9" xfId="0" applyNumberFormat="1" applyFont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2" fillId="0" borderId="3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 wrapText="1"/>
    </xf>
    <xf numFmtId="164" fontId="12" fillId="0" borderId="0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12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15" fillId="0" borderId="2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top" wrapText="1"/>
    </xf>
    <xf numFmtId="164" fontId="16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5" xfId="0" applyNumberFormat="1" applyFont="1" applyBorder="1"/>
    <xf numFmtId="164" fontId="7" fillId="0" borderId="2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2" fillId="0" borderId="7" xfId="0" applyNumberFormat="1" applyFont="1" applyBorder="1"/>
    <xf numFmtId="164" fontId="6" fillId="0" borderId="11" xfId="0" applyNumberFormat="1" applyFont="1" applyBorder="1"/>
    <xf numFmtId="164" fontId="7" fillId="0" borderId="6" xfId="0" applyNumberFormat="1" applyFont="1" applyBorder="1"/>
    <xf numFmtId="164" fontId="12" fillId="0" borderId="3" xfId="0" applyNumberFormat="1" applyFont="1" applyBorder="1"/>
    <xf numFmtId="164" fontId="19" fillId="0" borderId="5" xfId="0" applyNumberFormat="1" applyFont="1" applyBorder="1"/>
    <xf numFmtId="164" fontId="12" fillId="0" borderId="5" xfId="0" applyNumberFormat="1" applyFont="1" applyBorder="1"/>
    <xf numFmtId="164" fontId="24" fillId="0" borderId="7" xfId="0" applyNumberFormat="1" applyFont="1" applyBorder="1" applyAlignment="1">
      <alignment horizontal="righ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wrapText="1"/>
    </xf>
    <xf numFmtId="164" fontId="6" fillId="0" borderId="12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/>
    <xf numFmtId="0" fontId="12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8" fillId="0" borderId="1" xfId="0" applyNumberFormat="1" applyFont="1" applyBorder="1"/>
    <xf numFmtId="0" fontId="1" fillId="0" borderId="1" xfId="0" applyFont="1" applyBorder="1"/>
    <xf numFmtId="2" fontId="1" fillId="0" borderId="6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5" fillId="0" borderId="1" xfId="0" applyNumberFormat="1" applyFont="1" applyBorder="1"/>
    <xf numFmtId="2" fontId="15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6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30" fillId="0" borderId="1" xfId="0" applyFont="1" applyBorder="1" applyAlignment="1">
      <alignment vertical="top" wrapText="1"/>
    </xf>
    <xf numFmtId="0" fontId="2" fillId="0" borderId="1" xfId="0" applyFont="1" applyBorder="1"/>
    <xf numFmtId="2" fontId="11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164" fontId="23" fillId="0" borderId="1" xfId="0" applyNumberFormat="1" applyFont="1" applyBorder="1" applyAlignment="1">
      <alignment horizontal="right" vertical="center" wrapText="1"/>
    </xf>
    <xf numFmtId="164" fontId="24" fillId="0" borderId="2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/>
    <xf numFmtId="164" fontId="24" fillId="0" borderId="1" xfId="0" applyNumberFormat="1" applyFont="1" applyBorder="1" applyAlignment="1">
      <alignment vertical="center"/>
    </xf>
    <xf numFmtId="2" fontId="2" fillId="0" borderId="6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/>
    <xf numFmtId="164" fontId="23" fillId="0" borderId="7" xfId="0" applyNumberFormat="1" applyFont="1" applyBorder="1"/>
    <xf numFmtId="2" fontId="25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30" fillId="0" borderId="1" xfId="0" applyNumberFormat="1" applyFont="1" applyBorder="1" applyAlignment="1">
      <alignment horizontal="center" wrapText="1"/>
    </xf>
    <xf numFmtId="2" fontId="31" fillId="0" borderId="1" xfId="0" applyNumberFormat="1" applyFont="1" applyBorder="1" applyAlignment="1">
      <alignment horizontal="center"/>
    </xf>
    <xf numFmtId="164" fontId="29" fillId="0" borderId="7" xfId="0" applyNumberFormat="1" applyFont="1" applyBorder="1" applyAlignment="1">
      <alignment horizontal="right" vertical="center" wrapText="1"/>
    </xf>
    <xf numFmtId="164" fontId="24" fillId="0" borderId="11" xfId="0" applyNumberFormat="1" applyFont="1" applyBorder="1" applyAlignment="1">
      <alignment horizontal="right" vertical="center" wrapText="1"/>
    </xf>
    <xf numFmtId="164" fontId="24" fillId="0" borderId="2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24" fillId="0" borderId="2" xfId="0" applyNumberFormat="1" applyFont="1" applyBorder="1"/>
    <xf numFmtId="164" fontId="24" fillId="0" borderId="7" xfId="0" applyNumberFormat="1" applyFont="1" applyBorder="1"/>
    <xf numFmtId="0" fontId="26" fillId="0" borderId="1" xfId="0" applyFont="1" applyBorder="1"/>
    <xf numFmtId="164" fontId="23" fillId="0" borderId="4" xfId="0" applyNumberFormat="1" applyFont="1" applyBorder="1" applyAlignment="1">
      <alignment horizontal="right" vertical="center" wrapText="1"/>
    </xf>
    <xf numFmtId="2" fontId="0" fillId="0" borderId="3" xfId="0" applyNumberFormat="1" applyBorder="1" applyAlignment="1">
      <alignment horizontal="center" vertical="center" wrapText="1"/>
    </xf>
    <xf numFmtId="2" fontId="26" fillId="0" borderId="6" xfId="0" applyNumberFormat="1" applyFont="1" applyBorder="1" applyAlignment="1">
      <alignment horizontal="center" vertical="center" wrapText="1"/>
    </xf>
    <xf numFmtId="164" fontId="29" fillId="0" borderId="8" xfId="0" applyNumberFormat="1" applyFont="1" applyBorder="1" applyAlignment="1">
      <alignment horizontal="left" vertical="center"/>
    </xf>
    <xf numFmtId="164" fontId="23" fillId="0" borderId="1" xfId="0" applyNumberFormat="1" applyFont="1" applyBorder="1" applyAlignment="1">
      <alignment horizontal="right"/>
    </xf>
    <xf numFmtId="164" fontId="6" fillId="0" borderId="7" xfId="0" applyNumberFormat="1" applyFont="1" applyFill="1" applyBorder="1" applyAlignment="1">
      <alignment horizontal="right"/>
    </xf>
    <xf numFmtId="164" fontId="6" fillId="0" borderId="7" xfId="0" applyNumberFormat="1" applyFont="1" applyFill="1" applyBorder="1"/>
    <xf numFmtId="164" fontId="7" fillId="0" borderId="8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0" fillId="0" borderId="0" xfId="0" applyNumberFormat="1"/>
    <xf numFmtId="164" fontId="6" fillId="0" borderId="7" xfId="0" applyNumberFormat="1" applyFont="1" applyBorder="1" applyAlignment="1">
      <alignment wrapText="1"/>
    </xf>
    <xf numFmtId="164" fontId="2" fillId="0" borderId="2" xfId="0" applyNumberFormat="1" applyFont="1" applyFill="1" applyBorder="1"/>
    <xf numFmtId="164" fontId="12" fillId="0" borderId="5" xfId="0" applyNumberFormat="1" applyFont="1" applyFill="1" applyBorder="1" applyAlignment="1">
      <alignment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right" vertical="center" wrapText="1"/>
    </xf>
    <xf numFmtId="164" fontId="24" fillId="0" borderId="7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2" fontId="26" fillId="0" borderId="1" xfId="0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wrapText="1"/>
    </xf>
    <xf numFmtId="164" fontId="7" fillId="0" borderId="6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>
      <alignment horizontal="right"/>
    </xf>
    <xf numFmtId="164" fontId="12" fillId="0" borderId="3" xfId="0" applyNumberFormat="1" applyFont="1" applyFill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center" wrapText="1"/>
    </xf>
    <xf numFmtId="0" fontId="15" fillId="0" borderId="6" xfId="0" applyFont="1" applyBorder="1" applyAlignment="1">
      <alignment horizontal="center" vertical="center" wrapText="1"/>
    </xf>
    <xf numFmtId="164" fontId="29" fillId="0" borderId="7" xfId="0" applyNumberFormat="1" applyFont="1" applyFill="1" applyBorder="1"/>
    <xf numFmtId="164" fontId="24" fillId="0" borderId="7" xfId="0" applyNumberFormat="1" applyFont="1" applyFill="1" applyBorder="1"/>
    <xf numFmtId="164" fontId="10" fillId="0" borderId="7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24" fillId="2" borderId="7" xfId="0" applyNumberFormat="1" applyFont="1" applyFill="1" applyBorder="1" applyAlignment="1">
      <alignment horizontal="right" vertical="center" wrapText="1"/>
    </xf>
    <xf numFmtId="164" fontId="24" fillId="2" borderId="1" xfId="0" applyNumberFormat="1" applyFont="1" applyFill="1" applyBorder="1" applyAlignment="1">
      <alignment horizontal="right" vertical="center" wrapText="1"/>
    </xf>
    <xf numFmtId="164" fontId="24" fillId="0" borderId="7" xfId="0" applyNumberFormat="1" applyFont="1" applyBorder="1" applyAlignment="1">
      <alignment wrapText="1"/>
    </xf>
    <xf numFmtId="2" fontId="28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18" fillId="0" borderId="3" xfId="0" applyNumberFormat="1" applyFont="1" applyFill="1" applyBorder="1" applyAlignment="1">
      <alignment horizontal="left" vertical="center" wrapText="1"/>
    </xf>
    <xf numFmtId="164" fontId="34" fillId="0" borderId="3" xfId="0" applyNumberFormat="1" applyFont="1" applyBorder="1" applyAlignment="1">
      <alignment wrapText="1"/>
    </xf>
    <xf numFmtId="164" fontId="34" fillId="0" borderId="5" xfId="0" applyNumberFormat="1" applyFont="1" applyBorder="1" applyAlignment="1">
      <alignment wrapText="1"/>
    </xf>
    <xf numFmtId="0" fontId="35" fillId="0" borderId="0" xfId="0" applyFont="1"/>
    <xf numFmtId="164" fontId="24" fillId="0" borderId="6" xfId="0" applyNumberFormat="1" applyFont="1" applyBorder="1" applyAlignment="1">
      <alignment horizontal="right" vertical="center" wrapText="1"/>
    </xf>
    <xf numFmtId="164" fontId="24" fillId="0" borderId="3" xfId="0" applyNumberFormat="1" applyFont="1" applyBorder="1" applyAlignment="1">
      <alignment horizontal="right" vertical="center" wrapText="1"/>
    </xf>
    <xf numFmtId="0" fontId="23" fillId="0" borderId="0" xfId="0" applyFont="1"/>
    <xf numFmtId="0" fontId="36" fillId="0" borderId="0" xfId="0" applyFont="1"/>
    <xf numFmtId="164" fontId="29" fillId="0" borderId="7" xfId="0" applyNumberFormat="1" applyFont="1" applyBorder="1"/>
    <xf numFmtId="164" fontId="24" fillId="0" borderId="1" xfId="0" applyNumberFormat="1" applyFont="1" applyFill="1" applyBorder="1" applyAlignment="1">
      <alignment wrapText="1"/>
    </xf>
    <xf numFmtId="0" fontId="29" fillId="0" borderId="0" xfId="0" applyFont="1" applyAlignment="1">
      <alignment vertical="center"/>
    </xf>
    <xf numFmtId="164" fontId="34" fillId="0" borderId="5" xfId="0" applyNumberFormat="1" applyFont="1" applyFill="1" applyBorder="1" applyAlignment="1">
      <alignment horizontal="left" vertical="center" wrapText="1"/>
    </xf>
    <xf numFmtId="2" fontId="26" fillId="0" borderId="1" xfId="0" applyNumberFormat="1" applyFont="1" applyBorder="1" applyAlignment="1">
      <alignment horizontal="center" wrapText="1"/>
    </xf>
    <xf numFmtId="2" fontId="26" fillId="0" borderId="3" xfId="0" applyNumberFormat="1" applyFont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164" fontId="24" fillId="0" borderId="2" xfId="0" applyNumberFormat="1" applyFont="1" applyBorder="1" applyAlignment="1">
      <alignment vertical="center"/>
    </xf>
    <xf numFmtId="0" fontId="24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Border="1" applyAlignment="1"/>
    <xf numFmtId="0" fontId="0" fillId="0" borderId="11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vertical="center"/>
    </xf>
    <xf numFmtId="164" fontId="0" fillId="0" borderId="4" xfId="0" applyNumberFormat="1" applyBorder="1" applyAlignment="1"/>
    <xf numFmtId="164" fontId="0" fillId="0" borderId="7" xfId="0" applyNumberFormat="1" applyBorder="1" applyAlignment="1"/>
    <xf numFmtId="0" fontId="2" fillId="0" borderId="1" xfId="0" applyFont="1" applyBorder="1" applyAlignment="1">
      <alignment wrapText="1"/>
    </xf>
    <xf numFmtId="164" fontId="24" fillId="0" borderId="1" xfId="0" applyNumberFormat="1" applyFont="1" applyFill="1" applyBorder="1" applyAlignment="1">
      <alignment horizontal="right" vertical="center" wrapText="1"/>
    </xf>
    <xf numFmtId="164" fontId="24" fillId="2" borderId="1" xfId="0" applyNumberFormat="1" applyFont="1" applyFill="1" applyBorder="1"/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164" fontId="29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164" fontId="24" fillId="0" borderId="1" xfId="0" applyNumberFormat="1" applyFont="1" applyBorder="1" applyAlignment="1">
      <alignment horizontal="center"/>
    </xf>
    <xf numFmtId="2" fontId="26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164" fontId="7" fillId="0" borderId="12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7" fillId="0" borderId="10" xfId="0" applyNumberFormat="1" applyFont="1" applyBorder="1" applyAlignment="1">
      <alignment vertical="center" wrapText="1"/>
    </xf>
    <xf numFmtId="164" fontId="0" fillId="0" borderId="4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29" fillId="0" borderId="8" xfId="0" applyNumberFormat="1" applyFont="1" applyBorder="1" applyAlignment="1">
      <alignment horizontal="left" vertical="center" wrapText="1"/>
    </xf>
    <xf numFmtId="164" fontId="32" fillId="0" borderId="4" xfId="0" applyNumberFormat="1" applyFont="1" applyBorder="1" applyAlignment="1"/>
    <xf numFmtId="164" fontId="32" fillId="0" borderId="7" xfId="0" applyNumberFormat="1" applyFont="1" applyBorder="1" applyAlignment="1"/>
    <xf numFmtId="164" fontId="6" fillId="0" borderId="8" xfId="0" applyNumberFormat="1" applyFont="1" applyBorder="1" applyAlignment="1">
      <alignment horizontal="left" vertical="center" wrapText="1"/>
    </xf>
    <xf numFmtId="164" fontId="0" fillId="0" borderId="4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164" fontId="7" fillId="0" borderId="8" xfId="0" applyNumberFormat="1" applyFont="1" applyBorder="1" applyAlignment="1">
      <alignment vertical="center" wrapText="1"/>
    </xf>
    <xf numFmtId="164" fontId="7" fillId="0" borderId="9" xfId="0" applyNumberFormat="1" applyFont="1" applyBorder="1" applyAlignment="1">
      <alignment horizontal="left" vertical="center" wrapText="1"/>
    </xf>
    <xf numFmtId="164" fontId="0" fillId="0" borderId="4" xfId="0" applyNumberFormat="1" applyBorder="1" applyAlignment="1"/>
    <xf numFmtId="164" fontId="0" fillId="0" borderId="7" xfId="0" applyNumberFormat="1" applyBorder="1" applyAlignment="1"/>
    <xf numFmtId="164" fontId="7" fillId="0" borderId="10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24" fillId="0" borderId="9" xfId="0" applyNumberFormat="1" applyFont="1" applyBorder="1" applyAlignment="1">
      <alignment horizontal="left" vertical="center" wrapText="1"/>
    </xf>
    <xf numFmtId="164" fontId="32" fillId="0" borderId="4" xfId="0" applyNumberFormat="1" applyFont="1" applyBorder="1" applyAlignment="1">
      <alignment wrapText="1"/>
    </xf>
    <xf numFmtId="164" fontId="32" fillId="0" borderId="7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29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3133726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133726" y="76200"/>
          <a:ext cx="2571750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2019 m          d. sprendimo Nr.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0</xdr:colOff>
      <xdr:row>0</xdr:row>
      <xdr:rowOff>895350</xdr:rowOff>
    </xdr:to>
    <xdr:sp macro="" textlink="">
      <xdr:nvSpPr>
        <xdr:cNvPr id="16385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2019 m.          d. sprendimo Nr.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0</xdr:row>
      <xdr:rowOff>38100</xdr:rowOff>
    </xdr:from>
    <xdr:to>
      <xdr:col>4</xdr:col>
      <xdr:colOff>447675</xdr:colOff>
      <xdr:row>1</xdr:row>
      <xdr:rowOff>0</xdr:rowOff>
    </xdr:to>
    <xdr:sp macro="" textlink="">
      <xdr:nvSpPr>
        <xdr:cNvPr id="14337" name="Text Box 1">
          <a:extLst>
            <a:ext uri="{FF2B5EF4-FFF2-40B4-BE49-F238E27FC236}">
              <a16:creationId xmlns="" xmlns:a16="http://schemas.microsoft.com/office/drawing/2014/main" id="{00000000-0008-0000-0000-000001380000}"/>
            </a:ext>
          </a:extLst>
        </xdr:cNvPr>
        <xdr:cNvSpPr txBox="1">
          <a:spLocks noChangeArrowheads="1"/>
        </xdr:cNvSpPr>
      </xdr:nvSpPr>
      <xdr:spPr bwMode="auto">
        <a:xfrm>
          <a:off x="3333750" y="38100"/>
          <a:ext cx="2219325" cy="762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2019 m         d. sprendimo Nr.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7"/>
  <sheetViews>
    <sheetView workbookViewId="0">
      <selection activeCell="B53" sqref="B53"/>
    </sheetView>
  </sheetViews>
  <sheetFormatPr defaultRowHeight="12.75" x14ac:dyDescent="0.2"/>
  <cols>
    <col min="1" max="1" width="59.7109375" customWidth="1"/>
    <col min="2" max="2" width="26.5703125" customWidth="1"/>
  </cols>
  <sheetData>
    <row r="1" spans="1:2" ht="89.25" customHeight="1" x14ac:dyDescent="0.25">
      <c r="A1" s="93"/>
      <c r="B1" s="5"/>
    </row>
    <row r="2" spans="1:2" ht="15" x14ac:dyDescent="0.25">
      <c r="A2" s="250"/>
      <c r="B2" s="251"/>
    </row>
    <row r="3" spans="1:2" ht="14.25" x14ac:dyDescent="0.2">
      <c r="A3" s="233"/>
      <c r="B3" s="234"/>
    </row>
    <row r="4" spans="1:2" ht="14.25" x14ac:dyDescent="0.2">
      <c r="A4" s="252" t="s">
        <v>262</v>
      </c>
      <c r="B4" s="252"/>
    </row>
    <row r="5" spans="1:2" ht="14.25" x14ac:dyDescent="0.2">
      <c r="A5" s="250"/>
      <c r="B5" s="250"/>
    </row>
    <row r="6" spans="1:2" ht="15" x14ac:dyDescent="0.25">
      <c r="A6" s="93"/>
      <c r="B6" s="5"/>
    </row>
    <row r="7" spans="1:2" ht="15" x14ac:dyDescent="0.25">
      <c r="A7" s="5"/>
      <c r="B7" s="5"/>
    </row>
    <row r="8" spans="1:2" ht="18.75" customHeight="1" x14ac:dyDescent="0.2">
      <c r="A8" s="235" t="s">
        <v>97</v>
      </c>
      <c r="B8" s="235" t="s">
        <v>122</v>
      </c>
    </row>
    <row r="9" spans="1:2" ht="18.75" customHeight="1" x14ac:dyDescent="0.2">
      <c r="A9" s="236" t="s">
        <v>98</v>
      </c>
      <c r="B9" s="237">
        <f>SUM(B10+B12+B16)</f>
        <v>52005</v>
      </c>
    </row>
    <row r="10" spans="1:2" ht="15.75" customHeight="1" x14ac:dyDescent="0.2">
      <c r="A10" s="236" t="s">
        <v>99</v>
      </c>
      <c r="B10" s="237">
        <f>SUM(B11:B11)</f>
        <v>48810</v>
      </c>
    </row>
    <row r="11" spans="1:2" ht="17.25" customHeight="1" x14ac:dyDescent="0.2">
      <c r="A11" s="238" t="s">
        <v>119</v>
      </c>
      <c r="B11" s="79">
        <v>48810</v>
      </c>
    </row>
    <row r="12" spans="1:2" ht="15.75" customHeight="1" x14ac:dyDescent="0.2">
      <c r="A12" s="236" t="s">
        <v>100</v>
      </c>
      <c r="B12" s="237">
        <f>SUM(B13:B15)</f>
        <v>3025</v>
      </c>
    </row>
    <row r="13" spans="1:2" ht="16.5" customHeight="1" x14ac:dyDescent="0.2">
      <c r="A13" s="238" t="s">
        <v>101</v>
      </c>
      <c r="B13" s="79">
        <v>530</v>
      </c>
    </row>
    <row r="14" spans="1:2" ht="16.5" customHeight="1" x14ac:dyDescent="0.2">
      <c r="A14" s="238" t="s">
        <v>102</v>
      </c>
      <c r="B14" s="79">
        <v>45</v>
      </c>
    </row>
    <row r="15" spans="1:2" ht="16.5" customHeight="1" x14ac:dyDescent="0.2">
      <c r="A15" s="238" t="s">
        <v>103</v>
      </c>
      <c r="B15" s="79">
        <v>2450</v>
      </c>
    </row>
    <row r="16" spans="1:2" ht="14.25" x14ac:dyDescent="0.2">
      <c r="A16" s="236" t="s">
        <v>104</v>
      </c>
      <c r="B16" s="237">
        <f>SUM(B17:B17)</f>
        <v>170</v>
      </c>
    </row>
    <row r="17" spans="1:3" ht="15" x14ac:dyDescent="0.2">
      <c r="A17" s="238" t="s">
        <v>105</v>
      </c>
      <c r="B17" s="79">
        <v>170</v>
      </c>
    </row>
    <row r="18" spans="1:3" ht="16.5" customHeight="1" x14ac:dyDescent="0.2">
      <c r="A18" s="236" t="s">
        <v>108</v>
      </c>
      <c r="B18" s="237">
        <f>B19</f>
        <v>45827.3</v>
      </c>
    </row>
    <row r="19" spans="1:3" ht="14.25" x14ac:dyDescent="0.2">
      <c r="A19" s="236" t="s">
        <v>151</v>
      </c>
      <c r="B19" s="237">
        <f>SUM(B20+B26+B27)</f>
        <v>45827.3</v>
      </c>
    </row>
    <row r="20" spans="1:3" ht="14.25" x14ac:dyDescent="0.2">
      <c r="A20" s="236" t="s">
        <v>150</v>
      </c>
      <c r="B20" s="237">
        <f>B21+B22+B23+B25+B24</f>
        <v>31408.7</v>
      </c>
    </row>
    <row r="21" spans="1:3" ht="30" x14ac:dyDescent="0.2">
      <c r="A21" s="238" t="s">
        <v>109</v>
      </c>
      <c r="B21" s="79">
        <v>3638.4</v>
      </c>
    </row>
    <row r="22" spans="1:3" ht="19.5" customHeight="1" x14ac:dyDescent="0.2">
      <c r="A22" s="239" t="s">
        <v>281</v>
      </c>
      <c r="B22" s="79">
        <v>22060.7</v>
      </c>
    </row>
    <row r="23" spans="1:3" ht="45" x14ac:dyDescent="0.2">
      <c r="A23" s="238" t="s">
        <v>271</v>
      </c>
      <c r="B23" s="79">
        <v>1842.6</v>
      </c>
    </row>
    <row r="24" spans="1:3" ht="30" x14ac:dyDescent="0.2">
      <c r="A24" s="238" t="s">
        <v>266</v>
      </c>
      <c r="B24" s="240">
        <v>2722</v>
      </c>
    </row>
    <row r="25" spans="1:3" ht="30" x14ac:dyDescent="0.2">
      <c r="A25" s="238" t="s">
        <v>118</v>
      </c>
      <c r="B25" s="241">
        <v>1145</v>
      </c>
    </row>
    <row r="26" spans="1:3" ht="14.25" x14ac:dyDescent="0.2">
      <c r="A26" s="236" t="s">
        <v>273</v>
      </c>
      <c r="B26" s="242">
        <v>76.099999999999994</v>
      </c>
    </row>
    <row r="27" spans="1:3" ht="34.5" customHeight="1" x14ac:dyDescent="0.2">
      <c r="A27" s="236" t="s">
        <v>152</v>
      </c>
      <c r="B27" s="243">
        <v>14342.5</v>
      </c>
      <c r="C27" s="33"/>
    </row>
    <row r="28" spans="1:3" ht="14.25" x14ac:dyDescent="0.2">
      <c r="A28" s="236" t="s">
        <v>110</v>
      </c>
      <c r="B28" s="237">
        <f>SUM(B29+B33+B37+B40+B42)</f>
        <v>5024.3</v>
      </c>
    </row>
    <row r="29" spans="1:3" ht="18" customHeight="1" x14ac:dyDescent="0.2">
      <c r="A29" s="236" t="s">
        <v>111</v>
      </c>
      <c r="B29" s="237">
        <f>SUM(B30:B32)</f>
        <v>1430</v>
      </c>
    </row>
    <row r="30" spans="1:3" ht="15" x14ac:dyDescent="0.2">
      <c r="A30" s="238" t="s">
        <v>134</v>
      </c>
      <c r="B30" s="79">
        <v>400</v>
      </c>
    </row>
    <row r="31" spans="1:3" ht="15" x14ac:dyDescent="0.2">
      <c r="A31" s="238" t="s">
        <v>112</v>
      </c>
      <c r="B31" s="79">
        <v>1000</v>
      </c>
    </row>
    <row r="32" spans="1:3" ht="15" x14ac:dyDescent="0.2">
      <c r="A32" s="238" t="s">
        <v>267</v>
      </c>
      <c r="B32" s="79">
        <v>30</v>
      </c>
    </row>
    <row r="33" spans="1:2" ht="14.25" x14ac:dyDescent="0.2">
      <c r="A33" s="236" t="s">
        <v>113</v>
      </c>
      <c r="B33" s="243">
        <f>B34+B35+B36</f>
        <v>3009.3</v>
      </c>
    </row>
    <row r="34" spans="1:2" ht="17.25" customHeight="1" x14ac:dyDescent="0.25">
      <c r="A34" s="238" t="s">
        <v>146</v>
      </c>
      <c r="B34" s="244">
        <v>631.79999999999995</v>
      </c>
    </row>
    <row r="35" spans="1:2" ht="15" x14ac:dyDescent="0.25">
      <c r="A35" s="238" t="s">
        <v>147</v>
      </c>
      <c r="B35" s="244">
        <v>549</v>
      </c>
    </row>
    <row r="36" spans="1:2" ht="16.5" customHeight="1" x14ac:dyDescent="0.25">
      <c r="A36" s="238" t="s">
        <v>114</v>
      </c>
      <c r="B36" s="244">
        <v>1828.5</v>
      </c>
    </row>
    <row r="37" spans="1:2" ht="17.25" customHeight="1" x14ac:dyDescent="0.2">
      <c r="A37" s="245" t="s">
        <v>148</v>
      </c>
      <c r="B37" s="246">
        <f>SUM(B38:B39)</f>
        <v>400</v>
      </c>
    </row>
    <row r="38" spans="1:2" ht="15" x14ac:dyDescent="0.25">
      <c r="A38" s="247" t="s">
        <v>106</v>
      </c>
      <c r="B38" s="248">
        <v>50</v>
      </c>
    </row>
    <row r="39" spans="1:2" ht="15" x14ac:dyDescent="0.25">
      <c r="A39" s="247" t="s">
        <v>107</v>
      </c>
      <c r="B39" s="248">
        <v>350</v>
      </c>
    </row>
    <row r="40" spans="1:2" ht="14.25" x14ac:dyDescent="0.2">
      <c r="A40" s="236" t="s">
        <v>149</v>
      </c>
      <c r="B40" s="237">
        <f>B41</f>
        <v>85</v>
      </c>
    </row>
    <row r="41" spans="1:2" ht="15" x14ac:dyDescent="0.2">
      <c r="A41" s="238" t="s">
        <v>149</v>
      </c>
      <c r="B41" s="79">
        <v>85</v>
      </c>
    </row>
    <row r="42" spans="1:2" ht="14.25" x14ac:dyDescent="0.2">
      <c r="A42" s="236" t="s">
        <v>115</v>
      </c>
      <c r="B42" s="237">
        <f>SUM(B43)</f>
        <v>100</v>
      </c>
    </row>
    <row r="43" spans="1:2" ht="15" x14ac:dyDescent="0.2">
      <c r="A43" s="238" t="s">
        <v>115</v>
      </c>
      <c r="B43" s="79">
        <v>100</v>
      </c>
    </row>
    <row r="44" spans="1:2" ht="14.25" x14ac:dyDescent="0.2">
      <c r="A44" s="236" t="s">
        <v>116</v>
      </c>
      <c r="B44" s="237">
        <v>100</v>
      </c>
    </row>
    <row r="45" spans="1:2" ht="18" customHeight="1" x14ac:dyDescent="0.2">
      <c r="A45" s="236" t="s">
        <v>117</v>
      </c>
      <c r="B45" s="237">
        <f>B9+B18+B28+B44</f>
        <v>102956.6</v>
      </c>
    </row>
    <row r="46" spans="1:2" ht="15" x14ac:dyDescent="0.25">
      <c r="A46" s="5"/>
      <c r="B46" s="5"/>
    </row>
    <row r="47" spans="1:2" x14ac:dyDescent="0.2">
      <c r="B47" s="153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81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9"/>
  <sheetViews>
    <sheetView zoomScaleNormal="100" workbookViewId="0">
      <selection activeCell="A409" sqref="A409"/>
    </sheetView>
  </sheetViews>
  <sheetFormatPr defaultColWidth="9.140625" defaultRowHeight="15" x14ac:dyDescent="0.25"/>
  <cols>
    <col min="1" max="1" width="42.5703125" style="5" customWidth="1"/>
    <col min="2" max="2" width="11.7109375" style="5" customWidth="1"/>
    <col min="3" max="3" width="11" style="5" customWidth="1"/>
    <col min="4" max="4" width="11.42578125" style="6" customWidth="1"/>
    <col min="5" max="5" width="10.140625" style="5" customWidth="1"/>
    <col min="6" max="16384" width="9.140625" style="5"/>
  </cols>
  <sheetData>
    <row r="1" spans="1:8" ht="76.5" customHeight="1" x14ac:dyDescent="0.25"/>
    <row r="2" spans="1:8" ht="30.75" customHeight="1" x14ac:dyDescent="0.25">
      <c r="A2" s="276" t="s">
        <v>24</v>
      </c>
      <c r="B2" s="277"/>
      <c r="C2" s="277"/>
      <c r="D2" s="277"/>
      <c r="E2" s="277"/>
    </row>
    <row r="3" spans="1:8" hidden="1" x14ac:dyDescent="0.25"/>
    <row r="4" spans="1:8" ht="12.75" customHeight="1" x14ac:dyDescent="0.25">
      <c r="A4" s="281" t="s">
        <v>0</v>
      </c>
      <c r="B4" s="281" t="s">
        <v>122</v>
      </c>
      <c r="C4" s="282" t="s">
        <v>121</v>
      </c>
      <c r="D4" s="282"/>
      <c r="E4" s="282"/>
    </row>
    <row r="5" spans="1:8" ht="12.75" customHeight="1" x14ac:dyDescent="0.25">
      <c r="A5" s="282"/>
      <c r="B5" s="284"/>
      <c r="C5" s="285" t="s">
        <v>73</v>
      </c>
      <c r="D5" s="286"/>
      <c r="E5" s="282" t="s">
        <v>85</v>
      </c>
    </row>
    <row r="6" spans="1:8" ht="105.75" customHeight="1" x14ac:dyDescent="0.25">
      <c r="A6" s="283"/>
      <c r="B6" s="283"/>
      <c r="C6" s="23" t="s">
        <v>75</v>
      </c>
      <c r="D6" s="24" t="s">
        <v>123</v>
      </c>
      <c r="E6" s="290"/>
    </row>
    <row r="7" spans="1:8" ht="25.5" customHeight="1" x14ac:dyDescent="0.25">
      <c r="A7" s="287" t="s">
        <v>26</v>
      </c>
      <c r="B7" s="288"/>
      <c r="C7" s="288"/>
      <c r="D7" s="288"/>
      <c r="E7" s="289"/>
    </row>
    <row r="8" spans="1:8" ht="19.5" customHeight="1" x14ac:dyDescent="0.25">
      <c r="A8" s="36" t="s">
        <v>28</v>
      </c>
      <c r="B8" s="15">
        <f>B9</f>
        <v>244.7</v>
      </c>
      <c r="C8" s="15">
        <f t="shared" ref="C8:D8" si="0">C9</f>
        <v>244.7</v>
      </c>
      <c r="D8" s="15">
        <f t="shared" si="0"/>
        <v>230.6</v>
      </c>
      <c r="E8" s="15"/>
    </row>
    <row r="9" spans="1:8" ht="14.25" customHeight="1" x14ac:dyDescent="0.25">
      <c r="A9" s="37" t="s">
        <v>282</v>
      </c>
      <c r="B9" s="208">
        <v>244.7</v>
      </c>
      <c r="C9" s="209">
        <v>244.7</v>
      </c>
      <c r="D9" s="209">
        <v>230.6</v>
      </c>
      <c r="E9" s="38"/>
      <c r="F9" s="207"/>
      <c r="G9" s="207"/>
      <c r="H9" s="207"/>
    </row>
    <row r="10" spans="1:8" ht="20.25" customHeight="1" x14ac:dyDescent="0.25">
      <c r="A10" s="36" t="s">
        <v>21</v>
      </c>
      <c r="B10" s="39">
        <f>SUM(B11:B16)</f>
        <v>5557.9</v>
      </c>
      <c r="C10" s="39">
        <f t="shared" ref="C10:E10" si="1">SUM(C11:C16)</f>
        <v>5521.4</v>
      </c>
      <c r="D10" s="39">
        <f t="shared" si="1"/>
        <v>4647.5</v>
      </c>
      <c r="E10" s="39">
        <f t="shared" si="1"/>
        <v>36.5</v>
      </c>
      <c r="F10" s="207"/>
      <c r="G10" s="207"/>
      <c r="H10" s="207"/>
    </row>
    <row r="11" spans="1:8" ht="17.25" customHeight="1" x14ac:dyDescent="0.25">
      <c r="A11" s="37" t="s">
        <v>168</v>
      </c>
      <c r="B11" s="40">
        <v>532.9</v>
      </c>
      <c r="C11" s="10">
        <v>532.9</v>
      </c>
      <c r="D11" s="10">
        <v>405.1</v>
      </c>
      <c r="E11" s="41"/>
      <c r="F11" s="207"/>
      <c r="G11" s="207"/>
      <c r="H11" s="207"/>
    </row>
    <row r="12" spans="1:8" ht="17.25" customHeight="1" x14ac:dyDescent="0.25">
      <c r="A12" s="37" t="s">
        <v>169</v>
      </c>
      <c r="B12" s="40">
        <v>14.5</v>
      </c>
      <c r="C12" s="10">
        <v>14.5</v>
      </c>
      <c r="D12" s="10"/>
      <c r="E12" s="41"/>
      <c r="F12" s="207"/>
      <c r="G12" s="207"/>
      <c r="H12" s="207"/>
    </row>
    <row r="13" spans="1:8" ht="15.75" customHeight="1" x14ac:dyDescent="0.25">
      <c r="A13" s="37" t="s">
        <v>170</v>
      </c>
      <c r="B13" s="77">
        <v>4675.8</v>
      </c>
      <c r="C13" s="120">
        <v>4639.3</v>
      </c>
      <c r="D13" s="120">
        <v>3953.9</v>
      </c>
      <c r="E13" s="213">
        <v>36.5</v>
      </c>
      <c r="F13" s="207"/>
      <c r="G13" s="207"/>
      <c r="H13" s="207"/>
    </row>
    <row r="14" spans="1:8" ht="39.75" customHeight="1" x14ac:dyDescent="0.25">
      <c r="A14" s="42" t="s">
        <v>283</v>
      </c>
      <c r="B14" s="43">
        <v>311</v>
      </c>
      <c r="C14" s="44">
        <v>311</v>
      </c>
      <c r="D14" s="4">
        <v>270.8</v>
      </c>
      <c r="E14" s="41"/>
      <c r="F14" s="207"/>
      <c r="G14" s="207"/>
      <c r="H14" s="207"/>
    </row>
    <row r="15" spans="1:8" ht="18" customHeight="1" x14ac:dyDescent="0.25">
      <c r="A15" s="37" t="s">
        <v>171</v>
      </c>
      <c r="B15" s="40">
        <v>5.8</v>
      </c>
      <c r="C15" s="10">
        <v>5.8</v>
      </c>
      <c r="D15" s="10"/>
      <c r="E15" s="41"/>
    </row>
    <row r="16" spans="1:8" ht="18" customHeight="1" x14ac:dyDescent="0.25">
      <c r="A16" s="215" t="s">
        <v>172</v>
      </c>
      <c r="B16" s="40">
        <v>17.899999999999999</v>
      </c>
      <c r="C16" s="40">
        <v>17.899999999999999</v>
      </c>
      <c r="D16" s="40">
        <v>17.7</v>
      </c>
      <c r="E16" s="154"/>
    </row>
    <row r="17" spans="1:6" ht="35.25" customHeight="1" x14ac:dyDescent="0.25">
      <c r="A17" s="36" t="s">
        <v>136</v>
      </c>
      <c r="B17" s="39">
        <f>SUM(B18:B19)</f>
        <v>2302.4</v>
      </c>
      <c r="C17" s="39">
        <f>SUM(C18:C19)</f>
        <v>65</v>
      </c>
      <c r="D17" s="39"/>
      <c r="E17" s="39">
        <f>SUM(E18:E19)</f>
        <v>2237.4</v>
      </c>
    </row>
    <row r="18" spans="1:6" ht="17.25" customHeight="1" x14ac:dyDescent="0.25">
      <c r="A18" s="37" t="s">
        <v>29</v>
      </c>
      <c r="B18" s="134">
        <v>2237.4</v>
      </c>
      <c r="C18" s="119"/>
      <c r="D18" s="119"/>
      <c r="E18" s="135">
        <v>2237.4</v>
      </c>
    </row>
    <row r="19" spans="1:6" ht="28.5" customHeight="1" x14ac:dyDescent="0.25">
      <c r="A19" s="45" t="s">
        <v>155</v>
      </c>
      <c r="B19" s="120">
        <v>65</v>
      </c>
      <c r="C19" s="120">
        <v>65</v>
      </c>
      <c r="D19" s="120"/>
      <c r="E19" s="201"/>
    </row>
    <row r="20" spans="1:6" ht="18" customHeight="1" x14ac:dyDescent="0.25">
      <c r="A20" s="36" t="s">
        <v>25</v>
      </c>
      <c r="B20" s="15">
        <f>B8+B10+B17</f>
        <v>8105</v>
      </c>
      <c r="C20" s="11">
        <f>C8+C10+C17</f>
        <v>5831.0999999999995</v>
      </c>
      <c r="D20" s="11">
        <f>D8+D10+D17</f>
        <v>4878.1000000000004</v>
      </c>
      <c r="E20" s="11">
        <f>E8+E10+E17</f>
        <v>2273.9</v>
      </c>
    </row>
    <row r="21" spans="1:6" ht="18" customHeight="1" x14ac:dyDescent="0.25">
      <c r="A21" s="37" t="s">
        <v>173</v>
      </c>
      <c r="B21" s="46">
        <f>B9+B11+B12+B13+B15+B18+B19</f>
        <v>7776.1</v>
      </c>
      <c r="C21" s="46">
        <f t="shared" ref="C21:E21" si="2">C9+C11+C12+C13+C15+C18+C19</f>
        <v>5502.2</v>
      </c>
      <c r="D21" s="46">
        <f t="shared" si="2"/>
        <v>4589.6000000000004</v>
      </c>
      <c r="E21" s="46">
        <f t="shared" si="2"/>
        <v>2273.9</v>
      </c>
    </row>
    <row r="22" spans="1:6" ht="43.5" customHeight="1" x14ac:dyDescent="0.25">
      <c r="A22" s="37" t="s">
        <v>174</v>
      </c>
      <c r="B22" s="46">
        <f>B14</f>
        <v>311</v>
      </c>
      <c r="C22" s="4">
        <f>C14</f>
        <v>311</v>
      </c>
      <c r="D22" s="10">
        <f>D14</f>
        <v>270.8</v>
      </c>
      <c r="E22" s="10"/>
    </row>
    <row r="23" spans="1:6" ht="17.25" customHeight="1" x14ac:dyDescent="0.25">
      <c r="A23" s="188" t="s">
        <v>144</v>
      </c>
      <c r="B23" s="46">
        <f>SUM(B16)</f>
        <v>17.899999999999999</v>
      </c>
      <c r="C23" s="46">
        <f>SUM(C16)</f>
        <v>17.899999999999999</v>
      </c>
      <c r="D23" s="46">
        <f>SUM(D16)</f>
        <v>17.7</v>
      </c>
      <c r="E23" s="10"/>
    </row>
    <row r="24" spans="1:6" ht="24" customHeight="1" x14ac:dyDescent="0.25">
      <c r="A24" s="278" t="s">
        <v>143</v>
      </c>
      <c r="B24" s="279"/>
      <c r="C24" s="279"/>
      <c r="D24" s="279"/>
      <c r="E24" s="280"/>
    </row>
    <row r="25" spans="1:6" x14ac:dyDescent="0.25">
      <c r="A25" s="48" t="s">
        <v>21</v>
      </c>
      <c r="B25" s="49">
        <f>B26+B28+B27+B29</f>
        <v>21441.5</v>
      </c>
      <c r="C25" s="49">
        <f t="shared" ref="C25:D25" si="3">C26+C28+C27+C29</f>
        <v>850.6</v>
      </c>
      <c r="D25" s="49">
        <f t="shared" si="3"/>
        <v>143</v>
      </c>
      <c r="E25" s="49">
        <f t="shared" ref="E25" si="4">E26+E28+E27+E29</f>
        <v>20590.900000000001</v>
      </c>
    </row>
    <row r="26" spans="1:6" ht="21" customHeight="1" x14ac:dyDescent="0.25">
      <c r="A26" s="37" t="s">
        <v>173</v>
      </c>
      <c r="B26" s="134">
        <v>2563.6999999999998</v>
      </c>
      <c r="C26" s="119">
        <v>295.39999999999998</v>
      </c>
      <c r="D26" s="119">
        <v>71.8</v>
      </c>
      <c r="E26" s="219">
        <v>2268.3000000000002</v>
      </c>
      <c r="F26" s="210"/>
    </row>
    <row r="27" spans="1:6" ht="25.15" customHeight="1" x14ac:dyDescent="0.25">
      <c r="A27" s="37" t="s">
        <v>175</v>
      </c>
      <c r="B27" s="193">
        <v>2722</v>
      </c>
      <c r="C27" s="194"/>
      <c r="D27" s="231"/>
      <c r="E27" s="195">
        <v>2722</v>
      </c>
    </row>
    <row r="28" spans="1:6" ht="15.75" customHeight="1" x14ac:dyDescent="0.25">
      <c r="A28" s="37" t="s">
        <v>93</v>
      </c>
      <c r="B28" s="134">
        <v>2237.4</v>
      </c>
      <c r="C28" s="9">
        <v>41.5</v>
      </c>
      <c r="D28" s="119"/>
      <c r="E28" s="140">
        <v>2195.9</v>
      </c>
    </row>
    <row r="29" spans="1:6" ht="15.75" customHeight="1" x14ac:dyDescent="0.25">
      <c r="A29" s="188" t="s">
        <v>172</v>
      </c>
      <c r="B29" s="165">
        <v>13918.4</v>
      </c>
      <c r="C29" s="46">
        <v>513.70000000000005</v>
      </c>
      <c r="D29" s="120">
        <v>71.2</v>
      </c>
      <c r="E29" s="141">
        <v>13404.7</v>
      </c>
    </row>
    <row r="30" spans="1:6" ht="21" customHeight="1" x14ac:dyDescent="0.25">
      <c r="A30" s="52" t="s">
        <v>284</v>
      </c>
      <c r="B30" s="39">
        <f>B25</f>
        <v>21441.5</v>
      </c>
      <c r="C30" s="39">
        <f t="shared" ref="C30:E30" si="5">C25</f>
        <v>850.6</v>
      </c>
      <c r="D30" s="39">
        <f t="shared" si="5"/>
        <v>143</v>
      </c>
      <c r="E30" s="39">
        <f t="shared" si="5"/>
        <v>20590.900000000001</v>
      </c>
    </row>
    <row r="31" spans="1:6" ht="21" customHeight="1" x14ac:dyDescent="0.25">
      <c r="A31" s="37" t="s">
        <v>173</v>
      </c>
      <c r="B31" s="40">
        <f>B26</f>
        <v>2563.6999999999998</v>
      </c>
      <c r="C31" s="40">
        <f t="shared" ref="C31:E31" si="6">C26</f>
        <v>295.39999999999998</v>
      </c>
      <c r="D31" s="40">
        <f t="shared" si="6"/>
        <v>71.8</v>
      </c>
      <c r="E31" s="40">
        <f t="shared" si="6"/>
        <v>2268.3000000000002</v>
      </c>
    </row>
    <row r="32" spans="1:6" ht="24" customHeight="1" x14ac:dyDescent="0.25">
      <c r="A32" s="37" t="s">
        <v>285</v>
      </c>
      <c r="B32" s="40">
        <f>B27</f>
        <v>2722</v>
      </c>
      <c r="C32" s="40"/>
      <c r="D32" s="40"/>
      <c r="E32" s="40">
        <f>E27</f>
        <v>2722</v>
      </c>
    </row>
    <row r="33" spans="1:5" ht="15.75" customHeight="1" x14ac:dyDescent="0.25">
      <c r="A33" s="37" t="s">
        <v>93</v>
      </c>
      <c r="B33" s="40">
        <f>B28</f>
        <v>2237.4</v>
      </c>
      <c r="C33" s="40">
        <f t="shared" ref="C33" si="7">C28</f>
        <v>41.5</v>
      </c>
      <c r="D33" s="40"/>
      <c r="E33" s="10">
        <f>E28</f>
        <v>2195.9</v>
      </c>
    </row>
    <row r="34" spans="1:5" ht="15.75" customHeight="1" x14ac:dyDescent="0.25">
      <c r="A34" s="47" t="s">
        <v>172</v>
      </c>
      <c r="B34" s="10">
        <f>SUM(B29)</f>
        <v>13918.4</v>
      </c>
      <c r="C34" s="10">
        <f t="shared" ref="C34:E34" si="8">SUM(C29)</f>
        <v>513.70000000000005</v>
      </c>
      <c r="D34" s="10">
        <f t="shared" si="8"/>
        <v>71.2</v>
      </c>
      <c r="E34" s="10">
        <f t="shared" si="8"/>
        <v>13404.7</v>
      </c>
    </row>
    <row r="35" spans="1:5" ht="29.25" customHeight="1" x14ac:dyDescent="0.25">
      <c r="A35" s="263" t="s">
        <v>27</v>
      </c>
      <c r="B35" s="264"/>
      <c r="C35" s="264"/>
      <c r="D35" s="264"/>
      <c r="E35" s="265"/>
    </row>
    <row r="36" spans="1:5" ht="19.5" customHeight="1" x14ac:dyDescent="0.25">
      <c r="A36" s="48" t="s">
        <v>21</v>
      </c>
      <c r="B36" s="50">
        <f>B37</f>
        <v>227</v>
      </c>
      <c r="C36" s="50">
        <f t="shared" ref="C36:E36" si="9">C37</f>
        <v>146</v>
      </c>
      <c r="D36" s="50"/>
      <c r="E36" s="50">
        <f t="shared" si="9"/>
        <v>81</v>
      </c>
    </row>
    <row r="37" spans="1:5" ht="17.25" customHeight="1" x14ac:dyDescent="0.25">
      <c r="A37" s="37" t="s">
        <v>176</v>
      </c>
      <c r="B37" s="164">
        <v>227</v>
      </c>
      <c r="C37" s="4">
        <v>146</v>
      </c>
      <c r="D37" s="4"/>
      <c r="E37" s="13">
        <v>81</v>
      </c>
    </row>
    <row r="38" spans="1:5" ht="19.5" customHeight="1" x14ac:dyDescent="0.25">
      <c r="A38" s="36" t="s">
        <v>286</v>
      </c>
      <c r="B38" s="50">
        <f>B36</f>
        <v>227</v>
      </c>
      <c r="C38" s="50">
        <f>C36</f>
        <v>146</v>
      </c>
      <c r="D38" s="50"/>
      <c r="E38" s="50">
        <f>E36</f>
        <v>81</v>
      </c>
    </row>
    <row r="39" spans="1:5" ht="19.5" customHeight="1" x14ac:dyDescent="0.25">
      <c r="A39" s="47" t="s">
        <v>176</v>
      </c>
      <c r="B39" s="51">
        <f>B37</f>
        <v>227</v>
      </c>
      <c r="C39" s="9">
        <f>C37</f>
        <v>146</v>
      </c>
      <c r="D39" s="9"/>
      <c r="E39" s="46">
        <f>E37</f>
        <v>81</v>
      </c>
    </row>
    <row r="40" spans="1:5" ht="24" customHeight="1" x14ac:dyDescent="0.25">
      <c r="A40" s="266" t="s">
        <v>294</v>
      </c>
      <c r="B40" s="267"/>
      <c r="C40" s="267"/>
      <c r="D40" s="267"/>
      <c r="E40" s="268"/>
    </row>
    <row r="41" spans="1:5" ht="21" customHeight="1" x14ac:dyDescent="0.25">
      <c r="A41" s="48" t="s">
        <v>21</v>
      </c>
      <c r="B41" s="15">
        <f>B42+B43</f>
        <v>178.7</v>
      </c>
      <c r="C41" s="15">
        <f>C42+C43</f>
        <v>178.7</v>
      </c>
      <c r="D41" s="15"/>
      <c r="E41" s="15"/>
    </row>
    <row r="42" spans="1:5" ht="17.25" customHeight="1" x14ac:dyDescent="0.25">
      <c r="A42" s="37" t="s">
        <v>173</v>
      </c>
      <c r="B42" s="46">
        <v>160</v>
      </c>
      <c r="C42" s="4">
        <v>160</v>
      </c>
      <c r="D42" s="10"/>
      <c r="E42" s="13"/>
    </row>
    <row r="43" spans="1:5" ht="17.25" customHeight="1" x14ac:dyDescent="0.25">
      <c r="A43" s="47" t="s">
        <v>287</v>
      </c>
      <c r="B43" s="46">
        <v>18.7</v>
      </c>
      <c r="C43" s="46">
        <v>18.7</v>
      </c>
      <c r="D43" s="10"/>
      <c r="E43" s="13"/>
    </row>
    <row r="44" spans="1:5" ht="18" customHeight="1" x14ac:dyDescent="0.25">
      <c r="A44" s="36" t="s">
        <v>288</v>
      </c>
      <c r="B44" s="50">
        <f t="shared" ref="B44:C46" si="10">B41</f>
        <v>178.7</v>
      </c>
      <c r="C44" s="50">
        <f t="shared" si="10"/>
        <v>178.7</v>
      </c>
      <c r="D44" s="3"/>
      <c r="E44" s="3"/>
    </row>
    <row r="45" spans="1:5" ht="18.75" customHeight="1" x14ac:dyDescent="0.25">
      <c r="A45" s="37" t="s">
        <v>173</v>
      </c>
      <c r="B45" s="51">
        <f t="shared" si="10"/>
        <v>160</v>
      </c>
      <c r="C45" s="9">
        <f t="shared" si="10"/>
        <v>160</v>
      </c>
      <c r="D45" s="9"/>
      <c r="E45" s="9"/>
    </row>
    <row r="46" spans="1:5" ht="18.75" customHeight="1" x14ac:dyDescent="0.25">
      <c r="A46" s="47" t="s">
        <v>287</v>
      </c>
      <c r="B46" s="46">
        <f t="shared" si="10"/>
        <v>18.7</v>
      </c>
      <c r="C46" s="46">
        <f t="shared" si="10"/>
        <v>18.7</v>
      </c>
      <c r="D46" s="4"/>
      <c r="E46" s="4"/>
    </row>
    <row r="47" spans="1:5" ht="37.5" customHeight="1" x14ac:dyDescent="0.25">
      <c r="A47" s="227" t="s">
        <v>295</v>
      </c>
      <c r="B47" s="228"/>
      <c r="C47" s="228"/>
      <c r="D47" s="228"/>
      <c r="E47" s="229"/>
    </row>
    <row r="48" spans="1:5" ht="19.5" customHeight="1" x14ac:dyDescent="0.25">
      <c r="A48" s="48" t="s">
        <v>7</v>
      </c>
      <c r="B48" s="15">
        <f>SUM(B49)</f>
        <v>499.7</v>
      </c>
      <c r="C48" s="15">
        <f>SUM(C49)</f>
        <v>499.7</v>
      </c>
      <c r="D48" s="15"/>
      <c r="E48" s="15"/>
    </row>
    <row r="49" spans="1:6" ht="21.75" customHeight="1" x14ac:dyDescent="0.25">
      <c r="A49" s="37" t="s">
        <v>176</v>
      </c>
      <c r="B49" s="197">
        <v>499.7</v>
      </c>
      <c r="C49" s="198">
        <v>499.7</v>
      </c>
      <c r="D49" s="10"/>
      <c r="E49" s="13"/>
    </row>
    <row r="50" spans="1:6" ht="23.25" customHeight="1" x14ac:dyDescent="0.25">
      <c r="A50" s="48" t="s">
        <v>79</v>
      </c>
      <c r="B50" s="133">
        <f>SUM(B48)</f>
        <v>499.7</v>
      </c>
      <c r="C50" s="133">
        <f>SUM(C48)</f>
        <v>499.7</v>
      </c>
      <c r="D50" s="133"/>
      <c r="E50" s="133"/>
    </row>
    <row r="51" spans="1:6" ht="18" customHeight="1" x14ac:dyDescent="0.25">
      <c r="A51" s="47" t="s">
        <v>260</v>
      </c>
      <c r="B51" s="46">
        <f>B49</f>
        <v>499.7</v>
      </c>
      <c r="C51" s="46">
        <f>C49</f>
        <v>499.7</v>
      </c>
      <c r="D51" s="46"/>
      <c r="E51" s="46"/>
    </row>
    <row r="52" spans="1:6" ht="21.75" customHeight="1" x14ac:dyDescent="0.25">
      <c r="A52" s="270" t="s">
        <v>30</v>
      </c>
      <c r="B52" s="271"/>
      <c r="C52" s="271"/>
      <c r="D52" s="271"/>
      <c r="E52" s="272"/>
    </row>
    <row r="53" spans="1:6" ht="15" customHeight="1" x14ac:dyDescent="0.25">
      <c r="A53" s="48" t="s">
        <v>21</v>
      </c>
      <c r="B53" s="15">
        <f>B54+B55</f>
        <v>404</v>
      </c>
      <c r="C53" s="15">
        <f t="shared" ref="C53:E53" si="11">C54+C55</f>
        <v>219</v>
      </c>
      <c r="D53" s="15"/>
      <c r="E53" s="15">
        <f t="shared" si="11"/>
        <v>185</v>
      </c>
    </row>
    <row r="54" spans="1:6" ht="18" customHeight="1" x14ac:dyDescent="0.25">
      <c r="A54" s="60" t="s">
        <v>173</v>
      </c>
      <c r="B54" s="77">
        <v>150</v>
      </c>
      <c r="C54" s="120"/>
      <c r="D54" s="120"/>
      <c r="E54" s="120">
        <v>150</v>
      </c>
      <c r="F54" s="210"/>
    </row>
    <row r="55" spans="1:6" ht="18" customHeight="1" x14ac:dyDescent="0.25">
      <c r="A55" s="53" t="s">
        <v>221</v>
      </c>
      <c r="B55" s="77">
        <v>254</v>
      </c>
      <c r="C55" s="120">
        <v>219</v>
      </c>
      <c r="D55" s="120"/>
      <c r="E55" s="120">
        <v>35</v>
      </c>
    </row>
    <row r="56" spans="1:6" ht="17.25" customHeight="1" x14ac:dyDescent="0.25">
      <c r="A56" s="52" t="s">
        <v>289</v>
      </c>
      <c r="B56" s="3">
        <f>B53</f>
        <v>404</v>
      </c>
      <c r="C56" s="3">
        <f>C53</f>
        <v>219</v>
      </c>
      <c r="D56" s="3"/>
      <c r="E56" s="3">
        <f t="shared" ref="E56:E57" si="12">E53</f>
        <v>185</v>
      </c>
    </row>
    <row r="57" spans="1:6" ht="17.25" customHeight="1" x14ac:dyDescent="0.25">
      <c r="A57" s="60" t="s">
        <v>173</v>
      </c>
      <c r="B57" s="4">
        <f>B54</f>
        <v>150</v>
      </c>
      <c r="C57" s="4"/>
      <c r="D57" s="4"/>
      <c r="E57" s="4">
        <f t="shared" si="12"/>
        <v>150</v>
      </c>
    </row>
    <row r="58" spans="1:6" ht="21" customHeight="1" x14ac:dyDescent="0.25">
      <c r="A58" s="53" t="s">
        <v>34</v>
      </c>
      <c r="B58" s="4">
        <f>B55</f>
        <v>254</v>
      </c>
      <c r="C58" s="4">
        <f t="shared" ref="C58:E58" si="13">C55</f>
        <v>219</v>
      </c>
      <c r="D58" s="4"/>
      <c r="E58" s="4">
        <f t="shared" si="13"/>
        <v>35</v>
      </c>
    </row>
    <row r="59" spans="1:6" ht="26.25" customHeight="1" x14ac:dyDescent="0.25">
      <c r="A59" s="146" t="s">
        <v>290</v>
      </c>
      <c r="B59" s="143"/>
      <c r="C59" s="143"/>
      <c r="D59" s="143"/>
      <c r="E59" s="125"/>
    </row>
    <row r="60" spans="1:6" x14ac:dyDescent="0.25">
      <c r="A60" s="48" t="s">
        <v>21</v>
      </c>
      <c r="B60" s="3">
        <f>B61</f>
        <v>887.1</v>
      </c>
      <c r="C60" s="3">
        <f>C61</f>
        <v>887.1</v>
      </c>
      <c r="D60" s="3"/>
      <c r="E60" s="3"/>
    </row>
    <row r="61" spans="1:6" x14ac:dyDescent="0.25">
      <c r="A61" s="47" t="s">
        <v>176</v>
      </c>
      <c r="B61" s="4">
        <v>887.1</v>
      </c>
      <c r="C61" s="4">
        <v>887.1</v>
      </c>
      <c r="D61" s="4"/>
      <c r="E61" s="13"/>
    </row>
    <row r="62" spans="1:6" ht="15.75" x14ac:dyDescent="0.25">
      <c r="A62" s="36" t="s">
        <v>291</v>
      </c>
      <c r="B62" s="3">
        <f>B60</f>
        <v>887.1</v>
      </c>
      <c r="C62" s="3">
        <f>C60</f>
        <v>887.1</v>
      </c>
      <c r="D62" s="3"/>
      <c r="E62" s="3"/>
    </row>
    <row r="63" spans="1:6" x14ac:dyDescent="0.25">
      <c r="A63" s="47" t="s">
        <v>176</v>
      </c>
      <c r="B63" s="4">
        <f>B61</f>
        <v>887.1</v>
      </c>
      <c r="C63" s="4">
        <f>C61</f>
        <v>887.1</v>
      </c>
      <c r="D63" s="4"/>
      <c r="E63" s="4"/>
    </row>
    <row r="64" spans="1:6" ht="24.75" customHeight="1" x14ac:dyDescent="0.25">
      <c r="A64" s="54" t="s">
        <v>31</v>
      </c>
      <c r="B64" s="4"/>
      <c r="C64" s="4"/>
      <c r="D64" s="4"/>
      <c r="E64" s="13"/>
    </row>
    <row r="65" spans="1:5" x14ac:dyDescent="0.25">
      <c r="A65" s="48" t="s">
        <v>21</v>
      </c>
      <c r="B65" s="50">
        <f>B66</f>
        <v>140</v>
      </c>
      <c r="C65" s="50">
        <f>C66</f>
        <v>95</v>
      </c>
      <c r="D65" s="50"/>
      <c r="E65" s="50">
        <f>E66</f>
        <v>45</v>
      </c>
    </row>
    <row r="66" spans="1:5" x14ac:dyDescent="0.25">
      <c r="A66" s="47" t="s">
        <v>176</v>
      </c>
      <c r="B66" s="40">
        <v>140</v>
      </c>
      <c r="C66" s="4">
        <v>95</v>
      </c>
      <c r="D66" s="4"/>
      <c r="E66" s="13">
        <v>45</v>
      </c>
    </row>
    <row r="67" spans="1:5" ht="15.75" x14ac:dyDescent="0.25">
      <c r="A67" s="52" t="s">
        <v>292</v>
      </c>
      <c r="B67" s="55">
        <f>B65</f>
        <v>140</v>
      </c>
      <c r="C67" s="55">
        <f>C65</f>
        <v>95</v>
      </c>
      <c r="D67" s="55"/>
      <c r="E67" s="55">
        <f>E65</f>
        <v>45</v>
      </c>
    </row>
    <row r="68" spans="1:5" x14ac:dyDescent="0.25">
      <c r="A68" s="56" t="s">
        <v>176</v>
      </c>
      <c r="B68" s="57">
        <f>B66</f>
        <v>140</v>
      </c>
      <c r="C68" s="57">
        <f>C66</f>
        <v>95</v>
      </c>
      <c r="D68" s="57"/>
      <c r="E68" s="57">
        <f>E66</f>
        <v>45</v>
      </c>
    </row>
    <row r="69" spans="1:5" ht="38.25" customHeight="1" x14ac:dyDescent="0.25">
      <c r="A69" s="273" t="s">
        <v>293</v>
      </c>
      <c r="B69" s="274"/>
      <c r="C69" s="274"/>
      <c r="D69" s="274"/>
      <c r="E69" s="275"/>
    </row>
    <row r="70" spans="1:5" ht="16.5" customHeight="1" x14ac:dyDescent="0.25">
      <c r="A70" s="48" t="s">
        <v>21</v>
      </c>
      <c r="B70" s="15">
        <f>B71+B72</f>
        <v>8060.9</v>
      </c>
      <c r="C70" s="15">
        <f t="shared" ref="C70:E70" si="14">C71+C72</f>
        <v>5302.6</v>
      </c>
      <c r="D70" s="15"/>
      <c r="E70" s="15">
        <f t="shared" si="14"/>
        <v>2758.3</v>
      </c>
    </row>
    <row r="71" spans="1:5" ht="19.5" customHeight="1" x14ac:dyDescent="0.25">
      <c r="A71" s="37" t="s">
        <v>173</v>
      </c>
      <c r="B71" s="199">
        <v>6915.9</v>
      </c>
      <c r="C71" s="200">
        <v>4157.6000000000004</v>
      </c>
      <c r="D71" s="200"/>
      <c r="E71" s="232">
        <v>2758.3</v>
      </c>
    </row>
    <row r="72" spans="1:5" ht="40.5" customHeight="1" x14ac:dyDescent="0.25">
      <c r="A72" s="47" t="s">
        <v>177</v>
      </c>
      <c r="B72" s="165">
        <v>1145</v>
      </c>
      <c r="C72" s="120">
        <v>1145</v>
      </c>
      <c r="D72" s="120"/>
      <c r="E72" s="122"/>
    </row>
    <row r="73" spans="1:5" ht="18.75" customHeight="1" x14ac:dyDescent="0.25">
      <c r="A73" s="52" t="s">
        <v>296</v>
      </c>
      <c r="B73" s="3">
        <f t="shared" ref="B73:E75" si="15">B70</f>
        <v>8060.9</v>
      </c>
      <c r="C73" s="3">
        <f t="shared" si="15"/>
        <v>5302.6</v>
      </c>
      <c r="D73" s="3"/>
      <c r="E73" s="3">
        <f>E70</f>
        <v>2758.3</v>
      </c>
    </row>
    <row r="74" spans="1:5" ht="17.25" customHeight="1" x14ac:dyDescent="0.25">
      <c r="A74" s="37" t="s">
        <v>178</v>
      </c>
      <c r="B74" s="4">
        <f t="shared" si="15"/>
        <v>6915.9</v>
      </c>
      <c r="C74" s="4">
        <f t="shared" si="15"/>
        <v>4157.6000000000004</v>
      </c>
      <c r="D74" s="4"/>
      <c r="E74" s="4">
        <f t="shared" si="15"/>
        <v>2758.3</v>
      </c>
    </row>
    <row r="75" spans="1:5" ht="38.25" customHeight="1" x14ac:dyDescent="0.25">
      <c r="A75" s="37" t="s">
        <v>179</v>
      </c>
      <c r="B75" s="9">
        <f t="shared" si="15"/>
        <v>1145</v>
      </c>
      <c r="C75" s="9">
        <f t="shared" si="15"/>
        <v>1145</v>
      </c>
      <c r="D75" s="9"/>
      <c r="E75" s="9"/>
    </row>
    <row r="76" spans="1:5" ht="26.25" customHeight="1" x14ac:dyDescent="0.25">
      <c r="A76" s="269" t="s">
        <v>72</v>
      </c>
      <c r="B76" s="261"/>
      <c r="C76" s="261"/>
      <c r="D76" s="261"/>
      <c r="E76" s="262"/>
    </row>
    <row r="77" spans="1:5" ht="18.75" customHeight="1" x14ac:dyDescent="0.25">
      <c r="A77" s="48" t="s">
        <v>21</v>
      </c>
      <c r="B77" s="3">
        <f>B78</f>
        <v>107</v>
      </c>
      <c r="C77" s="3">
        <f>C78</f>
        <v>107</v>
      </c>
      <c r="D77" s="3"/>
      <c r="E77" s="3"/>
    </row>
    <row r="78" spans="1:5" ht="16.5" customHeight="1" x14ac:dyDescent="0.25">
      <c r="A78" s="37" t="s">
        <v>176</v>
      </c>
      <c r="B78" s="120">
        <v>107</v>
      </c>
      <c r="C78" s="120">
        <v>107</v>
      </c>
      <c r="D78" s="4"/>
      <c r="E78" s="13"/>
    </row>
    <row r="79" spans="1:5" ht="19.5" customHeight="1" x14ac:dyDescent="0.25">
      <c r="A79" s="58" t="s">
        <v>3</v>
      </c>
      <c r="B79" s="50">
        <f>B80+B81</f>
        <v>733.3</v>
      </c>
      <c r="C79" s="3">
        <f>C80+C81</f>
        <v>733.3</v>
      </c>
      <c r="D79" s="3">
        <f>D80+D81</f>
        <v>625.29999999999995</v>
      </c>
      <c r="E79" s="3"/>
    </row>
    <row r="80" spans="1:5" x14ac:dyDescent="0.25">
      <c r="A80" s="37" t="s">
        <v>173</v>
      </c>
      <c r="B80" s="46">
        <v>730.3</v>
      </c>
      <c r="C80" s="4">
        <v>730.3</v>
      </c>
      <c r="D80" s="4">
        <v>625.29999999999995</v>
      </c>
      <c r="E80" s="13"/>
    </row>
    <row r="81" spans="1:5" x14ac:dyDescent="0.25">
      <c r="A81" s="53" t="s">
        <v>34</v>
      </c>
      <c r="B81" s="46">
        <v>3</v>
      </c>
      <c r="C81" s="4">
        <v>3</v>
      </c>
      <c r="D81" s="4"/>
      <c r="E81" s="13"/>
    </row>
    <row r="82" spans="1:5" ht="16.5" customHeight="1" x14ac:dyDescent="0.25">
      <c r="A82" s="59" t="s">
        <v>11</v>
      </c>
      <c r="B82" s="50">
        <f>B83+B84</f>
        <v>221.2</v>
      </c>
      <c r="C82" s="3">
        <f>C83+C84</f>
        <v>221.2</v>
      </c>
      <c r="D82" s="3">
        <f>D83+D84</f>
        <v>159.9</v>
      </c>
      <c r="E82" s="3"/>
    </row>
    <row r="83" spans="1:5" ht="20.25" customHeight="1" x14ac:dyDescent="0.25">
      <c r="A83" s="37" t="s">
        <v>178</v>
      </c>
      <c r="B83" s="46">
        <v>217.7</v>
      </c>
      <c r="C83" s="4">
        <v>217.7</v>
      </c>
      <c r="D83" s="4">
        <v>159.9</v>
      </c>
      <c r="E83" s="13"/>
    </row>
    <row r="84" spans="1:5" ht="15" customHeight="1" x14ac:dyDescent="0.25">
      <c r="A84" s="53" t="s">
        <v>180</v>
      </c>
      <c r="B84" s="46">
        <v>3.5</v>
      </c>
      <c r="C84" s="4">
        <v>3.5</v>
      </c>
      <c r="D84" s="4"/>
      <c r="E84" s="13"/>
    </row>
    <row r="85" spans="1:5" ht="17.25" customHeight="1" x14ac:dyDescent="0.25">
      <c r="A85" s="58" t="s">
        <v>4</v>
      </c>
      <c r="B85" s="50">
        <f>B86+B87</f>
        <v>421</v>
      </c>
      <c r="C85" s="3">
        <f>C86+C87</f>
        <v>419</v>
      </c>
      <c r="D85" s="3">
        <f>D86+D87</f>
        <v>353.9</v>
      </c>
      <c r="E85" s="3">
        <f>E86+E87</f>
        <v>2</v>
      </c>
    </row>
    <row r="86" spans="1:5" ht="19.5" customHeight="1" x14ac:dyDescent="0.25">
      <c r="A86" s="37" t="s">
        <v>178</v>
      </c>
      <c r="B86" s="46">
        <v>415</v>
      </c>
      <c r="C86" s="4">
        <v>415</v>
      </c>
      <c r="D86" s="4">
        <v>353.9</v>
      </c>
      <c r="E86" s="13"/>
    </row>
    <row r="87" spans="1:5" ht="17.25" customHeight="1" x14ac:dyDescent="0.25">
      <c r="A87" s="53" t="s">
        <v>180</v>
      </c>
      <c r="B87" s="46">
        <v>6</v>
      </c>
      <c r="C87" s="4">
        <v>4</v>
      </c>
      <c r="D87" s="4"/>
      <c r="E87" s="13">
        <v>2</v>
      </c>
    </row>
    <row r="88" spans="1:5" ht="18.75" customHeight="1" x14ac:dyDescent="0.25">
      <c r="A88" s="58" t="s">
        <v>5</v>
      </c>
      <c r="B88" s="50">
        <f>B89+B90</f>
        <v>325.39999999999998</v>
      </c>
      <c r="C88" s="50">
        <f t="shared" ref="C88:D88" si="16">C89+C90</f>
        <v>325.39999999999998</v>
      </c>
      <c r="D88" s="50">
        <f t="shared" si="16"/>
        <v>284.60000000000002</v>
      </c>
      <c r="E88" s="50"/>
    </row>
    <row r="89" spans="1:5" ht="18" customHeight="1" x14ac:dyDescent="0.25">
      <c r="A89" s="37" t="s">
        <v>178</v>
      </c>
      <c r="B89" s="46">
        <v>301.89999999999998</v>
      </c>
      <c r="C89" s="4">
        <v>301.89999999999998</v>
      </c>
      <c r="D89" s="4">
        <v>280.60000000000002</v>
      </c>
      <c r="E89" s="13"/>
    </row>
    <row r="90" spans="1:5" ht="17.25" customHeight="1" x14ac:dyDescent="0.25">
      <c r="A90" s="53" t="s">
        <v>180</v>
      </c>
      <c r="B90" s="46">
        <v>23.5</v>
      </c>
      <c r="C90" s="4">
        <v>23.5</v>
      </c>
      <c r="D90" s="4">
        <v>4</v>
      </c>
      <c r="E90" s="13"/>
    </row>
    <row r="91" spans="1:5" ht="15.75" customHeight="1" x14ac:dyDescent="0.25">
      <c r="A91" s="58" t="s">
        <v>181</v>
      </c>
      <c r="B91" s="50">
        <f>B92+B93</f>
        <v>393.3</v>
      </c>
      <c r="C91" s="3">
        <f>C92+C93</f>
        <v>393.3</v>
      </c>
      <c r="D91" s="3">
        <f>D92+D93</f>
        <v>317.39999999999998</v>
      </c>
      <c r="E91" s="3"/>
    </row>
    <row r="92" spans="1:5" ht="15" customHeight="1" x14ac:dyDescent="0.25">
      <c r="A92" s="37" t="s">
        <v>173</v>
      </c>
      <c r="B92" s="77">
        <v>351.3</v>
      </c>
      <c r="C92" s="120">
        <v>351.3</v>
      </c>
      <c r="D92" s="120">
        <v>317.39999999999998</v>
      </c>
      <c r="E92" s="13"/>
    </row>
    <row r="93" spans="1:5" ht="14.25" customHeight="1" x14ac:dyDescent="0.25">
      <c r="A93" s="53" t="s">
        <v>34</v>
      </c>
      <c r="B93" s="46">
        <v>42</v>
      </c>
      <c r="C93" s="4">
        <v>42</v>
      </c>
      <c r="D93" s="4"/>
      <c r="E93" s="13"/>
    </row>
    <row r="94" spans="1:5" ht="32.25" customHeight="1" x14ac:dyDescent="0.25">
      <c r="A94" s="59" t="s">
        <v>19</v>
      </c>
      <c r="B94" s="50">
        <f>B95+B96</f>
        <v>899.8</v>
      </c>
      <c r="C94" s="50">
        <f>C95+C96</f>
        <v>893.59999999999991</v>
      </c>
      <c r="D94" s="50">
        <f>D95+D96</f>
        <v>499.3</v>
      </c>
      <c r="E94" s="50">
        <f>E95+E96</f>
        <v>6.2</v>
      </c>
    </row>
    <row r="95" spans="1:5" ht="18" customHeight="1" x14ac:dyDescent="0.25">
      <c r="A95" s="37" t="s">
        <v>173</v>
      </c>
      <c r="B95" s="46">
        <v>764.8</v>
      </c>
      <c r="C95" s="4">
        <v>764.8</v>
      </c>
      <c r="D95" s="4">
        <v>499.3</v>
      </c>
      <c r="E95" s="13"/>
    </row>
    <row r="96" spans="1:5" x14ac:dyDescent="0.25">
      <c r="A96" s="60" t="s">
        <v>34</v>
      </c>
      <c r="B96" s="77">
        <v>135</v>
      </c>
      <c r="C96" s="120">
        <v>128.80000000000001</v>
      </c>
      <c r="D96" s="120"/>
      <c r="E96" s="121">
        <v>6.2</v>
      </c>
    </row>
    <row r="97" spans="1:5" ht="15.75" x14ac:dyDescent="0.25">
      <c r="A97" s="58" t="s">
        <v>15</v>
      </c>
      <c r="B97" s="50">
        <f>B98+B99</f>
        <v>1183.7</v>
      </c>
      <c r="C97" s="3">
        <f>C98+C99</f>
        <v>1183.7</v>
      </c>
      <c r="D97" s="3">
        <f>D98+D99</f>
        <v>1032.4000000000001</v>
      </c>
      <c r="E97" s="3"/>
    </row>
    <row r="98" spans="1:5" x14ac:dyDescent="0.25">
      <c r="A98" s="37" t="s">
        <v>173</v>
      </c>
      <c r="B98" s="46">
        <v>1113.7</v>
      </c>
      <c r="C98" s="4">
        <v>1113.7</v>
      </c>
      <c r="D98" s="4">
        <v>1032.4000000000001</v>
      </c>
      <c r="E98" s="13"/>
    </row>
    <row r="99" spans="1:5" ht="16.5" customHeight="1" x14ac:dyDescent="0.25">
      <c r="A99" s="53" t="s">
        <v>34</v>
      </c>
      <c r="B99" s="46">
        <v>70</v>
      </c>
      <c r="C99" s="4">
        <v>70</v>
      </c>
      <c r="D99" s="4"/>
      <c r="E99" s="13"/>
    </row>
    <row r="100" spans="1:5" ht="16.5" customHeight="1" x14ac:dyDescent="0.25">
      <c r="A100" s="59" t="s">
        <v>268</v>
      </c>
      <c r="B100" s="50">
        <f>B101</f>
        <v>94.3</v>
      </c>
      <c r="C100" s="50">
        <f t="shared" ref="C100:E100" si="17">C101</f>
        <v>88.3</v>
      </c>
      <c r="D100" s="50">
        <f t="shared" si="17"/>
        <v>40.4</v>
      </c>
      <c r="E100" s="50">
        <f t="shared" si="17"/>
        <v>6</v>
      </c>
    </row>
    <row r="101" spans="1:5" ht="16.5" customHeight="1" x14ac:dyDescent="0.25">
      <c r="A101" s="60" t="s">
        <v>176</v>
      </c>
      <c r="B101" s="46">
        <v>94.3</v>
      </c>
      <c r="C101" s="4">
        <v>88.3</v>
      </c>
      <c r="D101" s="4">
        <v>40.4</v>
      </c>
      <c r="E101" s="13">
        <v>6</v>
      </c>
    </row>
    <row r="102" spans="1:5" ht="15.75" x14ac:dyDescent="0.25">
      <c r="A102" s="58" t="s">
        <v>182</v>
      </c>
      <c r="B102" s="50">
        <f>B103+B104</f>
        <v>301.2</v>
      </c>
      <c r="C102" s="3">
        <f>C103+C104</f>
        <v>296.2</v>
      </c>
      <c r="D102" s="3">
        <f>D103+D104</f>
        <v>161.19999999999999</v>
      </c>
      <c r="E102" s="3">
        <f>E103+E104</f>
        <v>5</v>
      </c>
    </row>
    <row r="103" spans="1:5" x14ac:dyDescent="0.25">
      <c r="A103" s="37" t="s">
        <v>173</v>
      </c>
      <c r="B103" s="46">
        <v>174.2</v>
      </c>
      <c r="C103" s="4">
        <v>174.2</v>
      </c>
      <c r="D103" s="4">
        <v>161.19999999999999</v>
      </c>
      <c r="E103" s="13"/>
    </row>
    <row r="104" spans="1:5" x14ac:dyDescent="0.25">
      <c r="A104" s="60" t="s">
        <v>34</v>
      </c>
      <c r="B104" s="46">
        <v>127</v>
      </c>
      <c r="C104" s="4">
        <v>122</v>
      </c>
      <c r="D104" s="4"/>
      <c r="E104" s="13">
        <v>5</v>
      </c>
    </row>
    <row r="105" spans="1:5" x14ac:dyDescent="0.25">
      <c r="A105" s="61" t="s">
        <v>183</v>
      </c>
      <c r="B105" s="50">
        <f>B77+B79+B82+B85+B88+B91+B94+B97+B102+B100</f>
        <v>4680.2</v>
      </c>
      <c r="C105" s="50">
        <f t="shared" ref="C105:E105" si="18">C77+C79+C82+C85+C88+C91+C94+C97+C102+C100</f>
        <v>4661</v>
      </c>
      <c r="D105" s="50">
        <f t="shared" si="18"/>
        <v>3474.4</v>
      </c>
      <c r="E105" s="50">
        <f t="shared" si="18"/>
        <v>19.2</v>
      </c>
    </row>
    <row r="106" spans="1:5" x14ac:dyDescent="0.25">
      <c r="A106" s="37" t="s">
        <v>173</v>
      </c>
      <c r="B106" s="46">
        <f>B78+B80+B83+B86+B89+B92+B95+B98+B103+B101</f>
        <v>4270.2</v>
      </c>
      <c r="C106" s="46">
        <f t="shared" ref="C106:E106" si="19">C78+C80+C83+C86+C89+C92+C95+C98+C103+C101</f>
        <v>4264.2</v>
      </c>
      <c r="D106" s="46">
        <f t="shared" si="19"/>
        <v>3470.4</v>
      </c>
      <c r="E106" s="46">
        <f t="shared" si="19"/>
        <v>6</v>
      </c>
    </row>
    <row r="107" spans="1:5" ht="19.5" customHeight="1" x14ac:dyDescent="0.25">
      <c r="A107" s="53" t="s">
        <v>35</v>
      </c>
      <c r="B107" s="51">
        <f>B81+B84+B87+B90+B93+B96+B99+B104</f>
        <v>410</v>
      </c>
      <c r="C107" s="51">
        <f t="shared" ref="C107:E107" si="20">C81+C84+C87+C90+C93+C96+C99+C104</f>
        <v>396.8</v>
      </c>
      <c r="D107" s="51">
        <f t="shared" si="20"/>
        <v>4</v>
      </c>
      <c r="E107" s="51">
        <f t="shared" si="20"/>
        <v>13.2</v>
      </c>
    </row>
    <row r="108" spans="1:5" ht="24" customHeight="1" x14ac:dyDescent="0.25">
      <c r="A108" s="150" t="s">
        <v>269</v>
      </c>
      <c r="B108" s="151"/>
      <c r="C108" s="151"/>
      <c r="D108" s="151"/>
      <c r="E108" s="152"/>
    </row>
    <row r="109" spans="1:5" ht="20.25" customHeight="1" x14ac:dyDescent="0.25">
      <c r="A109" s="48" t="s">
        <v>21</v>
      </c>
      <c r="B109" s="3">
        <f>B110</f>
        <v>1116.4000000000001</v>
      </c>
      <c r="C109" s="3">
        <f>C110</f>
        <v>1116.4000000000001</v>
      </c>
      <c r="D109" s="3"/>
      <c r="E109" s="3"/>
    </row>
    <row r="110" spans="1:5" ht="15.75" customHeight="1" x14ac:dyDescent="0.25">
      <c r="A110" s="47" t="s">
        <v>176</v>
      </c>
      <c r="B110" s="200">
        <v>1116.4000000000001</v>
      </c>
      <c r="C110" s="200">
        <v>1116.4000000000001</v>
      </c>
      <c r="D110" s="118"/>
      <c r="E110" s="13"/>
    </row>
    <row r="111" spans="1:5" ht="18.75" customHeight="1" x14ac:dyDescent="0.25">
      <c r="A111" s="61" t="s">
        <v>2</v>
      </c>
      <c r="B111" s="15">
        <f>B112+B113</f>
        <v>2226</v>
      </c>
      <c r="C111" s="15">
        <f t="shared" ref="C111:E111" si="21">C112+C113</f>
        <v>2207</v>
      </c>
      <c r="D111" s="15">
        <f t="shared" si="21"/>
        <v>1725.9</v>
      </c>
      <c r="E111" s="15">
        <f t="shared" si="21"/>
        <v>19</v>
      </c>
    </row>
    <row r="112" spans="1:5" ht="17.25" customHeight="1" x14ac:dyDescent="0.25">
      <c r="A112" s="37" t="s">
        <v>173</v>
      </c>
      <c r="B112" s="46">
        <v>2066</v>
      </c>
      <c r="C112" s="4">
        <v>2056</v>
      </c>
      <c r="D112" s="4">
        <v>1725.9</v>
      </c>
      <c r="E112" s="13">
        <v>10</v>
      </c>
    </row>
    <row r="113" spans="1:5" ht="16.5" customHeight="1" x14ac:dyDescent="0.25">
      <c r="A113" s="60" t="s">
        <v>34</v>
      </c>
      <c r="B113" s="46">
        <v>160</v>
      </c>
      <c r="C113" s="4">
        <v>151</v>
      </c>
      <c r="D113" s="4"/>
      <c r="E113" s="13">
        <v>9</v>
      </c>
    </row>
    <row r="114" spans="1:5" x14ac:dyDescent="0.25">
      <c r="A114" s="61" t="s">
        <v>32</v>
      </c>
      <c r="B114" s="50">
        <f t="shared" ref="B114:E115" si="22">B111+B109</f>
        <v>3342.4</v>
      </c>
      <c r="C114" s="50">
        <f t="shared" si="22"/>
        <v>3323.4</v>
      </c>
      <c r="D114" s="50">
        <f t="shared" si="22"/>
        <v>1725.9</v>
      </c>
      <c r="E114" s="50">
        <f t="shared" si="22"/>
        <v>19</v>
      </c>
    </row>
    <row r="115" spans="1:5" ht="18.75" customHeight="1" x14ac:dyDescent="0.25">
      <c r="A115" s="37" t="s">
        <v>173</v>
      </c>
      <c r="B115" s="46">
        <f t="shared" si="22"/>
        <v>3182.4</v>
      </c>
      <c r="C115" s="46">
        <f t="shared" si="22"/>
        <v>3172.4</v>
      </c>
      <c r="D115" s="46">
        <f t="shared" si="22"/>
        <v>1725.9</v>
      </c>
      <c r="E115" s="46">
        <f t="shared" si="22"/>
        <v>10</v>
      </c>
    </row>
    <row r="116" spans="1:5" x14ac:dyDescent="0.25">
      <c r="A116" s="60" t="s">
        <v>184</v>
      </c>
      <c r="B116" s="46">
        <f>B113</f>
        <v>160</v>
      </c>
      <c r="C116" s="46">
        <f>C113</f>
        <v>151</v>
      </c>
      <c r="D116" s="46">
        <f>D113</f>
        <v>0</v>
      </c>
      <c r="E116" s="46">
        <f>E113</f>
        <v>9</v>
      </c>
    </row>
    <row r="117" spans="1:5" ht="25.5" customHeight="1" x14ac:dyDescent="0.25">
      <c r="A117" s="260" t="s">
        <v>33</v>
      </c>
      <c r="B117" s="261"/>
      <c r="C117" s="261"/>
      <c r="D117" s="261"/>
      <c r="E117" s="262"/>
    </row>
    <row r="118" spans="1:5" ht="18.75" customHeight="1" x14ac:dyDescent="0.25">
      <c r="A118" s="58" t="s">
        <v>21</v>
      </c>
      <c r="B118" s="50">
        <f>B119+B120+B121</f>
        <v>2132.1999999999998</v>
      </c>
      <c r="C118" s="50">
        <f t="shared" ref="C118:D118" si="23">C119+C120+C121</f>
        <v>2132.1999999999998</v>
      </c>
      <c r="D118" s="50">
        <f t="shared" si="23"/>
        <v>1572</v>
      </c>
      <c r="E118" s="50"/>
    </row>
    <row r="119" spans="1:5" ht="17.25" customHeight="1" x14ac:dyDescent="0.25">
      <c r="A119" s="37" t="s">
        <v>178</v>
      </c>
      <c r="B119" s="77">
        <v>105</v>
      </c>
      <c r="C119" s="120">
        <v>105</v>
      </c>
      <c r="D119" s="4"/>
      <c r="E119" s="13"/>
    </row>
    <row r="120" spans="1:5" ht="16.5" customHeight="1" x14ac:dyDescent="0.25">
      <c r="A120" s="206" t="s">
        <v>272</v>
      </c>
      <c r="B120" s="46">
        <v>1649.3</v>
      </c>
      <c r="C120" s="4">
        <v>1649.3</v>
      </c>
      <c r="D120" s="4">
        <v>1572</v>
      </c>
      <c r="E120" s="139"/>
    </row>
    <row r="121" spans="1:5" ht="16.5" customHeight="1" x14ac:dyDescent="0.25">
      <c r="A121" s="204" t="s">
        <v>144</v>
      </c>
      <c r="B121" s="46">
        <v>377.9</v>
      </c>
      <c r="C121" s="4">
        <v>377.9</v>
      </c>
      <c r="D121" s="4"/>
      <c r="E121" s="139"/>
    </row>
    <row r="122" spans="1:5" ht="18" customHeight="1" x14ac:dyDescent="0.25">
      <c r="A122" s="59" t="s">
        <v>185</v>
      </c>
      <c r="B122" s="50">
        <f>B123+B124+B125</f>
        <v>1085.4000000000001</v>
      </c>
      <c r="C122" s="3">
        <f>C123+C124+C125</f>
        <v>1080.9000000000001</v>
      </c>
      <c r="D122" s="3">
        <f>D123+D124+D125</f>
        <v>869.1</v>
      </c>
      <c r="E122" s="3">
        <f>E123+E124+E125</f>
        <v>4.5</v>
      </c>
    </row>
    <row r="123" spans="1:5" x14ac:dyDescent="0.25">
      <c r="A123" s="37" t="s">
        <v>173</v>
      </c>
      <c r="B123" s="46">
        <v>686.1</v>
      </c>
      <c r="C123" s="4">
        <v>681.6</v>
      </c>
      <c r="D123" s="4">
        <v>573.70000000000005</v>
      </c>
      <c r="E123" s="13">
        <v>4.5</v>
      </c>
    </row>
    <row r="124" spans="1:5" ht="14.25" customHeight="1" x14ac:dyDescent="0.25">
      <c r="A124" s="60" t="s">
        <v>34</v>
      </c>
      <c r="B124" s="46">
        <v>86.5</v>
      </c>
      <c r="C124" s="4">
        <v>86.5</v>
      </c>
      <c r="D124" s="4"/>
      <c r="E124" s="13"/>
    </row>
    <row r="125" spans="1:5" ht="18" customHeight="1" x14ac:dyDescent="0.25">
      <c r="A125" s="205" t="s">
        <v>272</v>
      </c>
      <c r="B125" s="46">
        <v>312.8</v>
      </c>
      <c r="C125" s="4">
        <v>312.8</v>
      </c>
      <c r="D125" s="4">
        <v>295.39999999999998</v>
      </c>
      <c r="E125" s="13"/>
    </row>
    <row r="126" spans="1:5" ht="15.75" x14ac:dyDescent="0.25">
      <c r="A126" s="52" t="s">
        <v>186</v>
      </c>
      <c r="B126" s="50">
        <f>B127+B128+B129</f>
        <v>421.79999999999995</v>
      </c>
      <c r="C126" s="3">
        <f>C127+C128+C129</f>
        <v>415.79999999999995</v>
      </c>
      <c r="D126" s="3">
        <f>D127+D128+D129</f>
        <v>337.5</v>
      </c>
      <c r="E126" s="3">
        <f>E127+E128+E129</f>
        <v>6</v>
      </c>
    </row>
    <row r="127" spans="1:5" x14ac:dyDescent="0.25">
      <c r="A127" s="37" t="s">
        <v>173</v>
      </c>
      <c r="B127" s="46">
        <v>258.7</v>
      </c>
      <c r="C127" s="4">
        <v>252.7</v>
      </c>
      <c r="D127" s="4">
        <v>220.5</v>
      </c>
      <c r="E127" s="13">
        <v>6</v>
      </c>
    </row>
    <row r="128" spans="1:5" x14ac:dyDescent="0.25">
      <c r="A128" s="60" t="s">
        <v>34</v>
      </c>
      <c r="B128" s="46">
        <v>37.5</v>
      </c>
      <c r="C128" s="4">
        <v>37.5</v>
      </c>
      <c r="D128" s="4"/>
      <c r="E128" s="13"/>
    </row>
    <row r="129" spans="1:5" ht="17.25" customHeight="1" x14ac:dyDescent="0.25">
      <c r="A129" s="205" t="s">
        <v>272</v>
      </c>
      <c r="B129" s="46">
        <v>125.6</v>
      </c>
      <c r="C129" s="4">
        <v>125.6</v>
      </c>
      <c r="D129" s="4">
        <v>117</v>
      </c>
      <c r="E129" s="13"/>
    </row>
    <row r="130" spans="1:5" ht="15.75" x14ac:dyDescent="0.25">
      <c r="A130" s="36" t="s">
        <v>187</v>
      </c>
      <c r="B130" s="50">
        <f>B131+B132+B133</f>
        <v>847.30000000000007</v>
      </c>
      <c r="C130" s="50">
        <f>C131+C132+C133</f>
        <v>847.30000000000007</v>
      </c>
      <c r="D130" s="50">
        <f>D131+D132+D133</f>
        <v>716.3</v>
      </c>
      <c r="E130" s="50"/>
    </row>
    <row r="131" spans="1:5" ht="17.25" customHeight="1" x14ac:dyDescent="0.25">
      <c r="A131" s="37" t="s">
        <v>173</v>
      </c>
      <c r="B131" s="46">
        <v>517.70000000000005</v>
      </c>
      <c r="C131" s="4">
        <v>517.70000000000005</v>
      </c>
      <c r="D131" s="4">
        <v>455.5</v>
      </c>
      <c r="E131" s="13"/>
    </row>
    <row r="132" spans="1:5" ht="15.75" customHeight="1" x14ac:dyDescent="0.25">
      <c r="A132" s="60" t="s">
        <v>34</v>
      </c>
      <c r="B132" s="46">
        <v>58.1</v>
      </c>
      <c r="C132" s="4">
        <v>58.1</v>
      </c>
      <c r="D132" s="4"/>
      <c r="E132" s="13"/>
    </row>
    <row r="133" spans="1:5" ht="15.75" customHeight="1" x14ac:dyDescent="0.25">
      <c r="A133" s="205" t="s">
        <v>272</v>
      </c>
      <c r="B133" s="46">
        <v>271.5</v>
      </c>
      <c r="C133" s="4">
        <v>271.5</v>
      </c>
      <c r="D133" s="4">
        <v>260.8</v>
      </c>
      <c r="E133" s="13"/>
    </row>
    <row r="134" spans="1:5" ht="16.5" customHeight="1" x14ac:dyDescent="0.25">
      <c r="A134" s="36" t="s">
        <v>188</v>
      </c>
      <c r="B134" s="50">
        <f>B135+B136+B137</f>
        <v>635.79999999999995</v>
      </c>
      <c r="C134" s="3">
        <f>C135+C136+C137</f>
        <v>629.79999999999995</v>
      </c>
      <c r="D134" s="3">
        <f>D135+D136+D137</f>
        <v>504.1</v>
      </c>
      <c r="E134" s="3">
        <f>E135+E136+E137</f>
        <v>6</v>
      </c>
    </row>
    <row r="135" spans="1:5" ht="16.5" customHeight="1" x14ac:dyDescent="0.25">
      <c r="A135" s="37" t="s">
        <v>173</v>
      </c>
      <c r="B135" s="46">
        <v>373.4</v>
      </c>
      <c r="C135" s="4">
        <v>367.4</v>
      </c>
      <c r="D135" s="4">
        <v>317.8</v>
      </c>
      <c r="E135" s="13">
        <v>6</v>
      </c>
    </row>
    <row r="136" spans="1:5" ht="15" customHeight="1" x14ac:dyDescent="0.25">
      <c r="A136" s="60" t="s">
        <v>34</v>
      </c>
      <c r="B136" s="46">
        <v>65.7</v>
      </c>
      <c r="C136" s="4">
        <v>65.7</v>
      </c>
      <c r="D136" s="4"/>
      <c r="E136" s="13"/>
    </row>
    <row r="137" spans="1:5" ht="15.75" customHeight="1" x14ac:dyDescent="0.25">
      <c r="A137" s="205" t="s">
        <v>272</v>
      </c>
      <c r="B137" s="46">
        <v>196.7</v>
      </c>
      <c r="C137" s="4">
        <v>196.7</v>
      </c>
      <c r="D137" s="4">
        <v>186.3</v>
      </c>
      <c r="E137" s="13"/>
    </row>
    <row r="138" spans="1:5" ht="15.75" customHeight="1" x14ac:dyDescent="0.25">
      <c r="A138" s="62" t="s">
        <v>189</v>
      </c>
      <c r="B138" s="50">
        <f>B139+B140+B141</f>
        <v>709.7</v>
      </c>
      <c r="C138" s="3">
        <f>C139+C140+C141</f>
        <v>709.7</v>
      </c>
      <c r="D138" s="3">
        <f>D139+D140+D141</f>
        <v>559.29999999999995</v>
      </c>
      <c r="E138" s="3"/>
    </row>
    <row r="139" spans="1:5" ht="17.25" customHeight="1" x14ac:dyDescent="0.25">
      <c r="A139" s="37" t="s">
        <v>173</v>
      </c>
      <c r="B139" s="46">
        <v>426.6</v>
      </c>
      <c r="C139" s="4">
        <v>426.6</v>
      </c>
      <c r="D139" s="4">
        <v>359.1</v>
      </c>
      <c r="E139" s="13"/>
    </row>
    <row r="140" spans="1:5" x14ac:dyDescent="0.25">
      <c r="A140" s="60" t="s">
        <v>34</v>
      </c>
      <c r="B140" s="46">
        <v>71.099999999999994</v>
      </c>
      <c r="C140" s="46">
        <v>71.099999999999994</v>
      </c>
      <c r="D140" s="46"/>
      <c r="E140" s="13"/>
    </row>
    <row r="141" spans="1:5" ht="18" customHeight="1" x14ac:dyDescent="0.25">
      <c r="A141" s="205" t="s">
        <v>272</v>
      </c>
      <c r="B141" s="46">
        <v>212</v>
      </c>
      <c r="C141" s="4">
        <v>212</v>
      </c>
      <c r="D141" s="4">
        <v>200.2</v>
      </c>
      <c r="E141" s="13"/>
    </row>
    <row r="142" spans="1:5" ht="17.25" customHeight="1" x14ac:dyDescent="0.25">
      <c r="A142" s="36" t="s">
        <v>190</v>
      </c>
      <c r="B142" s="50">
        <f>B143+B144+B145</f>
        <v>393.70000000000005</v>
      </c>
      <c r="C142" s="3">
        <f>C143+C144+C145</f>
        <v>389.70000000000005</v>
      </c>
      <c r="D142" s="3">
        <f>D143+D144+D145</f>
        <v>308.7</v>
      </c>
      <c r="E142" s="3">
        <f>E143+E144+E145</f>
        <v>4</v>
      </c>
    </row>
    <row r="143" spans="1:5" ht="17.25" customHeight="1" x14ac:dyDescent="0.25">
      <c r="A143" s="37" t="s">
        <v>173</v>
      </c>
      <c r="B143" s="46">
        <v>234</v>
      </c>
      <c r="C143" s="4">
        <v>230</v>
      </c>
      <c r="D143" s="4">
        <v>188.9</v>
      </c>
      <c r="E143" s="13">
        <v>4</v>
      </c>
    </row>
    <row r="144" spans="1:5" ht="15" customHeight="1" x14ac:dyDescent="0.25">
      <c r="A144" s="60" t="s">
        <v>34</v>
      </c>
      <c r="B144" s="46">
        <v>34.1</v>
      </c>
      <c r="C144" s="4">
        <v>34.1</v>
      </c>
      <c r="D144" s="4"/>
      <c r="E144" s="13"/>
    </row>
    <row r="145" spans="1:9" ht="16.5" customHeight="1" x14ac:dyDescent="0.25">
      <c r="A145" s="205" t="s">
        <v>272</v>
      </c>
      <c r="B145" s="46">
        <v>125.6</v>
      </c>
      <c r="C145" s="4">
        <v>125.6</v>
      </c>
      <c r="D145" s="4">
        <v>119.8</v>
      </c>
      <c r="E145" s="13"/>
    </row>
    <row r="146" spans="1:9" ht="15.75" x14ac:dyDescent="0.25">
      <c r="A146" s="36" t="s">
        <v>191</v>
      </c>
      <c r="B146" s="50">
        <f>B147+B148+B149</f>
        <v>401.20000000000005</v>
      </c>
      <c r="C146" s="50">
        <f>C147+C148+C149</f>
        <v>395.20000000000005</v>
      </c>
      <c r="D146" s="50">
        <f>D147+D148+D149</f>
        <v>321.89999999999998</v>
      </c>
      <c r="E146" s="50">
        <f>E147+E148+E149</f>
        <v>6</v>
      </c>
    </row>
    <row r="147" spans="1:9" ht="17.25" customHeight="1" x14ac:dyDescent="0.25">
      <c r="A147" s="37" t="s">
        <v>173</v>
      </c>
      <c r="B147" s="40">
        <v>252.7</v>
      </c>
      <c r="C147" s="4">
        <v>246.7</v>
      </c>
      <c r="D147" s="4">
        <v>215.1</v>
      </c>
      <c r="E147" s="13">
        <v>6</v>
      </c>
    </row>
    <row r="148" spans="1:9" ht="15" customHeight="1" x14ac:dyDescent="0.25">
      <c r="A148" s="60" t="s">
        <v>34</v>
      </c>
      <c r="B148" s="46">
        <v>35.6</v>
      </c>
      <c r="C148" s="4">
        <v>35.6</v>
      </c>
      <c r="D148" s="4"/>
      <c r="E148" s="13"/>
    </row>
    <row r="149" spans="1:9" ht="15.75" x14ac:dyDescent="0.25">
      <c r="A149" s="205" t="s">
        <v>272</v>
      </c>
      <c r="B149" s="16">
        <v>112.9</v>
      </c>
      <c r="C149" s="63">
        <v>112.9</v>
      </c>
      <c r="D149" s="64">
        <v>106.8</v>
      </c>
      <c r="E149" s="65"/>
    </row>
    <row r="150" spans="1:9" ht="15.75" x14ac:dyDescent="0.25">
      <c r="A150" s="66" t="s">
        <v>192</v>
      </c>
      <c r="B150" s="18">
        <f>B151+B152+B153</f>
        <v>635.20000000000005</v>
      </c>
      <c r="C150" s="18">
        <f t="shared" ref="C150:E150" si="24">C151+C152+C153</f>
        <v>629.20000000000005</v>
      </c>
      <c r="D150" s="18">
        <f t="shared" si="24"/>
        <v>503.9</v>
      </c>
      <c r="E150" s="18">
        <f t="shared" si="24"/>
        <v>6</v>
      </c>
      <c r="G150" s="7"/>
      <c r="H150" s="7"/>
      <c r="I150" s="7"/>
    </row>
    <row r="151" spans="1:9" x14ac:dyDescent="0.25">
      <c r="A151" s="37" t="s">
        <v>173</v>
      </c>
      <c r="B151" s="16">
        <v>384.7</v>
      </c>
      <c r="C151" s="13">
        <v>378.7</v>
      </c>
      <c r="D151" s="17">
        <v>322.39999999999998</v>
      </c>
      <c r="E151" s="16">
        <v>6</v>
      </c>
    </row>
    <row r="152" spans="1:9" x14ac:dyDescent="0.25">
      <c r="A152" s="60" t="s">
        <v>34</v>
      </c>
      <c r="B152" s="16">
        <v>58.8</v>
      </c>
      <c r="C152" s="13">
        <v>58.8</v>
      </c>
      <c r="D152" s="17"/>
      <c r="E152" s="16"/>
      <c r="I152" s="7"/>
    </row>
    <row r="153" spans="1:9" x14ac:dyDescent="0.25">
      <c r="A153" s="205" t="s">
        <v>272</v>
      </c>
      <c r="B153" s="16">
        <v>191.7</v>
      </c>
      <c r="C153" s="13">
        <v>191.7</v>
      </c>
      <c r="D153" s="17">
        <v>181.5</v>
      </c>
      <c r="E153" s="18"/>
    </row>
    <row r="154" spans="1:9" ht="15.75" x14ac:dyDescent="0.25">
      <c r="A154" s="66" t="s">
        <v>86</v>
      </c>
      <c r="B154" s="18">
        <f>B155+B156+B157</f>
        <v>634.80000000000007</v>
      </c>
      <c r="C154" s="35">
        <f>C155+C156+C157</f>
        <v>634.1</v>
      </c>
      <c r="D154" s="35">
        <f>D155+D156+D157</f>
        <v>515.29999999999995</v>
      </c>
      <c r="E154" s="35">
        <f>E155+E156+E157</f>
        <v>0.7</v>
      </c>
    </row>
    <row r="155" spans="1:9" x14ac:dyDescent="0.25">
      <c r="A155" s="37" t="s">
        <v>173</v>
      </c>
      <c r="B155" s="16">
        <v>372.6</v>
      </c>
      <c r="C155" s="13">
        <v>372.6</v>
      </c>
      <c r="D155" s="17">
        <v>321.8</v>
      </c>
      <c r="E155" s="13"/>
    </row>
    <row r="156" spans="1:9" x14ac:dyDescent="0.25">
      <c r="A156" s="60" t="s">
        <v>34</v>
      </c>
      <c r="B156" s="16">
        <v>56.1</v>
      </c>
      <c r="C156" s="13">
        <v>55.4</v>
      </c>
      <c r="D156" s="17"/>
      <c r="E156" s="13">
        <v>0.7</v>
      </c>
    </row>
    <row r="157" spans="1:9" x14ac:dyDescent="0.25">
      <c r="A157" s="205" t="s">
        <v>272</v>
      </c>
      <c r="B157" s="16">
        <v>206.1</v>
      </c>
      <c r="C157" s="13">
        <v>206.1</v>
      </c>
      <c r="D157" s="17">
        <v>193.5</v>
      </c>
      <c r="E157" s="13"/>
    </row>
    <row r="158" spans="1:9" ht="15.75" x14ac:dyDescent="0.25">
      <c r="A158" s="66" t="s">
        <v>193</v>
      </c>
      <c r="B158" s="18">
        <f>B159+B160+B161</f>
        <v>399.6</v>
      </c>
      <c r="C158" s="35">
        <f>C159+C160+C161</f>
        <v>397.1</v>
      </c>
      <c r="D158" s="35">
        <f>D159+D160+D161</f>
        <v>317.8</v>
      </c>
      <c r="E158" s="35">
        <f>E159+E160+E161</f>
        <v>2.5</v>
      </c>
    </row>
    <row r="159" spans="1:9" x14ac:dyDescent="0.25">
      <c r="A159" s="37" t="s">
        <v>173</v>
      </c>
      <c r="B159" s="16">
        <v>237.1</v>
      </c>
      <c r="C159" s="13">
        <v>234.6</v>
      </c>
      <c r="D159" s="17">
        <v>199.3</v>
      </c>
      <c r="E159" s="13">
        <v>2.5</v>
      </c>
    </row>
    <row r="160" spans="1:9" x14ac:dyDescent="0.25">
      <c r="A160" s="60" t="s">
        <v>34</v>
      </c>
      <c r="B160" s="16">
        <v>37.6</v>
      </c>
      <c r="C160" s="13">
        <v>37.6</v>
      </c>
      <c r="D160" s="17"/>
      <c r="E160" s="13"/>
    </row>
    <row r="161" spans="1:5" x14ac:dyDescent="0.25">
      <c r="A161" s="205" t="s">
        <v>272</v>
      </c>
      <c r="B161" s="16">
        <v>124.9</v>
      </c>
      <c r="C161" s="13">
        <v>124.9</v>
      </c>
      <c r="D161" s="17">
        <v>118.5</v>
      </c>
      <c r="E161" s="13"/>
    </row>
    <row r="162" spans="1:5" ht="15.75" x14ac:dyDescent="0.25">
      <c r="A162" s="67" t="s">
        <v>194</v>
      </c>
      <c r="B162" s="18">
        <f>B163+B164+B165</f>
        <v>383.70000000000005</v>
      </c>
      <c r="C162" s="18">
        <f>C163+C164+C165</f>
        <v>383.70000000000005</v>
      </c>
      <c r="D162" s="18">
        <f>D163+D164+D165</f>
        <v>310</v>
      </c>
      <c r="E162" s="18"/>
    </row>
    <row r="163" spans="1:5" x14ac:dyDescent="0.25">
      <c r="A163" s="37" t="s">
        <v>173</v>
      </c>
      <c r="B163" s="16">
        <v>227.3</v>
      </c>
      <c r="C163" s="13">
        <v>227.3</v>
      </c>
      <c r="D163" s="17">
        <v>192.4</v>
      </c>
      <c r="E163" s="13"/>
    </row>
    <row r="164" spans="1:5" x14ac:dyDescent="0.25">
      <c r="A164" s="60" t="s">
        <v>34</v>
      </c>
      <c r="B164" s="16">
        <v>31.6</v>
      </c>
      <c r="C164" s="13">
        <v>31.6</v>
      </c>
      <c r="D164" s="17"/>
      <c r="E164" s="13"/>
    </row>
    <row r="165" spans="1:5" x14ac:dyDescent="0.25">
      <c r="A165" s="205" t="s">
        <v>272</v>
      </c>
      <c r="B165" s="16">
        <v>124.8</v>
      </c>
      <c r="C165" s="13">
        <v>124.8</v>
      </c>
      <c r="D165" s="17">
        <v>117.6</v>
      </c>
      <c r="E165" s="13"/>
    </row>
    <row r="166" spans="1:5" ht="15.75" x14ac:dyDescent="0.25">
      <c r="A166" s="66" t="s">
        <v>195</v>
      </c>
      <c r="B166" s="18">
        <f>B167+B168+B169</f>
        <v>672.5</v>
      </c>
      <c r="C166" s="18">
        <f>C167+C168+C169</f>
        <v>672.5</v>
      </c>
      <c r="D166" s="18">
        <f>D167+D168+D169</f>
        <v>536</v>
      </c>
      <c r="E166" s="18"/>
    </row>
    <row r="167" spans="1:5" x14ac:dyDescent="0.25">
      <c r="A167" s="37" t="s">
        <v>173</v>
      </c>
      <c r="B167" s="16">
        <v>374</v>
      </c>
      <c r="C167" s="13">
        <v>374</v>
      </c>
      <c r="D167" s="17">
        <v>324.5</v>
      </c>
      <c r="E167" s="13"/>
    </row>
    <row r="168" spans="1:5" x14ac:dyDescent="0.25">
      <c r="A168" s="60" t="s">
        <v>34</v>
      </c>
      <c r="B168" s="16">
        <v>74.400000000000006</v>
      </c>
      <c r="C168" s="13">
        <v>74.400000000000006</v>
      </c>
      <c r="D168" s="17"/>
      <c r="E168" s="13"/>
    </row>
    <row r="169" spans="1:5" x14ac:dyDescent="0.25">
      <c r="A169" s="205" t="s">
        <v>272</v>
      </c>
      <c r="B169" s="16">
        <v>224.1</v>
      </c>
      <c r="C169" s="13">
        <v>224.1</v>
      </c>
      <c r="D169" s="17">
        <v>211.5</v>
      </c>
      <c r="E169" s="13"/>
    </row>
    <row r="170" spans="1:5" ht="15.75" x14ac:dyDescent="0.25">
      <c r="A170" s="67" t="s">
        <v>196</v>
      </c>
      <c r="B170" s="18">
        <f>B171+B172+B173</f>
        <v>392</v>
      </c>
      <c r="C170" s="35">
        <f>C171+C172+C173</f>
        <v>392</v>
      </c>
      <c r="D170" s="35">
        <f>D171+D172+D173</f>
        <v>308.10000000000002</v>
      </c>
      <c r="E170" s="35"/>
    </row>
    <row r="171" spans="1:5" x14ac:dyDescent="0.25">
      <c r="A171" s="37" t="s">
        <v>173</v>
      </c>
      <c r="B171" s="16">
        <v>254.2</v>
      </c>
      <c r="C171" s="13">
        <v>254.2</v>
      </c>
      <c r="D171" s="17">
        <v>218</v>
      </c>
      <c r="E171" s="13"/>
    </row>
    <row r="172" spans="1:5" x14ac:dyDescent="0.25">
      <c r="A172" s="60" t="s">
        <v>34</v>
      </c>
      <c r="B172" s="16">
        <v>38.200000000000003</v>
      </c>
      <c r="C172" s="13">
        <v>38.200000000000003</v>
      </c>
      <c r="D172" s="17"/>
      <c r="E172" s="13"/>
    </row>
    <row r="173" spans="1:5" x14ac:dyDescent="0.25">
      <c r="A173" s="205" t="s">
        <v>272</v>
      </c>
      <c r="B173" s="16">
        <v>99.6</v>
      </c>
      <c r="C173" s="13">
        <v>99.6</v>
      </c>
      <c r="D173" s="17">
        <v>90.1</v>
      </c>
      <c r="E173" s="13"/>
    </row>
    <row r="174" spans="1:5" ht="15.75" x14ac:dyDescent="0.25">
      <c r="A174" s="66" t="s">
        <v>197</v>
      </c>
      <c r="B174" s="18">
        <f>B175+B176+B177</f>
        <v>491.59999999999997</v>
      </c>
      <c r="C174" s="18">
        <f>C175+C176+C177</f>
        <v>489.59999999999997</v>
      </c>
      <c r="D174" s="18">
        <f>D175+D176+D177</f>
        <v>387.5</v>
      </c>
      <c r="E174" s="18">
        <f>E175+E176+E177</f>
        <v>2</v>
      </c>
    </row>
    <row r="175" spans="1:5" x14ac:dyDescent="0.25">
      <c r="A175" s="37" t="s">
        <v>173</v>
      </c>
      <c r="B175" s="16">
        <v>285.89999999999998</v>
      </c>
      <c r="C175" s="13">
        <v>283.89999999999998</v>
      </c>
      <c r="D175" s="17">
        <v>237</v>
      </c>
      <c r="E175" s="13">
        <v>2</v>
      </c>
    </row>
    <row r="176" spans="1:5" x14ac:dyDescent="0.25">
      <c r="A176" s="60" t="s">
        <v>34</v>
      </c>
      <c r="B176" s="16">
        <v>46.4</v>
      </c>
      <c r="C176" s="13">
        <v>46.4</v>
      </c>
      <c r="D176" s="17"/>
      <c r="E176" s="13"/>
    </row>
    <row r="177" spans="1:5" x14ac:dyDescent="0.25">
      <c r="A177" s="205" t="s">
        <v>272</v>
      </c>
      <c r="B177" s="16">
        <v>159.30000000000001</v>
      </c>
      <c r="C177" s="13">
        <v>159.30000000000001</v>
      </c>
      <c r="D177" s="17">
        <v>150.5</v>
      </c>
      <c r="E177" s="13"/>
    </row>
    <row r="178" spans="1:5" ht="15.75" x14ac:dyDescent="0.25">
      <c r="A178" s="67" t="s">
        <v>198</v>
      </c>
      <c r="B178" s="18">
        <f>B179+B180+B181</f>
        <v>677</v>
      </c>
      <c r="C178" s="35">
        <f>C179+C180+C181</f>
        <v>677</v>
      </c>
      <c r="D178" s="35">
        <f>D179+D180+D181</f>
        <v>571.70000000000005</v>
      </c>
      <c r="E178" s="35"/>
    </row>
    <row r="179" spans="1:5" x14ac:dyDescent="0.25">
      <c r="A179" s="37" t="s">
        <v>173</v>
      </c>
      <c r="B179" s="16">
        <v>435.6</v>
      </c>
      <c r="C179" s="13">
        <v>435.6</v>
      </c>
      <c r="D179" s="17">
        <v>373</v>
      </c>
      <c r="E179" s="13"/>
    </row>
    <row r="180" spans="1:5" x14ac:dyDescent="0.25">
      <c r="A180" s="60" t="s">
        <v>34</v>
      </c>
      <c r="B180" s="16">
        <v>35.4</v>
      </c>
      <c r="C180" s="13">
        <v>35.4</v>
      </c>
      <c r="D180" s="17"/>
      <c r="E180" s="13"/>
    </row>
    <row r="181" spans="1:5" x14ac:dyDescent="0.25">
      <c r="A181" s="205" t="s">
        <v>272</v>
      </c>
      <c r="B181" s="16">
        <v>206</v>
      </c>
      <c r="C181" s="13">
        <v>206</v>
      </c>
      <c r="D181" s="17">
        <v>198.7</v>
      </c>
      <c r="E181" s="13"/>
    </row>
    <row r="182" spans="1:5" ht="15.75" x14ac:dyDescent="0.25">
      <c r="A182" s="66" t="s">
        <v>199</v>
      </c>
      <c r="B182" s="18">
        <f>B183+B184+B185</f>
        <v>663.6</v>
      </c>
      <c r="C182" s="35">
        <f>C183+C184+C185</f>
        <v>657.6</v>
      </c>
      <c r="D182" s="35">
        <f>D183+D184+D185</f>
        <v>535.5</v>
      </c>
      <c r="E182" s="35">
        <f>E183+E184+E185</f>
        <v>6</v>
      </c>
    </row>
    <row r="183" spans="1:5" x14ac:dyDescent="0.25">
      <c r="A183" s="37" t="s">
        <v>173</v>
      </c>
      <c r="B183" s="16">
        <v>392.3</v>
      </c>
      <c r="C183" s="13">
        <v>386.3</v>
      </c>
      <c r="D183" s="17">
        <v>338.1</v>
      </c>
      <c r="E183" s="13">
        <v>6</v>
      </c>
    </row>
    <row r="184" spans="1:5" x14ac:dyDescent="0.25">
      <c r="A184" s="60" t="s">
        <v>34</v>
      </c>
      <c r="B184" s="16">
        <v>62</v>
      </c>
      <c r="C184" s="13">
        <v>62</v>
      </c>
      <c r="D184" s="17"/>
      <c r="E184" s="13"/>
    </row>
    <row r="185" spans="1:5" x14ac:dyDescent="0.25">
      <c r="A185" s="205" t="s">
        <v>272</v>
      </c>
      <c r="B185" s="16">
        <v>209.3</v>
      </c>
      <c r="C185" s="13">
        <v>209.3</v>
      </c>
      <c r="D185" s="17">
        <v>197.4</v>
      </c>
      <c r="E185" s="13"/>
    </row>
    <row r="186" spans="1:5" ht="15.75" x14ac:dyDescent="0.25">
      <c r="A186" s="66" t="s">
        <v>200</v>
      </c>
      <c r="B186" s="18">
        <f>B187+B188+B189</f>
        <v>544.29999999999995</v>
      </c>
      <c r="C186" s="35">
        <f>C187+C188+C189</f>
        <v>538.29999999999995</v>
      </c>
      <c r="D186" s="35">
        <f>D187+D188+D189</f>
        <v>428.90000000000003</v>
      </c>
      <c r="E186" s="35">
        <f>E187+E188+E189</f>
        <v>6</v>
      </c>
    </row>
    <row r="187" spans="1:5" x14ac:dyDescent="0.25">
      <c r="A187" s="37" t="s">
        <v>173</v>
      </c>
      <c r="B187" s="16">
        <v>327</v>
      </c>
      <c r="C187" s="13">
        <v>321</v>
      </c>
      <c r="D187" s="17">
        <v>279.60000000000002</v>
      </c>
      <c r="E187" s="13">
        <v>6</v>
      </c>
    </row>
    <row r="188" spans="1:5" x14ac:dyDescent="0.25">
      <c r="A188" s="60" t="s">
        <v>34</v>
      </c>
      <c r="B188" s="16">
        <v>58.4</v>
      </c>
      <c r="C188" s="13">
        <v>58.4</v>
      </c>
      <c r="D188" s="17"/>
      <c r="E188" s="13"/>
    </row>
    <row r="189" spans="1:5" x14ac:dyDescent="0.25">
      <c r="A189" s="205" t="s">
        <v>272</v>
      </c>
      <c r="B189" s="16">
        <v>158.9</v>
      </c>
      <c r="C189" s="13">
        <v>158.9</v>
      </c>
      <c r="D189" s="17">
        <v>149.30000000000001</v>
      </c>
      <c r="E189" s="13"/>
    </row>
    <row r="190" spans="1:5" ht="15.75" x14ac:dyDescent="0.25">
      <c r="A190" s="66" t="s">
        <v>201</v>
      </c>
      <c r="B190" s="18">
        <f>B191+B192+B193</f>
        <v>488</v>
      </c>
      <c r="C190" s="18">
        <f>C191+C192+C193</f>
        <v>481</v>
      </c>
      <c r="D190" s="18">
        <f>D191+D192+D193</f>
        <v>380</v>
      </c>
      <c r="E190" s="18">
        <f>E191+E192+E193</f>
        <v>7</v>
      </c>
    </row>
    <row r="191" spans="1:5" x14ac:dyDescent="0.25">
      <c r="A191" s="37" t="s">
        <v>173</v>
      </c>
      <c r="B191" s="16">
        <v>300</v>
      </c>
      <c r="C191" s="13">
        <v>294</v>
      </c>
      <c r="D191" s="17">
        <v>245.5</v>
      </c>
      <c r="E191" s="13">
        <v>6</v>
      </c>
    </row>
    <row r="192" spans="1:5" x14ac:dyDescent="0.25">
      <c r="A192" s="60" t="s">
        <v>34</v>
      </c>
      <c r="B192" s="16">
        <v>43.3</v>
      </c>
      <c r="C192" s="13">
        <v>42.3</v>
      </c>
      <c r="D192" s="17"/>
      <c r="E192" s="13">
        <v>1</v>
      </c>
    </row>
    <row r="193" spans="1:5" x14ac:dyDescent="0.25">
      <c r="A193" s="205" t="s">
        <v>272</v>
      </c>
      <c r="B193" s="16">
        <v>144.69999999999999</v>
      </c>
      <c r="C193" s="13">
        <v>144.69999999999999</v>
      </c>
      <c r="D193" s="17">
        <v>134.5</v>
      </c>
      <c r="E193" s="13"/>
    </row>
    <row r="194" spans="1:5" ht="15.75" x14ac:dyDescent="0.25">
      <c r="A194" s="66" t="s">
        <v>202</v>
      </c>
      <c r="B194" s="18">
        <f>B195+B196+B197</f>
        <v>599</v>
      </c>
      <c r="C194" s="35">
        <f>C195+C196+C197</f>
        <v>595.79999999999995</v>
      </c>
      <c r="D194" s="35">
        <f>D195+D196+D197</f>
        <v>483.5</v>
      </c>
      <c r="E194" s="35">
        <f>E195+E196+E197</f>
        <v>3.2</v>
      </c>
    </row>
    <row r="195" spans="1:5" x14ac:dyDescent="0.25">
      <c r="A195" s="37" t="s">
        <v>178</v>
      </c>
      <c r="B195" s="16">
        <v>390.1</v>
      </c>
      <c r="C195" s="13">
        <v>386.9</v>
      </c>
      <c r="D195" s="17">
        <v>334.6</v>
      </c>
      <c r="E195" s="13">
        <v>3.2</v>
      </c>
    </row>
    <row r="196" spans="1:5" x14ac:dyDescent="0.25">
      <c r="A196" s="60" t="s">
        <v>34</v>
      </c>
      <c r="B196" s="16">
        <v>50.4</v>
      </c>
      <c r="C196" s="13">
        <v>50.4</v>
      </c>
      <c r="D196" s="17"/>
      <c r="E196" s="13"/>
    </row>
    <row r="197" spans="1:5" x14ac:dyDescent="0.25">
      <c r="A197" s="205" t="s">
        <v>272</v>
      </c>
      <c r="B197" s="16">
        <v>158.5</v>
      </c>
      <c r="C197" s="13">
        <v>158.5</v>
      </c>
      <c r="D197" s="17">
        <v>148.9</v>
      </c>
      <c r="E197" s="13"/>
    </row>
    <row r="198" spans="1:5" ht="15.75" x14ac:dyDescent="0.25">
      <c r="A198" s="66" t="s">
        <v>261</v>
      </c>
      <c r="B198" s="18">
        <f>B199+B200+B201</f>
        <v>542.5</v>
      </c>
      <c r="C198" s="35">
        <f>C199+C200+C201</f>
        <v>536.5</v>
      </c>
      <c r="D198" s="35">
        <f>D199+D200+D201</f>
        <v>428.40000000000003</v>
      </c>
      <c r="E198" s="35">
        <f>E199+E200+E201</f>
        <v>6</v>
      </c>
    </row>
    <row r="199" spans="1:5" x14ac:dyDescent="0.25">
      <c r="A199" s="37" t="s">
        <v>178</v>
      </c>
      <c r="B199" s="16">
        <v>332</v>
      </c>
      <c r="C199" s="13">
        <v>326</v>
      </c>
      <c r="D199" s="17">
        <v>279.10000000000002</v>
      </c>
      <c r="E199" s="13">
        <v>6</v>
      </c>
    </row>
    <row r="200" spans="1:5" x14ac:dyDescent="0.25">
      <c r="A200" s="60" t="s">
        <v>34</v>
      </c>
      <c r="B200" s="16">
        <v>52</v>
      </c>
      <c r="C200" s="13">
        <v>52</v>
      </c>
      <c r="D200" s="17"/>
      <c r="E200" s="13"/>
    </row>
    <row r="201" spans="1:5" x14ac:dyDescent="0.25">
      <c r="A201" s="205" t="s">
        <v>272</v>
      </c>
      <c r="B201" s="16">
        <v>158.5</v>
      </c>
      <c r="C201" s="13">
        <v>158.5</v>
      </c>
      <c r="D201" s="17">
        <v>149.30000000000001</v>
      </c>
      <c r="E201" s="13"/>
    </row>
    <row r="202" spans="1:5" ht="15.75" x14ac:dyDescent="0.25">
      <c r="A202" s="66" t="s">
        <v>203</v>
      </c>
      <c r="B202" s="18">
        <f>B203+B204+B205</f>
        <v>728.5</v>
      </c>
      <c r="C202" s="35">
        <f>C203+C204+C205</f>
        <v>722.5</v>
      </c>
      <c r="D202" s="35">
        <f>D203+D204+D205</f>
        <v>612.70000000000005</v>
      </c>
      <c r="E202" s="35">
        <f>E203+E204+E205</f>
        <v>6</v>
      </c>
    </row>
    <row r="203" spans="1:5" x14ac:dyDescent="0.25">
      <c r="A203" s="37" t="s">
        <v>178</v>
      </c>
      <c r="B203" s="16">
        <v>457.9</v>
      </c>
      <c r="C203" s="13">
        <v>451.9</v>
      </c>
      <c r="D203" s="17">
        <v>406.1</v>
      </c>
      <c r="E203" s="13">
        <v>6</v>
      </c>
    </row>
    <row r="204" spans="1:5" x14ac:dyDescent="0.25">
      <c r="A204" s="60" t="s">
        <v>34</v>
      </c>
      <c r="B204" s="16">
        <v>54.1</v>
      </c>
      <c r="C204" s="13">
        <v>54.1</v>
      </c>
      <c r="D204" s="17"/>
      <c r="E204" s="13"/>
    </row>
    <row r="205" spans="1:5" x14ac:dyDescent="0.25">
      <c r="A205" s="205" t="s">
        <v>272</v>
      </c>
      <c r="B205" s="16">
        <v>216.5</v>
      </c>
      <c r="C205" s="13">
        <v>216.5</v>
      </c>
      <c r="D205" s="17">
        <v>206.6</v>
      </c>
      <c r="E205" s="13"/>
    </row>
    <row r="206" spans="1:5" ht="15.75" x14ac:dyDescent="0.25">
      <c r="A206" s="67" t="s">
        <v>204</v>
      </c>
      <c r="B206" s="18">
        <f>B207+B208+B209</f>
        <v>614.1</v>
      </c>
      <c r="C206" s="35">
        <f>C207+C208+C209</f>
        <v>608.1</v>
      </c>
      <c r="D206" s="35">
        <f>D207+D208+D209</f>
        <v>486</v>
      </c>
      <c r="E206" s="35">
        <f>E207+E208+E209</f>
        <v>6</v>
      </c>
    </row>
    <row r="207" spans="1:5" x14ac:dyDescent="0.25">
      <c r="A207" s="37" t="s">
        <v>178</v>
      </c>
      <c r="B207" s="16">
        <v>365.6</v>
      </c>
      <c r="C207" s="13">
        <v>359.6</v>
      </c>
      <c r="D207" s="17">
        <v>315.3</v>
      </c>
      <c r="E207" s="13">
        <v>6</v>
      </c>
    </row>
    <row r="208" spans="1:5" x14ac:dyDescent="0.25">
      <c r="A208" s="60" t="s">
        <v>34</v>
      </c>
      <c r="B208" s="16">
        <v>66.8</v>
      </c>
      <c r="C208" s="13">
        <v>66.8</v>
      </c>
      <c r="D208" s="17"/>
      <c r="E208" s="13"/>
    </row>
    <row r="209" spans="1:5" x14ac:dyDescent="0.25">
      <c r="A209" s="205" t="s">
        <v>272</v>
      </c>
      <c r="B209" s="16">
        <v>181.7</v>
      </c>
      <c r="C209" s="13">
        <v>181.7</v>
      </c>
      <c r="D209" s="17">
        <v>170.7</v>
      </c>
      <c r="E209" s="13"/>
    </row>
    <row r="210" spans="1:5" ht="15.75" x14ac:dyDescent="0.25">
      <c r="A210" s="66" t="s">
        <v>205</v>
      </c>
      <c r="B210" s="18">
        <f>B211+B212+B213</f>
        <v>628.29999999999995</v>
      </c>
      <c r="C210" s="18">
        <f>C211+C212+C213</f>
        <v>622.29999999999995</v>
      </c>
      <c r="D210" s="18">
        <f>D211+D212+D213</f>
        <v>483.70000000000005</v>
      </c>
      <c r="E210" s="18">
        <f>E211+E212+E213</f>
        <v>6</v>
      </c>
    </row>
    <row r="211" spans="1:5" x14ac:dyDescent="0.25">
      <c r="A211" s="37" t="s">
        <v>178</v>
      </c>
      <c r="B211" s="16">
        <v>364.7</v>
      </c>
      <c r="C211" s="13">
        <v>358.7</v>
      </c>
      <c r="D211" s="17">
        <v>306.8</v>
      </c>
      <c r="E211" s="13">
        <v>6</v>
      </c>
    </row>
    <row r="212" spans="1:5" x14ac:dyDescent="0.25">
      <c r="A212" s="60" t="s">
        <v>34</v>
      </c>
      <c r="B212" s="16">
        <v>70.3</v>
      </c>
      <c r="C212" s="13">
        <v>70.3</v>
      </c>
      <c r="D212" s="17"/>
      <c r="E212" s="13"/>
    </row>
    <row r="213" spans="1:5" x14ac:dyDescent="0.25">
      <c r="A213" s="205" t="s">
        <v>272</v>
      </c>
      <c r="B213" s="16">
        <v>193.3</v>
      </c>
      <c r="C213" s="13">
        <v>193.3</v>
      </c>
      <c r="D213" s="17">
        <v>176.9</v>
      </c>
      <c r="E213" s="13"/>
    </row>
    <row r="214" spans="1:5" x14ac:dyDescent="0.25">
      <c r="A214" s="68" t="s">
        <v>206</v>
      </c>
      <c r="B214" s="18">
        <f>B215+B216+B217</f>
        <v>701.4</v>
      </c>
      <c r="C214" s="18">
        <f>C215+C216+C217</f>
        <v>695.4</v>
      </c>
      <c r="D214" s="18">
        <f>D215+D216+D217</f>
        <v>552.70000000000005</v>
      </c>
      <c r="E214" s="18">
        <f>E215+E216+E217</f>
        <v>6</v>
      </c>
    </row>
    <row r="215" spans="1:5" x14ac:dyDescent="0.25">
      <c r="A215" s="37" t="s">
        <v>178</v>
      </c>
      <c r="B215" s="16">
        <v>415.1</v>
      </c>
      <c r="C215" s="13">
        <v>409.1</v>
      </c>
      <c r="D215" s="17">
        <v>354.5</v>
      </c>
      <c r="E215" s="13">
        <v>6</v>
      </c>
    </row>
    <row r="216" spans="1:5" x14ac:dyDescent="0.25">
      <c r="A216" s="60" t="s">
        <v>34</v>
      </c>
      <c r="B216" s="16">
        <v>75.7</v>
      </c>
      <c r="C216" s="13">
        <v>75.7</v>
      </c>
      <c r="D216" s="17"/>
      <c r="E216" s="13"/>
    </row>
    <row r="217" spans="1:5" x14ac:dyDescent="0.25">
      <c r="A217" s="205" t="s">
        <v>272</v>
      </c>
      <c r="B217" s="16">
        <v>210.6</v>
      </c>
      <c r="C217" s="13">
        <v>210.6</v>
      </c>
      <c r="D217" s="17">
        <v>198.2</v>
      </c>
      <c r="E217" s="13"/>
    </row>
    <row r="218" spans="1:5" ht="15.75" x14ac:dyDescent="0.25">
      <c r="A218" s="66" t="s">
        <v>207</v>
      </c>
      <c r="B218" s="18">
        <f>B219+B220+B221</f>
        <v>599.09999999999991</v>
      </c>
      <c r="C218" s="18">
        <f>C219+C220+C221</f>
        <v>595.5</v>
      </c>
      <c r="D218" s="18">
        <f>D219+D220+D221</f>
        <v>463.4</v>
      </c>
      <c r="E218" s="18">
        <f>E219+E220+E221</f>
        <v>3.6</v>
      </c>
    </row>
    <row r="219" spans="1:5" x14ac:dyDescent="0.25">
      <c r="A219" s="37" t="s">
        <v>178</v>
      </c>
      <c r="B219" s="16">
        <v>332.2</v>
      </c>
      <c r="C219" s="13">
        <v>332.2</v>
      </c>
      <c r="D219" s="17">
        <v>278.2</v>
      </c>
      <c r="E219" s="13"/>
    </row>
    <row r="220" spans="1:5" x14ac:dyDescent="0.25">
      <c r="A220" s="60" t="s">
        <v>34</v>
      </c>
      <c r="B220" s="16">
        <v>71.099999999999994</v>
      </c>
      <c r="C220" s="13">
        <v>67.5</v>
      </c>
      <c r="D220" s="17"/>
      <c r="E220" s="13">
        <v>3.6</v>
      </c>
    </row>
    <row r="221" spans="1:5" x14ac:dyDescent="0.25">
      <c r="A221" s="205" t="s">
        <v>272</v>
      </c>
      <c r="B221" s="16">
        <v>195.8</v>
      </c>
      <c r="C221" s="13">
        <v>195.8</v>
      </c>
      <c r="D221" s="17">
        <v>185.2</v>
      </c>
      <c r="E221" s="13"/>
    </row>
    <row r="222" spans="1:5" ht="17.25" customHeight="1" x14ac:dyDescent="0.25">
      <c r="A222" s="66" t="s">
        <v>208</v>
      </c>
      <c r="B222" s="18">
        <f>B223+B224+B225</f>
        <v>514.5</v>
      </c>
      <c r="C222" s="35">
        <f>C223+C224+C225</f>
        <v>508.5</v>
      </c>
      <c r="D222" s="35">
        <f>D223+D224+D225</f>
        <v>410.4</v>
      </c>
      <c r="E222" s="35">
        <f>E223+E224+E225</f>
        <v>6</v>
      </c>
    </row>
    <row r="223" spans="1:5" x14ac:dyDescent="0.25">
      <c r="A223" s="37" t="s">
        <v>178</v>
      </c>
      <c r="B223" s="16">
        <v>305.3</v>
      </c>
      <c r="C223" s="13">
        <v>299.3</v>
      </c>
      <c r="D223" s="17">
        <v>256.39999999999998</v>
      </c>
      <c r="E223" s="13">
        <v>6</v>
      </c>
    </row>
    <row r="224" spans="1:5" x14ac:dyDescent="0.25">
      <c r="A224" s="60" t="s">
        <v>34</v>
      </c>
      <c r="B224" s="16">
        <v>46.8</v>
      </c>
      <c r="C224" s="13">
        <v>46.8</v>
      </c>
      <c r="D224" s="17"/>
      <c r="E224" s="13"/>
    </row>
    <row r="225" spans="1:5" x14ac:dyDescent="0.25">
      <c r="A225" s="205" t="s">
        <v>272</v>
      </c>
      <c r="B225" s="16">
        <v>162.4</v>
      </c>
      <c r="C225" s="13">
        <v>162.4</v>
      </c>
      <c r="D225" s="17">
        <v>154</v>
      </c>
      <c r="E225" s="13"/>
    </row>
    <row r="226" spans="1:5" ht="17.25" customHeight="1" x14ac:dyDescent="0.25">
      <c r="A226" s="69" t="s">
        <v>209</v>
      </c>
      <c r="B226" s="18">
        <f>B227+B228+B229</f>
        <v>523.5</v>
      </c>
      <c r="C226" s="18">
        <f>C227+C228+C229</f>
        <v>517.5</v>
      </c>
      <c r="D226" s="18">
        <f>D227+D228+D229</f>
        <v>407.3</v>
      </c>
      <c r="E226" s="18">
        <f>E227+E228+E229</f>
        <v>6</v>
      </c>
    </row>
    <row r="227" spans="1:5" x14ac:dyDescent="0.25">
      <c r="A227" s="37" t="s">
        <v>178</v>
      </c>
      <c r="B227" s="16">
        <v>310.2</v>
      </c>
      <c r="C227" s="13">
        <v>304.2</v>
      </c>
      <c r="D227" s="17">
        <v>255.8</v>
      </c>
      <c r="E227" s="13">
        <v>6</v>
      </c>
    </row>
    <row r="228" spans="1:5" x14ac:dyDescent="0.25">
      <c r="A228" s="60" t="s">
        <v>34</v>
      </c>
      <c r="B228" s="16">
        <v>51.7</v>
      </c>
      <c r="C228" s="13">
        <v>51.7</v>
      </c>
      <c r="D228" s="17"/>
      <c r="E228" s="13"/>
    </row>
    <row r="229" spans="1:5" x14ac:dyDescent="0.25">
      <c r="A229" s="205" t="s">
        <v>272</v>
      </c>
      <c r="B229" s="16">
        <v>161.6</v>
      </c>
      <c r="C229" s="13">
        <v>161.6</v>
      </c>
      <c r="D229" s="17">
        <v>151.5</v>
      </c>
      <c r="E229" s="13"/>
    </row>
    <row r="230" spans="1:5" ht="15.75" x14ac:dyDescent="0.25">
      <c r="A230" s="66" t="s">
        <v>210</v>
      </c>
      <c r="B230" s="18">
        <f>B231+B232+B233</f>
        <v>619.79999999999995</v>
      </c>
      <c r="C230" s="35">
        <f>C231+C232+C233</f>
        <v>618.29999999999995</v>
      </c>
      <c r="D230" s="35">
        <f>D231+D232+D233</f>
        <v>477.4</v>
      </c>
      <c r="E230" s="35">
        <f>E231+E232+E233</f>
        <v>1.5</v>
      </c>
    </row>
    <row r="231" spans="1:5" x14ac:dyDescent="0.25">
      <c r="A231" s="37" t="s">
        <v>173</v>
      </c>
      <c r="B231" s="16">
        <v>365.8</v>
      </c>
      <c r="C231" s="13">
        <v>364.3</v>
      </c>
      <c r="D231" s="17">
        <v>302</v>
      </c>
      <c r="E231" s="13">
        <v>1.5</v>
      </c>
    </row>
    <row r="232" spans="1:5" x14ac:dyDescent="0.25">
      <c r="A232" s="60" t="s">
        <v>34</v>
      </c>
      <c r="B232" s="16">
        <v>61</v>
      </c>
      <c r="C232" s="13">
        <v>61</v>
      </c>
      <c r="D232" s="17"/>
      <c r="E232" s="13"/>
    </row>
    <row r="233" spans="1:5" x14ac:dyDescent="0.25">
      <c r="A233" s="205" t="s">
        <v>272</v>
      </c>
      <c r="B233" s="16">
        <v>193</v>
      </c>
      <c r="C233" s="13">
        <v>193</v>
      </c>
      <c r="D233" s="17">
        <v>175.4</v>
      </c>
      <c r="E233" s="13"/>
    </row>
    <row r="234" spans="1:5" ht="15.75" x14ac:dyDescent="0.25">
      <c r="A234" s="155" t="s">
        <v>227</v>
      </c>
      <c r="B234" s="18">
        <f>B235+B236+B237</f>
        <v>403.1</v>
      </c>
      <c r="C234" s="35">
        <f>C235+C236+C237</f>
        <v>397.1</v>
      </c>
      <c r="D234" s="35">
        <f>D235+D236+D237</f>
        <v>321.89999999999998</v>
      </c>
      <c r="E234" s="35">
        <f>E235+E236+E237</f>
        <v>6</v>
      </c>
    </row>
    <row r="235" spans="1:5" x14ac:dyDescent="0.25">
      <c r="A235" s="37" t="s">
        <v>173</v>
      </c>
      <c r="B235" s="16">
        <v>305.60000000000002</v>
      </c>
      <c r="C235" s="13">
        <v>299.60000000000002</v>
      </c>
      <c r="D235" s="17">
        <v>256.89999999999998</v>
      </c>
      <c r="E235" s="13">
        <v>6</v>
      </c>
    </row>
    <row r="236" spans="1:5" x14ac:dyDescent="0.25">
      <c r="A236" s="156" t="s">
        <v>34</v>
      </c>
      <c r="B236" s="149">
        <v>27.1</v>
      </c>
      <c r="C236" s="13">
        <v>27.1</v>
      </c>
      <c r="D236" s="17"/>
      <c r="E236" s="13"/>
    </row>
    <row r="237" spans="1:5" x14ac:dyDescent="0.25">
      <c r="A237" s="205" t="s">
        <v>272</v>
      </c>
      <c r="B237" s="16">
        <v>70.400000000000006</v>
      </c>
      <c r="C237" s="13">
        <v>70.400000000000006</v>
      </c>
      <c r="D237" s="17">
        <v>65</v>
      </c>
      <c r="E237" s="13"/>
    </row>
    <row r="238" spans="1:5" ht="15.75" x14ac:dyDescent="0.25">
      <c r="A238" s="66" t="s">
        <v>87</v>
      </c>
      <c r="B238" s="18">
        <f>B239+B240+B241</f>
        <v>1370.8</v>
      </c>
      <c r="C238" s="35">
        <f>C239+C240+C241</f>
        <v>1370.8</v>
      </c>
      <c r="D238" s="35">
        <f>D239+D240+D241</f>
        <v>1226</v>
      </c>
      <c r="E238" s="35"/>
    </row>
    <row r="239" spans="1:5" x14ac:dyDescent="0.25">
      <c r="A239" s="37" t="s">
        <v>173</v>
      </c>
      <c r="B239" s="16">
        <v>321.39999999999998</v>
      </c>
      <c r="C239" s="13">
        <v>321.39999999999998</v>
      </c>
      <c r="D239" s="17">
        <v>232.6</v>
      </c>
      <c r="E239" s="13"/>
    </row>
    <row r="240" spans="1:5" x14ac:dyDescent="0.25">
      <c r="A240" s="60" t="s">
        <v>34</v>
      </c>
      <c r="B240" s="16">
        <v>7.8</v>
      </c>
      <c r="C240" s="13">
        <v>7.8</v>
      </c>
      <c r="D240" s="17"/>
      <c r="E240" s="13"/>
    </row>
    <row r="241" spans="1:5" x14ac:dyDescent="0.25">
      <c r="A241" s="205" t="s">
        <v>272</v>
      </c>
      <c r="B241" s="16">
        <v>1041.5999999999999</v>
      </c>
      <c r="C241" s="13">
        <v>1041.5999999999999</v>
      </c>
      <c r="D241" s="17">
        <v>993.4</v>
      </c>
      <c r="E241" s="13"/>
    </row>
    <row r="242" spans="1:5" ht="15.75" x14ac:dyDescent="0.25">
      <c r="A242" s="66" t="s">
        <v>88</v>
      </c>
      <c r="B242" s="18">
        <f>B243+B244+B245</f>
        <v>1041.7</v>
      </c>
      <c r="C242" s="18">
        <f>C243+C244+C245</f>
        <v>1041.7</v>
      </c>
      <c r="D242" s="35">
        <f>D243+D244+D245</f>
        <v>917.5</v>
      </c>
      <c r="E242" s="35"/>
    </row>
    <row r="243" spans="1:5" x14ac:dyDescent="0.25">
      <c r="A243" s="37" t="s">
        <v>173</v>
      </c>
      <c r="B243" s="16">
        <v>317.8</v>
      </c>
      <c r="C243" s="13">
        <v>317.8</v>
      </c>
      <c r="D243" s="17">
        <v>231.9</v>
      </c>
      <c r="E243" s="13"/>
    </row>
    <row r="244" spans="1:5" x14ac:dyDescent="0.25">
      <c r="A244" s="60" t="s">
        <v>34</v>
      </c>
      <c r="B244" s="16">
        <v>7.3</v>
      </c>
      <c r="C244" s="13">
        <v>7.3</v>
      </c>
      <c r="D244" s="17"/>
      <c r="E244" s="13"/>
    </row>
    <row r="245" spans="1:5" x14ac:dyDescent="0.25">
      <c r="A245" s="205" t="s">
        <v>272</v>
      </c>
      <c r="B245" s="16">
        <v>716.6</v>
      </c>
      <c r="C245" s="13">
        <v>716.6</v>
      </c>
      <c r="D245" s="17">
        <v>685.6</v>
      </c>
      <c r="E245" s="13"/>
    </row>
    <row r="246" spans="1:5" ht="15.75" x14ac:dyDescent="0.25">
      <c r="A246" s="66" t="s">
        <v>36</v>
      </c>
      <c r="B246" s="18">
        <f>B247+B248+B249</f>
        <v>1235.3</v>
      </c>
      <c r="C246" s="18">
        <f>C247+C248+C249</f>
        <v>1235.3</v>
      </c>
      <c r="D246" s="18">
        <f>D247+D248+D249</f>
        <v>1107.0999999999999</v>
      </c>
      <c r="E246" s="18"/>
    </row>
    <row r="247" spans="1:5" x14ac:dyDescent="0.25">
      <c r="A247" s="37" t="s">
        <v>173</v>
      </c>
      <c r="B247" s="16">
        <v>306.10000000000002</v>
      </c>
      <c r="C247" s="13">
        <v>306.10000000000002</v>
      </c>
      <c r="D247" s="17">
        <v>227.7</v>
      </c>
      <c r="E247" s="13"/>
    </row>
    <row r="248" spans="1:5" x14ac:dyDescent="0.25">
      <c r="A248" s="60" t="s">
        <v>34</v>
      </c>
      <c r="B248" s="16">
        <v>6.2</v>
      </c>
      <c r="C248" s="13">
        <v>6.2</v>
      </c>
      <c r="D248" s="17"/>
      <c r="E248" s="13"/>
    </row>
    <row r="249" spans="1:5" x14ac:dyDescent="0.25">
      <c r="A249" s="205" t="s">
        <v>272</v>
      </c>
      <c r="B249" s="16">
        <v>923</v>
      </c>
      <c r="C249" s="13">
        <v>923</v>
      </c>
      <c r="D249" s="17">
        <v>879.4</v>
      </c>
      <c r="E249" s="13"/>
    </row>
    <row r="250" spans="1:5" ht="15.75" x14ac:dyDescent="0.25">
      <c r="A250" s="66" t="s">
        <v>89</v>
      </c>
      <c r="B250" s="18">
        <f>B251+B252+B253</f>
        <v>1337.5</v>
      </c>
      <c r="C250" s="35">
        <f>C251+C252+C253</f>
        <v>1337.5</v>
      </c>
      <c r="D250" s="35">
        <f>D251+D252+D253</f>
        <v>1196.7</v>
      </c>
      <c r="E250" s="35"/>
    </row>
    <row r="251" spans="1:5" x14ac:dyDescent="0.25">
      <c r="A251" s="37" t="s">
        <v>173</v>
      </c>
      <c r="B251" s="16">
        <v>321.5</v>
      </c>
      <c r="C251" s="13">
        <v>321.5</v>
      </c>
      <c r="D251" s="17">
        <v>233.6</v>
      </c>
      <c r="E251" s="13"/>
    </row>
    <row r="252" spans="1:5" x14ac:dyDescent="0.25">
      <c r="A252" s="60" t="s">
        <v>34</v>
      </c>
      <c r="B252" s="16">
        <v>3.9</v>
      </c>
      <c r="C252" s="13">
        <v>3.9</v>
      </c>
      <c r="D252" s="17"/>
      <c r="E252" s="13"/>
    </row>
    <row r="253" spans="1:5" x14ac:dyDescent="0.25">
      <c r="A253" s="205" t="s">
        <v>272</v>
      </c>
      <c r="B253" s="16">
        <v>1012.1</v>
      </c>
      <c r="C253" s="13">
        <v>1012.1</v>
      </c>
      <c r="D253" s="17">
        <v>963.1</v>
      </c>
      <c r="E253" s="13"/>
    </row>
    <row r="254" spans="1:5" ht="17.25" customHeight="1" x14ac:dyDescent="0.25">
      <c r="A254" s="67" t="s">
        <v>211</v>
      </c>
      <c r="B254" s="18">
        <f>B255+B256+B257</f>
        <v>1190.4000000000001</v>
      </c>
      <c r="C254" s="35">
        <f>C255+C256+C257</f>
        <v>1155.4000000000001</v>
      </c>
      <c r="D254" s="35">
        <f>D255+D256+D257</f>
        <v>895.4</v>
      </c>
      <c r="E254" s="35">
        <f>E255+E256+E257</f>
        <v>35</v>
      </c>
    </row>
    <row r="255" spans="1:5" x14ac:dyDescent="0.25">
      <c r="A255" s="37" t="s">
        <v>173</v>
      </c>
      <c r="B255" s="16">
        <v>490.3</v>
      </c>
      <c r="C255" s="13">
        <v>460.3</v>
      </c>
      <c r="D255" s="17">
        <v>226</v>
      </c>
      <c r="E255" s="13">
        <v>30</v>
      </c>
    </row>
    <row r="256" spans="1:5" x14ac:dyDescent="0.25">
      <c r="A256" s="60" t="s">
        <v>34</v>
      </c>
      <c r="B256" s="16">
        <v>2</v>
      </c>
      <c r="C256" s="13">
        <v>2</v>
      </c>
      <c r="D256" s="17"/>
      <c r="E256" s="13"/>
    </row>
    <row r="257" spans="1:5" x14ac:dyDescent="0.25">
      <c r="A257" s="206" t="s">
        <v>272</v>
      </c>
      <c r="B257" s="16">
        <v>698.1</v>
      </c>
      <c r="C257" s="13">
        <v>693.1</v>
      </c>
      <c r="D257" s="17">
        <v>669.4</v>
      </c>
      <c r="E257" s="13">
        <v>5</v>
      </c>
    </row>
    <row r="258" spans="1:5" ht="19.5" customHeight="1" x14ac:dyDescent="0.25">
      <c r="A258" s="58" t="s">
        <v>124</v>
      </c>
      <c r="B258" s="18">
        <f>B259+B260+B261+B262</f>
        <v>1495.1</v>
      </c>
      <c r="C258" s="18">
        <f>C259+C260+C261+C262</f>
        <v>1492.6</v>
      </c>
      <c r="D258" s="18">
        <f>D259+D260+D261+D262</f>
        <v>1121.1999999999998</v>
      </c>
      <c r="E258" s="18">
        <f>E259+E260+E261+E262</f>
        <v>2.5</v>
      </c>
    </row>
    <row r="259" spans="1:5" x14ac:dyDescent="0.25">
      <c r="A259" s="37" t="s">
        <v>173</v>
      </c>
      <c r="B259" s="16">
        <v>74</v>
      </c>
      <c r="C259" s="13">
        <v>74</v>
      </c>
      <c r="D259" s="17">
        <v>33</v>
      </c>
      <c r="E259" s="13"/>
    </row>
    <row r="260" spans="1:5" x14ac:dyDescent="0.25">
      <c r="A260" s="60" t="s">
        <v>34</v>
      </c>
      <c r="B260" s="16">
        <v>1.1000000000000001</v>
      </c>
      <c r="C260" s="13"/>
      <c r="D260" s="17"/>
      <c r="E260" s="13">
        <v>1.1000000000000001</v>
      </c>
    </row>
    <row r="261" spans="1:5" x14ac:dyDescent="0.25">
      <c r="A261" s="206" t="s">
        <v>272</v>
      </c>
      <c r="B261" s="16">
        <v>726.4</v>
      </c>
      <c r="C261" s="13">
        <v>726.4</v>
      </c>
      <c r="D261" s="17">
        <v>702.8</v>
      </c>
      <c r="E261" s="13"/>
    </row>
    <row r="262" spans="1:5" ht="25.5" x14ac:dyDescent="0.25">
      <c r="A262" s="47" t="s">
        <v>212</v>
      </c>
      <c r="B262" s="16">
        <v>693.6</v>
      </c>
      <c r="C262" s="13">
        <v>692.2</v>
      </c>
      <c r="D262" s="17">
        <v>385.4</v>
      </c>
      <c r="E262" s="13">
        <v>1.4</v>
      </c>
    </row>
    <row r="263" spans="1:5" ht="17.25" customHeight="1" x14ac:dyDescent="0.25">
      <c r="A263" s="67" t="s">
        <v>213</v>
      </c>
      <c r="B263" s="18">
        <f>B264+B265+B266</f>
        <v>1246.5</v>
      </c>
      <c r="C263" s="18">
        <f>C264+C265+C266</f>
        <v>1238.5999999999999</v>
      </c>
      <c r="D263" s="18">
        <f>D264+D265+D266</f>
        <v>1104.4000000000001</v>
      </c>
      <c r="E263" s="18">
        <f>E264+E265+E266</f>
        <v>7.9</v>
      </c>
    </row>
    <row r="264" spans="1:5" x14ac:dyDescent="0.25">
      <c r="A264" s="37" t="s">
        <v>173</v>
      </c>
      <c r="B264" s="16">
        <v>354.2</v>
      </c>
      <c r="C264" s="13">
        <v>354.2</v>
      </c>
      <c r="D264" s="17">
        <v>263</v>
      </c>
      <c r="E264" s="13"/>
    </row>
    <row r="265" spans="1:5" x14ac:dyDescent="0.25">
      <c r="A265" s="60" t="s">
        <v>34</v>
      </c>
      <c r="B265" s="16">
        <v>7.5</v>
      </c>
      <c r="C265" s="13">
        <v>6</v>
      </c>
      <c r="D265" s="17"/>
      <c r="E265" s="13">
        <v>1.5</v>
      </c>
    </row>
    <row r="266" spans="1:5" x14ac:dyDescent="0.25">
      <c r="A266" s="205" t="s">
        <v>272</v>
      </c>
      <c r="B266" s="16">
        <v>884.8</v>
      </c>
      <c r="C266" s="13">
        <v>878.4</v>
      </c>
      <c r="D266" s="17">
        <v>841.4</v>
      </c>
      <c r="E266" s="13">
        <v>6.4</v>
      </c>
    </row>
    <row r="267" spans="1:5" ht="16.5" customHeight="1" x14ac:dyDescent="0.25">
      <c r="A267" s="69" t="s">
        <v>214</v>
      </c>
      <c r="B267" s="18">
        <f>B268+B269+B270</f>
        <v>739.2</v>
      </c>
      <c r="C267" s="18">
        <f>C268+C269+C270</f>
        <v>739.2</v>
      </c>
      <c r="D267" s="18">
        <f>D268+D269+D270</f>
        <v>632.20000000000005</v>
      </c>
      <c r="E267" s="18"/>
    </row>
    <row r="268" spans="1:5" x14ac:dyDescent="0.25">
      <c r="A268" s="37" t="s">
        <v>173</v>
      </c>
      <c r="B268" s="16">
        <v>247.4</v>
      </c>
      <c r="C268" s="13">
        <v>247.4</v>
      </c>
      <c r="D268" s="17">
        <v>171.2</v>
      </c>
      <c r="E268" s="13"/>
    </row>
    <row r="269" spans="1:5" x14ac:dyDescent="0.25">
      <c r="A269" s="60" t="s">
        <v>34</v>
      </c>
      <c r="B269" s="16">
        <v>4.9000000000000004</v>
      </c>
      <c r="C269" s="13">
        <v>4.9000000000000004</v>
      </c>
      <c r="D269" s="17"/>
      <c r="E269" s="13"/>
    </row>
    <row r="270" spans="1:5" x14ac:dyDescent="0.25">
      <c r="A270" s="205" t="s">
        <v>272</v>
      </c>
      <c r="B270" s="16">
        <v>486.9</v>
      </c>
      <c r="C270" s="13">
        <v>486.9</v>
      </c>
      <c r="D270" s="17">
        <v>461</v>
      </c>
      <c r="E270" s="13"/>
    </row>
    <row r="271" spans="1:5" ht="15.75" x14ac:dyDescent="0.25">
      <c r="A271" s="66" t="s">
        <v>77</v>
      </c>
      <c r="B271" s="18">
        <f>B272+B273+B274</f>
        <v>835.4</v>
      </c>
      <c r="C271" s="35">
        <f>C272+C273+C274</f>
        <v>835.4</v>
      </c>
      <c r="D271" s="35">
        <f>D272+D273+D274</f>
        <v>704.5</v>
      </c>
      <c r="E271" s="35"/>
    </row>
    <row r="272" spans="1:5" x14ac:dyDescent="0.25">
      <c r="A272" s="37" t="s">
        <v>173</v>
      </c>
      <c r="B272" s="16">
        <v>269.2</v>
      </c>
      <c r="C272" s="13">
        <v>269.2</v>
      </c>
      <c r="D272" s="17">
        <v>199.3</v>
      </c>
      <c r="E272" s="13"/>
    </row>
    <row r="273" spans="1:5" x14ac:dyDescent="0.25">
      <c r="A273" s="60" t="s">
        <v>34</v>
      </c>
      <c r="B273" s="16">
        <v>45.3</v>
      </c>
      <c r="C273" s="13">
        <v>45.3</v>
      </c>
      <c r="D273" s="17">
        <v>19.100000000000001</v>
      </c>
      <c r="E273" s="13"/>
    </row>
    <row r="274" spans="1:5" x14ac:dyDescent="0.25">
      <c r="A274" s="205" t="s">
        <v>272</v>
      </c>
      <c r="B274" s="16">
        <v>520.9</v>
      </c>
      <c r="C274" s="13">
        <v>520.9</v>
      </c>
      <c r="D274" s="17">
        <v>486.1</v>
      </c>
      <c r="E274" s="13"/>
    </row>
    <row r="275" spans="1:5" ht="15.75" x14ac:dyDescent="0.25">
      <c r="A275" s="67" t="s">
        <v>154</v>
      </c>
      <c r="B275" s="18">
        <f>SUM(B276:B279)</f>
        <v>863.3</v>
      </c>
      <c r="C275" s="18">
        <f t="shared" ref="C275:E275" si="25">SUM(C276:C279)</f>
        <v>861.7</v>
      </c>
      <c r="D275" s="18">
        <f t="shared" si="25"/>
        <v>762</v>
      </c>
      <c r="E275" s="18">
        <f t="shared" si="25"/>
        <v>1.6</v>
      </c>
    </row>
    <row r="276" spans="1:5" x14ac:dyDescent="0.25">
      <c r="A276" s="37" t="s">
        <v>173</v>
      </c>
      <c r="B276" s="16">
        <v>296</v>
      </c>
      <c r="C276" s="13">
        <v>296</v>
      </c>
      <c r="D276" s="17">
        <v>231.8</v>
      </c>
      <c r="E276" s="13"/>
    </row>
    <row r="277" spans="1:5" x14ac:dyDescent="0.25">
      <c r="A277" s="60" t="s">
        <v>34</v>
      </c>
      <c r="B277" s="16">
        <v>4.9000000000000004</v>
      </c>
      <c r="C277" s="13">
        <v>4.9000000000000004</v>
      </c>
      <c r="D277" s="17"/>
      <c r="E277" s="13"/>
    </row>
    <row r="278" spans="1:5" ht="25.5" x14ac:dyDescent="0.25">
      <c r="A278" s="37" t="s">
        <v>84</v>
      </c>
      <c r="B278" s="16">
        <v>13.9</v>
      </c>
      <c r="C278" s="13">
        <v>12.3</v>
      </c>
      <c r="D278" s="17">
        <v>3.7</v>
      </c>
      <c r="E278" s="13">
        <v>1.6</v>
      </c>
    </row>
    <row r="279" spans="1:5" x14ac:dyDescent="0.25">
      <c r="A279" s="205" t="s">
        <v>272</v>
      </c>
      <c r="B279" s="16">
        <v>548.5</v>
      </c>
      <c r="C279" s="13">
        <v>548.5</v>
      </c>
      <c r="D279" s="17">
        <v>526.5</v>
      </c>
      <c r="E279" s="13"/>
    </row>
    <row r="280" spans="1:5" ht="15.75" x14ac:dyDescent="0.25">
      <c r="A280" s="66" t="s">
        <v>215</v>
      </c>
      <c r="B280" s="18">
        <f>B281+B282+B283</f>
        <v>1234</v>
      </c>
      <c r="C280" s="18">
        <f>C281+C282+C283</f>
        <v>1234</v>
      </c>
      <c r="D280" s="18">
        <f>D281+D282+D283</f>
        <v>1091.5</v>
      </c>
      <c r="E280" s="18"/>
    </row>
    <row r="281" spans="1:5" x14ac:dyDescent="0.25">
      <c r="A281" s="37" t="s">
        <v>173</v>
      </c>
      <c r="B281" s="16">
        <v>333</v>
      </c>
      <c r="C281" s="13">
        <v>333</v>
      </c>
      <c r="D281" s="17">
        <v>244.6</v>
      </c>
      <c r="E281" s="13"/>
    </row>
    <row r="282" spans="1:5" x14ac:dyDescent="0.25">
      <c r="A282" s="60" t="s">
        <v>34</v>
      </c>
      <c r="B282" s="16">
        <v>5.8</v>
      </c>
      <c r="C282" s="13">
        <v>5.8</v>
      </c>
      <c r="D282" s="17"/>
      <c r="E282" s="13"/>
    </row>
    <row r="283" spans="1:5" x14ac:dyDescent="0.25">
      <c r="A283" s="206" t="s">
        <v>272</v>
      </c>
      <c r="B283" s="16">
        <v>895.2</v>
      </c>
      <c r="C283" s="13">
        <v>895.2</v>
      </c>
      <c r="D283" s="17">
        <v>846.9</v>
      </c>
      <c r="E283" s="13"/>
    </row>
    <row r="284" spans="1:5" x14ac:dyDescent="0.25">
      <c r="A284" s="69" t="s">
        <v>90</v>
      </c>
      <c r="B284" s="18">
        <f>B285+B286+B287+B288</f>
        <v>1626.1000000000001</v>
      </c>
      <c r="C284" s="18">
        <f>C285+C286+C287+C288</f>
        <v>1622.1000000000001</v>
      </c>
      <c r="D284" s="18">
        <f>D285+D286+D287+D288</f>
        <v>1439.4</v>
      </c>
      <c r="E284" s="18">
        <f>E285+E286+E287+E288</f>
        <v>4</v>
      </c>
    </row>
    <row r="285" spans="1:5" x14ac:dyDescent="0.25">
      <c r="A285" s="37" t="s">
        <v>173</v>
      </c>
      <c r="B285" s="16">
        <v>387.3</v>
      </c>
      <c r="C285" s="13">
        <v>387.3</v>
      </c>
      <c r="D285" s="17">
        <v>321.60000000000002</v>
      </c>
      <c r="E285" s="13"/>
    </row>
    <row r="286" spans="1:5" x14ac:dyDescent="0.25">
      <c r="A286" s="60" t="s">
        <v>34</v>
      </c>
      <c r="B286" s="16">
        <v>30.4</v>
      </c>
      <c r="C286" s="13">
        <v>30.4</v>
      </c>
      <c r="D286" s="17">
        <v>8.6999999999999993</v>
      </c>
      <c r="E286" s="13"/>
    </row>
    <row r="287" spans="1:5" x14ac:dyDescent="0.25">
      <c r="A287" s="206" t="s">
        <v>272</v>
      </c>
      <c r="B287" s="16">
        <v>1069.5</v>
      </c>
      <c r="C287" s="13">
        <v>1069.5</v>
      </c>
      <c r="D287" s="17">
        <v>1023.1</v>
      </c>
      <c r="E287" s="13"/>
    </row>
    <row r="288" spans="1:5" ht="25.5" x14ac:dyDescent="0.25">
      <c r="A288" s="47" t="s">
        <v>297</v>
      </c>
      <c r="B288" s="16">
        <v>138.9</v>
      </c>
      <c r="C288" s="16">
        <v>134.9</v>
      </c>
      <c r="D288" s="70">
        <v>86</v>
      </c>
      <c r="E288" s="16">
        <v>4</v>
      </c>
    </row>
    <row r="289" spans="1:5" ht="15.75" x14ac:dyDescent="0.25">
      <c r="A289" s="67" t="s">
        <v>216</v>
      </c>
      <c r="B289" s="18">
        <f>B290+B291+B292</f>
        <v>1616</v>
      </c>
      <c r="C289" s="18">
        <f>C290+C291+C292</f>
        <v>1614</v>
      </c>
      <c r="D289" s="18">
        <f>D290+D291+D292</f>
        <v>1340.7</v>
      </c>
      <c r="E289" s="18">
        <f>E290+E291+E292</f>
        <v>2</v>
      </c>
    </row>
    <row r="290" spans="1:5" x14ac:dyDescent="0.25">
      <c r="A290" s="37" t="s">
        <v>173</v>
      </c>
      <c r="B290" s="16">
        <v>799.3</v>
      </c>
      <c r="C290" s="13">
        <v>797.3</v>
      </c>
      <c r="D290" s="17">
        <v>618.20000000000005</v>
      </c>
      <c r="E290" s="13">
        <v>2</v>
      </c>
    </row>
    <row r="291" spans="1:5" x14ac:dyDescent="0.25">
      <c r="A291" s="60" t="s">
        <v>34</v>
      </c>
      <c r="B291" s="16">
        <v>71</v>
      </c>
      <c r="C291" s="13">
        <v>71</v>
      </c>
      <c r="D291" s="17">
        <v>20.9</v>
      </c>
      <c r="E291" s="13"/>
    </row>
    <row r="292" spans="1:5" x14ac:dyDescent="0.25">
      <c r="A292" s="206" t="s">
        <v>272</v>
      </c>
      <c r="B292" s="16">
        <v>745.7</v>
      </c>
      <c r="C292" s="13">
        <v>745.7</v>
      </c>
      <c r="D292" s="17">
        <v>701.6</v>
      </c>
      <c r="E292" s="13"/>
    </row>
    <row r="293" spans="1:5" ht="15.75" x14ac:dyDescent="0.25">
      <c r="A293" s="66" t="s">
        <v>217</v>
      </c>
      <c r="B293" s="18">
        <f>B294+B295+B296</f>
        <v>1308.9000000000001</v>
      </c>
      <c r="C293" s="18">
        <f>C294+C295+C296</f>
        <v>1307.8</v>
      </c>
      <c r="D293" s="18">
        <f>D294+D295+D296</f>
        <v>1172.3</v>
      </c>
      <c r="E293" s="18">
        <f>E294+E295+E296</f>
        <v>1.1000000000000001</v>
      </c>
    </row>
    <row r="294" spans="1:5" x14ac:dyDescent="0.25">
      <c r="A294" s="37" t="s">
        <v>173</v>
      </c>
      <c r="B294" s="16">
        <v>371.7</v>
      </c>
      <c r="C294" s="13">
        <v>371.7</v>
      </c>
      <c r="D294" s="17">
        <v>294.2</v>
      </c>
      <c r="E294" s="13"/>
    </row>
    <row r="295" spans="1:5" x14ac:dyDescent="0.25">
      <c r="A295" s="60" t="s">
        <v>34</v>
      </c>
      <c r="B295" s="16">
        <v>10.1</v>
      </c>
      <c r="C295" s="13">
        <v>9</v>
      </c>
      <c r="D295" s="17"/>
      <c r="E295" s="13">
        <v>1.1000000000000001</v>
      </c>
    </row>
    <row r="296" spans="1:5" x14ac:dyDescent="0.25">
      <c r="A296" s="205" t="s">
        <v>272</v>
      </c>
      <c r="B296" s="16">
        <v>927.1</v>
      </c>
      <c r="C296" s="13">
        <v>927.1</v>
      </c>
      <c r="D296" s="17">
        <v>878.1</v>
      </c>
      <c r="E296" s="13"/>
    </row>
    <row r="297" spans="1:5" ht="15.75" x14ac:dyDescent="0.25">
      <c r="A297" s="67" t="s">
        <v>91</v>
      </c>
      <c r="B297" s="18">
        <f>B298+B299+B300</f>
        <v>788.5</v>
      </c>
      <c r="C297" s="35">
        <f>C298+C299+C300</f>
        <v>785.1</v>
      </c>
      <c r="D297" s="35">
        <f>D298+D299+D300</f>
        <v>683.9</v>
      </c>
      <c r="E297" s="35">
        <f>E298+E299+E300</f>
        <v>3.4</v>
      </c>
    </row>
    <row r="298" spans="1:5" x14ac:dyDescent="0.25">
      <c r="A298" s="37" t="s">
        <v>173</v>
      </c>
      <c r="B298" s="16">
        <v>307.8</v>
      </c>
      <c r="C298" s="13">
        <v>307.8</v>
      </c>
      <c r="D298" s="17">
        <v>231.1</v>
      </c>
      <c r="E298" s="13"/>
    </row>
    <row r="299" spans="1:5" x14ac:dyDescent="0.25">
      <c r="A299" s="60" t="s">
        <v>34</v>
      </c>
      <c r="B299" s="16">
        <v>2.6</v>
      </c>
      <c r="C299" s="13">
        <v>2.6</v>
      </c>
      <c r="D299" s="17"/>
      <c r="E299" s="13"/>
    </row>
    <row r="300" spans="1:5" x14ac:dyDescent="0.25">
      <c r="A300" s="205" t="s">
        <v>272</v>
      </c>
      <c r="B300" s="16">
        <v>478.1</v>
      </c>
      <c r="C300" s="13">
        <v>474.7</v>
      </c>
      <c r="D300" s="17">
        <v>452.8</v>
      </c>
      <c r="E300" s="13">
        <v>3.4</v>
      </c>
    </row>
    <row r="301" spans="1:5" ht="15.75" x14ac:dyDescent="0.25">
      <c r="A301" s="66" t="s">
        <v>218</v>
      </c>
      <c r="B301" s="18">
        <f>B302+B303+B304</f>
        <v>1099.8000000000002</v>
      </c>
      <c r="C301" s="35">
        <f>C302+C303+C304</f>
        <v>1099.8000000000002</v>
      </c>
      <c r="D301" s="35">
        <f>D302+D303+D304</f>
        <v>978.3</v>
      </c>
      <c r="E301" s="35"/>
    </row>
    <row r="302" spans="1:5" x14ac:dyDescent="0.25">
      <c r="A302" s="37" t="s">
        <v>173</v>
      </c>
      <c r="B302" s="16">
        <v>328.6</v>
      </c>
      <c r="C302" s="13">
        <v>328.6</v>
      </c>
      <c r="D302" s="17">
        <v>255.4</v>
      </c>
      <c r="E302" s="13"/>
    </row>
    <row r="303" spans="1:5" x14ac:dyDescent="0.25">
      <c r="A303" s="60" t="s">
        <v>34</v>
      </c>
      <c r="B303" s="16">
        <v>8.5</v>
      </c>
      <c r="C303" s="13">
        <v>8.5</v>
      </c>
      <c r="D303" s="17"/>
      <c r="E303" s="13"/>
    </row>
    <row r="304" spans="1:5" x14ac:dyDescent="0.25">
      <c r="A304" s="205" t="s">
        <v>272</v>
      </c>
      <c r="B304" s="16">
        <v>762.7</v>
      </c>
      <c r="C304" s="13">
        <v>762.7</v>
      </c>
      <c r="D304" s="17">
        <v>722.9</v>
      </c>
      <c r="E304" s="13"/>
    </row>
    <row r="305" spans="1:5" ht="15.75" x14ac:dyDescent="0.25">
      <c r="A305" s="66" t="s">
        <v>219</v>
      </c>
      <c r="B305" s="18">
        <f>B306+B307+B308</f>
        <v>957.2</v>
      </c>
      <c r="C305" s="35">
        <f>C306+C307+C308</f>
        <v>957.2</v>
      </c>
      <c r="D305" s="35">
        <f>D306+D307+D308</f>
        <v>817.3</v>
      </c>
      <c r="E305" s="35"/>
    </row>
    <row r="306" spans="1:5" x14ac:dyDescent="0.25">
      <c r="A306" s="37" t="s">
        <v>173</v>
      </c>
      <c r="B306" s="16">
        <v>350</v>
      </c>
      <c r="C306" s="13">
        <v>350</v>
      </c>
      <c r="D306" s="17">
        <v>247.2</v>
      </c>
      <c r="E306" s="13"/>
    </row>
    <row r="307" spans="1:5" x14ac:dyDescent="0.25">
      <c r="A307" s="60" t="s">
        <v>34</v>
      </c>
      <c r="B307" s="16">
        <v>4.7</v>
      </c>
      <c r="C307" s="13">
        <v>4.7</v>
      </c>
      <c r="D307" s="17"/>
      <c r="E307" s="13"/>
    </row>
    <row r="308" spans="1:5" x14ac:dyDescent="0.25">
      <c r="A308" s="205" t="s">
        <v>272</v>
      </c>
      <c r="B308" s="16">
        <v>602.5</v>
      </c>
      <c r="C308" s="13">
        <v>602.5</v>
      </c>
      <c r="D308" s="17">
        <v>570.1</v>
      </c>
      <c r="E308" s="13"/>
    </row>
    <row r="309" spans="1:5" ht="15.75" x14ac:dyDescent="0.25">
      <c r="A309" s="66" t="s">
        <v>8</v>
      </c>
      <c r="B309" s="18">
        <f>B310+B311+B312</f>
        <v>527</v>
      </c>
      <c r="C309" s="35">
        <f>C310+C311+C312</f>
        <v>527</v>
      </c>
      <c r="D309" s="35">
        <f>D310+D311+D312</f>
        <v>449</v>
      </c>
      <c r="E309" s="35"/>
    </row>
    <row r="310" spans="1:5" x14ac:dyDescent="0.25">
      <c r="A310" s="37" t="s">
        <v>173</v>
      </c>
      <c r="B310" s="16">
        <v>203.7</v>
      </c>
      <c r="C310" s="13">
        <v>203.7</v>
      </c>
      <c r="D310" s="17">
        <v>155.19999999999999</v>
      </c>
      <c r="E310" s="13"/>
    </row>
    <row r="311" spans="1:5" x14ac:dyDescent="0.25">
      <c r="A311" s="60" t="s">
        <v>34</v>
      </c>
      <c r="B311" s="16">
        <v>2.4</v>
      </c>
      <c r="C311" s="13">
        <v>2.4</v>
      </c>
      <c r="D311" s="17"/>
      <c r="E311" s="13"/>
    </row>
    <row r="312" spans="1:5" ht="16.5" customHeight="1" x14ac:dyDescent="0.25">
      <c r="A312" s="205" t="s">
        <v>272</v>
      </c>
      <c r="B312" s="16">
        <v>320.89999999999998</v>
      </c>
      <c r="C312" s="13">
        <v>320.89999999999998</v>
      </c>
      <c r="D312" s="17">
        <v>293.8</v>
      </c>
      <c r="E312" s="13"/>
    </row>
    <row r="313" spans="1:5" ht="20.25" customHeight="1" x14ac:dyDescent="0.25">
      <c r="A313" s="61" t="s">
        <v>298</v>
      </c>
      <c r="B313" s="18">
        <f>B314+B316+B315</f>
        <v>1409.1999999999998</v>
      </c>
      <c r="C313" s="18">
        <f>C314+C316+C315</f>
        <v>1364.1999999999998</v>
      </c>
      <c r="D313" s="18">
        <f>D314+D316+D315</f>
        <v>1187</v>
      </c>
      <c r="E313" s="18">
        <f>E314+E316+E315</f>
        <v>45</v>
      </c>
    </row>
    <row r="314" spans="1:5" ht="27" customHeight="1" x14ac:dyDescent="0.25">
      <c r="A314" s="37" t="s">
        <v>220</v>
      </c>
      <c r="B314" s="16">
        <v>640.9</v>
      </c>
      <c r="C314" s="13">
        <v>595.9</v>
      </c>
      <c r="D314" s="17">
        <v>455</v>
      </c>
      <c r="E314" s="13">
        <v>45</v>
      </c>
    </row>
    <row r="315" spans="1:5" ht="15.75" customHeight="1" x14ac:dyDescent="0.25">
      <c r="A315" s="60" t="s">
        <v>221</v>
      </c>
      <c r="B315" s="16">
        <v>15</v>
      </c>
      <c r="C315" s="13">
        <v>15</v>
      </c>
      <c r="D315" s="17"/>
      <c r="E315" s="13"/>
    </row>
    <row r="316" spans="1:5" ht="17.25" customHeight="1" x14ac:dyDescent="0.25">
      <c r="A316" s="205" t="s">
        <v>272</v>
      </c>
      <c r="B316" s="16">
        <v>753.3</v>
      </c>
      <c r="C316" s="13">
        <v>753.3</v>
      </c>
      <c r="D316" s="17">
        <v>732</v>
      </c>
      <c r="E316" s="13"/>
    </row>
    <row r="317" spans="1:5" ht="33" customHeight="1" x14ac:dyDescent="0.25">
      <c r="A317" s="58" t="s">
        <v>23</v>
      </c>
      <c r="B317" s="18">
        <f>B319+B321+B320+B318</f>
        <v>611.6</v>
      </c>
      <c r="C317" s="18">
        <f t="shared" ref="C317:D317" si="26">C319+C321+C320+C318</f>
        <v>611.6</v>
      </c>
      <c r="D317" s="18">
        <f t="shared" si="26"/>
        <v>543.70000000000005</v>
      </c>
      <c r="E317" s="18"/>
    </row>
    <row r="318" spans="1:5" ht="21" customHeight="1" x14ac:dyDescent="0.25">
      <c r="A318" s="60" t="s">
        <v>173</v>
      </c>
      <c r="B318" s="16">
        <v>37.700000000000003</v>
      </c>
      <c r="C318" s="16">
        <v>37.700000000000003</v>
      </c>
      <c r="D318" s="16">
        <v>37.200000000000003</v>
      </c>
      <c r="E318" s="18"/>
    </row>
    <row r="319" spans="1:5" ht="27.75" customHeight="1" x14ac:dyDescent="0.25">
      <c r="A319" s="37" t="s">
        <v>74</v>
      </c>
      <c r="B319" s="16">
        <v>289.5</v>
      </c>
      <c r="C319" s="13">
        <v>289.5</v>
      </c>
      <c r="D319" s="17">
        <v>234.5</v>
      </c>
      <c r="E319" s="13"/>
    </row>
    <row r="320" spans="1:5" ht="18" customHeight="1" x14ac:dyDescent="0.25">
      <c r="A320" s="60" t="s">
        <v>34</v>
      </c>
      <c r="B320" s="16">
        <v>5</v>
      </c>
      <c r="C320" s="13">
        <v>5</v>
      </c>
      <c r="D320" s="17"/>
      <c r="E320" s="13"/>
    </row>
    <row r="321" spans="1:5" ht="18" customHeight="1" x14ac:dyDescent="0.25">
      <c r="A321" s="205" t="s">
        <v>272</v>
      </c>
      <c r="B321" s="16">
        <v>279.39999999999998</v>
      </c>
      <c r="C321" s="13">
        <v>279.39999999999998</v>
      </c>
      <c r="D321" s="17">
        <v>272</v>
      </c>
      <c r="E321" s="13"/>
    </row>
    <row r="322" spans="1:5" ht="20.25" customHeight="1" x14ac:dyDescent="0.25">
      <c r="A322" s="58" t="s">
        <v>142</v>
      </c>
      <c r="B322" s="18">
        <f>B323+B324+B326+B325</f>
        <v>722.59999999999991</v>
      </c>
      <c r="C322" s="18">
        <f>C323+C324+C326+C325</f>
        <v>722.59999999999991</v>
      </c>
      <c r="D322" s="18">
        <f>D323+D324+D326+D325</f>
        <v>642.1</v>
      </c>
      <c r="E322" s="18"/>
    </row>
    <row r="323" spans="1:5" x14ac:dyDescent="0.25">
      <c r="A323" s="37" t="s">
        <v>173</v>
      </c>
      <c r="B323" s="16">
        <v>257.60000000000002</v>
      </c>
      <c r="C323" s="13">
        <v>257.60000000000002</v>
      </c>
      <c r="D323" s="17">
        <v>200.6</v>
      </c>
      <c r="E323" s="13"/>
    </row>
    <row r="324" spans="1:5" x14ac:dyDescent="0.25">
      <c r="A324" s="60" t="s">
        <v>34</v>
      </c>
      <c r="B324" s="16">
        <v>1</v>
      </c>
      <c r="C324" s="13">
        <v>1</v>
      </c>
      <c r="D324" s="17"/>
      <c r="E324" s="13"/>
    </row>
    <row r="325" spans="1:5" ht="28.5" customHeight="1" x14ac:dyDescent="0.25">
      <c r="A325" s="37" t="s">
        <v>84</v>
      </c>
      <c r="B325" s="16">
        <v>4.3</v>
      </c>
      <c r="C325" s="13">
        <v>4.3</v>
      </c>
      <c r="D325" s="17">
        <v>4.2</v>
      </c>
      <c r="E325" s="13"/>
    </row>
    <row r="326" spans="1:5" x14ac:dyDescent="0.25">
      <c r="A326" s="206" t="s">
        <v>272</v>
      </c>
      <c r="B326" s="16">
        <v>459.7</v>
      </c>
      <c r="C326" s="13">
        <v>459.7</v>
      </c>
      <c r="D326" s="17">
        <v>437.3</v>
      </c>
      <c r="E326" s="13"/>
    </row>
    <row r="327" spans="1:5" ht="20.25" customHeight="1" x14ac:dyDescent="0.25">
      <c r="A327" s="66" t="s">
        <v>12</v>
      </c>
      <c r="B327" s="71">
        <f>B328+B329+B330+B331</f>
        <v>1159.8999999999999</v>
      </c>
      <c r="C327" s="71">
        <f t="shared" ref="C327:E327" si="27">C328+C329+C330+C331</f>
        <v>1149.3999999999999</v>
      </c>
      <c r="D327" s="71">
        <f t="shared" si="27"/>
        <v>1046.0999999999999</v>
      </c>
      <c r="E327" s="71">
        <f t="shared" si="27"/>
        <v>10.5</v>
      </c>
    </row>
    <row r="328" spans="1:5" x14ac:dyDescent="0.25">
      <c r="A328" s="37" t="s">
        <v>173</v>
      </c>
      <c r="B328" s="16">
        <v>894.1</v>
      </c>
      <c r="C328" s="13">
        <v>894.1</v>
      </c>
      <c r="D328" s="17">
        <v>846.9</v>
      </c>
      <c r="E328" s="13"/>
    </row>
    <row r="329" spans="1:5" x14ac:dyDescent="0.25">
      <c r="A329" s="60" t="s">
        <v>34</v>
      </c>
      <c r="B329" s="16">
        <v>102</v>
      </c>
      <c r="C329" s="13">
        <v>91.5</v>
      </c>
      <c r="D329" s="17">
        <v>37.799999999999997</v>
      </c>
      <c r="E329" s="13">
        <v>10.5</v>
      </c>
    </row>
    <row r="330" spans="1:5" ht="16.5" customHeight="1" x14ac:dyDescent="0.25">
      <c r="A330" s="206" t="s">
        <v>272</v>
      </c>
      <c r="B330" s="16">
        <v>123.7</v>
      </c>
      <c r="C330" s="13">
        <v>123.7</v>
      </c>
      <c r="D330" s="17">
        <v>121.9</v>
      </c>
      <c r="E330" s="13"/>
    </row>
    <row r="331" spans="1:5" ht="16.5" customHeight="1" x14ac:dyDescent="0.25">
      <c r="A331" s="206" t="s">
        <v>275</v>
      </c>
      <c r="B331" s="16">
        <v>40.1</v>
      </c>
      <c r="C331" s="16">
        <v>40.1</v>
      </c>
      <c r="D331" s="70">
        <v>39.5</v>
      </c>
      <c r="E331" s="16"/>
    </row>
    <row r="332" spans="1:5" ht="18.75" customHeight="1" x14ac:dyDescent="0.25">
      <c r="A332" s="66" t="s">
        <v>13</v>
      </c>
      <c r="B332" s="18">
        <f>B333+B334+B335+B336</f>
        <v>318.5</v>
      </c>
      <c r="C332" s="18">
        <f t="shared" ref="C332:D332" si="28">C333+C334+C335+C336</f>
        <v>318.5</v>
      </c>
      <c r="D332" s="18">
        <f t="shared" si="28"/>
        <v>275.40000000000003</v>
      </c>
      <c r="E332" s="18"/>
    </row>
    <row r="333" spans="1:5" ht="16.5" customHeight="1" x14ac:dyDescent="0.25">
      <c r="A333" s="37" t="s">
        <v>173</v>
      </c>
      <c r="B333" s="16">
        <v>185.6</v>
      </c>
      <c r="C333" s="13">
        <v>185.6</v>
      </c>
      <c r="D333" s="17">
        <v>179.3</v>
      </c>
      <c r="E333" s="13"/>
    </row>
    <row r="334" spans="1:5" x14ac:dyDescent="0.25">
      <c r="A334" s="60" t="s">
        <v>34</v>
      </c>
      <c r="B334" s="16">
        <v>59</v>
      </c>
      <c r="C334" s="13">
        <v>59</v>
      </c>
      <c r="D334" s="17">
        <v>23.3</v>
      </c>
      <c r="E334" s="13"/>
    </row>
    <row r="335" spans="1:5" x14ac:dyDescent="0.25">
      <c r="A335" s="206" t="s">
        <v>272</v>
      </c>
      <c r="B335" s="16">
        <v>66.5</v>
      </c>
      <c r="C335" s="13">
        <v>66.5</v>
      </c>
      <c r="D335" s="17">
        <v>65.5</v>
      </c>
      <c r="E335" s="13"/>
    </row>
    <row r="336" spans="1:5" x14ac:dyDescent="0.25">
      <c r="A336" s="206" t="s">
        <v>275</v>
      </c>
      <c r="B336" s="16">
        <v>7.4</v>
      </c>
      <c r="C336" s="16">
        <v>7.4</v>
      </c>
      <c r="D336" s="70">
        <v>7.3</v>
      </c>
      <c r="E336" s="16"/>
    </row>
    <row r="337" spans="1:5" ht="18.75" customHeight="1" x14ac:dyDescent="0.25">
      <c r="A337" s="66" t="s">
        <v>1</v>
      </c>
      <c r="B337" s="18">
        <f>B338+B339+B340</f>
        <v>267.10000000000002</v>
      </c>
      <c r="C337" s="18">
        <f t="shared" ref="C337:D337" si="29">C338+C339+C340</f>
        <v>267.10000000000002</v>
      </c>
      <c r="D337" s="18">
        <f t="shared" si="29"/>
        <v>241.9</v>
      </c>
      <c r="E337" s="18"/>
    </row>
    <row r="338" spans="1:5" ht="15.75" customHeight="1" x14ac:dyDescent="0.25">
      <c r="A338" s="37" t="s">
        <v>173</v>
      </c>
      <c r="B338" s="16">
        <v>263.5</v>
      </c>
      <c r="C338" s="13">
        <v>263.5</v>
      </c>
      <c r="D338" s="17">
        <v>240.3</v>
      </c>
      <c r="E338" s="13"/>
    </row>
    <row r="339" spans="1:5" x14ac:dyDescent="0.25">
      <c r="A339" s="60" t="s">
        <v>34</v>
      </c>
      <c r="B339" s="16">
        <v>2</v>
      </c>
      <c r="C339" s="13">
        <v>2</v>
      </c>
      <c r="D339" s="17"/>
      <c r="E339" s="13"/>
    </row>
    <row r="340" spans="1:5" x14ac:dyDescent="0.25">
      <c r="A340" s="206" t="s">
        <v>287</v>
      </c>
      <c r="B340" s="16">
        <v>1.6</v>
      </c>
      <c r="C340" s="16">
        <v>1.6</v>
      </c>
      <c r="D340" s="70">
        <v>1.6</v>
      </c>
      <c r="E340" s="16"/>
    </row>
    <row r="341" spans="1:5" ht="18" customHeight="1" x14ac:dyDescent="0.25">
      <c r="A341" s="66" t="s">
        <v>9</v>
      </c>
      <c r="B341" s="18">
        <f>B342+B343+B344</f>
        <v>388.7</v>
      </c>
      <c r="C341" s="18">
        <f t="shared" ref="C341:E341" si="30">C342+C343+C344</f>
        <v>383.2</v>
      </c>
      <c r="D341" s="18">
        <f t="shared" si="30"/>
        <v>332.4</v>
      </c>
      <c r="E341" s="18">
        <f t="shared" si="30"/>
        <v>5.5</v>
      </c>
    </row>
    <row r="342" spans="1:5" x14ac:dyDescent="0.25">
      <c r="A342" s="37" t="s">
        <v>173</v>
      </c>
      <c r="B342" s="16">
        <v>363.4</v>
      </c>
      <c r="C342" s="13">
        <v>363.4</v>
      </c>
      <c r="D342" s="17">
        <v>324.2</v>
      </c>
      <c r="E342" s="13"/>
    </row>
    <row r="343" spans="1:5" x14ac:dyDescent="0.25">
      <c r="A343" s="60" t="s">
        <v>34</v>
      </c>
      <c r="B343" s="16">
        <v>17</v>
      </c>
      <c r="C343" s="13">
        <v>11.5</v>
      </c>
      <c r="D343" s="17"/>
      <c r="E343" s="13">
        <v>5.5</v>
      </c>
    </row>
    <row r="344" spans="1:5" x14ac:dyDescent="0.25">
      <c r="A344" s="205" t="s">
        <v>275</v>
      </c>
      <c r="B344" s="16">
        <v>8.3000000000000007</v>
      </c>
      <c r="C344" s="13">
        <v>8.3000000000000007</v>
      </c>
      <c r="D344" s="17">
        <v>8.1999999999999993</v>
      </c>
      <c r="E344" s="13"/>
    </row>
    <row r="345" spans="1:5" x14ac:dyDescent="0.25">
      <c r="A345" s="68" t="s">
        <v>270</v>
      </c>
      <c r="B345" s="18">
        <f>B346+B347</f>
        <v>208.4</v>
      </c>
      <c r="C345" s="35">
        <f>C346+C347</f>
        <v>208.4</v>
      </c>
      <c r="D345" s="35">
        <f>D346+D347</f>
        <v>164.9</v>
      </c>
      <c r="E345" s="35"/>
    </row>
    <row r="346" spans="1:5" x14ac:dyDescent="0.25">
      <c r="A346" s="37" t="s">
        <v>173</v>
      </c>
      <c r="B346" s="16">
        <v>196.4</v>
      </c>
      <c r="C346" s="13">
        <v>196.4</v>
      </c>
      <c r="D346" s="17">
        <v>164.9</v>
      </c>
      <c r="E346" s="13"/>
    </row>
    <row r="347" spans="1:5" x14ac:dyDescent="0.25">
      <c r="A347" s="60" t="s">
        <v>34</v>
      </c>
      <c r="B347" s="16">
        <v>12</v>
      </c>
      <c r="C347" s="13">
        <v>12</v>
      </c>
      <c r="D347" s="17"/>
      <c r="E347" s="13"/>
    </row>
    <row r="348" spans="1:5" ht="15.75" x14ac:dyDescent="0.25">
      <c r="A348" s="66" t="s">
        <v>16</v>
      </c>
      <c r="B348" s="18">
        <f>B349+B350</f>
        <v>289.39999999999998</v>
      </c>
      <c r="C348" s="18">
        <f t="shared" ref="C348:D348" si="31">C349+C350</f>
        <v>289.39999999999998</v>
      </c>
      <c r="D348" s="18">
        <f t="shared" si="31"/>
        <v>274.79999999999995</v>
      </c>
      <c r="E348" s="18"/>
    </row>
    <row r="349" spans="1:5" x14ac:dyDescent="0.25">
      <c r="A349" s="37" t="s">
        <v>173</v>
      </c>
      <c r="B349" s="16">
        <v>142.69999999999999</v>
      </c>
      <c r="C349" s="13">
        <v>142.69999999999999</v>
      </c>
      <c r="D349" s="17">
        <v>130.19999999999999</v>
      </c>
      <c r="E349" s="13"/>
    </row>
    <row r="350" spans="1:5" x14ac:dyDescent="0.25">
      <c r="A350" s="205" t="s">
        <v>272</v>
      </c>
      <c r="B350" s="16">
        <v>146.69999999999999</v>
      </c>
      <c r="C350" s="13">
        <v>146.69999999999999</v>
      </c>
      <c r="D350" s="17">
        <v>144.6</v>
      </c>
      <c r="E350" s="13"/>
    </row>
    <row r="351" spans="1:5" ht="15.75" x14ac:dyDescent="0.25">
      <c r="A351" s="52" t="s">
        <v>139</v>
      </c>
      <c r="B351" s="18">
        <f>B352</f>
        <v>105.8</v>
      </c>
      <c r="C351" s="18">
        <f t="shared" ref="C351:D351" si="32">C352</f>
        <v>105.8</v>
      </c>
      <c r="D351" s="18">
        <f t="shared" si="32"/>
        <v>69.5</v>
      </c>
      <c r="E351" s="18"/>
    </row>
    <row r="352" spans="1:5" x14ac:dyDescent="0.25">
      <c r="A352" s="37" t="s">
        <v>176</v>
      </c>
      <c r="B352" s="16">
        <v>105.8</v>
      </c>
      <c r="C352" s="16">
        <v>105.8</v>
      </c>
      <c r="D352" s="196">
        <v>69.5</v>
      </c>
      <c r="E352" s="16"/>
    </row>
    <row r="353" spans="1:5" ht="15.75" x14ac:dyDescent="0.25">
      <c r="A353" s="66" t="s">
        <v>37</v>
      </c>
      <c r="B353" s="18">
        <f>B118+B122+B126+B130+B134+B138+B142+B146+B150+B154+B158+B162+B166+B170+B174+B178+B182+B186+B190+B194+B198+B202+B206+B210+B214+B218+B222+B226+B230+B234+B238+B242+B246+B250+B254+B258+B263+B267+B271+B275+B280+B284+B289+B293+B297+B301+B305+B309+B313+B317+B322+B327+B332+B337+B341+B345+B348+B351</f>
        <v>45077.1</v>
      </c>
      <c r="C353" s="18">
        <f t="shared" ref="C353:E353" si="33">C118+C122+C126+C130+C134+C138+C142+C146+C150+C154+C158+C162+C166+C170+C174+C178+C182+C186+C190+C194+C198+C202+C206+C210+C214+C218+C222+C226+C230+C234+C238+C242+C246+C250+C254+C258+C263+C267+C271+C275+C280+C284+C289+C293+C297+C301+C305+C309+C313+C317+C322+C327+C332+C337+C341+C345+C348+C351</f>
        <v>44845.599999999999</v>
      </c>
      <c r="D353" s="18">
        <f t="shared" si="33"/>
        <v>37528.200000000012</v>
      </c>
      <c r="E353" s="18">
        <f t="shared" si="33"/>
        <v>231.5</v>
      </c>
    </row>
    <row r="354" spans="1:5" x14ac:dyDescent="0.25">
      <c r="A354" s="37" t="s">
        <v>173</v>
      </c>
      <c r="B354" s="16">
        <f>B119+B123+B127+B131+B135+B139+B143+B147+B151+B155+B159+B163+B167+B171+B175+B179+B183+B187+B191+B195+B199+B203+B207+B211+B215+B219+B223+B227+B231+B235+B239+B243+B247+B251+B255+B259+B264+B268+B272+B276+B281+B285+B290+B294+B298+B302+B306+B310+B318+B323+B328+B333+B338+B342+B346+B349+B352</f>
        <v>18915.5</v>
      </c>
      <c r="C354" s="16">
        <f t="shared" ref="C354:E354" si="34">C119+C123+C127+C131+C135+C139+C143+C147+C151+C155+C159+C163+C167+C171+C175+C179+C183+C187+C191+C195+C199+C203+C207+C211+C215+C219+C223+C227+C231+C235+C239+C243+C247+C251+C255+C259+C264+C268+C272+C276+C281+C285+C290+C294+C298+C302+C306+C310+C318+C323+C328+C333+C338+C342+C346+C349+C352</f>
        <v>18775.8</v>
      </c>
      <c r="D354" s="16">
        <f t="shared" si="34"/>
        <v>15338.600000000006</v>
      </c>
      <c r="E354" s="16">
        <f t="shared" si="34"/>
        <v>139.69999999999999</v>
      </c>
    </row>
    <row r="355" spans="1:5" x14ac:dyDescent="0.25">
      <c r="A355" s="60" t="s">
        <v>35</v>
      </c>
      <c r="B355" s="16">
        <f>B124+B128+B132+B136+B140+B144+B148+B152+B156+B160+B164+B168+B172+B176+B180+B184+B188+B192+B196+B200+B204+B208+B212+B216+B220+B224+B228+B232+B236+B240+B244+B248+B252+B256+B260+B265+B269+B273+B277+B282+B286+B291+B295+B299+B303+B307+B311+B315+B320+B324+B329+B334+B339+B343+B347</f>
        <v>1997.1999999999996</v>
      </c>
      <c r="C355" s="16">
        <f>C124+C128+C132+C136+C140+C144+C148+C152+C156+C160+C164+C168+C172+C176+C180+C184+C188+C192+C196+C200+C204+C208+C212+C216+C220+C224+C228+C232+C236+C240+C244+C248+C252+C256+C260+C265+C269+C273+C277+C282+C286+C291+C295+C299+C303+C307+C311+C315+C320+C324+C329+C334+C339+C343+C347</f>
        <v>1972.2</v>
      </c>
      <c r="D355" s="16">
        <f>D124+D128+D132+D136+D140+D144+D148+D152+D156+D160+D164+D168+D172+D176+D180+D184+D188+D192+D196+D200+D204+D208+D212+D216+D220+D224+D228+D232+D236+D240+D244+D248+D252+D256+D260+D265+D269+D273+D277+D282+D286+D291+D295+D299+D303+D307+D311+D315+D320+D324+D329+D334+D339+D343+D347</f>
        <v>109.8</v>
      </c>
      <c r="E355" s="16">
        <f>E124+E128+E132+E136+E140+E144+E148+E152+E156+E160+E164+E168+E172+E176+E180+E184+E188+E192+E196+E200+E204+E208+E212+E216+E220+E224+E228+E232+E236+E240+E244+E248+E252+E256+E260+E265+E269+E273+E277+E282+E286+E291+E295+E299+E303+E307+E311+E315+E320+E324+E329+E334+E339+E343+E347</f>
        <v>25</v>
      </c>
    </row>
    <row r="356" spans="1:5" x14ac:dyDescent="0.25">
      <c r="A356" s="206" t="s">
        <v>272</v>
      </c>
      <c r="B356" s="16">
        <f>B120+B125+B129+B133+B137+B141+B145+B149+B153+B157+B161+B165+B169+B173+B177+B181+B185+B189+B193+B197+B201+B205+B209+B213+B217+B221+B225+B229+B233+B237+B241+B245+B249+B253+B257+B261+B266+B270+B274+B279+B283+B287+B292+B296+B300+B304+B308+B312+B316+B321+B326+B330+B335+B350</f>
        <v>21948</v>
      </c>
      <c r="C356" s="16">
        <f t="shared" ref="C356:E356" si="35">C120+C125+C129+C133+C137+C141+C145+C149+C153+C157+C161+C165+C169+C173+C177+C181+C185+C189+C193+C197+C201+C205+C209+C213+C217+C221+C225+C229+C233+C237+C241+C245+C249+C253+C257+C261+C266+C270+C274+C279+C283+C287+C292+C296+C300+C304+C308+C312+C316+C321+C326+C330+C335+C350</f>
        <v>21933.200000000004</v>
      </c>
      <c r="D356" s="16">
        <f t="shared" si="35"/>
        <v>20854.399999999998</v>
      </c>
      <c r="E356" s="16">
        <f t="shared" si="35"/>
        <v>14.8</v>
      </c>
    </row>
    <row r="357" spans="1:5" x14ac:dyDescent="0.25">
      <c r="A357" s="206" t="s">
        <v>275</v>
      </c>
      <c r="B357" s="72">
        <f>B331+B336+B340+B344</f>
        <v>57.400000000000006</v>
      </c>
      <c r="C357" s="72">
        <f t="shared" ref="C357:D357" si="36">C331+C336+C340+C344</f>
        <v>57.400000000000006</v>
      </c>
      <c r="D357" s="72">
        <f t="shared" si="36"/>
        <v>56.599999999999994</v>
      </c>
      <c r="E357" s="72"/>
    </row>
    <row r="358" spans="1:5" ht="27.75" customHeight="1" x14ac:dyDescent="0.25">
      <c r="A358" s="37" t="s">
        <v>223</v>
      </c>
      <c r="B358" s="72">
        <f>SUM(B262+B278+B288+B314+B319+B325)</f>
        <v>1781.1</v>
      </c>
      <c r="C358" s="72">
        <f>SUM(C262+C278+C288+C314+C319+C325)</f>
        <v>1729.1</v>
      </c>
      <c r="D358" s="72">
        <f>SUM(D262+D278+D288+D314+D319+D325)</f>
        <v>1168.8</v>
      </c>
      <c r="E358" s="72">
        <f>SUM(E262+E278+E288+E314+E319+E325)</f>
        <v>52</v>
      </c>
    </row>
    <row r="359" spans="1:5" ht="19.5" customHeight="1" x14ac:dyDescent="0.25">
      <c r="A359" s="188" t="s">
        <v>144</v>
      </c>
      <c r="B359" s="16">
        <f>B121</f>
        <v>377.9</v>
      </c>
      <c r="C359" s="13">
        <f>C121</f>
        <v>377.9</v>
      </c>
      <c r="D359" s="13"/>
      <c r="E359" s="13"/>
    </row>
    <row r="360" spans="1:5" ht="36" customHeight="1" x14ac:dyDescent="0.25">
      <c r="A360" s="257" t="s">
        <v>153</v>
      </c>
      <c r="B360" s="258"/>
      <c r="C360" s="258"/>
      <c r="D360" s="258"/>
      <c r="E360" s="259"/>
    </row>
    <row r="361" spans="1:5" ht="15.75" x14ac:dyDescent="0.25">
      <c r="A361" s="66" t="s">
        <v>21</v>
      </c>
      <c r="B361" s="73">
        <f>B362</f>
        <v>56</v>
      </c>
      <c r="C361" s="20">
        <f>C362</f>
        <v>56</v>
      </c>
      <c r="D361" s="20"/>
      <c r="E361" s="20"/>
    </row>
    <row r="362" spans="1:5" x14ac:dyDescent="0.25">
      <c r="A362" s="37" t="s">
        <v>176</v>
      </c>
      <c r="B362" s="16">
        <v>56</v>
      </c>
      <c r="C362" s="13">
        <v>56</v>
      </c>
      <c r="D362" s="17"/>
      <c r="E362" s="13"/>
    </row>
    <row r="363" spans="1:5" ht="15.75" x14ac:dyDescent="0.25">
      <c r="A363" s="66" t="s">
        <v>38</v>
      </c>
      <c r="B363" s="18">
        <f>B364</f>
        <v>56</v>
      </c>
      <c r="C363" s="18">
        <f>C364</f>
        <v>56</v>
      </c>
      <c r="D363" s="18"/>
      <c r="E363" s="18"/>
    </row>
    <row r="364" spans="1:5" x14ac:dyDescent="0.25">
      <c r="A364" s="74" t="s">
        <v>176</v>
      </c>
      <c r="B364" s="72">
        <f>B362</f>
        <v>56</v>
      </c>
      <c r="C364" s="72">
        <f>C362</f>
        <v>56</v>
      </c>
      <c r="D364" s="21"/>
      <c r="E364" s="19"/>
    </row>
    <row r="365" spans="1:5" ht="28.5" customHeight="1" x14ac:dyDescent="0.25">
      <c r="A365" s="256" t="s">
        <v>39</v>
      </c>
      <c r="B365" s="254"/>
      <c r="C365" s="254"/>
      <c r="D365" s="254"/>
      <c r="E365" s="255"/>
    </row>
    <row r="366" spans="1:5" ht="31.5" x14ac:dyDescent="0.25">
      <c r="A366" s="184" t="s">
        <v>135</v>
      </c>
      <c r="B366" s="185">
        <f>B367+B368</f>
        <v>6122.6</v>
      </c>
      <c r="C366" s="185">
        <f>C367+C368</f>
        <v>6122.6</v>
      </c>
      <c r="D366" s="185"/>
      <c r="E366" s="185"/>
    </row>
    <row r="367" spans="1:5" x14ac:dyDescent="0.25">
      <c r="A367" s="163" t="s">
        <v>173</v>
      </c>
      <c r="B367" s="149">
        <v>4508.5</v>
      </c>
      <c r="C367" s="186">
        <v>4508.5</v>
      </c>
      <c r="D367" s="187"/>
      <c r="E367" s="186"/>
    </row>
    <row r="368" spans="1:5" ht="39" customHeight="1" x14ac:dyDescent="0.25">
      <c r="A368" s="163" t="s">
        <v>69</v>
      </c>
      <c r="B368" s="149">
        <v>1614.1</v>
      </c>
      <c r="C368" s="186">
        <v>1614.1</v>
      </c>
      <c r="D368" s="187"/>
      <c r="E368" s="186"/>
    </row>
    <row r="369" spans="1:5" ht="17.25" customHeight="1" x14ac:dyDescent="0.25">
      <c r="A369" s="66" t="s">
        <v>21</v>
      </c>
      <c r="B369" s="18">
        <f>B370</f>
        <v>1774.4</v>
      </c>
      <c r="C369" s="35">
        <f>C370</f>
        <v>1724.4</v>
      </c>
      <c r="D369" s="35"/>
      <c r="E369" s="35">
        <f t="shared" ref="E369" si="37">E370</f>
        <v>50</v>
      </c>
    </row>
    <row r="370" spans="1:5" ht="16.5" customHeight="1" x14ac:dyDescent="0.25">
      <c r="A370" s="37" t="s">
        <v>176</v>
      </c>
      <c r="B370" s="141">
        <v>1774.4</v>
      </c>
      <c r="C370" s="121">
        <v>1724.4</v>
      </c>
      <c r="D370" s="147"/>
      <c r="E370" s="121">
        <v>50</v>
      </c>
    </row>
    <row r="371" spans="1:5" ht="18" customHeight="1" x14ac:dyDescent="0.25">
      <c r="A371" s="66" t="s">
        <v>17</v>
      </c>
      <c r="B371" s="18">
        <f>B372+B373+B374+B375</f>
        <v>2241.4</v>
      </c>
      <c r="C371" s="18">
        <f t="shared" ref="C371:E371" si="38">C372+C373+C374+C375</f>
        <v>2232.4</v>
      </c>
      <c r="D371" s="18">
        <f t="shared" si="38"/>
        <v>1930.5</v>
      </c>
      <c r="E371" s="18">
        <f t="shared" si="38"/>
        <v>9</v>
      </c>
    </row>
    <row r="372" spans="1:5" ht="17.25" customHeight="1" x14ac:dyDescent="0.25">
      <c r="A372" s="37" t="s">
        <v>173</v>
      </c>
      <c r="B372" s="16">
        <v>1575.7</v>
      </c>
      <c r="C372" s="13">
        <v>1569.7</v>
      </c>
      <c r="D372" s="17">
        <v>1385.8</v>
      </c>
      <c r="E372" s="13">
        <v>6</v>
      </c>
    </row>
    <row r="373" spans="1:5" ht="38.25" x14ac:dyDescent="0.25">
      <c r="A373" s="37" t="s">
        <v>299</v>
      </c>
      <c r="B373" s="16">
        <v>552.4</v>
      </c>
      <c r="C373" s="13">
        <v>552.4</v>
      </c>
      <c r="D373" s="17">
        <v>510</v>
      </c>
      <c r="E373" s="13"/>
    </row>
    <row r="374" spans="1:5" ht="16.5" customHeight="1" x14ac:dyDescent="0.25">
      <c r="A374" s="60" t="s">
        <v>35</v>
      </c>
      <c r="B374" s="16">
        <v>85</v>
      </c>
      <c r="C374" s="13">
        <v>82</v>
      </c>
      <c r="D374" s="17">
        <v>16.7</v>
      </c>
      <c r="E374" s="13">
        <v>3</v>
      </c>
    </row>
    <row r="375" spans="1:5" ht="16.5" customHeight="1" x14ac:dyDescent="0.25">
      <c r="A375" s="188" t="s">
        <v>144</v>
      </c>
      <c r="B375" s="16">
        <v>28.3</v>
      </c>
      <c r="C375" s="13">
        <v>28.3</v>
      </c>
      <c r="D375" s="17">
        <v>18</v>
      </c>
      <c r="E375" s="13"/>
    </row>
    <row r="376" spans="1:5" ht="15.75" x14ac:dyDescent="0.25">
      <c r="A376" s="67" t="s">
        <v>14</v>
      </c>
      <c r="B376" s="18">
        <f>B377+B378+B379</f>
        <v>476.9</v>
      </c>
      <c r="C376" s="35">
        <f>C377+C378+C379</f>
        <v>476.9</v>
      </c>
      <c r="D376" s="35">
        <f>D377+D378+D379</f>
        <v>395.59999999999997</v>
      </c>
      <c r="E376" s="35"/>
    </row>
    <row r="377" spans="1:5" x14ac:dyDescent="0.25">
      <c r="A377" s="37" t="s">
        <v>173</v>
      </c>
      <c r="B377" s="16">
        <v>190.7</v>
      </c>
      <c r="C377" s="13">
        <v>190.7</v>
      </c>
      <c r="D377" s="17">
        <v>176</v>
      </c>
      <c r="E377" s="13"/>
    </row>
    <row r="378" spans="1:5" ht="38.25" x14ac:dyDescent="0.25">
      <c r="A378" s="37" t="s">
        <v>69</v>
      </c>
      <c r="B378" s="16">
        <v>229.1</v>
      </c>
      <c r="C378" s="13">
        <v>229.1</v>
      </c>
      <c r="D378" s="17">
        <v>179.2</v>
      </c>
      <c r="E378" s="13"/>
    </row>
    <row r="379" spans="1:5" x14ac:dyDescent="0.25">
      <c r="A379" s="53" t="s">
        <v>35</v>
      </c>
      <c r="B379" s="16">
        <v>57.1</v>
      </c>
      <c r="C379" s="13">
        <v>57.1</v>
      </c>
      <c r="D379" s="17">
        <v>40.4</v>
      </c>
      <c r="E379" s="13"/>
    </row>
    <row r="380" spans="1:5" ht="18" customHeight="1" x14ac:dyDescent="0.25">
      <c r="A380" s="75" t="s">
        <v>83</v>
      </c>
      <c r="B380" s="18">
        <f>B381+B382+B384+B385+B383</f>
        <v>649.70000000000005</v>
      </c>
      <c r="C380" s="18">
        <f>C381+C382+C384+C385+C383</f>
        <v>565.9</v>
      </c>
      <c r="D380" s="18">
        <f>D381+D382+D384+D385+D383</f>
        <v>463.7</v>
      </c>
      <c r="E380" s="18">
        <f>E381+E382+E384+E385+E383</f>
        <v>83.8</v>
      </c>
    </row>
    <row r="381" spans="1:5" ht="17.25" customHeight="1" x14ac:dyDescent="0.25">
      <c r="A381" s="37" t="s">
        <v>173</v>
      </c>
      <c r="B381" s="16">
        <v>269.7</v>
      </c>
      <c r="C381" s="13">
        <v>185.9</v>
      </c>
      <c r="D381" s="17">
        <v>125.8</v>
      </c>
      <c r="E381" s="13">
        <v>83.8</v>
      </c>
    </row>
    <row r="382" spans="1:5" ht="38.25" x14ac:dyDescent="0.25">
      <c r="A382" s="37" t="s">
        <v>69</v>
      </c>
      <c r="B382" s="16">
        <v>162.5</v>
      </c>
      <c r="C382" s="13">
        <v>162.5</v>
      </c>
      <c r="D382" s="17">
        <v>142.5</v>
      </c>
      <c r="E382" s="13"/>
    </row>
    <row r="383" spans="1:5" ht="25.5" x14ac:dyDescent="0.25">
      <c r="A383" s="37" t="s">
        <v>222</v>
      </c>
      <c r="B383" s="16">
        <v>61.5</v>
      </c>
      <c r="C383" s="13">
        <v>61.5</v>
      </c>
      <c r="D383" s="17">
        <v>52.7</v>
      </c>
      <c r="E383" s="13"/>
    </row>
    <row r="384" spans="1:5" ht="17.25" customHeight="1" x14ac:dyDescent="0.25">
      <c r="A384" s="60" t="s">
        <v>184</v>
      </c>
      <c r="B384" s="16">
        <v>43.3</v>
      </c>
      <c r="C384" s="13">
        <v>43.3</v>
      </c>
      <c r="D384" s="17">
        <v>32.700000000000003</v>
      </c>
      <c r="E384" s="13"/>
    </row>
    <row r="385" spans="1:5" ht="17.25" customHeight="1" x14ac:dyDescent="0.25">
      <c r="A385" s="206" t="s">
        <v>272</v>
      </c>
      <c r="B385" s="16">
        <v>112.7</v>
      </c>
      <c r="C385" s="13">
        <v>112.7</v>
      </c>
      <c r="D385" s="17">
        <v>110</v>
      </c>
      <c r="E385" s="13"/>
    </row>
    <row r="386" spans="1:5" ht="18" customHeight="1" x14ac:dyDescent="0.25">
      <c r="A386" s="66" t="s">
        <v>40</v>
      </c>
      <c r="B386" s="18">
        <f t="shared" ref="B386:E387" si="39">B366+B369+B371+B376+B380</f>
        <v>11265</v>
      </c>
      <c r="C386" s="18">
        <f t="shared" si="39"/>
        <v>11122.199999999999</v>
      </c>
      <c r="D386" s="18">
        <f t="shared" si="39"/>
        <v>2789.7999999999997</v>
      </c>
      <c r="E386" s="18">
        <f t="shared" si="39"/>
        <v>142.80000000000001</v>
      </c>
    </row>
    <row r="387" spans="1:5" x14ac:dyDescent="0.25">
      <c r="A387" s="37" t="s">
        <v>173</v>
      </c>
      <c r="B387" s="16">
        <f t="shared" si="39"/>
        <v>8319</v>
      </c>
      <c r="C387" s="16">
        <f t="shared" si="39"/>
        <v>8179.1999999999989</v>
      </c>
      <c r="D387" s="16">
        <f t="shared" si="39"/>
        <v>1687.6</v>
      </c>
      <c r="E387" s="16">
        <f t="shared" si="39"/>
        <v>139.80000000000001</v>
      </c>
    </row>
    <row r="388" spans="1:5" ht="38.25" x14ac:dyDescent="0.25">
      <c r="A388" s="37" t="s">
        <v>300</v>
      </c>
      <c r="B388" s="16">
        <f>B368+B373+B378+B382</f>
        <v>2558.1</v>
      </c>
      <c r="C388" s="16">
        <f>C368+C373+C378+C382</f>
        <v>2558.1</v>
      </c>
      <c r="D388" s="16">
        <f>D368+D373+D378+D382</f>
        <v>831.7</v>
      </c>
      <c r="E388" s="16"/>
    </row>
    <row r="389" spans="1:5" ht="25.5" x14ac:dyDescent="0.25">
      <c r="A389" s="37" t="s">
        <v>74</v>
      </c>
      <c r="B389" s="16">
        <f>B383</f>
        <v>61.5</v>
      </c>
      <c r="C389" s="16">
        <f>C383</f>
        <v>61.5</v>
      </c>
      <c r="D389" s="16">
        <f>D383</f>
        <v>52.7</v>
      </c>
      <c r="E389" s="16"/>
    </row>
    <row r="390" spans="1:5" x14ac:dyDescent="0.25">
      <c r="A390" s="60" t="s">
        <v>35</v>
      </c>
      <c r="B390" s="16">
        <f>B374+B379+B384</f>
        <v>185.39999999999998</v>
      </c>
      <c r="C390" s="16">
        <f>C374+C379+C384</f>
        <v>182.39999999999998</v>
      </c>
      <c r="D390" s="16">
        <f>D374+D379+D384</f>
        <v>89.8</v>
      </c>
      <c r="E390" s="16">
        <f>E374+E379+E384</f>
        <v>3</v>
      </c>
    </row>
    <row r="391" spans="1:5" x14ac:dyDescent="0.25">
      <c r="A391" s="206" t="s">
        <v>272</v>
      </c>
      <c r="B391" s="72">
        <f>B385</f>
        <v>112.7</v>
      </c>
      <c r="C391" s="72">
        <f t="shared" ref="C391:D391" si="40">C385</f>
        <v>112.7</v>
      </c>
      <c r="D391" s="72">
        <f t="shared" si="40"/>
        <v>110</v>
      </c>
      <c r="E391" s="72"/>
    </row>
    <row r="392" spans="1:5" x14ac:dyDescent="0.25">
      <c r="A392" s="188" t="s">
        <v>144</v>
      </c>
      <c r="B392" s="16">
        <f>SUM(B375)</f>
        <v>28.3</v>
      </c>
      <c r="C392" s="13">
        <f t="shared" ref="C392:D392" si="41">SUM(C375)</f>
        <v>28.3</v>
      </c>
      <c r="D392" s="13">
        <f t="shared" si="41"/>
        <v>18</v>
      </c>
      <c r="E392" s="13"/>
    </row>
    <row r="393" spans="1:5" ht="26.25" customHeight="1" x14ac:dyDescent="0.25">
      <c r="A393" s="253" t="s">
        <v>41</v>
      </c>
      <c r="B393" s="254"/>
      <c r="C393" s="254"/>
      <c r="D393" s="254"/>
      <c r="E393" s="255"/>
    </row>
    <row r="394" spans="1:5" ht="17.25" customHeight="1" x14ac:dyDescent="0.25">
      <c r="A394" s="66" t="s">
        <v>21</v>
      </c>
      <c r="B394" s="73">
        <f>B395+B396</f>
        <v>50.5</v>
      </c>
      <c r="C394" s="73">
        <f t="shared" ref="C394:D394" si="42">C395+C396</f>
        <v>50.5</v>
      </c>
      <c r="D394" s="73">
        <f t="shared" si="42"/>
        <v>8.6</v>
      </c>
      <c r="E394" s="73"/>
    </row>
    <row r="395" spans="1:5" x14ac:dyDescent="0.25">
      <c r="A395" s="76" t="s">
        <v>173</v>
      </c>
      <c r="B395" s="149">
        <v>40</v>
      </c>
      <c r="C395" s="13">
        <v>40</v>
      </c>
      <c r="D395" s="17"/>
      <c r="E395" s="13"/>
    </row>
    <row r="396" spans="1:5" ht="38.25" x14ac:dyDescent="0.25">
      <c r="A396" s="37" t="s">
        <v>69</v>
      </c>
      <c r="B396" s="16">
        <v>10.5</v>
      </c>
      <c r="C396" s="16">
        <v>10.5</v>
      </c>
      <c r="D396" s="148">
        <v>8.6</v>
      </c>
      <c r="E396" s="16"/>
    </row>
    <row r="397" spans="1:5" ht="16.5" customHeight="1" x14ac:dyDescent="0.25">
      <c r="A397" s="66" t="s">
        <v>42</v>
      </c>
      <c r="B397" s="18">
        <f>B400+B398+B399</f>
        <v>778.9</v>
      </c>
      <c r="C397" s="18">
        <f t="shared" ref="C397:D397" si="43">C400+C398+C399</f>
        <v>778.9</v>
      </c>
      <c r="D397" s="18">
        <f t="shared" si="43"/>
        <v>627.29999999999995</v>
      </c>
      <c r="E397" s="18"/>
    </row>
    <row r="398" spans="1:5" x14ac:dyDescent="0.25">
      <c r="A398" s="37" t="s">
        <v>173</v>
      </c>
      <c r="B398" s="16">
        <v>17.399999999999999</v>
      </c>
      <c r="C398" s="16">
        <v>17.399999999999999</v>
      </c>
      <c r="D398" s="16">
        <v>16.3</v>
      </c>
      <c r="E398" s="18"/>
    </row>
    <row r="399" spans="1:5" x14ac:dyDescent="0.25">
      <c r="A399" s="60" t="s">
        <v>184</v>
      </c>
      <c r="B399" s="16">
        <v>2.7</v>
      </c>
      <c r="C399" s="16">
        <v>2.7</v>
      </c>
      <c r="D399" s="16"/>
      <c r="E399" s="18"/>
    </row>
    <row r="400" spans="1:5" ht="38.25" x14ac:dyDescent="0.25">
      <c r="A400" s="47" t="s">
        <v>69</v>
      </c>
      <c r="B400" s="16">
        <v>758.8</v>
      </c>
      <c r="C400" s="16">
        <v>758.8</v>
      </c>
      <c r="D400" s="70">
        <v>611</v>
      </c>
      <c r="E400" s="16"/>
    </row>
    <row r="401" spans="1:8" ht="15.75" x14ac:dyDescent="0.25">
      <c r="A401" s="67" t="s">
        <v>76</v>
      </c>
      <c r="B401" s="18">
        <f>B394+B397</f>
        <v>829.4</v>
      </c>
      <c r="C401" s="18">
        <f t="shared" ref="C401:D401" si="44">C394+C397</f>
        <v>829.4</v>
      </c>
      <c r="D401" s="18">
        <f t="shared" si="44"/>
        <v>635.9</v>
      </c>
      <c r="E401" s="18"/>
    </row>
    <row r="402" spans="1:8" x14ac:dyDescent="0.25">
      <c r="A402" s="76" t="s">
        <v>173</v>
      </c>
      <c r="B402" s="16">
        <f>B395+B398</f>
        <v>57.4</v>
      </c>
      <c r="C402" s="16">
        <f t="shared" ref="C402:D402" si="45">C395+C398</f>
        <v>57.4</v>
      </c>
      <c r="D402" s="16">
        <f t="shared" si="45"/>
        <v>16.3</v>
      </c>
      <c r="E402" s="16"/>
    </row>
    <row r="403" spans="1:8" x14ac:dyDescent="0.25">
      <c r="A403" s="60" t="s">
        <v>35</v>
      </c>
      <c r="B403" s="16">
        <f>B399</f>
        <v>2.7</v>
      </c>
      <c r="C403" s="16">
        <f t="shared" ref="C403" si="46">C399</f>
        <v>2.7</v>
      </c>
      <c r="D403" s="16"/>
      <c r="E403" s="16"/>
    </row>
    <row r="404" spans="1:8" ht="38.25" x14ac:dyDescent="0.25">
      <c r="A404" s="37" t="s">
        <v>300</v>
      </c>
      <c r="B404" s="16">
        <f>B400+B396</f>
        <v>769.3</v>
      </c>
      <c r="C404" s="16">
        <f t="shared" ref="C404:D404" si="47">C400+C396</f>
        <v>769.3</v>
      </c>
      <c r="D404" s="16">
        <f t="shared" si="47"/>
        <v>619.6</v>
      </c>
      <c r="E404" s="16"/>
    </row>
    <row r="405" spans="1:8" ht="20.25" customHeight="1" x14ac:dyDescent="0.25">
      <c r="A405" s="66" t="s">
        <v>301</v>
      </c>
      <c r="B405" s="191">
        <f>B20+B30+B38+B44+B50+B56+B62+B67+B73+B105+B114+B353+B363+B386+B401</f>
        <v>105194</v>
      </c>
      <c r="C405" s="191">
        <f>C20+C30+C38+C44+C50+C56+C62+C67+C73+C105+C114+C353+C363+C386+C401</f>
        <v>78847.399999999994</v>
      </c>
      <c r="D405" s="191">
        <f>D20+D30+D38+D44+D50+D56+D62+D67+D73+D105+D114+D353+D363+D386+D401</f>
        <v>51175.300000000017</v>
      </c>
      <c r="E405" s="191">
        <f>E20+E30+E38+E44+E50+E56+E62+E67+E73+E105+E114+E353+E363+E386+E401</f>
        <v>26346.600000000002</v>
      </c>
    </row>
    <row r="406" spans="1:8" x14ac:dyDescent="0.25">
      <c r="A406" s="37" t="s">
        <v>173</v>
      </c>
      <c r="B406" s="149">
        <f>B21+B31+B39+B45+B51+B57+B63+B74+B106+B115+B354+B364+B387+B402+B68</f>
        <v>54120.000000000007</v>
      </c>
      <c r="C406" s="192">
        <f>C21+C31+C39+C45+C51+C57+C63+C74+C106+C115+C354+C364+C387+C402+C68</f>
        <v>46248</v>
      </c>
      <c r="D406" s="192">
        <f>D21+D31+D39+D45+D51+D57+D63+D74+D106+D115+D354+D364+D387+D402+D68</f>
        <v>26900.200000000004</v>
      </c>
      <c r="E406" s="192">
        <f>E21+E31+E39+E45+E51+E57+E63+E74+E106+E115+E354+E364+E387+E402+E68</f>
        <v>7872.0000000000009</v>
      </c>
    </row>
    <row r="407" spans="1:8" ht="38.25" x14ac:dyDescent="0.25">
      <c r="A407" s="37" t="s">
        <v>69</v>
      </c>
      <c r="B407" s="149">
        <f>B22+B388+B404</f>
        <v>3638.3999999999996</v>
      </c>
      <c r="C407" s="149">
        <f>C22+C388+C404</f>
        <v>3638.3999999999996</v>
      </c>
      <c r="D407" s="149">
        <f>D22+D388+D404</f>
        <v>1722.1</v>
      </c>
      <c r="E407" s="149"/>
    </row>
    <row r="408" spans="1:8" x14ac:dyDescent="0.25">
      <c r="A408" s="76" t="s">
        <v>184</v>
      </c>
      <c r="B408" s="149">
        <f>B58+B107+B116+B355+B390+B403</f>
        <v>3009.2999999999997</v>
      </c>
      <c r="C408" s="149">
        <f>C58+C107+C116+C355+C390+C403</f>
        <v>2924.1</v>
      </c>
      <c r="D408" s="149">
        <f>D58+D107+D116+D355+D390+D403</f>
        <v>203.6</v>
      </c>
      <c r="E408" s="149">
        <f>E58+E107+E116+E355+E390+E403</f>
        <v>85.2</v>
      </c>
    </row>
    <row r="409" spans="1:8" x14ac:dyDescent="0.25">
      <c r="A409" s="206" t="s">
        <v>302</v>
      </c>
      <c r="B409" s="149">
        <f>B356+B391</f>
        <v>22060.7</v>
      </c>
      <c r="C409" s="149">
        <f t="shared" ref="C409:E409" si="48">C356+C391</f>
        <v>22045.900000000005</v>
      </c>
      <c r="D409" s="149">
        <f t="shared" si="48"/>
        <v>20964.399999999998</v>
      </c>
      <c r="E409" s="149">
        <f t="shared" si="48"/>
        <v>14.8</v>
      </c>
    </row>
    <row r="410" spans="1:8" ht="25.5" x14ac:dyDescent="0.25">
      <c r="A410" s="37" t="s">
        <v>223</v>
      </c>
      <c r="B410" s="149">
        <f>B358+B389</f>
        <v>1842.6</v>
      </c>
      <c r="C410" s="149">
        <f>C358+C389</f>
        <v>1790.6</v>
      </c>
      <c r="D410" s="149">
        <f>D358+D389</f>
        <v>1221.5</v>
      </c>
      <c r="E410" s="149">
        <f>E358+E389</f>
        <v>52</v>
      </c>
    </row>
    <row r="411" spans="1:8" ht="25.5" x14ac:dyDescent="0.25">
      <c r="A411" s="37" t="s">
        <v>224</v>
      </c>
      <c r="B411" s="149">
        <f>B32</f>
        <v>2722</v>
      </c>
      <c r="C411" s="149"/>
      <c r="D411" s="149"/>
      <c r="E411" s="149">
        <f>E32</f>
        <v>2722</v>
      </c>
    </row>
    <row r="412" spans="1:8" ht="38.25" x14ac:dyDescent="0.25">
      <c r="A412" s="37" t="s">
        <v>177</v>
      </c>
      <c r="B412" s="149">
        <f>B75</f>
        <v>1145</v>
      </c>
      <c r="C412" s="149">
        <f>C75</f>
        <v>1145</v>
      </c>
      <c r="D412" s="149"/>
      <c r="E412" s="149"/>
    </row>
    <row r="413" spans="1:8" ht="18" customHeight="1" x14ac:dyDescent="0.25">
      <c r="A413" s="37" t="s">
        <v>225</v>
      </c>
      <c r="B413" s="192">
        <f>B33</f>
        <v>2237.4</v>
      </c>
      <c r="C413" s="192">
        <f>C33</f>
        <v>41.5</v>
      </c>
      <c r="D413" s="192"/>
      <c r="E413" s="192">
        <f>E33</f>
        <v>2195.9</v>
      </c>
      <c r="F413" s="210"/>
      <c r="G413" s="210"/>
      <c r="H413" s="210"/>
    </row>
    <row r="414" spans="1:8" ht="18" customHeight="1" x14ac:dyDescent="0.25">
      <c r="A414" s="37" t="s">
        <v>274</v>
      </c>
      <c r="B414" s="192">
        <f>B357+B46</f>
        <v>76.100000000000009</v>
      </c>
      <c r="C414" s="192">
        <f t="shared" ref="C414:D414" si="49">C357+C46</f>
        <v>76.100000000000009</v>
      </c>
      <c r="D414" s="192">
        <f t="shared" si="49"/>
        <v>56.599999999999994</v>
      </c>
      <c r="E414" s="192"/>
    </row>
    <row r="415" spans="1:8" ht="18" customHeight="1" x14ac:dyDescent="0.25">
      <c r="A415" s="37" t="s">
        <v>172</v>
      </c>
      <c r="B415" s="192">
        <f>SUM(B29+B121+B392+B16)</f>
        <v>14342.499999999998</v>
      </c>
      <c r="C415" s="192">
        <f>SUM(C29+C121+C392+C16)</f>
        <v>937.8</v>
      </c>
      <c r="D415" s="192">
        <f>SUM(D29+D121+D392+D16)</f>
        <v>106.9</v>
      </c>
      <c r="E415" s="192">
        <f>SUM(E29+E121+E392+E16)</f>
        <v>13404.7</v>
      </c>
    </row>
    <row r="416" spans="1:8" ht="30.75" customHeight="1" x14ac:dyDescent="0.25">
      <c r="A416" s="97" t="s">
        <v>226</v>
      </c>
      <c r="B416" s="212">
        <f>B405-B18</f>
        <v>102956.6</v>
      </c>
      <c r="C416" s="124">
        <f>C405-C18</f>
        <v>78847.399999999994</v>
      </c>
      <c r="D416" s="124">
        <f>D405-D18</f>
        <v>51175.300000000017</v>
      </c>
      <c r="E416" s="124">
        <f>E405-E18</f>
        <v>24109.200000000001</v>
      </c>
      <c r="F416" s="210"/>
      <c r="G416" s="210"/>
      <c r="H416" s="210"/>
    </row>
    <row r="417" spans="1:5" x14ac:dyDescent="0.25">
      <c r="A417" s="7"/>
      <c r="B417" s="7"/>
      <c r="C417" s="7"/>
      <c r="D417" s="22"/>
      <c r="E417" s="7"/>
    </row>
    <row r="418" spans="1:5" x14ac:dyDescent="0.25">
      <c r="A418" s="7"/>
      <c r="B418" s="7"/>
      <c r="C418" s="7"/>
      <c r="D418" s="22"/>
      <c r="E418" s="7"/>
    </row>
    <row r="419" spans="1:5" x14ac:dyDescent="0.25">
      <c r="A419" s="7"/>
      <c r="B419" s="8"/>
      <c r="C419" s="8"/>
      <c r="D419" s="8"/>
      <c r="E419" s="8"/>
    </row>
    <row r="420" spans="1:5" x14ac:dyDescent="0.25">
      <c r="A420" s="7"/>
      <c r="B420" s="7"/>
      <c r="C420" s="7"/>
      <c r="D420" s="22"/>
      <c r="E420" s="7"/>
    </row>
    <row r="421" spans="1:5" x14ac:dyDescent="0.25">
      <c r="A421" s="7"/>
      <c r="B421" s="8"/>
      <c r="C421" s="7"/>
      <c r="D421" s="22"/>
      <c r="E421" s="7"/>
    </row>
    <row r="422" spans="1:5" x14ac:dyDescent="0.25">
      <c r="A422" s="7"/>
      <c r="B422" s="7"/>
      <c r="C422" s="7"/>
      <c r="D422" s="22"/>
      <c r="E422" s="7"/>
    </row>
    <row r="423" spans="1:5" x14ac:dyDescent="0.25">
      <c r="A423" s="7"/>
      <c r="B423" s="7"/>
      <c r="C423" s="7"/>
      <c r="D423" s="22"/>
      <c r="E423" s="7"/>
    </row>
    <row r="424" spans="1:5" x14ac:dyDescent="0.25">
      <c r="A424" s="7"/>
      <c r="B424" s="7"/>
      <c r="C424" s="7"/>
      <c r="D424" s="22"/>
      <c r="E424" s="7"/>
    </row>
    <row r="425" spans="1:5" x14ac:dyDescent="0.25">
      <c r="A425" s="7"/>
      <c r="B425" s="7"/>
      <c r="C425" s="7"/>
      <c r="D425" s="22"/>
      <c r="E425" s="7"/>
    </row>
    <row r="426" spans="1:5" x14ac:dyDescent="0.25">
      <c r="A426" s="7"/>
      <c r="B426" s="7"/>
      <c r="C426" s="7"/>
      <c r="D426" s="22"/>
      <c r="E426" s="7"/>
    </row>
    <row r="427" spans="1:5" x14ac:dyDescent="0.25">
      <c r="A427" s="7"/>
      <c r="B427" s="7"/>
      <c r="C427" s="7"/>
      <c r="D427" s="22"/>
      <c r="E427" s="7"/>
    </row>
    <row r="428" spans="1:5" x14ac:dyDescent="0.25">
      <c r="A428" s="7"/>
      <c r="B428" s="7"/>
      <c r="C428" s="7"/>
      <c r="D428" s="22"/>
      <c r="E428" s="7"/>
    </row>
    <row r="429" spans="1:5" x14ac:dyDescent="0.25">
      <c r="A429" s="7"/>
      <c r="B429" s="7"/>
      <c r="C429" s="7"/>
      <c r="D429" s="22"/>
      <c r="E429" s="7"/>
    </row>
  </sheetData>
  <mergeCells count="17">
    <mergeCell ref="A2:E2"/>
    <mergeCell ref="A24:E24"/>
    <mergeCell ref="A4:A6"/>
    <mergeCell ref="B4:B6"/>
    <mergeCell ref="C4:E4"/>
    <mergeCell ref="C5:D5"/>
    <mergeCell ref="A7:E7"/>
    <mergeCell ref="E5:E6"/>
    <mergeCell ref="A393:E393"/>
    <mergeCell ref="A365:E365"/>
    <mergeCell ref="A360:E360"/>
    <mergeCell ref="A117:E117"/>
    <mergeCell ref="A35:E35"/>
    <mergeCell ref="A40:E40"/>
    <mergeCell ref="A76:E76"/>
    <mergeCell ref="A52:E52"/>
    <mergeCell ref="A69:E69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H79" sqref="H79"/>
    </sheetView>
  </sheetViews>
  <sheetFormatPr defaultRowHeight="12.75" x14ac:dyDescent="0.2"/>
  <cols>
    <col min="1" max="1" width="43.85546875" customWidth="1"/>
    <col min="2" max="2" width="11.42578125" customWidth="1"/>
    <col min="3" max="3" width="11.140625" customWidth="1"/>
    <col min="4" max="4" width="10.140625" customWidth="1"/>
    <col min="5" max="5" width="11.140625" customWidth="1"/>
  </cols>
  <sheetData>
    <row r="1" spans="1:7" ht="63" customHeight="1" x14ac:dyDescent="0.2">
      <c r="A1" s="12"/>
      <c r="B1" s="12"/>
      <c r="C1" s="12"/>
      <c r="D1" s="12"/>
      <c r="E1" s="12"/>
    </row>
    <row r="2" spans="1:7" ht="45.75" customHeight="1" x14ac:dyDescent="0.2">
      <c r="A2" s="276" t="s">
        <v>20</v>
      </c>
      <c r="B2" s="276"/>
      <c r="C2" s="276"/>
      <c r="D2" s="276"/>
      <c r="E2" s="12"/>
    </row>
    <row r="3" spans="1:7" hidden="1" x14ac:dyDescent="0.2">
      <c r="A3" s="12"/>
      <c r="B3" s="12"/>
      <c r="C3" s="12"/>
      <c r="D3" s="12"/>
      <c r="E3" s="12"/>
    </row>
    <row r="4" spans="1:7" x14ac:dyDescent="0.2">
      <c r="A4" s="12"/>
      <c r="B4" s="12"/>
      <c r="C4" s="12"/>
      <c r="D4" s="12"/>
      <c r="E4" s="12"/>
    </row>
    <row r="5" spans="1:7" ht="15.75" x14ac:dyDescent="0.25">
      <c r="A5" s="295" t="s">
        <v>10</v>
      </c>
      <c r="B5" s="295" t="s">
        <v>120</v>
      </c>
      <c r="C5" s="26" t="s">
        <v>94</v>
      </c>
      <c r="D5" s="26"/>
      <c r="E5" s="25"/>
    </row>
    <row r="6" spans="1:7" ht="45.75" customHeight="1" x14ac:dyDescent="0.2">
      <c r="A6" s="297"/>
      <c r="B6" s="297"/>
      <c r="C6" s="291" t="s">
        <v>70</v>
      </c>
      <c r="D6" s="293" t="s">
        <v>71</v>
      </c>
      <c r="E6" s="295" t="s">
        <v>82</v>
      </c>
    </row>
    <row r="7" spans="1:7" ht="69" customHeight="1" x14ac:dyDescent="0.2">
      <c r="A7" s="296"/>
      <c r="B7" s="296"/>
      <c r="C7" s="292"/>
      <c r="D7" s="294"/>
      <c r="E7" s="296"/>
    </row>
    <row r="8" spans="1:7" ht="18.75" customHeight="1" x14ac:dyDescent="0.2">
      <c r="A8" s="27" t="s">
        <v>7</v>
      </c>
      <c r="B8" s="78">
        <f>C8+D8+E8</f>
        <v>254</v>
      </c>
      <c r="C8" s="79"/>
      <c r="D8" s="80"/>
      <c r="E8" s="157">
        <v>254</v>
      </c>
    </row>
    <row r="9" spans="1:7" ht="15.75" x14ac:dyDescent="0.25">
      <c r="A9" s="1" t="s">
        <v>2</v>
      </c>
      <c r="B9" s="78">
        <f t="shared" ref="B9:B71" si="0">C9+D9+E9</f>
        <v>160</v>
      </c>
      <c r="C9" s="81">
        <v>34</v>
      </c>
      <c r="D9" s="81"/>
      <c r="E9" s="82">
        <v>126</v>
      </c>
      <c r="G9" s="14"/>
    </row>
    <row r="10" spans="1:7" ht="15.75" x14ac:dyDescent="0.25">
      <c r="A10" s="1" t="s">
        <v>3</v>
      </c>
      <c r="B10" s="78">
        <f t="shared" si="0"/>
        <v>3</v>
      </c>
      <c r="C10" s="81"/>
      <c r="D10" s="81">
        <v>3</v>
      </c>
      <c r="E10" s="83"/>
    </row>
    <row r="11" spans="1:7" ht="15.75" x14ac:dyDescent="0.25">
      <c r="A11" s="1" t="s">
        <v>4</v>
      </c>
      <c r="B11" s="78">
        <f t="shared" si="0"/>
        <v>6</v>
      </c>
      <c r="C11" s="81"/>
      <c r="D11" s="81">
        <v>6</v>
      </c>
      <c r="E11" s="83"/>
    </row>
    <row r="12" spans="1:7" ht="15.75" x14ac:dyDescent="0.25">
      <c r="A12" s="1" t="s">
        <v>11</v>
      </c>
      <c r="B12" s="78">
        <f t="shared" si="0"/>
        <v>3.5</v>
      </c>
      <c r="C12" s="81"/>
      <c r="D12" s="81">
        <v>3.2</v>
      </c>
      <c r="E12" s="83">
        <v>0.3</v>
      </c>
    </row>
    <row r="13" spans="1:7" ht="15.75" x14ac:dyDescent="0.25">
      <c r="A13" s="1" t="s">
        <v>6</v>
      </c>
      <c r="B13" s="78">
        <f t="shared" si="0"/>
        <v>42</v>
      </c>
      <c r="C13" s="81"/>
      <c r="D13" s="81">
        <v>42</v>
      </c>
      <c r="E13" s="83"/>
    </row>
    <row r="14" spans="1:7" ht="15.75" x14ac:dyDescent="0.25">
      <c r="A14" s="28" t="s">
        <v>15</v>
      </c>
      <c r="B14" s="78">
        <f t="shared" si="0"/>
        <v>70</v>
      </c>
      <c r="C14" s="84"/>
      <c r="D14" s="84">
        <v>61</v>
      </c>
      <c r="E14" s="83">
        <v>9</v>
      </c>
    </row>
    <row r="15" spans="1:7" ht="15.75" x14ac:dyDescent="0.25">
      <c r="A15" s="1" t="s">
        <v>5</v>
      </c>
      <c r="B15" s="78">
        <f t="shared" si="0"/>
        <v>23.5</v>
      </c>
      <c r="C15" s="81"/>
      <c r="D15" s="81">
        <v>23.1</v>
      </c>
      <c r="E15" s="83">
        <v>0.4</v>
      </c>
    </row>
    <row r="16" spans="1:7" ht="15.75" x14ac:dyDescent="0.25">
      <c r="A16" s="29" t="s">
        <v>19</v>
      </c>
      <c r="B16" s="78">
        <f t="shared" si="0"/>
        <v>135</v>
      </c>
      <c r="C16" s="85"/>
      <c r="D16" s="85">
        <v>90.3</v>
      </c>
      <c r="E16" s="83">
        <v>44.7</v>
      </c>
    </row>
    <row r="17" spans="1:5" ht="15.75" x14ac:dyDescent="0.25">
      <c r="A17" s="30" t="s">
        <v>233</v>
      </c>
      <c r="B17" s="78">
        <f t="shared" si="0"/>
        <v>127</v>
      </c>
      <c r="C17" s="85"/>
      <c r="D17" s="81">
        <v>122</v>
      </c>
      <c r="E17" s="83">
        <v>5</v>
      </c>
    </row>
    <row r="18" spans="1:5" ht="15.75" x14ac:dyDescent="0.25">
      <c r="A18" s="2" t="s">
        <v>80</v>
      </c>
      <c r="B18" s="78">
        <f t="shared" si="0"/>
        <v>86.5</v>
      </c>
      <c r="C18" s="81">
        <v>80.7</v>
      </c>
      <c r="D18" s="81">
        <v>5</v>
      </c>
      <c r="E18" s="83">
        <v>0.8</v>
      </c>
    </row>
    <row r="19" spans="1:5" ht="15.75" x14ac:dyDescent="0.25">
      <c r="A19" s="2" t="s">
        <v>44</v>
      </c>
      <c r="B19" s="78">
        <f t="shared" si="0"/>
        <v>37.5</v>
      </c>
      <c r="C19" s="81">
        <v>35.299999999999997</v>
      </c>
      <c r="D19" s="81">
        <v>1.6</v>
      </c>
      <c r="E19" s="83">
        <v>0.6</v>
      </c>
    </row>
    <row r="20" spans="1:5" ht="15.75" x14ac:dyDescent="0.25">
      <c r="A20" s="2" t="s">
        <v>18</v>
      </c>
      <c r="B20" s="78">
        <f t="shared" si="0"/>
        <v>58.099999999999994</v>
      </c>
      <c r="C20" s="81">
        <v>54.3</v>
      </c>
      <c r="D20" s="81">
        <v>3.3</v>
      </c>
      <c r="E20" s="83">
        <v>0.5</v>
      </c>
    </row>
    <row r="21" spans="1:5" ht="15.75" x14ac:dyDescent="0.25">
      <c r="A21" s="2" t="s">
        <v>43</v>
      </c>
      <c r="B21" s="78">
        <f t="shared" si="0"/>
        <v>65.7</v>
      </c>
      <c r="C21" s="81">
        <v>64</v>
      </c>
      <c r="D21" s="81">
        <v>1.2</v>
      </c>
      <c r="E21" s="83">
        <v>0.5</v>
      </c>
    </row>
    <row r="22" spans="1:5" ht="15.75" x14ac:dyDescent="0.25">
      <c r="A22" s="2" t="s">
        <v>45</v>
      </c>
      <c r="B22" s="78">
        <f t="shared" si="0"/>
        <v>71.099999999999994</v>
      </c>
      <c r="C22" s="81">
        <v>66.2</v>
      </c>
      <c r="D22" s="81">
        <v>3.6</v>
      </c>
      <c r="E22" s="83">
        <v>1.3</v>
      </c>
    </row>
    <row r="23" spans="1:5" ht="15.75" x14ac:dyDescent="0.25">
      <c r="A23" s="2" t="s">
        <v>46</v>
      </c>
      <c r="B23" s="78">
        <f t="shared" si="0"/>
        <v>34.1</v>
      </c>
      <c r="C23" s="81">
        <v>32</v>
      </c>
      <c r="D23" s="81">
        <v>1.5</v>
      </c>
      <c r="E23" s="83">
        <v>0.6</v>
      </c>
    </row>
    <row r="24" spans="1:5" ht="15.75" x14ac:dyDescent="0.25">
      <c r="A24" s="2" t="s">
        <v>47</v>
      </c>
      <c r="B24" s="78">
        <f t="shared" si="0"/>
        <v>35.6</v>
      </c>
      <c r="C24" s="81">
        <v>34.1</v>
      </c>
      <c r="D24" s="81">
        <v>1.2</v>
      </c>
      <c r="E24" s="83">
        <v>0.3</v>
      </c>
    </row>
    <row r="25" spans="1:5" ht="15.75" x14ac:dyDescent="0.25">
      <c r="A25" s="2" t="s">
        <v>48</v>
      </c>
      <c r="B25" s="78">
        <f t="shared" si="0"/>
        <v>58.800000000000004</v>
      </c>
      <c r="C25" s="81">
        <v>55.1</v>
      </c>
      <c r="D25" s="81">
        <v>3.1</v>
      </c>
      <c r="E25" s="83">
        <v>0.6</v>
      </c>
    </row>
    <row r="26" spans="1:5" ht="15.75" x14ac:dyDescent="0.25">
      <c r="A26" s="2" t="s">
        <v>92</v>
      </c>
      <c r="B26" s="78">
        <f t="shared" si="0"/>
        <v>56.099999999999994</v>
      </c>
      <c r="C26" s="81">
        <v>53.8</v>
      </c>
      <c r="D26" s="81">
        <v>1.9</v>
      </c>
      <c r="E26" s="83">
        <v>0.4</v>
      </c>
    </row>
    <row r="27" spans="1:5" ht="15.75" x14ac:dyDescent="0.25">
      <c r="A27" s="2" t="s">
        <v>49</v>
      </c>
      <c r="B27" s="78">
        <f t="shared" si="0"/>
        <v>37.599999999999994</v>
      </c>
      <c r="C27" s="81">
        <v>35.299999999999997</v>
      </c>
      <c r="D27" s="81">
        <v>2</v>
      </c>
      <c r="E27" s="83">
        <v>0.3</v>
      </c>
    </row>
    <row r="28" spans="1:5" ht="15.75" x14ac:dyDescent="0.25">
      <c r="A28" s="2" t="s">
        <v>50</v>
      </c>
      <c r="B28" s="78">
        <f t="shared" si="0"/>
        <v>31.6</v>
      </c>
      <c r="C28" s="81">
        <v>29.3</v>
      </c>
      <c r="D28" s="81">
        <v>2</v>
      </c>
      <c r="E28" s="83">
        <v>0.3</v>
      </c>
    </row>
    <row r="29" spans="1:5" ht="15.75" x14ac:dyDescent="0.25">
      <c r="A29" s="2" t="s">
        <v>51</v>
      </c>
      <c r="B29" s="78">
        <f t="shared" si="0"/>
        <v>74.400000000000006</v>
      </c>
      <c r="C29" s="81">
        <v>70.400000000000006</v>
      </c>
      <c r="D29" s="81">
        <v>3.4</v>
      </c>
      <c r="E29" s="83">
        <v>0.6</v>
      </c>
    </row>
    <row r="30" spans="1:5" ht="15.75" x14ac:dyDescent="0.25">
      <c r="A30" s="2" t="s">
        <v>52</v>
      </c>
      <c r="B30" s="78">
        <f t="shared" si="0"/>
        <v>38.199999999999996</v>
      </c>
      <c r="C30" s="81">
        <v>36.299999999999997</v>
      </c>
      <c r="D30" s="81">
        <v>1</v>
      </c>
      <c r="E30" s="83">
        <v>0.9</v>
      </c>
    </row>
    <row r="31" spans="1:5" ht="15.75" x14ac:dyDescent="0.25">
      <c r="A31" s="2" t="s">
        <v>53</v>
      </c>
      <c r="B31" s="78">
        <f t="shared" si="0"/>
        <v>46.400000000000006</v>
      </c>
      <c r="C31" s="81">
        <v>44.1</v>
      </c>
      <c r="D31" s="81">
        <v>1.7</v>
      </c>
      <c r="E31" s="83">
        <v>0.6</v>
      </c>
    </row>
    <row r="32" spans="1:5" ht="15.75" x14ac:dyDescent="0.25">
      <c r="A32" s="2" t="s">
        <v>54</v>
      </c>
      <c r="B32" s="78">
        <f t="shared" si="0"/>
        <v>35.4</v>
      </c>
      <c r="C32" s="81">
        <v>30.9</v>
      </c>
      <c r="D32" s="81">
        <v>3.4</v>
      </c>
      <c r="E32" s="83">
        <v>1.1000000000000001</v>
      </c>
    </row>
    <row r="33" spans="1:6" ht="15.75" x14ac:dyDescent="0.25">
      <c r="A33" s="2" t="s">
        <v>55</v>
      </c>
      <c r="B33" s="78">
        <f t="shared" si="0"/>
        <v>62</v>
      </c>
      <c r="C33" s="81">
        <v>59</v>
      </c>
      <c r="D33" s="81">
        <v>2.4</v>
      </c>
      <c r="E33" s="83">
        <v>0.6</v>
      </c>
    </row>
    <row r="34" spans="1:6" ht="15.75" x14ac:dyDescent="0.25">
      <c r="A34" s="2" t="s">
        <v>56</v>
      </c>
      <c r="B34" s="78">
        <f t="shared" si="0"/>
        <v>58.399999999999991</v>
      </c>
      <c r="C34" s="86">
        <v>55.3</v>
      </c>
      <c r="D34" s="81">
        <v>2.2999999999999998</v>
      </c>
      <c r="E34" s="83">
        <v>0.8</v>
      </c>
    </row>
    <row r="35" spans="1:6" ht="15.75" x14ac:dyDescent="0.25">
      <c r="A35" s="2" t="s">
        <v>57</v>
      </c>
      <c r="B35" s="78">
        <f t="shared" si="0"/>
        <v>43.3</v>
      </c>
      <c r="C35" s="86">
        <v>40.5</v>
      </c>
      <c r="D35" s="81">
        <v>2.5</v>
      </c>
      <c r="E35" s="83">
        <v>0.3</v>
      </c>
    </row>
    <row r="36" spans="1:6" ht="15.75" x14ac:dyDescent="0.25">
      <c r="A36" s="2" t="s">
        <v>58</v>
      </c>
      <c r="B36" s="78">
        <f t="shared" si="0"/>
        <v>50.400000000000006</v>
      </c>
      <c r="C36" s="86">
        <v>45.7</v>
      </c>
      <c r="D36" s="81">
        <v>4.2</v>
      </c>
      <c r="E36" s="83">
        <v>0.5</v>
      </c>
    </row>
    <row r="37" spans="1:6" ht="15.75" x14ac:dyDescent="0.25">
      <c r="A37" s="2" t="s">
        <v>59</v>
      </c>
      <c r="B37" s="78">
        <f t="shared" si="0"/>
        <v>52</v>
      </c>
      <c r="C37" s="86">
        <v>48.9</v>
      </c>
      <c r="D37" s="81">
        <v>2.9</v>
      </c>
      <c r="E37" s="83">
        <v>0.2</v>
      </c>
    </row>
    <row r="38" spans="1:6" ht="15.75" x14ac:dyDescent="0.25">
      <c r="A38" s="2" t="s">
        <v>60</v>
      </c>
      <c r="B38" s="78">
        <f t="shared" si="0"/>
        <v>54.1</v>
      </c>
      <c r="C38" s="86">
        <v>52.5</v>
      </c>
      <c r="D38" s="81">
        <v>1.5</v>
      </c>
      <c r="E38" s="83">
        <v>0.1</v>
      </c>
    </row>
    <row r="39" spans="1:6" ht="15.75" x14ac:dyDescent="0.25">
      <c r="A39" s="2" t="s">
        <v>61</v>
      </c>
      <c r="B39" s="78">
        <f t="shared" si="0"/>
        <v>66.8</v>
      </c>
      <c r="C39" s="86">
        <v>64.8</v>
      </c>
      <c r="D39" s="81">
        <v>1.2</v>
      </c>
      <c r="E39" s="83">
        <v>0.8</v>
      </c>
    </row>
    <row r="40" spans="1:6" ht="15.75" x14ac:dyDescent="0.25">
      <c r="A40" s="2" t="s">
        <v>62</v>
      </c>
      <c r="B40" s="78">
        <f t="shared" si="0"/>
        <v>70.3</v>
      </c>
      <c r="C40" s="86">
        <v>66.900000000000006</v>
      </c>
      <c r="D40" s="81">
        <v>2.6</v>
      </c>
      <c r="E40" s="83">
        <v>0.8</v>
      </c>
    </row>
    <row r="41" spans="1:6" ht="15.75" x14ac:dyDescent="0.25">
      <c r="A41" s="2" t="s">
        <v>63</v>
      </c>
      <c r="B41" s="78">
        <f t="shared" si="0"/>
        <v>75.7</v>
      </c>
      <c r="C41" s="86">
        <v>74.2</v>
      </c>
      <c r="D41" s="81">
        <v>0.5</v>
      </c>
      <c r="E41" s="83">
        <v>1</v>
      </c>
    </row>
    <row r="42" spans="1:6" ht="15.75" x14ac:dyDescent="0.25">
      <c r="A42" s="2" t="s">
        <v>64</v>
      </c>
      <c r="B42" s="78">
        <f t="shared" si="0"/>
        <v>71.100000000000009</v>
      </c>
      <c r="C42" s="86">
        <v>69.400000000000006</v>
      </c>
      <c r="D42" s="81">
        <v>0.8</v>
      </c>
      <c r="E42" s="83">
        <v>0.9</v>
      </c>
    </row>
    <row r="43" spans="1:6" ht="15.75" x14ac:dyDescent="0.25">
      <c r="A43" s="2" t="s">
        <v>65</v>
      </c>
      <c r="B43" s="78">
        <f t="shared" si="0"/>
        <v>46.800000000000004</v>
      </c>
      <c r="C43" s="86">
        <v>43.7</v>
      </c>
      <c r="D43" s="81">
        <v>2.6</v>
      </c>
      <c r="E43" s="83">
        <v>0.5</v>
      </c>
    </row>
    <row r="44" spans="1:6" ht="15.75" x14ac:dyDescent="0.25">
      <c r="A44" s="2" t="s">
        <v>66</v>
      </c>
      <c r="B44" s="78">
        <f t="shared" si="0"/>
        <v>51.699999999999996</v>
      </c>
      <c r="C44" s="86">
        <v>48.8</v>
      </c>
      <c r="D44" s="81">
        <v>2.1</v>
      </c>
      <c r="E44" s="83">
        <v>0.8</v>
      </c>
    </row>
    <row r="45" spans="1:6" ht="15.75" x14ac:dyDescent="0.25">
      <c r="A45" s="2" t="s">
        <v>67</v>
      </c>
      <c r="B45" s="78">
        <f t="shared" si="0"/>
        <v>61</v>
      </c>
      <c r="C45" s="86">
        <v>58.4</v>
      </c>
      <c r="D45" s="81">
        <v>1.9</v>
      </c>
      <c r="E45" s="83">
        <v>0.7</v>
      </c>
    </row>
    <row r="46" spans="1:6" ht="15.75" x14ac:dyDescent="0.25">
      <c r="A46" s="158" t="s">
        <v>22</v>
      </c>
      <c r="B46" s="78">
        <f t="shared" si="0"/>
        <v>27.1</v>
      </c>
      <c r="C46" s="159">
        <v>23.6</v>
      </c>
      <c r="D46" s="84">
        <v>3</v>
      </c>
      <c r="E46" s="160">
        <v>0.5</v>
      </c>
      <c r="F46" s="153"/>
    </row>
    <row r="47" spans="1:6" ht="15.75" x14ac:dyDescent="0.25">
      <c r="A47" s="2" t="s">
        <v>87</v>
      </c>
      <c r="B47" s="78">
        <f t="shared" si="0"/>
        <v>7.8</v>
      </c>
      <c r="C47" s="86"/>
      <c r="D47" s="81">
        <v>3.2</v>
      </c>
      <c r="E47" s="83">
        <v>4.5999999999999996</v>
      </c>
    </row>
    <row r="48" spans="1:6" ht="15.75" x14ac:dyDescent="0.25">
      <c r="A48" s="2" t="s">
        <v>88</v>
      </c>
      <c r="B48" s="78">
        <f t="shared" si="0"/>
        <v>7.3</v>
      </c>
      <c r="C48" s="86"/>
      <c r="D48" s="81">
        <v>3</v>
      </c>
      <c r="E48" s="83">
        <v>4.3</v>
      </c>
    </row>
    <row r="49" spans="1:5" ht="15.75" x14ac:dyDescent="0.25">
      <c r="A49" s="2" t="s">
        <v>36</v>
      </c>
      <c r="B49" s="78">
        <f t="shared" si="0"/>
        <v>6.2</v>
      </c>
      <c r="C49" s="86"/>
      <c r="D49" s="81">
        <v>3</v>
      </c>
      <c r="E49" s="83">
        <v>3.2</v>
      </c>
    </row>
    <row r="50" spans="1:5" ht="15.75" x14ac:dyDescent="0.25">
      <c r="A50" s="2" t="s">
        <v>89</v>
      </c>
      <c r="B50" s="78">
        <f t="shared" si="0"/>
        <v>3.9</v>
      </c>
      <c r="C50" s="86"/>
      <c r="D50" s="81">
        <v>1.1000000000000001</v>
      </c>
      <c r="E50" s="83">
        <v>2.8</v>
      </c>
    </row>
    <row r="51" spans="1:5" ht="15.75" x14ac:dyDescent="0.25">
      <c r="A51" s="2" t="s">
        <v>234</v>
      </c>
      <c r="B51" s="78">
        <f t="shared" si="0"/>
        <v>2</v>
      </c>
      <c r="C51" s="86"/>
      <c r="D51" s="81"/>
      <c r="E51" s="83">
        <v>2</v>
      </c>
    </row>
    <row r="52" spans="1:5" ht="15.75" x14ac:dyDescent="0.25">
      <c r="A52" s="2" t="s">
        <v>124</v>
      </c>
      <c r="B52" s="78">
        <f t="shared" si="0"/>
        <v>1.1000000000000001</v>
      </c>
      <c r="C52" s="86"/>
      <c r="D52" s="81">
        <v>0.6</v>
      </c>
      <c r="E52" s="83">
        <v>0.5</v>
      </c>
    </row>
    <row r="53" spans="1:5" ht="15.75" x14ac:dyDescent="0.25">
      <c r="A53" s="31" t="s">
        <v>142</v>
      </c>
      <c r="B53" s="78">
        <f t="shared" si="0"/>
        <v>1</v>
      </c>
      <c r="C53" s="86"/>
      <c r="D53" s="81"/>
      <c r="E53" s="83">
        <v>1</v>
      </c>
    </row>
    <row r="54" spans="1:5" ht="15.75" x14ac:dyDescent="0.25">
      <c r="A54" s="2" t="s">
        <v>228</v>
      </c>
      <c r="B54" s="78">
        <f t="shared" si="0"/>
        <v>7.5</v>
      </c>
      <c r="C54" s="86"/>
      <c r="D54" s="81">
        <v>1.8</v>
      </c>
      <c r="E54" s="83">
        <v>5.7</v>
      </c>
    </row>
    <row r="55" spans="1:5" ht="15.75" x14ac:dyDescent="0.25">
      <c r="A55" s="2" t="s">
        <v>229</v>
      </c>
      <c r="B55" s="78">
        <f t="shared" si="0"/>
        <v>4.8999999999999995</v>
      </c>
      <c r="C55" s="86"/>
      <c r="D55" s="81">
        <v>0.3</v>
      </c>
      <c r="E55" s="83">
        <v>4.5999999999999996</v>
      </c>
    </row>
    <row r="56" spans="1:5" ht="15.75" x14ac:dyDescent="0.25">
      <c r="A56" s="2" t="s">
        <v>77</v>
      </c>
      <c r="B56" s="78">
        <f t="shared" si="0"/>
        <v>45.3</v>
      </c>
      <c r="C56" s="86"/>
      <c r="D56" s="81">
        <v>40.299999999999997</v>
      </c>
      <c r="E56" s="83">
        <v>5</v>
      </c>
    </row>
    <row r="57" spans="1:5" ht="15.75" x14ac:dyDescent="0.25">
      <c r="A57" s="2" t="s">
        <v>154</v>
      </c>
      <c r="B57" s="78">
        <f t="shared" si="0"/>
        <v>4.9000000000000004</v>
      </c>
      <c r="C57" s="86"/>
      <c r="D57" s="81"/>
      <c r="E57" s="83">
        <v>4.9000000000000004</v>
      </c>
    </row>
    <row r="58" spans="1:5" ht="15.75" x14ac:dyDescent="0.25">
      <c r="A58" s="2" t="s">
        <v>230</v>
      </c>
      <c r="B58" s="78">
        <f t="shared" si="0"/>
        <v>5.8</v>
      </c>
      <c r="C58" s="86"/>
      <c r="D58" s="81">
        <v>0.8</v>
      </c>
      <c r="E58" s="83">
        <v>5</v>
      </c>
    </row>
    <row r="59" spans="1:5" ht="15.75" x14ac:dyDescent="0.25">
      <c r="A59" s="2" t="s">
        <v>90</v>
      </c>
      <c r="B59" s="78">
        <f t="shared" si="0"/>
        <v>30.4</v>
      </c>
      <c r="C59" s="86"/>
      <c r="D59" s="81">
        <v>28</v>
      </c>
      <c r="E59" s="83">
        <v>2.4</v>
      </c>
    </row>
    <row r="60" spans="1:5" ht="15.75" x14ac:dyDescent="0.25">
      <c r="A60" s="2" t="s">
        <v>78</v>
      </c>
      <c r="B60" s="78">
        <f t="shared" si="0"/>
        <v>71</v>
      </c>
      <c r="C60" s="86"/>
      <c r="D60" s="81">
        <v>54</v>
      </c>
      <c r="E60" s="83">
        <v>17</v>
      </c>
    </row>
    <row r="61" spans="1:5" ht="15.75" x14ac:dyDescent="0.25">
      <c r="A61" s="2" t="s">
        <v>68</v>
      </c>
      <c r="B61" s="78">
        <f t="shared" si="0"/>
        <v>10.1</v>
      </c>
      <c r="C61" s="86"/>
      <c r="D61" s="81">
        <v>1.7</v>
      </c>
      <c r="E61" s="83">
        <v>8.4</v>
      </c>
    </row>
    <row r="62" spans="1:5" ht="15.75" x14ac:dyDescent="0.25">
      <c r="A62" s="2" t="s">
        <v>91</v>
      </c>
      <c r="B62" s="78">
        <f t="shared" si="0"/>
        <v>2.6</v>
      </c>
      <c r="C62" s="86"/>
      <c r="D62" s="81"/>
      <c r="E62" s="83">
        <v>2.6</v>
      </c>
    </row>
    <row r="63" spans="1:5" ht="15.75" x14ac:dyDescent="0.25">
      <c r="A63" s="2" t="s">
        <v>96</v>
      </c>
      <c r="B63" s="78">
        <f t="shared" si="0"/>
        <v>8.5</v>
      </c>
      <c r="C63" s="86"/>
      <c r="D63" s="81"/>
      <c r="E63" s="83">
        <v>8.5</v>
      </c>
    </row>
    <row r="64" spans="1:5" ht="15.75" x14ac:dyDescent="0.25">
      <c r="A64" s="2" t="s">
        <v>81</v>
      </c>
      <c r="B64" s="78">
        <f t="shared" si="0"/>
        <v>4.7</v>
      </c>
      <c r="C64" s="86"/>
      <c r="D64" s="81">
        <v>0.3</v>
      </c>
      <c r="E64" s="83">
        <v>4.4000000000000004</v>
      </c>
    </row>
    <row r="65" spans="1:6" ht="15.75" x14ac:dyDescent="0.25">
      <c r="A65" s="89" t="s">
        <v>23</v>
      </c>
      <c r="B65" s="78">
        <f t="shared" si="0"/>
        <v>5</v>
      </c>
      <c r="C65" s="86"/>
      <c r="D65" s="81">
        <v>5</v>
      </c>
      <c r="E65" s="83"/>
    </row>
    <row r="66" spans="1:6" ht="15.75" x14ac:dyDescent="0.25">
      <c r="A66" s="89" t="s">
        <v>231</v>
      </c>
      <c r="B66" s="78">
        <f t="shared" si="0"/>
        <v>15</v>
      </c>
      <c r="C66" s="86">
        <v>0.2</v>
      </c>
      <c r="D66" s="81">
        <v>14.3</v>
      </c>
      <c r="E66" s="83">
        <v>0.5</v>
      </c>
    </row>
    <row r="67" spans="1:6" ht="15.75" x14ac:dyDescent="0.25">
      <c r="A67" s="2" t="s">
        <v>8</v>
      </c>
      <c r="B67" s="78">
        <f t="shared" si="0"/>
        <v>2.4</v>
      </c>
      <c r="C67" s="86"/>
      <c r="D67" s="81"/>
      <c r="E67" s="83">
        <v>2.4</v>
      </c>
    </row>
    <row r="68" spans="1:6" ht="15.75" x14ac:dyDescent="0.25">
      <c r="A68" s="2" t="s">
        <v>12</v>
      </c>
      <c r="B68" s="78">
        <f t="shared" si="0"/>
        <v>102</v>
      </c>
      <c r="C68" s="86">
        <v>98</v>
      </c>
      <c r="D68" s="81">
        <v>2.2000000000000002</v>
      </c>
      <c r="E68" s="83">
        <v>1.8</v>
      </c>
    </row>
    <row r="69" spans="1:6" ht="15.75" x14ac:dyDescent="0.25">
      <c r="A69" s="1" t="s">
        <v>13</v>
      </c>
      <c r="B69" s="78">
        <f t="shared" si="0"/>
        <v>59</v>
      </c>
      <c r="C69" s="81">
        <v>59</v>
      </c>
      <c r="D69" s="81"/>
      <c r="E69" s="83"/>
    </row>
    <row r="70" spans="1:6" ht="15.75" x14ac:dyDescent="0.25">
      <c r="A70" s="1" t="s">
        <v>1</v>
      </c>
      <c r="B70" s="78">
        <f t="shared" si="0"/>
        <v>2</v>
      </c>
      <c r="C70" s="81"/>
      <c r="D70" s="81">
        <v>2</v>
      </c>
      <c r="E70" s="83"/>
    </row>
    <row r="71" spans="1:6" ht="15.75" x14ac:dyDescent="0.25">
      <c r="A71" s="2" t="s">
        <v>9</v>
      </c>
      <c r="B71" s="78">
        <f t="shared" si="0"/>
        <v>17</v>
      </c>
      <c r="C71" s="86">
        <v>17</v>
      </c>
      <c r="D71" s="81"/>
      <c r="E71" s="83"/>
    </row>
    <row r="72" spans="1:6" ht="15.75" x14ac:dyDescent="0.25">
      <c r="A72" s="1" t="s">
        <v>270</v>
      </c>
      <c r="B72" s="78">
        <f t="shared" ref="B72:B76" si="1">C72+D72+E72</f>
        <v>12</v>
      </c>
      <c r="C72" s="81"/>
      <c r="D72" s="81">
        <v>12</v>
      </c>
      <c r="E72" s="83"/>
    </row>
    <row r="73" spans="1:6" ht="15.75" x14ac:dyDescent="0.25">
      <c r="A73" s="1" t="s">
        <v>17</v>
      </c>
      <c r="B73" s="78">
        <f t="shared" si="1"/>
        <v>85</v>
      </c>
      <c r="C73" s="81">
        <v>50</v>
      </c>
      <c r="D73" s="81">
        <v>35</v>
      </c>
      <c r="E73" s="83"/>
    </row>
    <row r="74" spans="1:6" ht="15.75" x14ac:dyDescent="0.25">
      <c r="A74" s="1" t="s">
        <v>14</v>
      </c>
      <c r="B74" s="78">
        <f t="shared" si="1"/>
        <v>57.1</v>
      </c>
      <c r="C74" s="81">
        <v>57.1</v>
      </c>
      <c r="D74" s="81"/>
      <c r="E74" s="83"/>
    </row>
    <row r="75" spans="1:6" ht="15.75" x14ac:dyDescent="0.25">
      <c r="A75" s="34" t="s">
        <v>83</v>
      </c>
      <c r="B75" s="78">
        <f t="shared" si="1"/>
        <v>43.300000000000004</v>
      </c>
      <c r="C75" s="81">
        <v>39.700000000000003</v>
      </c>
      <c r="D75" s="81">
        <v>3.5</v>
      </c>
      <c r="E75" s="83">
        <v>0.1</v>
      </c>
      <c r="F75" s="33"/>
    </row>
    <row r="76" spans="1:6" ht="15.75" x14ac:dyDescent="0.25">
      <c r="A76" s="88" t="s">
        <v>42</v>
      </c>
      <c r="B76" s="78">
        <f t="shared" si="1"/>
        <v>2.7</v>
      </c>
      <c r="C76" s="87"/>
      <c r="D76" s="87">
        <v>2.7</v>
      </c>
      <c r="E76" s="83"/>
      <c r="F76" s="33"/>
    </row>
    <row r="77" spans="1:6" ht="15.75" x14ac:dyDescent="0.2">
      <c r="A77" s="32" t="s">
        <v>232</v>
      </c>
      <c r="B77" s="161">
        <f>SUM(B8:B76)</f>
        <v>3009.2999999999997</v>
      </c>
      <c r="C77" s="161">
        <f t="shared" ref="C77:E77" si="2">SUM(C8:C76)</f>
        <v>1828.5</v>
      </c>
      <c r="D77" s="161">
        <f t="shared" si="2"/>
        <v>631.80000000000018</v>
      </c>
      <c r="E77" s="162">
        <f t="shared" si="2"/>
        <v>549.00000000000011</v>
      </c>
      <c r="F77" s="153"/>
    </row>
    <row r="78" spans="1:6" x14ac:dyDescent="0.2">
      <c r="A78" s="12"/>
      <c r="B78" s="12"/>
      <c r="C78" s="12"/>
      <c r="D78" s="12"/>
      <c r="E78" s="12"/>
    </row>
    <row r="79" spans="1:6" x14ac:dyDescent="0.2">
      <c r="A79" s="12"/>
      <c r="B79" s="12"/>
      <c r="C79" s="12"/>
      <c r="D79" s="12"/>
      <c r="E79" s="12"/>
    </row>
    <row r="80" spans="1:6" x14ac:dyDescent="0.2">
      <c r="A80" s="12"/>
      <c r="B80" s="12"/>
      <c r="C80" s="12"/>
      <c r="D80" s="12"/>
      <c r="E80" s="12"/>
    </row>
    <row r="81" spans="1:5" x14ac:dyDescent="0.2">
      <c r="A81" s="12"/>
      <c r="B81" s="12"/>
      <c r="C81" s="12"/>
      <c r="D81" s="12"/>
      <c r="E81" s="12"/>
    </row>
  </sheetData>
  <mergeCells count="6">
    <mergeCell ref="A2:D2"/>
    <mergeCell ref="C6:C7"/>
    <mergeCell ref="D6:D7"/>
    <mergeCell ref="E6:E7"/>
    <mergeCell ref="B5:B7"/>
    <mergeCell ref="A5:A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7"/>
  <sheetViews>
    <sheetView tabSelected="1" topLeftCell="A157" workbookViewId="0">
      <selection activeCell="A131" sqref="A131"/>
    </sheetView>
  </sheetViews>
  <sheetFormatPr defaultRowHeight="12.75" x14ac:dyDescent="0.2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</cols>
  <sheetData>
    <row r="1" spans="1:5" x14ac:dyDescent="0.2">
      <c r="A1" s="91"/>
      <c r="B1" s="12"/>
      <c r="C1" s="12"/>
      <c r="D1" s="12"/>
    </row>
    <row r="2" spans="1:5" ht="15" x14ac:dyDescent="0.25">
      <c r="A2" s="91"/>
      <c r="B2" s="5" t="s">
        <v>235</v>
      </c>
      <c r="C2" s="5"/>
      <c r="D2" s="5"/>
    </row>
    <row r="3" spans="1:5" ht="15" x14ac:dyDescent="0.25">
      <c r="A3" s="91"/>
      <c r="B3" s="5" t="s">
        <v>263</v>
      </c>
      <c r="C3" s="5"/>
      <c r="D3" s="5"/>
    </row>
    <row r="4" spans="1:5" ht="15" x14ac:dyDescent="0.25">
      <c r="A4" s="91"/>
      <c r="B4" s="5" t="s">
        <v>125</v>
      </c>
      <c r="C4" s="5"/>
      <c r="D4" s="5"/>
    </row>
    <row r="5" spans="1:5" x14ac:dyDescent="0.2">
      <c r="A5" s="91"/>
      <c r="B5" s="12"/>
      <c r="C5" s="12"/>
      <c r="D5" s="12"/>
    </row>
    <row r="6" spans="1:5" ht="15.75" x14ac:dyDescent="0.25">
      <c r="A6" s="90" t="s">
        <v>264</v>
      </c>
      <c r="B6" s="90"/>
      <c r="C6" s="90"/>
      <c r="D6" s="90"/>
    </row>
    <row r="7" spans="1:5" ht="2.25" customHeight="1" x14ac:dyDescent="0.25">
      <c r="A7" s="90"/>
      <c r="B7" s="90"/>
      <c r="C7" s="90"/>
      <c r="D7" s="90"/>
    </row>
    <row r="8" spans="1:5" ht="15.75" x14ac:dyDescent="0.25">
      <c r="A8" s="92" t="s">
        <v>126</v>
      </c>
      <c r="B8" s="92"/>
      <c r="C8" s="92"/>
      <c r="D8" s="92"/>
    </row>
    <row r="9" spans="1:5" ht="15.75" x14ac:dyDescent="0.25">
      <c r="A9" s="92"/>
      <c r="B9" s="92"/>
      <c r="C9" s="92"/>
      <c r="D9" s="92"/>
    </row>
    <row r="10" spans="1:5" ht="15.75" customHeight="1" x14ac:dyDescent="0.2">
      <c r="A10" s="250" t="s">
        <v>167</v>
      </c>
      <c r="B10" s="250"/>
      <c r="C10" s="250"/>
      <c r="D10" s="250"/>
      <c r="E10" s="250"/>
    </row>
    <row r="11" spans="1:5" ht="15.75" x14ac:dyDescent="0.25">
      <c r="A11" s="93"/>
      <c r="B11" s="93"/>
      <c r="C11" s="93"/>
      <c r="D11" s="92"/>
    </row>
    <row r="12" spans="1:5" ht="15" x14ac:dyDescent="0.2">
      <c r="A12" s="295" t="s">
        <v>127</v>
      </c>
      <c r="B12" s="295" t="s">
        <v>128</v>
      </c>
      <c r="C12" s="294" t="s">
        <v>129</v>
      </c>
      <c r="D12" s="299"/>
      <c r="E12" s="94"/>
    </row>
    <row r="13" spans="1:5" ht="15.75" x14ac:dyDescent="0.2">
      <c r="A13" s="297"/>
      <c r="B13" s="297"/>
      <c r="C13" s="300" t="s">
        <v>130</v>
      </c>
      <c r="D13" s="292"/>
      <c r="E13" s="301" t="s">
        <v>145</v>
      </c>
    </row>
    <row r="14" spans="1:5" ht="54.75" customHeight="1" x14ac:dyDescent="0.2">
      <c r="A14" s="298"/>
      <c r="B14" s="298"/>
      <c r="C14" s="95" t="s">
        <v>131</v>
      </c>
      <c r="D14" s="96" t="s">
        <v>123</v>
      </c>
      <c r="E14" s="302"/>
    </row>
    <row r="15" spans="1:5" ht="30.75" customHeight="1" x14ac:dyDescent="0.25">
      <c r="A15" s="169" t="s">
        <v>164</v>
      </c>
      <c r="B15" s="98"/>
      <c r="C15" s="99"/>
      <c r="D15" s="100"/>
      <c r="E15" s="101"/>
    </row>
    <row r="16" spans="1:5" ht="19.5" customHeight="1" x14ac:dyDescent="0.25">
      <c r="A16" s="102" t="s">
        <v>7</v>
      </c>
      <c r="B16" s="217">
        <v>366727.39</v>
      </c>
      <c r="C16" s="218">
        <v>11490.96</v>
      </c>
      <c r="D16" s="180"/>
      <c r="E16" s="180">
        <v>355236.43</v>
      </c>
    </row>
    <row r="17" spans="1:6" ht="18.75" customHeight="1" x14ac:dyDescent="0.25">
      <c r="A17" s="2" t="s">
        <v>236</v>
      </c>
      <c r="B17" s="100">
        <f>B16</f>
        <v>366727.39</v>
      </c>
      <c r="C17" s="100">
        <f>C16</f>
        <v>11490.96</v>
      </c>
      <c r="D17" s="98"/>
      <c r="E17" s="100">
        <f>E16</f>
        <v>355236.43</v>
      </c>
    </row>
    <row r="18" spans="1:6" ht="34.5" customHeight="1" x14ac:dyDescent="0.25">
      <c r="A18" s="104" t="s">
        <v>163</v>
      </c>
      <c r="B18" s="202"/>
      <c r="C18" s="116"/>
      <c r="D18" s="105"/>
      <c r="E18" s="101"/>
    </row>
    <row r="19" spans="1:6" ht="20.25" customHeight="1" x14ac:dyDescent="0.25">
      <c r="A19" s="102" t="s">
        <v>7</v>
      </c>
      <c r="B19" s="217">
        <v>191000</v>
      </c>
      <c r="C19" s="180">
        <v>45000</v>
      </c>
      <c r="D19" s="179"/>
      <c r="E19" s="176">
        <v>146000</v>
      </c>
      <c r="F19" s="33"/>
    </row>
    <row r="20" spans="1:6" ht="23.25" customHeight="1" x14ac:dyDescent="0.25">
      <c r="A20" s="2" t="s">
        <v>237</v>
      </c>
      <c r="B20" s="100">
        <f>B19</f>
        <v>191000</v>
      </c>
      <c r="C20" s="100">
        <f>C19</f>
        <v>45000</v>
      </c>
      <c r="D20" s="100"/>
      <c r="E20" s="100">
        <f>E19</f>
        <v>146000</v>
      </c>
    </row>
    <row r="21" spans="1:6" ht="45.75" customHeight="1" x14ac:dyDescent="0.25">
      <c r="A21" s="169" t="s">
        <v>162</v>
      </c>
      <c r="B21" s="167"/>
      <c r="C21" s="166"/>
      <c r="D21" s="107"/>
      <c r="E21" s="101"/>
    </row>
    <row r="22" spans="1:6" ht="18.75" customHeight="1" x14ac:dyDescent="0.25">
      <c r="A22" s="102" t="s">
        <v>7</v>
      </c>
      <c r="B22" s="189">
        <v>104419.28</v>
      </c>
      <c r="C22" s="189">
        <v>104419.28</v>
      </c>
      <c r="D22" s="108"/>
      <c r="E22" s="101"/>
    </row>
    <row r="23" spans="1:6" ht="21" customHeight="1" x14ac:dyDescent="0.25">
      <c r="A23" s="2" t="s">
        <v>238</v>
      </c>
      <c r="B23" s="109">
        <f>B22</f>
        <v>104419.28</v>
      </c>
      <c r="C23" s="109">
        <f>C22</f>
        <v>104419.28</v>
      </c>
      <c r="D23" s="106"/>
      <c r="E23" s="101"/>
    </row>
    <row r="24" spans="1:6" ht="32.25" customHeight="1" x14ac:dyDescent="0.25">
      <c r="A24" s="170" t="s">
        <v>276</v>
      </c>
      <c r="B24" s="175"/>
      <c r="C24" s="130"/>
      <c r="D24" s="110"/>
      <c r="E24" s="101"/>
    </row>
    <row r="25" spans="1:6" ht="19.5" customHeight="1" x14ac:dyDescent="0.25">
      <c r="A25" s="111" t="s">
        <v>7</v>
      </c>
      <c r="B25" s="216">
        <v>101272.07</v>
      </c>
      <c r="C25" s="130">
        <v>99272.07</v>
      </c>
      <c r="D25" s="110"/>
      <c r="E25" s="129">
        <v>2000</v>
      </c>
    </row>
    <row r="26" spans="1:6" ht="21" customHeight="1" x14ac:dyDescent="0.25">
      <c r="A26" s="2" t="s">
        <v>255</v>
      </c>
      <c r="B26" s="127">
        <f>B25</f>
        <v>101272.07</v>
      </c>
      <c r="C26" s="127">
        <f>C25</f>
        <v>99272.07</v>
      </c>
      <c r="D26" s="127"/>
      <c r="E26" s="127">
        <f t="shared" ref="E26" si="0">E25</f>
        <v>2000</v>
      </c>
    </row>
    <row r="27" spans="1:6" ht="22.5" customHeight="1" x14ac:dyDescent="0.25">
      <c r="A27" s="174" t="s">
        <v>161</v>
      </c>
      <c r="B27" s="110"/>
      <c r="C27" s="110"/>
      <c r="D27" s="110"/>
      <c r="E27" s="101"/>
    </row>
    <row r="28" spans="1:6" ht="19.5" customHeight="1" x14ac:dyDescent="0.25">
      <c r="A28" s="2" t="s">
        <v>7</v>
      </c>
      <c r="B28" s="168">
        <v>1477332.17</v>
      </c>
      <c r="C28" s="112">
        <v>298332.17</v>
      </c>
      <c r="D28" s="112"/>
      <c r="E28" s="130">
        <v>1179000</v>
      </c>
    </row>
    <row r="29" spans="1:6" ht="20.25" customHeight="1" x14ac:dyDescent="0.25">
      <c r="A29" s="2" t="s">
        <v>256</v>
      </c>
      <c r="B29" s="127">
        <f>B28</f>
        <v>1477332.17</v>
      </c>
      <c r="C29" s="127">
        <f>C28</f>
        <v>298332.17</v>
      </c>
      <c r="D29" s="127"/>
      <c r="E29" s="127">
        <f>E28</f>
        <v>1179000</v>
      </c>
    </row>
    <row r="30" spans="1:6" ht="61.5" customHeight="1" x14ac:dyDescent="0.25">
      <c r="A30" s="137" t="s">
        <v>160</v>
      </c>
      <c r="B30" s="127"/>
      <c r="C30" s="128"/>
      <c r="D30" s="107"/>
      <c r="E30" s="129"/>
    </row>
    <row r="31" spans="1:6" ht="19.5" customHeight="1" x14ac:dyDescent="0.25">
      <c r="A31" s="2" t="s">
        <v>7</v>
      </c>
      <c r="B31" s="175">
        <v>158441.51</v>
      </c>
      <c r="C31" s="176">
        <v>3996.76</v>
      </c>
      <c r="D31" s="177"/>
      <c r="E31" s="178">
        <v>154444.75</v>
      </c>
    </row>
    <row r="32" spans="1:6" ht="18" customHeight="1" x14ac:dyDescent="0.25">
      <c r="A32" s="2" t="s">
        <v>257</v>
      </c>
      <c r="B32" s="127">
        <f>B31</f>
        <v>158441.51</v>
      </c>
      <c r="C32" s="127">
        <f>C31</f>
        <v>3996.76</v>
      </c>
      <c r="D32" s="127"/>
      <c r="E32" s="127">
        <f t="shared" ref="E32" si="1">E31</f>
        <v>154444.75</v>
      </c>
    </row>
    <row r="33" spans="1:5" ht="33.75" customHeight="1" x14ac:dyDescent="0.25">
      <c r="A33" s="170" t="s">
        <v>159</v>
      </c>
      <c r="B33" s="130"/>
      <c r="C33" s="107"/>
      <c r="D33" s="107"/>
      <c r="E33" s="129"/>
    </row>
    <row r="34" spans="1:5" ht="18.75" customHeight="1" x14ac:dyDescent="0.25">
      <c r="A34" s="2" t="s">
        <v>3</v>
      </c>
      <c r="B34" s="130">
        <v>1238.03</v>
      </c>
      <c r="C34" s="107">
        <v>1238.03</v>
      </c>
      <c r="D34" s="107"/>
      <c r="E34" s="129"/>
    </row>
    <row r="35" spans="1:5" ht="15.75" customHeight="1" x14ac:dyDescent="0.25">
      <c r="A35" s="2" t="s">
        <v>11</v>
      </c>
      <c r="B35" s="107">
        <v>2885.01</v>
      </c>
      <c r="C35" s="107">
        <v>2585.0100000000002</v>
      </c>
      <c r="D35" s="107"/>
      <c r="E35" s="129">
        <v>300</v>
      </c>
    </row>
    <row r="36" spans="1:5" ht="17.25" customHeight="1" x14ac:dyDescent="0.25">
      <c r="A36" s="2" t="s">
        <v>233</v>
      </c>
      <c r="B36" s="130">
        <v>35550.54</v>
      </c>
      <c r="C36" s="107">
        <v>10550.54</v>
      </c>
      <c r="D36" s="107">
        <v>10300</v>
      </c>
      <c r="E36" s="129">
        <v>25000</v>
      </c>
    </row>
    <row r="37" spans="1:5" ht="15.75" x14ac:dyDescent="0.25">
      <c r="A37" s="102" t="s">
        <v>15</v>
      </c>
      <c r="B37" s="107">
        <v>13819.57</v>
      </c>
      <c r="C37" s="107">
        <v>13819.57</v>
      </c>
      <c r="D37" s="107"/>
      <c r="E37" s="129"/>
    </row>
    <row r="38" spans="1:5" ht="19.5" customHeight="1" x14ac:dyDescent="0.25">
      <c r="A38" s="2" t="s">
        <v>6</v>
      </c>
      <c r="B38" s="130">
        <v>14843</v>
      </c>
      <c r="C38" s="107">
        <v>14843</v>
      </c>
      <c r="D38" s="107">
        <v>8000</v>
      </c>
      <c r="E38" s="129"/>
    </row>
    <row r="39" spans="1:5" ht="17.25" customHeight="1" x14ac:dyDescent="0.25">
      <c r="A39" s="2" t="s">
        <v>5</v>
      </c>
      <c r="B39" s="130">
        <v>7441.09</v>
      </c>
      <c r="C39" s="107">
        <v>4941.09</v>
      </c>
      <c r="D39" s="107"/>
      <c r="E39" s="129">
        <v>2500</v>
      </c>
    </row>
    <row r="40" spans="1:5" ht="33.75" customHeight="1" x14ac:dyDescent="0.25">
      <c r="A40" s="2" t="s">
        <v>19</v>
      </c>
      <c r="B40" s="130">
        <v>22245.58</v>
      </c>
      <c r="C40" s="107">
        <v>12245.58</v>
      </c>
      <c r="D40" s="107">
        <v>9850</v>
      </c>
      <c r="E40" s="129">
        <v>10000</v>
      </c>
    </row>
    <row r="41" spans="1:5" ht="20.25" customHeight="1" x14ac:dyDescent="0.25">
      <c r="A41" s="2" t="s">
        <v>239</v>
      </c>
      <c r="B41" s="127">
        <f>SUM(B34:B40)</f>
        <v>98022.819999999992</v>
      </c>
      <c r="C41" s="127">
        <f>SUM(C34:C40)</f>
        <v>60222.820000000007</v>
      </c>
      <c r="D41" s="127">
        <f>SUM(D34:D40)</f>
        <v>28150</v>
      </c>
      <c r="E41" s="127">
        <f>SUM(E34:E40)</f>
        <v>37800</v>
      </c>
    </row>
    <row r="42" spans="1:5" ht="21.75" customHeight="1" x14ac:dyDescent="0.25">
      <c r="A42" s="170" t="s">
        <v>278</v>
      </c>
      <c r="B42" s="130"/>
      <c r="C42" s="107"/>
      <c r="D42" s="107"/>
      <c r="E42" s="129"/>
    </row>
    <row r="43" spans="1:5" ht="20.25" customHeight="1" x14ac:dyDescent="0.25">
      <c r="A43" s="113" t="s">
        <v>2</v>
      </c>
      <c r="B43" s="130">
        <v>22072.959999999999</v>
      </c>
      <c r="C43" s="107">
        <v>22072.959999999999</v>
      </c>
      <c r="D43" s="107"/>
      <c r="E43" s="129"/>
    </row>
    <row r="44" spans="1:5" ht="19.5" customHeight="1" x14ac:dyDescent="0.25">
      <c r="A44" s="2" t="s">
        <v>240</v>
      </c>
      <c r="B44" s="128">
        <f>B43</f>
        <v>22072.959999999999</v>
      </c>
      <c r="C44" s="128">
        <f>C43</f>
        <v>22072.959999999999</v>
      </c>
      <c r="D44" s="128"/>
      <c r="E44" s="128"/>
    </row>
    <row r="45" spans="1:5" ht="35.25" customHeight="1" x14ac:dyDescent="0.25">
      <c r="A45" s="170" t="s">
        <v>158</v>
      </c>
      <c r="B45" s="130"/>
      <c r="C45" s="107"/>
      <c r="D45" s="107"/>
      <c r="E45" s="129"/>
    </row>
    <row r="46" spans="1:5" ht="19.5" customHeight="1" x14ac:dyDescent="0.25">
      <c r="A46" s="2" t="s">
        <v>18</v>
      </c>
      <c r="B46" s="130">
        <v>2404.04</v>
      </c>
      <c r="C46" s="130">
        <v>1704.04</v>
      </c>
      <c r="D46" s="107"/>
      <c r="E46" s="129">
        <v>700</v>
      </c>
    </row>
    <row r="47" spans="1:5" ht="18" customHeight="1" x14ac:dyDescent="0.25">
      <c r="A47" s="2" t="s">
        <v>44</v>
      </c>
      <c r="B47" s="130">
        <v>2239.85</v>
      </c>
      <c r="C47" s="130">
        <v>2239.85</v>
      </c>
      <c r="D47" s="107"/>
      <c r="E47" s="129"/>
    </row>
    <row r="48" spans="1:5" ht="18" customHeight="1" x14ac:dyDescent="0.25">
      <c r="A48" s="2" t="s">
        <v>43</v>
      </c>
      <c r="B48" s="130">
        <v>8774.66</v>
      </c>
      <c r="C48" s="130">
        <v>8774.66</v>
      </c>
      <c r="D48" s="107"/>
      <c r="E48" s="129"/>
    </row>
    <row r="49" spans="1:5" ht="19.5" customHeight="1" x14ac:dyDescent="0.25">
      <c r="A49" s="2" t="s">
        <v>45</v>
      </c>
      <c r="B49" s="130">
        <v>9558.07</v>
      </c>
      <c r="C49" s="130">
        <v>8695.92</v>
      </c>
      <c r="D49" s="107"/>
      <c r="E49" s="129">
        <v>862.15</v>
      </c>
    </row>
    <row r="50" spans="1:5" ht="18.75" customHeight="1" x14ac:dyDescent="0.25">
      <c r="A50" s="2" t="s">
        <v>47</v>
      </c>
      <c r="B50" s="130">
        <v>5086.1499999999996</v>
      </c>
      <c r="C50" s="130">
        <v>5086.1499999999996</v>
      </c>
      <c r="D50" s="107"/>
      <c r="E50" s="129"/>
    </row>
    <row r="51" spans="1:5" ht="18" customHeight="1" x14ac:dyDescent="0.25">
      <c r="A51" s="2" t="s">
        <v>92</v>
      </c>
      <c r="B51" s="130">
        <v>7708.61</v>
      </c>
      <c r="C51" s="130">
        <v>7708.61</v>
      </c>
      <c r="D51" s="107"/>
      <c r="E51" s="129"/>
    </row>
    <row r="52" spans="1:5" ht="15.75" customHeight="1" x14ac:dyDescent="0.25">
      <c r="A52" s="2" t="s">
        <v>46</v>
      </c>
      <c r="B52" s="130">
        <v>1351.13</v>
      </c>
      <c r="C52" s="130"/>
      <c r="D52" s="107"/>
      <c r="E52" s="129">
        <v>1351.13</v>
      </c>
    </row>
    <row r="53" spans="1:5" ht="18" customHeight="1" x14ac:dyDescent="0.25">
      <c r="A53" s="2" t="s">
        <v>48</v>
      </c>
      <c r="B53" s="130">
        <v>4339.16</v>
      </c>
      <c r="C53" s="130">
        <v>4339.16</v>
      </c>
      <c r="D53" s="107"/>
      <c r="E53" s="129"/>
    </row>
    <row r="54" spans="1:5" ht="16.5" customHeight="1" x14ac:dyDescent="0.25">
      <c r="A54" s="2" t="s">
        <v>53</v>
      </c>
      <c r="B54" s="130">
        <v>2997.31</v>
      </c>
      <c r="C54" s="130">
        <v>2997.31</v>
      </c>
      <c r="D54" s="107"/>
      <c r="E54" s="129"/>
    </row>
    <row r="55" spans="1:5" ht="18" customHeight="1" x14ac:dyDescent="0.25">
      <c r="A55" s="2" t="s">
        <v>56</v>
      </c>
      <c r="B55" s="130">
        <v>6200</v>
      </c>
      <c r="C55" s="130">
        <v>6200</v>
      </c>
      <c r="D55" s="107"/>
      <c r="E55" s="129"/>
    </row>
    <row r="56" spans="1:5" ht="15.75" customHeight="1" x14ac:dyDescent="0.25">
      <c r="A56" s="2" t="s">
        <v>80</v>
      </c>
      <c r="B56" s="130">
        <v>7050.9</v>
      </c>
      <c r="C56" s="130">
        <v>4850.8999999999996</v>
      </c>
      <c r="D56" s="107"/>
      <c r="E56" s="129">
        <v>2200</v>
      </c>
    </row>
    <row r="57" spans="1:5" ht="15.75" customHeight="1" x14ac:dyDescent="0.25">
      <c r="A57" s="2" t="s">
        <v>61</v>
      </c>
      <c r="B57" s="130">
        <v>9579.0499999999993</v>
      </c>
      <c r="C57" s="130">
        <v>8679.0499999999993</v>
      </c>
      <c r="D57" s="107"/>
      <c r="E57" s="129">
        <v>900</v>
      </c>
    </row>
    <row r="58" spans="1:5" ht="16.5" customHeight="1" x14ac:dyDescent="0.25">
      <c r="A58" s="2" t="s">
        <v>62</v>
      </c>
      <c r="B58" s="130">
        <v>11519.54</v>
      </c>
      <c r="C58" s="130">
        <v>11519.54</v>
      </c>
      <c r="D58" s="107"/>
      <c r="E58" s="129"/>
    </row>
    <row r="59" spans="1:5" ht="18" customHeight="1" x14ac:dyDescent="0.25">
      <c r="A59" s="2" t="s">
        <v>64</v>
      </c>
      <c r="B59" s="130">
        <v>4674.28</v>
      </c>
      <c r="C59" s="130">
        <v>3274.28</v>
      </c>
      <c r="D59" s="107"/>
      <c r="E59" s="129">
        <v>1400</v>
      </c>
    </row>
    <row r="60" spans="1:5" ht="16.5" customHeight="1" x14ac:dyDescent="0.25">
      <c r="A60" s="2" t="s">
        <v>50</v>
      </c>
      <c r="B60" s="130">
        <v>5542.68</v>
      </c>
      <c r="C60" s="130">
        <v>5542.68</v>
      </c>
      <c r="D60" s="107"/>
      <c r="E60" s="129"/>
    </row>
    <row r="61" spans="1:5" ht="17.25" customHeight="1" x14ac:dyDescent="0.25">
      <c r="A61" s="2" t="s">
        <v>49</v>
      </c>
      <c r="B61" s="130">
        <v>1124.23</v>
      </c>
      <c r="C61" s="130">
        <v>1124.23</v>
      </c>
      <c r="D61" s="107"/>
      <c r="E61" s="129"/>
    </row>
    <row r="62" spans="1:5" ht="17.25" customHeight="1" x14ac:dyDescent="0.25">
      <c r="A62" s="2" t="s">
        <v>51</v>
      </c>
      <c r="B62" s="130">
        <v>401.03</v>
      </c>
      <c r="C62" s="130">
        <v>401.03</v>
      </c>
      <c r="D62" s="107"/>
      <c r="E62" s="129"/>
    </row>
    <row r="63" spans="1:5" ht="16.5" customHeight="1" x14ac:dyDescent="0.25">
      <c r="A63" s="2" t="s">
        <v>52</v>
      </c>
      <c r="B63" s="130">
        <v>1400.84</v>
      </c>
      <c r="C63" s="130">
        <v>1400.84</v>
      </c>
      <c r="D63" s="107"/>
      <c r="E63" s="129"/>
    </row>
    <row r="64" spans="1:5" ht="16.5" customHeight="1" x14ac:dyDescent="0.25">
      <c r="A64" s="2" t="s">
        <v>54</v>
      </c>
      <c r="B64" s="130">
        <v>4258.16</v>
      </c>
      <c r="C64" s="130">
        <v>4258.16</v>
      </c>
      <c r="D64" s="107"/>
      <c r="E64" s="129"/>
    </row>
    <row r="65" spans="1:8" ht="15.75" customHeight="1" x14ac:dyDescent="0.25">
      <c r="A65" s="2" t="s">
        <v>55</v>
      </c>
      <c r="B65" s="130">
        <v>6274.69</v>
      </c>
      <c r="C65" s="130">
        <v>4574.6899999999996</v>
      </c>
      <c r="D65" s="107"/>
      <c r="E65" s="129">
        <v>1700</v>
      </c>
    </row>
    <row r="66" spans="1:8" ht="15" customHeight="1" x14ac:dyDescent="0.25">
      <c r="A66" s="2" t="s">
        <v>57</v>
      </c>
      <c r="B66" s="130">
        <v>4027.98</v>
      </c>
      <c r="C66" s="130">
        <v>4027.98</v>
      </c>
      <c r="D66" s="107"/>
      <c r="E66" s="129"/>
    </row>
    <row r="67" spans="1:8" ht="17.25" customHeight="1" x14ac:dyDescent="0.25">
      <c r="A67" s="2" t="s">
        <v>58</v>
      </c>
      <c r="B67" s="130">
        <v>3601.09</v>
      </c>
      <c r="C67" s="130">
        <v>3601.09</v>
      </c>
      <c r="D67" s="107"/>
      <c r="E67" s="129"/>
    </row>
    <row r="68" spans="1:8" ht="15.75" customHeight="1" x14ac:dyDescent="0.25">
      <c r="A68" s="2" t="s">
        <v>59</v>
      </c>
      <c r="B68" s="130">
        <v>2770.8</v>
      </c>
      <c r="C68" s="130">
        <v>1970.8</v>
      </c>
      <c r="D68" s="107"/>
      <c r="E68" s="129">
        <v>800</v>
      </c>
    </row>
    <row r="69" spans="1:8" ht="16.5" customHeight="1" x14ac:dyDescent="0.25">
      <c r="A69" s="2" t="s">
        <v>60</v>
      </c>
      <c r="B69" s="130">
        <v>3831.23</v>
      </c>
      <c r="C69" s="130">
        <v>3831.23</v>
      </c>
      <c r="D69" s="107"/>
      <c r="E69" s="129"/>
    </row>
    <row r="70" spans="1:8" ht="15.75" customHeight="1" x14ac:dyDescent="0.25">
      <c r="A70" s="2" t="s">
        <v>65</v>
      </c>
      <c r="B70" s="130">
        <v>3744.92</v>
      </c>
      <c r="C70" s="130">
        <v>3744.92</v>
      </c>
      <c r="D70" s="107"/>
      <c r="E70" s="129"/>
    </row>
    <row r="71" spans="1:8" ht="15.75" customHeight="1" x14ac:dyDescent="0.25">
      <c r="A71" s="2" t="s">
        <v>66</v>
      </c>
      <c r="B71" s="130">
        <v>3300</v>
      </c>
      <c r="C71" s="130">
        <v>3300</v>
      </c>
      <c r="D71" s="107"/>
      <c r="E71" s="129"/>
    </row>
    <row r="72" spans="1:8" ht="16.5" customHeight="1" x14ac:dyDescent="0.25">
      <c r="A72" s="2" t="s">
        <v>63</v>
      </c>
      <c r="B72" s="130">
        <v>5457.79</v>
      </c>
      <c r="C72" s="130">
        <v>5457.79</v>
      </c>
      <c r="D72" s="107"/>
      <c r="E72" s="129"/>
    </row>
    <row r="73" spans="1:8" ht="15.75" customHeight="1" x14ac:dyDescent="0.25">
      <c r="A73" s="2" t="s">
        <v>67</v>
      </c>
      <c r="B73" s="130">
        <v>6052.37</v>
      </c>
      <c r="C73" s="130">
        <v>5452.37</v>
      </c>
      <c r="D73" s="107"/>
      <c r="E73" s="129">
        <v>600</v>
      </c>
    </row>
    <row r="74" spans="1:8" ht="16.5" customHeight="1" x14ac:dyDescent="0.25">
      <c r="A74" s="2" t="s">
        <v>241</v>
      </c>
      <c r="B74" s="130">
        <v>1740.28</v>
      </c>
      <c r="C74" s="130">
        <v>450.99</v>
      </c>
      <c r="D74" s="107"/>
      <c r="E74" s="129">
        <v>1289.29</v>
      </c>
      <c r="F74" s="211"/>
      <c r="G74" s="211"/>
      <c r="H74" s="211"/>
    </row>
    <row r="75" spans="1:8" ht="16.5" customHeight="1" x14ac:dyDescent="0.25">
      <c r="A75" s="2" t="s">
        <v>87</v>
      </c>
      <c r="B75" s="130">
        <v>389.92</v>
      </c>
      <c r="C75" s="130">
        <v>389.92</v>
      </c>
      <c r="D75" s="107"/>
      <c r="E75" s="129"/>
    </row>
    <row r="76" spans="1:8" ht="15.75" customHeight="1" x14ac:dyDescent="0.25">
      <c r="A76" s="2" t="s">
        <v>88</v>
      </c>
      <c r="B76" s="130">
        <v>465.71</v>
      </c>
      <c r="C76" s="130">
        <v>465.71</v>
      </c>
      <c r="D76" s="107"/>
      <c r="E76" s="129"/>
    </row>
    <row r="77" spans="1:8" ht="15.75" customHeight="1" x14ac:dyDescent="0.25">
      <c r="A77" s="2" t="s">
        <v>36</v>
      </c>
      <c r="B77" s="130">
        <v>1585.74</v>
      </c>
      <c r="C77" s="130">
        <v>1585.74</v>
      </c>
      <c r="D77" s="107">
        <v>1100</v>
      </c>
      <c r="E77" s="129"/>
    </row>
    <row r="78" spans="1:8" ht="16.5" customHeight="1" x14ac:dyDescent="0.25">
      <c r="A78" s="2" t="s">
        <v>89</v>
      </c>
      <c r="B78" s="130">
        <v>64.680000000000007</v>
      </c>
      <c r="C78" s="130">
        <v>64.680000000000007</v>
      </c>
      <c r="D78" s="107"/>
      <c r="E78" s="129"/>
    </row>
    <row r="79" spans="1:8" ht="17.25" customHeight="1" x14ac:dyDescent="0.25">
      <c r="A79" s="2" t="s">
        <v>124</v>
      </c>
      <c r="B79" s="130">
        <v>5490.23</v>
      </c>
      <c r="C79" s="130">
        <v>3490.23</v>
      </c>
      <c r="D79" s="107"/>
      <c r="E79" s="129">
        <v>2000</v>
      </c>
    </row>
    <row r="80" spans="1:8" ht="17.25" customHeight="1" x14ac:dyDescent="0.25">
      <c r="A80" s="2" t="s">
        <v>234</v>
      </c>
      <c r="B80" s="130">
        <v>443.27</v>
      </c>
      <c r="C80" s="130">
        <v>443.27</v>
      </c>
      <c r="D80" s="132"/>
      <c r="E80" s="129"/>
    </row>
    <row r="81" spans="1:7" ht="17.25" customHeight="1" x14ac:dyDescent="0.25">
      <c r="A81" s="2" t="s">
        <v>228</v>
      </c>
      <c r="B81" s="131">
        <v>288.97000000000003</v>
      </c>
      <c r="C81" s="131">
        <v>288.97000000000003</v>
      </c>
      <c r="D81" s="132"/>
      <c r="E81" s="129"/>
    </row>
    <row r="82" spans="1:7" ht="16.5" customHeight="1" x14ac:dyDescent="0.25">
      <c r="A82" s="2" t="s">
        <v>229</v>
      </c>
      <c r="B82" s="131">
        <v>460.57</v>
      </c>
      <c r="C82" s="131">
        <v>460.57</v>
      </c>
      <c r="D82" s="107"/>
      <c r="E82" s="129"/>
    </row>
    <row r="83" spans="1:7" ht="17.25" customHeight="1" x14ac:dyDescent="0.25">
      <c r="A83" s="2" t="s">
        <v>77</v>
      </c>
      <c r="B83" s="131">
        <v>2821.64</v>
      </c>
      <c r="C83" s="131">
        <v>1078.1600000000001</v>
      </c>
      <c r="D83" s="107"/>
      <c r="E83" s="129">
        <v>1743.48</v>
      </c>
    </row>
    <row r="84" spans="1:7" ht="16.5" customHeight="1" x14ac:dyDescent="0.25">
      <c r="A84" s="2" t="s">
        <v>91</v>
      </c>
      <c r="B84" s="130">
        <v>17316.88</v>
      </c>
      <c r="C84" s="130">
        <v>1316.88</v>
      </c>
      <c r="D84" s="107"/>
      <c r="E84" s="129">
        <v>16000</v>
      </c>
      <c r="F84" s="211"/>
      <c r="G84" s="211"/>
    </row>
    <row r="85" spans="1:7" ht="16.5" customHeight="1" x14ac:dyDescent="0.25">
      <c r="A85" s="2" t="s">
        <v>81</v>
      </c>
      <c r="B85" s="130">
        <v>12441.01</v>
      </c>
      <c r="C85" s="130">
        <v>541.01</v>
      </c>
      <c r="D85" s="107"/>
      <c r="E85" s="129">
        <v>11900</v>
      </c>
      <c r="F85" s="211"/>
      <c r="G85" s="211"/>
    </row>
    <row r="86" spans="1:7" ht="17.25" customHeight="1" x14ac:dyDescent="0.25">
      <c r="A86" s="2" t="s">
        <v>68</v>
      </c>
      <c r="B86" s="130">
        <v>1059.73</v>
      </c>
      <c r="C86" s="130">
        <v>1059.73</v>
      </c>
      <c r="D86" s="107"/>
      <c r="E86" s="129"/>
    </row>
    <row r="87" spans="1:7" ht="18" customHeight="1" x14ac:dyDescent="0.25">
      <c r="A87" s="2" t="s">
        <v>90</v>
      </c>
      <c r="B87" s="130">
        <v>3268.28</v>
      </c>
      <c r="C87" s="130">
        <v>3268.28</v>
      </c>
      <c r="D87" s="107">
        <v>892.04</v>
      </c>
      <c r="E87" s="129"/>
    </row>
    <row r="88" spans="1:7" ht="16.5" customHeight="1" x14ac:dyDescent="0.25">
      <c r="A88" s="2" t="s">
        <v>96</v>
      </c>
      <c r="B88" s="130">
        <v>43.75</v>
      </c>
      <c r="C88" s="130">
        <v>43.75</v>
      </c>
      <c r="D88" s="107"/>
      <c r="E88" s="129"/>
    </row>
    <row r="89" spans="1:7" ht="17.25" customHeight="1" x14ac:dyDescent="0.25">
      <c r="A89" s="2" t="s">
        <v>78</v>
      </c>
      <c r="B89" s="130">
        <v>6124.13</v>
      </c>
      <c r="C89" s="130">
        <v>6124.13</v>
      </c>
      <c r="D89" s="107"/>
      <c r="E89" s="129"/>
    </row>
    <row r="90" spans="1:7" ht="16.5" customHeight="1" x14ac:dyDescent="0.25">
      <c r="A90" s="2" t="s">
        <v>154</v>
      </c>
      <c r="B90" s="130">
        <v>1724.02</v>
      </c>
      <c r="C90" s="130">
        <v>1724.02</v>
      </c>
      <c r="D90" s="107"/>
      <c r="E90" s="129"/>
    </row>
    <row r="91" spans="1:7" ht="17.25" customHeight="1" x14ac:dyDescent="0.25">
      <c r="A91" s="2" t="s">
        <v>231</v>
      </c>
      <c r="B91" s="130">
        <v>500</v>
      </c>
      <c r="C91" s="130">
        <v>500</v>
      </c>
      <c r="D91" s="107"/>
      <c r="E91" s="129"/>
    </row>
    <row r="92" spans="1:7" ht="33" customHeight="1" x14ac:dyDescent="0.25">
      <c r="A92" s="2" t="s">
        <v>23</v>
      </c>
      <c r="B92" s="130">
        <v>248.78</v>
      </c>
      <c r="C92" s="130">
        <v>248.78</v>
      </c>
      <c r="D92" s="107"/>
      <c r="E92" s="129"/>
    </row>
    <row r="93" spans="1:7" ht="15.75" customHeight="1" x14ac:dyDescent="0.25">
      <c r="A93" s="2" t="s">
        <v>8</v>
      </c>
      <c r="B93" s="130">
        <v>187.46</v>
      </c>
      <c r="C93" s="130">
        <v>187.46</v>
      </c>
      <c r="D93" s="107"/>
      <c r="E93" s="129"/>
    </row>
    <row r="94" spans="1:7" ht="15.75" x14ac:dyDescent="0.25">
      <c r="A94" s="2" t="s">
        <v>12</v>
      </c>
      <c r="B94" s="130">
        <v>36062.35</v>
      </c>
      <c r="C94" s="130">
        <v>26062.35</v>
      </c>
      <c r="D94" s="107"/>
      <c r="E94" s="129">
        <v>10000</v>
      </c>
    </row>
    <row r="95" spans="1:7" ht="17.25" customHeight="1" x14ac:dyDescent="0.25">
      <c r="A95" s="1" t="s">
        <v>13</v>
      </c>
      <c r="B95" s="130">
        <v>6027.92</v>
      </c>
      <c r="C95" s="130">
        <v>6027.92</v>
      </c>
      <c r="D95" s="107">
        <v>2000</v>
      </c>
      <c r="E95" s="129"/>
    </row>
    <row r="96" spans="1:7" ht="16.5" customHeight="1" x14ac:dyDescent="0.25">
      <c r="A96" s="1" t="s">
        <v>1</v>
      </c>
      <c r="B96" s="130">
        <v>438.55</v>
      </c>
      <c r="C96" s="130">
        <v>438.55</v>
      </c>
      <c r="D96" s="107"/>
      <c r="E96" s="129"/>
    </row>
    <row r="97" spans="1:5" ht="15.75" customHeight="1" x14ac:dyDescent="0.25">
      <c r="A97" s="2" t="s">
        <v>9</v>
      </c>
      <c r="B97" s="130">
        <v>2227.85</v>
      </c>
      <c r="C97" s="130">
        <v>2227.85</v>
      </c>
      <c r="D97" s="107"/>
      <c r="E97" s="129"/>
    </row>
    <row r="98" spans="1:5" ht="15" customHeight="1" x14ac:dyDescent="0.25">
      <c r="A98" s="2" t="s">
        <v>270</v>
      </c>
      <c r="B98" s="130">
        <v>446.4</v>
      </c>
      <c r="C98" s="130">
        <v>446.4</v>
      </c>
      <c r="D98" s="107"/>
      <c r="E98" s="129"/>
    </row>
    <row r="99" spans="1:5" ht="18.75" customHeight="1" x14ac:dyDescent="0.25">
      <c r="A99" s="2" t="s">
        <v>242</v>
      </c>
      <c r="B99" s="127">
        <f>SUM(B46:B98)</f>
        <v>237138.68</v>
      </c>
      <c r="C99" s="127">
        <f>SUM(C46:C98)</f>
        <v>183692.63</v>
      </c>
      <c r="D99" s="127">
        <f t="shared" ref="D99:E99" si="2">SUM(D46:D98)</f>
        <v>3992.04</v>
      </c>
      <c r="E99" s="127">
        <f t="shared" si="2"/>
        <v>53446.05</v>
      </c>
    </row>
    <row r="100" spans="1:5" ht="34.5" customHeight="1" x14ac:dyDescent="0.25">
      <c r="A100" s="171" t="s">
        <v>157</v>
      </c>
      <c r="B100" s="130"/>
      <c r="C100" s="130"/>
      <c r="D100" s="127"/>
      <c r="E100" s="129"/>
    </row>
    <row r="101" spans="1:5" ht="18.75" customHeight="1" x14ac:dyDescent="0.25">
      <c r="A101" s="1" t="s">
        <v>17</v>
      </c>
      <c r="B101" s="130">
        <v>7586.16</v>
      </c>
      <c r="C101" s="130">
        <v>7586.16</v>
      </c>
      <c r="D101" s="107"/>
      <c r="E101" s="129"/>
    </row>
    <row r="102" spans="1:5" ht="18" customHeight="1" x14ac:dyDescent="0.25">
      <c r="A102" s="1" t="s">
        <v>14</v>
      </c>
      <c r="B102" s="130">
        <v>9587.64</v>
      </c>
      <c r="C102" s="130">
        <v>9287.64</v>
      </c>
      <c r="D102" s="107"/>
      <c r="E102" s="129">
        <v>300</v>
      </c>
    </row>
    <row r="103" spans="1:5" ht="21.75" customHeight="1" x14ac:dyDescent="0.25">
      <c r="A103" s="114" t="s">
        <v>83</v>
      </c>
      <c r="B103" s="130">
        <v>11427.63</v>
      </c>
      <c r="C103" s="130">
        <v>11427.63</v>
      </c>
      <c r="D103" s="107"/>
      <c r="E103" s="129"/>
    </row>
    <row r="104" spans="1:5" ht="21.75" customHeight="1" x14ac:dyDescent="0.25">
      <c r="A104" s="1" t="s">
        <v>243</v>
      </c>
      <c r="B104" s="127">
        <f>B101+B102+B103</f>
        <v>28601.43</v>
      </c>
      <c r="C104" s="127">
        <f t="shared" ref="C104:E104" si="3">C101+C102+C103</f>
        <v>28301.43</v>
      </c>
      <c r="D104" s="127"/>
      <c r="E104" s="127">
        <f t="shared" si="3"/>
        <v>300</v>
      </c>
    </row>
    <row r="105" spans="1:5" ht="53.25" customHeight="1" x14ac:dyDescent="0.25">
      <c r="A105" s="137" t="s">
        <v>156</v>
      </c>
      <c r="B105" s="130"/>
      <c r="C105" s="107"/>
      <c r="D105" s="128"/>
      <c r="E105" s="129"/>
    </row>
    <row r="106" spans="1:5" ht="16.5" customHeight="1" x14ac:dyDescent="0.25">
      <c r="A106" s="1" t="s">
        <v>7</v>
      </c>
      <c r="B106" s="216">
        <v>18356.939999999999</v>
      </c>
      <c r="C106" s="107">
        <v>18356.939999999999</v>
      </c>
      <c r="D106" s="128"/>
      <c r="E106" s="129"/>
    </row>
    <row r="107" spans="1:5" ht="16.5" customHeight="1" x14ac:dyDescent="0.25">
      <c r="A107" s="1" t="s">
        <v>42</v>
      </c>
      <c r="B107" s="130">
        <v>2437</v>
      </c>
      <c r="C107" s="107">
        <v>2437</v>
      </c>
      <c r="D107" s="128"/>
      <c r="E107" s="129"/>
    </row>
    <row r="108" spans="1:5" ht="16.5" customHeight="1" x14ac:dyDescent="0.25">
      <c r="A108" s="1" t="s">
        <v>244</v>
      </c>
      <c r="B108" s="128">
        <f>B106+B107</f>
        <v>20793.939999999999</v>
      </c>
      <c r="C108" s="128">
        <f>C106+C107</f>
        <v>20793.939999999999</v>
      </c>
      <c r="D108" s="128"/>
      <c r="E108" s="129"/>
    </row>
    <row r="109" spans="1:5" ht="20.25" customHeight="1" x14ac:dyDescent="0.25">
      <c r="A109" s="115" t="s">
        <v>245</v>
      </c>
      <c r="B109" s="128">
        <f>B17+B20+B23+B26+B29+B32+B41+B44+B99+B104+B108</f>
        <v>2805822.25</v>
      </c>
      <c r="C109" s="128">
        <f>C17+C20+C23+C26+C29+C32+C41+C44+C99+C104+C108</f>
        <v>877595.02</v>
      </c>
      <c r="D109" s="128">
        <f>D17+D20+D23+D26+D29+D32+D41+D44+D99+D104+D108</f>
        <v>32142.04</v>
      </c>
      <c r="E109" s="128">
        <f>E17+E20+E23+E26+E29+E32+E41+E44+E99+E104+E108</f>
        <v>1928227.23</v>
      </c>
    </row>
    <row r="111" spans="1:5" ht="20.25" customHeight="1" x14ac:dyDescent="0.2">
      <c r="A111" s="214" t="s">
        <v>265</v>
      </c>
      <c r="B111" s="214"/>
      <c r="C111" s="214"/>
      <c r="D111" s="214"/>
      <c r="E111" s="214"/>
    </row>
    <row r="113" spans="1:7" ht="15" x14ac:dyDescent="0.2">
      <c r="A113" s="295" t="s">
        <v>127</v>
      </c>
      <c r="B113" s="295" t="s">
        <v>128</v>
      </c>
      <c r="C113" s="294" t="s">
        <v>129</v>
      </c>
      <c r="D113" s="299"/>
      <c r="E113" s="224"/>
    </row>
    <row r="114" spans="1:7" ht="15.75" x14ac:dyDescent="0.2">
      <c r="A114" s="297"/>
      <c r="B114" s="297"/>
      <c r="C114" s="300" t="s">
        <v>130</v>
      </c>
      <c r="D114" s="292"/>
      <c r="E114" s="301" t="s">
        <v>145</v>
      </c>
    </row>
    <row r="115" spans="1:7" ht="45" customHeight="1" x14ac:dyDescent="0.2">
      <c r="A115" s="298"/>
      <c r="B115" s="298"/>
      <c r="C115" s="95" t="s">
        <v>131</v>
      </c>
      <c r="D115" s="96" t="s">
        <v>123</v>
      </c>
      <c r="E115" s="302"/>
    </row>
    <row r="116" spans="1:7" ht="35.25" customHeight="1" x14ac:dyDescent="0.2">
      <c r="A116" s="137" t="s">
        <v>133</v>
      </c>
      <c r="B116" s="144"/>
      <c r="C116" s="116"/>
      <c r="D116" s="105"/>
      <c r="E116" s="225"/>
    </row>
    <row r="117" spans="1:7" ht="33.75" customHeight="1" x14ac:dyDescent="0.25">
      <c r="A117" s="203" t="s">
        <v>28</v>
      </c>
      <c r="B117" s="98">
        <v>1163.1500000000001</v>
      </c>
      <c r="C117" s="190">
        <v>1163.1500000000001</v>
      </c>
      <c r="D117" s="96"/>
      <c r="E117" s="220"/>
    </row>
    <row r="118" spans="1:7" ht="21" customHeight="1" x14ac:dyDescent="0.2">
      <c r="A118" s="221" t="s">
        <v>7</v>
      </c>
      <c r="B118" s="123">
        <f>B119+B120</f>
        <v>18716.649999999998</v>
      </c>
      <c r="C118" s="123">
        <f t="shared" ref="C118" si="4">C119+C120</f>
        <v>18716.649999999998</v>
      </c>
      <c r="D118" s="123"/>
      <c r="E118" s="103"/>
    </row>
    <row r="119" spans="1:7" ht="25.5" customHeight="1" x14ac:dyDescent="0.2">
      <c r="A119" s="138" t="s">
        <v>246</v>
      </c>
      <c r="B119" s="103">
        <v>1988.28</v>
      </c>
      <c r="C119" s="116">
        <v>1988.28</v>
      </c>
      <c r="D119" s="105"/>
      <c r="E119" s="225"/>
    </row>
    <row r="120" spans="1:7" ht="33" customHeight="1" x14ac:dyDescent="0.2">
      <c r="A120" s="222" t="s">
        <v>247</v>
      </c>
      <c r="B120" s="145">
        <v>16728.37</v>
      </c>
      <c r="C120" s="145">
        <v>16728.37</v>
      </c>
      <c r="D120" s="105"/>
      <c r="E120" s="225"/>
      <c r="F120" s="211"/>
      <c r="G120" s="211"/>
    </row>
    <row r="121" spans="1:7" ht="18.75" customHeight="1" x14ac:dyDescent="0.25">
      <c r="A121" s="117" t="s">
        <v>248</v>
      </c>
      <c r="B121" s="123">
        <f>B118+B117</f>
        <v>19879.8</v>
      </c>
      <c r="C121" s="123">
        <f>C118+C117</f>
        <v>19879.8</v>
      </c>
      <c r="D121" s="123"/>
      <c r="E121" s="123"/>
    </row>
    <row r="122" spans="1:7" ht="59.25" customHeight="1" x14ac:dyDescent="0.2">
      <c r="A122" s="169" t="s">
        <v>165</v>
      </c>
      <c r="B122" s="123"/>
      <c r="C122" s="123"/>
      <c r="D122" s="100"/>
      <c r="E122" s="100"/>
    </row>
    <row r="123" spans="1:7" ht="18.75" customHeight="1" x14ac:dyDescent="0.25">
      <c r="A123" s="117" t="s">
        <v>7</v>
      </c>
      <c r="B123" s="103">
        <v>276572.17</v>
      </c>
      <c r="C123" s="103">
        <v>276572.17</v>
      </c>
      <c r="D123" s="100"/>
      <c r="E123" s="226"/>
    </row>
    <row r="124" spans="1:7" ht="18.75" customHeight="1" x14ac:dyDescent="0.25">
      <c r="A124" s="136" t="s">
        <v>249</v>
      </c>
      <c r="B124" s="123">
        <f>B123</f>
        <v>276572.17</v>
      </c>
      <c r="C124" s="123">
        <f>C123</f>
        <v>276572.17</v>
      </c>
      <c r="D124" s="123"/>
      <c r="E124" s="123"/>
    </row>
    <row r="125" spans="1:7" ht="39.75" customHeight="1" x14ac:dyDescent="0.25">
      <c r="A125" s="172" t="s">
        <v>137</v>
      </c>
      <c r="B125" s="126"/>
      <c r="C125" s="126"/>
      <c r="D125" s="126"/>
      <c r="E125" s="126"/>
    </row>
    <row r="126" spans="1:7" ht="15.75" x14ac:dyDescent="0.25">
      <c r="A126" s="142" t="s">
        <v>3</v>
      </c>
      <c r="B126" s="107">
        <v>5999.22</v>
      </c>
      <c r="C126" s="107">
        <v>5999.22</v>
      </c>
      <c r="D126" s="107">
        <v>23.77</v>
      </c>
      <c r="E126" s="107"/>
    </row>
    <row r="127" spans="1:7" ht="15.75" x14ac:dyDescent="0.25">
      <c r="A127" s="142" t="s">
        <v>11</v>
      </c>
      <c r="B127" s="107">
        <v>2433.8000000000002</v>
      </c>
      <c r="C127" s="107">
        <v>2433.8000000000002</v>
      </c>
      <c r="D127" s="107"/>
      <c r="E127" s="107"/>
    </row>
    <row r="128" spans="1:7" ht="15.75" x14ac:dyDescent="0.25">
      <c r="A128" s="142" t="s">
        <v>4</v>
      </c>
      <c r="B128" s="107">
        <v>2378.5300000000002</v>
      </c>
      <c r="C128" s="107">
        <v>2378.5300000000002</v>
      </c>
      <c r="D128" s="107"/>
      <c r="E128" s="107"/>
    </row>
    <row r="129" spans="1:5" ht="15.75" x14ac:dyDescent="0.25">
      <c r="A129" s="142" t="s">
        <v>5</v>
      </c>
      <c r="B129" s="107">
        <v>302.88</v>
      </c>
      <c r="C129" s="107">
        <v>302.88</v>
      </c>
      <c r="D129" s="107"/>
      <c r="E129" s="107"/>
    </row>
    <row r="130" spans="1:5" ht="15.75" x14ac:dyDescent="0.25">
      <c r="A130" s="142" t="s">
        <v>6</v>
      </c>
      <c r="B130" s="107">
        <v>2246.37</v>
      </c>
      <c r="C130" s="107">
        <v>2246.37</v>
      </c>
      <c r="D130" s="107"/>
      <c r="E130" s="107"/>
    </row>
    <row r="131" spans="1:5" ht="15.75" x14ac:dyDescent="0.25">
      <c r="A131" s="142" t="s">
        <v>233</v>
      </c>
      <c r="B131" s="107">
        <v>2025.76</v>
      </c>
      <c r="C131" s="107">
        <v>2025.76</v>
      </c>
      <c r="D131" s="107">
        <v>14.48</v>
      </c>
      <c r="E131" s="107"/>
    </row>
    <row r="132" spans="1:5" ht="15.75" x14ac:dyDescent="0.25">
      <c r="A132" s="142" t="s">
        <v>268</v>
      </c>
      <c r="B132" s="107">
        <v>428.49</v>
      </c>
      <c r="C132" s="107">
        <v>428.49</v>
      </c>
      <c r="D132" s="107"/>
      <c r="E132" s="107"/>
    </row>
    <row r="133" spans="1:5" ht="31.5" x14ac:dyDescent="0.25">
      <c r="A133" s="111" t="s">
        <v>19</v>
      </c>
      <c r="B133" s="107">
        <v>4529</v>
      </c>
      <c r="C133" s="107">
        <v>4529</v>
      </c>
      <c r="D133" s="107"/>
      <c r="E133" s="107"/>
    </row>
    <row r="134" spans="1:5" ht="15.75" x14ac:dyDescent="0.25">
      <c r="A134" s="142" t="s">
        <v>15</v>
      </c>
      <c r="B134" s="107">
        <v>1318.08</v>
      </c>
      <c r="C134" s="107">
        <v>1318.08</v>
      </c>
      <c r="D134" s="107"/>
      <c r="E134" s="107"/>
    </row>
    <row r="135" spans="1:5" ht="15.75" x14ac:dyDescent="0.25">
      <c r="A135" s="115" t="s">
        <v>258</v>
      </c>
      <c r="B135" s="128">
        <f>SUM(B126:B134)</f>
        <v>21662.129999999997</v>
      </c>
      <c r="C135" s="128">
        <f>SUM(C126:C134)</f>
        <v>21662.129999999997</v>
      </c>
      <c r="D135" s="128">
        <f>SUM(D126:D134)</f>
        <v>38.25</v>
      </c>
      <c r="E135" s="107"/>
    </row>
    <row r="136" spans="1:5" ht="24.75" customHeight="1" x14ac:dyDescent="0.25">
      <c r="A136" s="173" t="s">
        <v>279</v>
      </c>
      <c r="B136" s="107"/>
      <c r="C136" s="107"/>
      <c r="D136" s="107"/>
      <c r="E136" s="107"/>
    </row>
    <row r="137" spans="1:5" ht="15.75" x14ac:dyDescent="0.25">
      <c r="A137" s="142" t="s">
        <v>2</v>
      </c>
      <c r="B137" s="129">
        <v>38763.65</v>
      </c>
      <c r="C137" s="129">
        <v>38763.65</v>
      </c>
      <c r="D137" s="107"/>
      <c r="E137" s="107"/>
    </row>
    <row r="138" spans="1:5" ht="15.75" x14ac:dyDescent="0.25">
      <c r="A138" s="115" t="s">
        <v>250</v>
      </c>
      <c r="B138" s="128">
        <f>B137</f>
        <v>38763.65</v>
      </c>
      <c r="C138" s="128">
        <f>C137</f>
        <v>38763.65</v>
      </c>
      <c r="D138" s="128"/>
      <c r="E138" s="107"/>
    </row>
    <row r="139" spans="1:5" ht="34.5" customHeight="1" x14ac:dyDescent="0.25">
      <c r="A139" s="173" t="s">
        <v>138</v>
      </c>
      <c r="B139" s="107"/>
      <c r="C139" s="107"/>
      <c r="D139" s="107"/>
      <c r="E139" s="107"/>
    </row>
    <row r="140" spans="1:5" ht="15.75" x14ac:dyDescent="0.25">
      <c r="A140" s="111" t="s">
        <v>7</v>
      </c>
      <c r="B140" s="130"/>
      <c r="C140" s="130"/>
      <c r="D140" s="107"/>
      <c r="E140" s="107"/>
    </row>
    <row r="141" spans="1:5" ht="15.75" x14ac:dyDescent="0.25">
      <c r="A141" s="111" t="s">
        <v>18</v>
      </c>
      <c r="B141" s="130">
        <v>888.61</v>
      </c>
      <c r="C141" s="130">
        <v>888.61</v>
      </c>
      <c r="D141" s="107"/>
      <c r="E141" s="107"/>
    </row>
    <row r="142" spans="1:5" ht="15.75" x14ac:dyDescent="0.25">
      <c r="A142" s="111" t="s">
        <v>44</v>
      </c>
      <c r="B142" s="130">
        <v>2068.59</v>
      </c>
      <c r="C142" s="130">
        <v>2068.59</v>
      </c>
      <c r="D142" s="107"/>
      <c r="E142" s="107"/>
    </row>
    <row r="143" spans="1:5" ht="15.75" x14ac:dyDescent="0.25">
      <c r="A143" s="111" t="s">
        <v>43</v>
      </c>
      <c r="B143" s="130">
        <v>2794.05</v>
      </c>
      <c r="C143" s="130">
        <v>2794.05</v>
      </c>
      <c r="D143" s="107"/>
      <c r="E143" s="107"/>
    </row>
    <row r="144" spans="1:5" ht="15.75" x14ac:dyDescent="0.25">
      <c r="A144" s="111" t="s">
        <v>45</v>
      </c>
      <c r="B144" s="130">
        <v>5514.88</v>
      </c>
      <c r="C144" s="130">
        <v>5514.88</v>
      </c>
      <c r="D144" s="107">
        <v>31.89</v>
      </c>
      <c r="E144" s="107"/>
    </row>
    <row r="145" spans="1:6" ht="15.75" x14ac:dyDescent="0.25">
      <c r="A145" s="111" t="s">
        <v>47</v>
      </c>
      <c r="B145" s="130">
        <v>689.14</v>
      </c>
      <c r="C145" s="130">
        <v>689.14</v>
      </c>
      <c r="D145" s="107"/>
      <c r="E145" s="107"/>
    </row>
    <row r="146" spans="1:6" ht="15.75" x14ac:dyDescent="0.25">
      <c r="A146" s="111" t="s">
        <v>92</v>
      </c>
      <c r="B146" s="130">
        <v>2494.9299999999998</v>
      </c>
      <c r="C146" s="130">
        <v>2494.9299999999998</v>
      </c>
      <c r="D146" s="107"/>
      <c r="E146" s="107"/>
    </row>
    <row r="147" spans="1:6" ht="15.75" x14ac:dyDescent="0.25">
      <c r="A147" s="111" t="s">
        <v>46</v>
      </c>
      <c r="B147" s="130">
        <v>7091.15</v>
      </c>
      <c r="C147" s="130">
        <v>7091.15</v>
      </c>
      <c r="D147" s="107">
        <v>466.21</v>
      </c>
      <c r="E147" s="107"/>
      <c r="F147" s="33"/>
    </row>
    <row r="148" spans="1:6" ht="15.75" x14ac:dyDescent="0.25">
      <c r="A148" s="111" t="s">
        <v>48</v>
      </c>
      <c r="B148" s="130">
        <v>3125.74</v>
      </c>
      <c r="C148" s="130">
        <v>3125.74</v>
      </c>
      <c r="D148" s="107">
        <v>14.59</v>
      </c>
      <c r="E148" s="107"/>
    </row>
    <row r="149" spans="1:6" ht="15.75" x14ac:dyDescent="0.25">
      <c r="A149" s="111" t="s">
        <v>53</v>
      </c>
      <c r="B149" s="130">
        <v>3068.98</v>
      </c>
      <c r="C149" s="130">
        <v>3068.98</v>
      </c>
      <c r="D149" s="107">
        <v>0.78</v>
      </c>
      <c r="E149" s="107"/>
    </row>
    <row r="150" spans="1:6" ht="15.75" x14ac:dyDescent="0.25">
      <c r="A150" s="111" t="s">
        <v>56</v>
      </c>
      <c r="B150" s="130">
        <v>4444.09</v>
      </c>
      <c r="C150" s="130">
        <v>4444.09</v>
      </c>
      <c r="D150" s="107">
        <v>1775.73</v>
      </c>
      <c r="E150" s="107"/>
    </row>
    <row r="151" spans="1:6" ht="15.75" x14ac:dyDescent="0.25">
      <c r="A151" s="111" t="s">
        <v>80</v>
      </c>
      <c r="B151" s="130">
        <v>2206.64</v>
      </c>
      <c r="C151" s="130">
        <v>2206.64</v>
      </c>
      <c r="D151" s="107"/>
      <c r="E151" s="107"/>
    </row>
    <row r="152" spans="1:6" ht="15.75" x14ac:dyDescent="0.25">
      <c r="A152" s="111" t="s">
        <v>61</v>
      </c>
      <c r="B152" s="130">
        <v>5434.52</v>
      </c>
      <c r="C152" s="130">
        <v>5434.52</v>
      </c>
      <c r="D152" s="107">
        <v>2535.42</v>
      </c>
      <c r="E152" s="107"/>
    </row>
    <row r="153" spans="1:6" ht="15.75" x14ac:dyDescent="0.25">
      <c r="A153" s="111" t="s">
        <v>62</v>
      </c>
      <c r="B153" s="130">
        <v>1103.78</v>
      </c>
      <c r="C153" s="130">
        <v>1103.78</v>
      </c>
      <c r="D153" s="107"/>
      <c r="E153" s="107"/>
    </row>
    <row r="154" spans="1:6" ht="15.75" x14ac:dyDescent="0.25">
      <c r="A154" s="111" t="s">
        <v>64</v>
      </c>
      <c r="B154" s="130">
        <v>1161.01</v>
      </c>
      <c r="C154" s="130">
        <v>1161.01</v>
      </c>
      <c r="D154" s="107"/>
      <c r="E154" s="107"/>
    </row>
    <row r="155" spans="1:6" ht="15.75" x14ac:dyDescent="0.25">
      <c r="A155" s="111" t="s">
        <v>50</v>
      </c>
      <c r="B155" s="130">
        <v>4730.83</v>
      </c>
      <c r="C155" s="130">
        <v>4730.83</v>
      </c>
      <c r="D155" s="107">
        <v>2517.5700000000002</v>
      </c>
      <c r="E155" s="107"/>
    </row>
    <row r="156" spans="1:6" ht="15.75" x14ac:dyDescent="0.25">
      <c r="A156" s="111" t="s">
        <v>66</v>
      </c>
      <c r="B156" s="130">
        <v>1358.01</v>
      </c>
      <c r="C156" s="130">
        <v>1358.01</v>
      </c>
      <c r="D156" s="107"/>
      <c r="E156" s="107"/>
    </row>
    <row r="157" spans="1:6" ht="15.75" x14ac:dyDescent="0.25">
      <c r="A157" s="111" t="s">
        <v>49</v>
      </c>
      <c r="B157" s="130">
        <v>1709.94</v>
      </c>
      <c r="C157" s="130">
        <v>1709.94</v>
      </c>
      <c r="D157" s="107"/>
      <c r="E157" s="107"/>
    </row>
    <row r="158" spans="1:6" ht="15.75" x14ac:dyDescent="0.25">
      <c r="A158" s="111" t="s">
        <v>51</v>
      </c>
      <c r="B158" s="130">
        <v>1594.45</v>
      </c>
      <c r="C158" s="130">
        <v>1594.45</v>
      </c>
      <c r="D158" s="107"/>
      <c r="E158" s="107"/>
    </row>
    <row r="159" spans="1:6" ht="15.75" x14ac:dyDescent="0.25">
      <c r="A159" s="111" t="s">
        <v>52</v>
      </c>
      <c r="B159" s="130">
        <v>402.3</v>
      </c>
      <c r="C159" s="130">
        <v>402.3</v>
      </c>
      <c r="D159" s="107"/>
      <c r="E159" s="107"/>
    </row>
    <row r="160" spans="1:6" ht="15.75" x14ac:dyDescent="0.25">
      <c r="A160" s="111" t="s">
        <v>54</v>
      </c>
      <c r="B160" s="130">
        <v>717.98</v>
      </c>
      <c r="C160" s="130">
        <v>717.98</v>
      </c>
      <c r="D160" s="107"/>
      <c r="E160" s="107"/>
    </row>
    <row r="161" spans="1:5" ht="15.75" x14ac:dyDescent="0.25">
      <c r="A161" s="111" t="s">
        <v>55</v>
      </c>
      <c r="B161" s="130">
        <v>1239.6300000000001</v>
      </c>
      <c r="C161" s="130">
        <v>1239.6300000000001</v>
      </c>
      <c r="D161" s="107"/>
      <c r="E161" s="107"/>
    </row>
    <row r="162" spans="1:5" ht="15.75" x14ac:dyDescent="0.25">
      <c r="A162" s="111" t="s">
        <v>57</v>
      </c>
      <c r="B162" s="130">
        <v>538.25</v>
      </c>
      <c r="C162" s="130">
        <v>538.25</v>
      </c>
      <c r="D162" s="107"/>
      <c r="E162" s="107"/>
    </row>
    <row r="163" spans="1:5" ht="15.75" x14ac:dyDescent="0.25">
      <c r="A163" s="111" t="s">
        <v>58</v>
      </c>
      <c r="B163" s="130">
        <v>1262.42</v>
      </c>
      <c r="C163" s="130">
        <v>1262.42</v>
      </c>
      <c r="D163" s="107"/>
      <c r="E163" s="107"/>
    </row>
    <row r="164" spans="1:5" ht="15.75" x14ac:dyDescent="0.25">
      <c r="A164" s="111" t="s">
        <v>59</v>
      </c>
      <c r="B164" s="130">
        <v>1829.1</v>
      </c>
      <c r="C164" s="130">
        <v>1829.1</v>
      </c>
      <c r="D164" s="107"/>
      <c r="E164" s="107"/>
    </row>
    <row r="165" spans="1:5" ht="15.75" x14ac:dyDescent="0.25">
      <c r="A165" s="111" t="s">
        <v>60</v>
      </c>
      <c r="B165" s="130">
        <v>1092.5999999999999</v>
      </c>
      <c r="C165" s="130">
        <v>1092.5999999999999</v>
      </c>
      <c r="D165" s="107"/>
      <c r="E165" s="107"/>
    </row>
    <row r="166" spans="1:5" ht="15.75" x14ac:dyDescent="0.25">
      <c r="A166" s="111" t="s">
        <v>65</v>
      </c>
      <c r="B166" s="130">
        <v>3369.97</v>
      </c>
      <c r="C166" s="130">
        <v>3369.97</v>
      </c>
      <c r="D166" s="107">
        <v>17.329999999999998</v>
      </c>
      <c r="E166" s="107"/>
    </row>
    <row r="167" spans="1:5" ht="15.75" x14ac:dyDescent="0.25">
      <c r="A167" s="111" t="s">
        <v>63</v>
      </c>
      <c r="B167" s="130">
        <v>1832.39</v>
      </c>
      <c r="C167" s="130">
        <v>1832.39</v>
      </c>
      <c r="D167" s="107"/>
      <c r="E167" s="107"/>
    </row>
    <row r="168" spans="1:5" ht="15.75" x14ac:dyDescent="0.25">
      <c r="A168" s="111" t="s">
        <v>67</v>
      </c>
      <c r="B168" s="130">
        <v>3679.25</v>
      </c>
      <c r="C168" s="130">
        <v>3679.25</v>
      </c>
      <c r="D168" s="107"/>
      <c r="E168" s="107"/>
    </row>
    <row r="169" spans="1:5" ht="15.75" x14ac:dyDescent="0.25">
      <c r="A169" s="111" t="s">
        <v>241</v>
      </c>
      <c r="B169" s="130">
        <v>3145.68</v>
      </c>
      <c r="C169" s="130">
        <v>3145.68</v>
      </c>
      <c r="D169" s="107"/>
      <c r="E169" s="107"/>
    </row>
    <row r="170" spans="1:5" ht="15.75" x14ac:dyDescent="0.25">
      <c r="A170" s="111" t="s">
        <v>87</v>
      </c>
      <c r="B170" s="130">
        <v>4689.43</v>
      </c>
      <c r="C170" s="130">
        <v>4689.43</v>
      </c>
      <c r="D170" s="107"/>
      <c r="E170" s="107"/>
    </row>
    <row r="171" spans="1:5" ht="15.75" x14ac:dyDescent="0.25">
      <c r="A171" s="111" t="s">
        <v>88</v>
      </c>
      <c r="B171" s="130">
        <v>126.14</v>
      </c>
      <c r="C171" s="130">
        <v>126.14</v>
      </c>
      <c r="D171" s="107"/>
      <c r="E171" s="107"/>
    </row>
    <row r="172" spans="1:5" ht="15.75" x14ac:dyDescent="0.25">
      <c r="A172" s="111" t="s">
        <v>89</v>
      </c>
      <c r="B172" s="130">
        <v>1657.46</v>
      </c>
      <c r="C172" s="130">
        <v>1657.46</v>
      </c>
      <c r="D172" s="107"/>
      <c r="E172" s="107"/>
    </row>
    <row r="173" spans="1:5" ht="15.75" x14ac:dyDescent="0.25">
      <c r="A173" s="111" t="s">
        <v>36</v>
      </c>
      <c r="B173" s="131">
        <v>3669.07</v>
      </c>
      <c r="C173" s="131">
        <v>3669.07</v>
      </c>
      <c r="D173" s="107"/>
      <c r="E173" s="107"/>
    </row>
    <row r="174" spans="1:5" ht="15.75" x14ac:dyDescent="0.25">
      <c r="A174" s="111" t="s">
        <v>234</v>
      </c>
      <c r="B174" s="131">
        <v>3756.54</v>
      </c>
      <c r="C174" s="131">
        <v>3756.54</v>
      </c>
      <c r="D174" s="107"/>
      <c r="E174" s="107"/>
    </row>
    <row r="175" spans="1:5" ht="15.75" x14ac:dyDescent="0.25">
      <c r="A175" s="2" t="s">
        <v>124</v>
      </c>
      <c r="B175" s="131"/>
      <c r="C175" s="131"/>
      <c r="D175" s="107"/>
      <c r="E175" s="107"/>
    </row>
    <row r="176" spans="1:5" ht="15.75" x14ac:dyDescent="0.25">
      <c r="A176" s="111" t="s">
        <v>229</v>
      </c>
      <c r="B176" s="130">
        <v>2601.0700000000002</v>
      </c>
      <c r="C176" s="130">
        <v>2601.0700000000002</v>
      </c>
      <c r="D176" s="107"/>
      <c r="E176" s="107"/>
    </row>
    <row r="177" spans="1:5" ht="15.75" x14ac:dyDescent="0.25">
      <c r="A177" s="111" t="s">
        <v>251</v>
      </c>
      <c r="B177" s="130">
        <v>3042.18</v>
      </c>
      <c r="C177" s="130">
        <v>3042.18</v>
      </c>
      <c r="D177" s="107"/>
      <c r="E177" s="107"/>
    </row>
    <row r="178" spans="1:5" ht="15.75" x14ac:dyDescent="0.25">
      <c r="A178" s="111" t="s">
        <v>77</v>
      </c>
      <c r="B178" s="130">
        <v>171.04</v>
      </c>
      <c r="C178" s="130">
        <v>171.04</v>
      </c>
      <c r="D178" s="107"/>
      <c r="E178" s="107"/>
    </row>
    <row r="179" spans="1:5" ht="15.75" x14ac:dyDescent="0.25">
      <c r="A179" s="111" t="s">
        <v>91</v>
      </c>
      <c r="B179" s="130">
        <v>319.08999999999997</v>
      </c>
      <c r="C179" s="130">
        <v>319.08999999999997</v>
      </c>
      <c r="D179" s="107"/>
      <c r="E179" s="107"/>
    </row>
    <row r="180" spans="1:5" ht="15.75" x14ac:dyDescent="0.25">
      <c r="A180" s="111" t="s">
        <v>68</v>
      </c>
      <c r="B180" s="130">
        <v>2105.4299999999998</v>
      </c>
      <c r="C180" s="130">
        <v>2105.4299999999998</v>
      </c>
      <c r="D180" s="107"/>
      <c r="E180" s="107"/>
    </row>
    <row r="181" spans="1:5" ht="15.75" x14ac:dyDescent="0.25">
      <c r="A181" s="111" t="s">
        <v>90</v>
      </c>
      <c r="B181" s="130">
        <v>2733.74</v>
      </c>
      <c r="C181" s="130">
        <v>2733.74</v>
      </c>
      <c r="D181" s="107"/>
      <c r="E181" s="107"/>
    </row>
    <row r="182" spans="1:5" ht="15.75" x14ac:dyDescent="0.25">
      <c r="A182" s="111" t="s">
        <v>230</v>
      </c>
      <c r="B182" s="130">
        <v>7795.49</v>
      </c>
      <c r="C182" s="130">
        <v>7795.49</v>
      </c>
      <c r="D182" s="107"/>
      <c r="E182" s="107"/>
    </row>
    <row r="183" spans="1:5" ht="15.75" x14ac:dyDescent="0.25">
      <c r="A183" s="111" t="s">
        <v>96</v>
      </c>
      <c r="B183" s="130">
        <v>2105.4699999999998</v>
      </c>
      <c r="C183" s="130">
        <v>2105.4699999999998</v>
      </c>
      <c r="D183" s="107"/>
      <c r="E183" s="107"/>
    </row>
    <row r="184" spans="1:5" ht="15.75" x14ac:dyDescent="0.25">
      <c r="A184" s="111" t="s">
        <v>78</v>
      </c>
      <c r="B184" s="130">
        <v>158.74</v>
      </c>
      <c r="C184" s="130">
        <v>158.74</v>
      </c>
      <c r="D184" s="107">
        <v>24.51</v>
      </c>
      <c r="E184" s="107"/>
    </row>
    <row r="185" spans="1:5" ht="15.75" x14ac:dyDescent="0.25">
      <c r="A185" s="2" t="s">
        <v>154</v>
      </c>
      <c r="B185" s="130">
        <v>1011.12</v>
      </c>
      <c r="C185" s="130">
        <v>1011.12</v>
      </c>
      <c r="D185" s="107"/>
      <c r="E185" s="107"/>
    </row>
    <row r="186" spans="1:5" ht="15.75" x14ac:dyDescent="0.25">
      <c r="A186" s="111" t="s">
        <v>95</v>
      </c>
      <c r="B186" s="130"/>
      <c r="C186" s="130"/>
      <c r="D186" s="107"/>
      <c r="E186" s="107"/>
    </row>
    <row r="187" spans="1:5" ht="15.75" x14ac:dyDescent="0.25">
      <c r="A187" s="111" t="s">
        <v>81</v>
      </c>
      <c r="B187" s="130">
        <v>2964.9</v>
      </c>
      <c r="C187" s="130">
        <v>2964.9</v>
      </c>
      <c r="D187" s="107"/>
      <c r="E187" s="107"/>
    </row>
    <row r="188" spans="1:5" ht="15.75" x14ac:dyDescent="0.25">
      <c r="A188" s="111" t="s">
        <v>8</v>
      </c>
      <c r="B188" s="130">
        <v>645.16999999999996</v>
      </c>
      <c r="C188" s="130">
        <v>645.16999999999996</v>
      </c>
      <c r="D188" s="107"/>
      <c r="E188" s="107"/>
    </row>
    <row r="189" spans="1:5" ht="15.75" x14ac:dyDescent="0.25">
      <c r="A189" s="111" t="s">
        <v>142</v>
      </c>
      <c r="B189" s="130">
        <v>2683.5</v>
      </c>
      <c r="C189" s="130">
        <v>2683.5</v>
      </c>
      <c r="D189" s="107"/>
      <c r="E189" s="107"/>
    </row>
    <row r="190" spans="1:5" ht="15.75" x14ac:dyDescent="0.25">
      <c r="A190" s="111" t="s">
        <v>12</v>
      </c>
      <c r="B190" s="130">
        <v>2871.39</v>
      </c>
      <c r="C190" s="130">
        <v>2871.39</v>
      </c>
      <c r="D190" s="107"/>
      <c r="E190" s="107"/>
    </row>
    <row r="191" spans="1:5" ht="15.75" x14ac:dyDescent="0.25">
      <c r="A191" s="111" t="s">
        <v>13</v>
      </c>
      <c r="B191" s="130">
        <v>2510.5300000000002</v>
      </c>
      <c r="C191" s="130">
        <v>2510.5300000000002</v>
      </c>
      <c r="D191" s="107"/>
      <c r="E191" s="107"/>
    </row>
    <row r="192" spans="1:5" ht="15.75" x14ac:dyDescent="0.25">
      <c r="A192" s="111" t="s">
        <v>1</v>
      </c>
      <c r="B192" s="130"/>
      <c r="C192" s="130"/>
      <c r="D192" s="107"/>
      <c r="E192" s="107"/>
    </row>
    <row r="193" spans="1:6" ht="15.75" x14ac:dyDescent="0.25">
      <c r="A193" s="111" t="s">
        <v>9</v>
      </c>
      <c r="B193" s="130">
        <v>1887.24</v>
      </c>
      <c r="C193" s="130">
        <v>1887.24</v>
      </c>
      <c r="D193" s="107">
        <v>15.28</v>
      </c>
      <c r="E193" s="107"/>
    </row>
    <row r="194" spans="1:6" ht="15.75" x14ac:dyDescent="0.25">
      <c r="A194" s="111" t="s">
        <v>270</v>
      </c>
      <c r="B194" s="107">
        <v>241.03</v>
      </c>
      <c r="C194" s="107">
        <v>241.03</v>
      </c>
      <c r="D194" s="107"/>
      <c r="E194" s="107"/>
    </row>
    <row r="195" spans="1:6" ht="15.75" x14ac:dyDescent="0.25">
      <c r="A195" s="111" t="s">
        <v>16</v>
      </c>
      <c r="B195" s="107">
        <v>878.65</v>
      </c>
      <c r="C195" s="107">
        <v>878.65</v>
      </c>
      <c r="D195" s="107"/>
      <c r="E195" s="107"/>
    </row>
    <row r="196" spans="1:6" ht="15.75" x14ac:dyDescent="0.25">
      <c r="A196" s="111" t="s">
        <v>139</v>
      </c>
      <c r="B196" s="107">
        <v>610.77</v>
      </c>
      <c r="C196" s="107">
        <v>610.77</v>
      </c>
      <c r="D196" s="107"/>
      <c r="E196" s="107"/>
    </row>
    <row r="197" spans="1:6" ht="15.75" x14ac:dyDescent="0.25">
      <c r="A197" s="115" t="s">
        <v>252</v>
      </c>
      <c r="B197" s="128">
        <f>SUM(B140:B196)</f>
        <v>121824.09999999999</v>
      </c>
      <c r="C197" s="128">
        <f>SUM(C140:C196)</f>
        <v>121824.09999999999</v>
      </c>
      <c r="D197" s="128">
        <f>SUM(D140:D196)</f>
        <v>7399.31</v>
      </c>
      <c r="E197" s="107"/>
    </row>
    <row r="198" spans="1:6" ht="36" customHeight="1" x14ac:dyDescent="0.25">
      <c r="A198" s="173" t="s">
        <v>140</v>
      </c>
      <c r="B198" s="223"/>
      <c r="C198" s="223"/>
      <c r="D198" s="223"/>
      <c r="E198" s="223"/>
    </row>
    <row r="199" spans="1:6" ht="31.5" x14ac:dyDescent="0.25">
      <c r="A199" s="111" t="s">
        <v>141</v>
      </c>
      <c r="B199" s="107">
        <v>272077.71999999997</v>
      </c>
      <c r="C199" s="107">
        <v>272077.71999999997</v>
      </c>
      <c r="D199" s="107"/>
      <c r="E199" s="223"/>
    </row>
    <row r="200" spans="1:6" ht="15.75" x14ac:dyDescent="0.25">
      <c r="A200" s="142" t="s">
        <v>7</v>
      </c>
      <c r="B200" s="176">
        <v>84422.18</v>
      </c>
      <c r="C200" s="176">
        <v>84422.18</v>
      </c>
      <c r="D200" s="107"/>
      <c r="E200" s="223"/>
    </row>
    <row r="201" spans="1:6" ht="15.75" x14ac:dyDescent="0.25">
      <c r="A201" s="142" t="s">
        <v>17</v>
      </c>
      <c r="B201" s="176">
        <v>905.71</v>
      </c>
      <c r="C201" s="176">
        <v>905.71</v>
      </c>
      <c r="D201" s="107"/>
      <c r="E201" s="223"/>
    </row>
    <row r="202" spans="1:6" ht="15.75" x14ac:dyDescent="0.25">
      <c r="A202" s="142" t="s">
        <v>83</v>
      </c>
      <c r="B202" s="107">
        <v>272.82</v>
      </c>
      <c r="C202" s="107">
        <v>272.82</v>
      </c>
      <c r="D202" s="107"/>
      <c r="E202" s="223"/>
      <c r="F202" s="211"/>
    </row>
    <row r="203" spans="1:6" ht="15.75" x14ac:dyDescent="0.25">
      <c r="A203" s="115" t="s">
        <v>253</v>
      </c>
      <c r="B203" s="128">
        <f>B199+B200+B202+B201</f>
        <v>357678.43</v>
      </c>
      <c r="C203" s="128">
        <f>C199+C200+C202+C201</f>
        <v>357678.43</v>
      </c>
      <c r="D203" s="107"/>
      <c r="E203" s="223"/>
    </row>
    <row r="204" spans="1:6" ht="47.25" x14ac:dyDescent="0.25">
      <c r="A204" s="230" t="s">
        <v>280</v>
      </c>
      <c r="B204" s="128"/>
      <c r="C204" s="128"/>
      <c r="D204" s="107"/>
      <c r="E204" s="223"/>
    </row>
    <row r="205" spans="1:6" ht="15.75" x14ac:dyDescent="0.25">
      <c r="A205" s="102" t="s">
        <v>42</v>
      </c>
      <c r="B205" s="107">
        <v>193.19</v>
      </c>
      <c r="C205" s="107">
        <v>193.19</v>
      </c>
      <c r="D205" s="107"/>
      <c r="E205" s="223"/>
    </row>
    <row r="206" spans="1:6" ht="17.25" customHeight="1" x14ac:dyDescent="0.25">
      <c r="A206" s="115" t="s">
        <v>277</v>
      </c>
      <c r="B206" s="128">
        <f>B205</f>
        <v>193.19</v>
      </c>
      <c r="C206" s="128">
        <f>C205</f>
        <v>193.19</v>
      </c>
      <c r="D206" s="107"/>
      <c r="E206" s="223"/>
    </row>
    <row r="207" spans="1:6" ht="24" customHeight="1" x14ac:dyDescent="0.25">
      <c r="A207" s="115" t="s">
        <v>259</v>
      </c>
      <c r="B207" s="128">
        <f>B121++B124+B135+B138+B197+B203+B206</f>
        <v>836573.47</v>
      </c>
      <c r="C207" s="128">
        <f t="shared" ref="C207:D207" si="5">C121++C124+C135+C138+C197+C203+C206</f>
        <v>836573.47</v>
      </c>
      <c r="D207" s="128">
        <f t="shared" si="5"/>
        <v>7437.56</v>
      </c>
      <c r="E207" s="128"/>
    </row>
    <row r="209" spans="1:5" ht="14.25" x14ac:dyDescent="0.2">
      <c r="A209" s="303" t="s">
        <v>166</v>
      </c>
      <c r="B209" s="303"/>
      <c r="C209" s="303"/>
      <c r="D209" s="303"/>
      <c r="E209" s="303"/>
    </row>
    <row r="210" spans="1:5" ht="14.25" x14ac:dyDescent="0.2">
      <c r="A210" s="181"/>
      <c r="B210" s="181"/>
      <c r="C210" s="181"/>
      <c r="D210" s="181"/>
      <c r="E210" s="181"/>
    </row>
    <row r="211" spans="1:5" ht="15" x14ac:dyDescent="0.2">
      <c r="A211" s="295" t="s">
        <v>127</v>
      </c>
      <c r="B211" s="295" t="s">
        <v>128</v>
      </c>
      <c r="C211" s="294" t="s">
        <v>129</v>
      </c>
      <c r="D211" s="299"/>
      <c r="E211" s="94"/>
    </row>
    <row r="212" spans="1:5" ht="15.75" x14ac:dyDescent="0.2">
      <c r="A212" s="297"/>
      <c r="B212" s="297"/>
      <c r="C212" s="300" t="s">
        <v>130</v>
      </c>
      <c r="D212" s="292"/>
      <c r="E212" s="301" t="s">
        <v>145</v>
      </c>
    </row>
    <row r="213" spans="1:5" ht="45.75" customHeight="1" x14ac:dyDescent="0.2">
      <c r="A213" s="298"/>
      <c r="B213" s="298"/>
      <c r="C213" s="95" t="s">
        <v>131</v>
      </c>
      <c r="D213" s="96" t="s">
        <v>123</v>
      </c>
      <c r="E213" s="302"/>
    </row>
    <row r="214" spans="1:5" ht="28.5" x14ac:dyDescent="0.25">
      <c r="A214" s="137" t="s">
        <v>164</v>
      </c>
      <c r="B214" s="173"/>
      <c r="C214" s="182"/>
      <c r="D214" s="183"/>
      <c r="E214" s="101"/>
    </row>
    <row r="215" spans="1:5" ht="18" customHeight="1" x14ac:dyDescent="0.25">
      <c r="A215" s="102" t="s">
        <v>132</v>
      </c>
      <c r="B215" s="226">
        <v>1831750.4</v>
      </c>
      <c r="C215" s="249">
        <v>265900</v>
      </c>
      <c r="D215" s="180"/>
      <c r="E215" s="180">
        <v>1565850.4</v>
      </c>
    </row>
    <row r="216" spans="1:5" ht="18.75" customHeight="1" x14ac:dyDescent="0.25">
      <c r="A216" s="2" t="s">
        <v>254</v>
      </c>
      <c r="B216" s="100">
        <f>B215</f>
        <v>1831750.4</v>
      </c>
      <c r="C216" s="100">
        <f>C215</f>
        <v>265900</v>
      </c>
      <c r="D216" s="98"/>
      <c r="E216" s="100">
        <f>E215</f>
        <v>1565850.4</v>
      </c>
    </row>
    <row r="217" spans="1:5" x14ac:dyDescent="0.2">
      <c r="A217" s="33"/>
    </row>
  </sheetData>
  <mergeCells count="17">
    <mergeCell ref="A209:E209"/>
    <mergeCell ref="A211:A213"/>
    <mergeCell ref="B211:B213"/>
    <mergeCell ref="C211:D211"/>
    <mergeCell ref="C212:D212"/>
    <mergeCell ref="E212:E213"/>
    <mergeCell ref="A10:E10"/>
    <mergeCell ref="A113:A115"/>
    <mergeCell ref="B113:B115"/>
    <mergeCell ref="C113:D113"/>
    <mergeCell ref="C114:D114"/>
    <mergeCell ref="E114:E115"/>
    <mergeCell ref="A12:A14"/>
    <mergeCell ref="B12:B14"/>
    <mergeCell ref="C12:D12"/>
    <mergeCell ref="C13:D13"/>
    <mergeCell ref="E13:E14"/>
  </mergeCells>
  <pageMargins left="0.70866141732283472" right="0.59055118110236227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1priedas</vt:lpstr>
      <vt:lpstr>2 priedas</vt:lpstr>
      <vt:lpstr>3 priedas</vt:lpstr>
      <vt:lpstr>4 priedas</vt:lpstr>
      <vt:lpstr>'1priedas'!Print_Titles</vt:lpstr>
      <vt:lpstr>'2 priedas'!Print_Titles</vt:lpstr>
      <vt:lpstr>'3 priedas'!Print_Titles</vt:lpstr>
      <vt:lpstr>'4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Breivienė</cp:lastModifiedBy>
  <cp:lastPrinted>2019-01-21T09:03:50Z</cp:lastPrinted>
  <dcterms:created xsi:type="dcterms:W3CDTF">2005-12-13T07:19:10Z</dcterms:created>
  <dcterms:modified xsi:type="dcterms:W3CDTF">2019-01-31T09:23:09Z</dcterms:modified>
</cp:coreProperties>
</file>