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18-2020\2018-2020\TS 2018-12-20 Nr.1-\"/>
    </mc:Choice>
  </mc:AlternateContent>
  <bookViews>
    <workbookView xWindow="0" yWindow="0" windowWidth="8496" windowHeight="3348" tabRatio="629"/>
  </bookViews>
  <sheets>
    <sheet name="01" sheetId="45" r:id="rId1"/>
    <sheet name="02" sheetId="19" r:id="rId2"/>
    <sheet name="14" sheetId="43" r:id="rId3"/>
    <sheet name="15" sheetId="44" r:id="rId4"/>
    <sheet name="Priemoniu vykdytoju kodai" sheetId="3" r:id="rId5"/>
  </sheets>
  <definedNames>
    <definedName name="_xlnm.Print_Area" localSheetId="1">'02'!$A$1:$Q$388</definedName>
  </definedNames>
  <calcPr calcId="152511"/>
</workbook>
</file>

<file path=xl/calcChain.xml><?xml version="1.0" encoding="utf-8"?>
<calcChain xmlns="http://schemas.openxmlformats.org/spreadsheetml/2006/main">
  <c r="H123" i="44" l="1"/>
  <c r="H125" i="44" s="1"/>
  <c r="H114" i="44"/>
  <c r="M103" i="44"/>
  <c r="L103" i="44"/>
  <c r="K103" i="44"/>
  <c r="J103" i="44"/>
  <c r="I103" i="44"/>
  <c r="I104" i="44" s="1"/>
  <c r="I105" i="44" s="1"/>
  <c r="H103" i="44"/>
  <c r="H104" i="44" s="1"/>
  <c r="H105" i="44" s="1"/>
  <c r="M96" i="44"/>
  <c r="M104" i="44" s="1"/>
  <c r="M105" i="44" s="1"/>
  <c r="L96" i="44"/>
  <c r="L104" i="44" s="1"/>
  <c r="L105" i="44" s="1"/>
  <c r="K96" i="44"/>
  <c r="K104" i="44" s="1"/>
  <c r="K105" i="44" s="1"/>
  <c r="J96" i="44"/>
  <c r="J104" i="44" s="1"/>
  <c r="J105" i="44" s="1"/>
  <c r="I96" i="44"/>
  <c r="H96" i="44"/>
  <c r="M94" i="44"/>
  <c r="L94" i="44"/>
  <c r="K94" i="44"/>
  <c r="J94" i="44"/>
  <c r="I94" i="44"/>
  <c r="H94" i="44"/>
  <c r="M90" i="44"/>
  <c r="M97" i="44" s="1"/>
  <c r="M98" i="44" s="1"/>
  <c r="L90" i="44"/>
  <c r="L97" i="44" s="1"/>
  <c r="L98" i="44" s="1"/>
  <c r="K90" i="44"/>
  <c r="K97" i="44" s="1"/>
  <c r="K98" i="44" s="1"/>
  <c r="J90" i="44"/>
  <c r="J97" i="44" s="1"/>
  <c r="J98" i="44" s="1"/>
  <c r="I90" i="44"/>
  <c r="I97" i="44" s="1"/>
  <c r="I98" i="44" s="1"/>
  <c r="H90" i="44"/>
  <c r="H97" i="44" s="1"/>
  <c r="H98" i="44" s="1"/>
  <c r="M83" i="44"/>
  <c r="L83" i="44"/>
  <c r="K83" i="44"/>
  <c r="J83" i="44"/>
  <c r="I83" i="44"/>
  <c r="H83" i="44"/>
  <c r="M81" i="44"/>
  <c r="L81" i="44"/>
  <c r="K81" i="44"/>
  <c r="J81" i="44"/>
  <c r="I81" i="44"/>
  <c r="H81" i="44"/>
  <c r="M79" i="44"/>
  <c r="M84" i="44" s="1"/>
  <c r="L79" i="44"/>
  <c r="L84" i="44" s="1"/>
  <c r="K79" i="44"/>
  <c r="K84" i="44" s="1"/>
  <c r="J79" i="44"/>
  <c r="J84" i="44" s="1"/>
  <c r="I79" i="44"/>
  <c r="I84" i="44" s="1"/>
  <c r="H79" i="44"/>
  <c r="H84" i="44" s="1"/>
  <c r="M75" i="44"/>
  <c r="L75" i="44"/>
  <c r="K75" i="44"/>
  <c r="J75" i="44"/>
  <c r="I75" i="44"/>
  <c r="H75" i="44"/>
  <c r="M73" i="44"/>
  <c r="L73" i="44"/>
  <c r="K73" i="44"/>
  <c r="J73" i="44"/>
  <c r="I73" i="44"/>
  <c r="H73" i="44"/>
  <c r="M70" i="44"/>
  <c r="M76" i="44" s="1"/>
  <c r="L70" i="44"/>
  <c r="L76" i="44" s="1"/>
  <c r="K70" i="44"/>
  <c r="K76" i="44" s="1"/>
  <c r="J70" i="44"/>
  <c r="J76" i="44" s="1"/>
  <c r="I70" i="44"/>
  <c r="I76" i="44" s="1"/>
  <c r="H70" i="44"/>
  <c r="H76" i="44" s="1"/>
  <c r="M63" i="44"/>
  <c r="L63" i="44"/>
  <c r="K63" i="44"/>
  <c r="J63" i="44"/>
  <c r="I63" i="44"/>
  <c r="H63" i="44"/>
  <c r="M59" i="44"/>
  <c r="M64" i="44" s="1"/>
  <c r="M85" i="44" s="1"/>
  <c r="L59" i="44"/>
  <c r="L64" i="44" s="1"/>
  <c r="K59" i="44"/>
  <c r="K64" i="44" s="1"/>
  <c r="K85" i="44" s="1"/>
  <c r="J59" i="44"/>
  <c r="J64" i="44" s="1"/>
  <c r="J85" i="44" s="1"/>
  <c r="I59" i="44"/>
  <c r="I64" i="44" s="1"/>
  <c r="I85" i="44" s="1"/>
  <c r="H59" i="44"/>
  <c r="H64" i="44" s="1"/>
  <c r="M48" i="44"/>
  <c r="L48" i="44"/>
  <c r="K48" i="44"/>
  <c r="I48" i="44"/>
  <c r="H48" i="44"/>
  <c r="M46" i="44"/>
  <c r="M49" i="44" s="1"/>
  <c r="L46" i="44"/>
  <c r="L49" i="44" s="1"/>
  <c r="K46" i="44"/>
  <c r="K49" i="44" s="1"/>
  <c r="J46" i="44"/>
  <c r="J49" i="44" s="1"/>
  <c r="I46" i="44"/>
  <c r="I49" i="44" s="1"/>
  <c r="H46" i="44"/>
  <c r="H49" i="44" s="1"/>
  <c r="J43" i="44"/>
  <c r="M42" i="44"/>
  <c r="M43" i="44" s="1"/>
  <c r="L42" i="44"/>
  <c r="L43" i="44" s="1"/>
  <c r="K42" i="44"/>
  <c r="K43" i="44" s="1"/>
  <c r="I42" i="44"/>
  <c r="I43" i="44" s="1"/>
  <c r="H42" i="44"/>
  <c r="H43" i="44" s="1"/>
  <c r="M38" i="44"/>
  <c r="M39" i="44" s="1"/>
  <c r="L38" i="44"/>
  <c r="L39" i="44" s="1"/>
  <c r="K38" i="44"/>
  <c r="K39" i="44" s="1"/>
  <c r="I38" i="44"/>
  <c r="I39" i="44" s="1"/>
  <c r="H38" i="44"/>
  <c r="H39" i="44" s="1"/>
  <c r="M34" i="44"/>
  <c r="L34" i="44"/>
  <c r="K34" i="44"/>
  <c r="J34" i="44"/>
  <c r="I34" i="44"/>
  <c r="H34" i="44"/>
  <c r="M32" i="44"/>
  <c r="L32" i="44"/>
  <c r="K32" i="44"/>
  <c r="J32" i="44"/>
  <c r="I32" i="44"/>
  <c r="H32" i="44" s="1"/>
  <c r="M30" i="44"/>
  <c r="L30" i="44"/>
  <c r="K30" i="44"/>
  <c r="J30" i="44"/>
  <c r="I30" i="44"/>
  <c r="H30" i="44"/>
  <c r="M28" i="44"/>
  <c r="L28" i="44"/>
  <c r="K28" i="44"/>
  <c r="J28" i="44"/>
  <c r="I28" i="44"/>
  <c r="H28" i="44"/>
  <c r="M26" i="44"/>
  <c r="M35" i="44" s="1"/>
  <c r="L26" i="44"/>
  <c r="L35" i="44" s="1"/>
  <c r="K26" i="44"/>
  <c r="K35" i="44" s="1"/>
  <c r="J26" i="44"/>
  <c r="J35" i="44" s="1"/>
  <c r="I26" i="44"/>
  <c r="I35" i="44" s="1"/>
  <c r="H26" i="44"/>
  <c r="H35" i="44" s="1"/>
  <c r="H22" i="44"/>
  <c r="M21" i="44"/>
  <c r="L21" i="44"/>
  <c r="K21" i="44"/>
  <c r="J21" i="44"/>
  <c r="I21" i="44"/>
  <c r="H21" i="44"/>
  <c r="M19" i="44"/>
  <c r="L19" i="44"/>
  <c r="K19" i="44"/>
  <c r="J19" i="44"/>
  <c r="I19" i="44"/>
  <c r="H19" i="44"/>
  <c r="M17" i="44"/>
  <c r="L17" i="44"/>
  <c r="K17" i="44"/>
  <c r="J17" i="44"/>
  <c r="I17" i="44"/>
  <c r="H17" i="44"/>
  <c r="M14" i="44"/>
  <c r="L14" i="44"/>
  <c r="K14" i="44"/>
  <c r="J14" i="44"/>
  <c r="I14" i="44"/>
  <c r="H14" i="44"/>
  <c r="M11" i="44"/>
  <c r="L11" i="44"/>
  <c r="K11" i="44"/>
  <c r="J11" i="44"/>
  <c r="I11" i="44"/>
  <c r="H11" i="44"/>
  <c r="M9" i="44"/>
  <c r="M23" i="44" s="1"/>
  <c r="L9" i="44"/>
  <c r="L23" i="44" s="1"/>
  <c r="K9" i="44"/>
  <c r="K23" i="44" s="1"/>
  <c r="K50" i="44" s="1"/>
  <c r="K106" i="44" s="1"/>
  <c r="J9" i="44"/>
  <c r="J23" i="44" s="1"/>
  <c r="J50" i="44" s="1"/>
  <c r="J106" i="44" s="1"/>
  <c r="I9" i="44"/>
  <c r="I23" i="44" s="1"/>
  <c r="H9" i="44"/>
  <c r="H23" i="44" s="1"/>
  <c r="H50" i="44" l="1"/>
  <c r="L50" i="44"/>
  <c r="H85" i="44"/>
  <c r="L85" i="44"/>
  <c r="I50" i="44"/>
  <c r="I106" i="44" s="1"/>
  <c r="M50" i="44"/>
  <c r="M106" i="44" s="1"/>
  <c r="H104" i="45"/>
  <c r="H102" i="45"/>
  <c r="H95" i="45"/>
  <c r="L83" i="45"/>
  <c r="L84" i="45" s="1"/>
  <c r="H83" i="45"/>
  <c r="H84" i="45" s="1"/>
  <c r="M82" i="45"/>
  <c r="M83" i="45" s="1"/>
  <c r="M84" i="45" s="1"/>
  <c r="L82" i="45"/>
  <c r="K82" i="45"/>
  <c r="J82" i="45"/>
  <c r="J83" i="45" s="1"/>
  <c r="J84" i="45" s="1"/>
  <c r="I82" i="45"/>
  <c r="I83" i="45" s="1"/>
  <c r="I84" i="45" s="1"/>
  <c r="H82" i="45"/>
  <c r="H81" i="45"/>
  <c r="M80" i="45"/>
  <c r="L80" i="45"/>
  <c r="K80" i="45"/>
  <c r="J80" i="45"/>
  <c r="I80" i="45"/>
  <c r="H80" i="45"/>
  <c r="M78" i="45"/>
  <c r="L78" i="45"/>
  <c r="K78" i="45"/>
  <c r="K83" i="45" s="1"/>
  <c r="K84" i="45" s="1"/>
  <c r="I78" i="45"/>
  <c r="H78" i="45"/>
  <c r="H77" i="45"/>
  <c r="I74" i="45"/>
  <c r="K73" i="45"/>
  <c r="K74" i="45" s="1"/>
  <c r="J73" i="45"/>
  <c r="J74" i="45" s="1"/>
  <c r="I73" i="45"/>
  <c r="M72" i="45"/>
  <c r="M73" i="45" s="1"/>
  <c r="M74" i="45" s="1"/>
  <c r="L72" i="45"/>
  <c r="L73" i="45" s="1"/>
  <c r="L74" i="45" s="1"/>
  <c r="K72" i="45"/>
  <c r="I72" i="45"/>
  <c r="H72" i="45"/>
  <c r="H73" i="45" s="1"/>
  <c r="H74" i="45" s="1"/>
  <c r="L65" i="45"/>
  <c r="J65" i="45"/>
  <c r="M64" i="45"/>
  <c r="M65" i="45" s="1"/>
  <c r="M66" i="45" s="1"/>
  <c r="L64" i="45"/>
  <c r="K64" i="45"/>
  <c r="K65" i="45" s="1"/>
  <c r="I64" i="45"/>
  <c r="I65" i="45" s="1"/>
  <c r="H63" i="45"/>
  <c r="H64" i="45" s="1"/>
  <c r="H65" i="45" s="1"/>
  <c r="L61" i="45"/>
  <c r="M60" i="45"/>
  <c r="M61" i="45" s="1"/>
  <c r="L60" i="45"/>
  <c r="K60" i="45"/>
  <c r="K61" i="45" s="1"/>
  <c r="J60" i="45"/>
  <c r="J61" i="45" s="1"/>
  <c r="I60" i="45"/>
  <c r="I61" i="45" s="1"/>
  <c r="H58" i="45"/>
  <c r="H60" i="45" s="1"/>
  <c r="H61" i="45" s="1"/>
  <c r="M55" i="45"/>
  <c r="L55" i="45"/>
  <c r="K55" i="45"/>
  <c r="J55" i="45"/>
  <c r="I55" i="45"/>
  <c r="H54" i="45"/>
  <c r="H55" i="45" s="1"/>
  <c r="M53" i="45"/>
  <c r="L53" i="45"/>
  <c r="K53" i="45"/>
  <c r="J53" i="45"/>
  <c r="I53" i="45"/>
  <c r="H52" i="45"/>
  <c r="H53" i="45" s="1"/>
  <c r="M51" i="45"/>
  <c r="L51" i="45"/>
  <c r="K51" i="45"/>
  <c r="J51" i="45"/>
  <c r="I51" i="45"/>
  <c r="H51" i="45"/>
  <c r="H50" i="45"/>
  <c r="M49" i="45"/>
  <c r="L49" i="45"/>
  <c r="K49" i="45"/>
  <c r="J49" i="45"/>
  <c r="I49" i="45"/>
  <c r="H48" i="45"/>
  <c r="H49" i="45" s="1"/>
  <c r="M47" i="45"/>
  <c r="L47" i="45"/>
  <c r="K47" i="45"/>
  <c r="J47" i="45"/>
  <c r="I47" i="45"/>
  <c r="H46" i="45"/>
  <c r="H47" i="45" s="1"/>
  <c r="M45" i="45"/>
  <c r="L45" i="45"/>
  <c r="K45" i="45"/>
  <c r="J45" i="45"/>
  <c r="I45" i="45"/>
  <c r="H44" i="45"/>
  <c r="H43" i="45"/>
  <c r="H45" i="45" s="1"/>
  <c r="M42" i="45"/>
  <c r="L42" i="45"/>
  <c r="K42" i="45"/>
  <c r="J42" i="45"/>
  <c r="I42" i="45"/>
  <c r="H41" i="45"/>
  <c r="H42" i="45" s="1"/>
  <c r="M40" i="45"/>
  <c r="L40" i="45"/>
  <c r="K40" i="45"/>
  <c r="J40" i="45"/>
  <c r="I40" i="45"/>
  <c r="H40" i="45"/>
  <c r="H39" i="45"/>
  <c r="M38" i="45"/>
  <c r="L38" i="45"/>
  <c r="K38" i="45"/>
  <c r="J38" i="45"/>
  <c r="I38" i="45"/>
  <c r="H37" i="45"/>
  <c r="H38" i="45" s="1"/>
  <c r="M36" i="45"/>
  <c r="L36" i="45"/>
  <c r="K36" i="45"/>
  <c r="J36" i="45"/>
  <c r="I36" i="45"/>
  <c r="H35" i="45"/>
  <c r="H36" i="45" s="1"/>
  <c r="M34" i="45"/>
  <c r="M56" i="45" s="1"/>
  <c r="L34" i="45"/>
  <c r="K34" i="45"/>
  <c r="J34" i="45"/>
  <c r="I34" i="45"/>
  <c r="H33" i="45"/>
  <c r="H34" i="45" s="1"/>
  <c r="M32" i="45"/>
  <c r="L32" i="45"/>
  <c r="K32" i="45"/>
  <c r="J32" i="45"/>
  <c r="I32" i="45"/>
  <c r="H32" i="45"/>
  <c r="H30" i="45"/>
  <c r="M29" i="45"/>
  <c r="L29" i="45"/>
  <c r="L56" i="45" s="1"/>
  <c r="K29" i="45"/>
  <c r="K56" i="45" s="1"/>
  <c r="J29" i="45"/>
  <c r="I29" i="45"/>
  <c r="I56" i="45" s="1"/>
  <c r="H27" i="45"/>
  <c r="H29" i="45" s="1"/>
  <c r="M24" i="45"/>
  <c r="M25" i="45" s="1"/>
  <c r="L24" i="45"/>
  <c r="L25" i="45" s="1"/>
  <c r="K24" i="45"/>
  <c r="K25" i="45" s="1"/>
  <c r="J24" i="45"/>
  <c r="I24" i="45"/>
  <c r="H24" i="45"/>
  <c r="H23" i="45"/>
  <c r="M22" i="45"/>
  <c r="L22" i="45"/>
  <c r="K22" i="45"/>
  <c r="J22" i="45"/>
  <c r="I22" i="45"/>
  <c r="H21" i="45"/>
  <c r="H20" i="45"/>
  <c r="H22" i="45" s="1"/>
  <c r="M19" i="45"/>
  <c r="L19" i="45"/>
  <c r="K19" i="45"/>
  <c r="J19" i="45"/>
  <c r="I19" i="45"/>
  <c r="H15" i="45"/>
  <c r="H19" i="45" s="1"/>
  <c r="M14" i="45"/>
  <c r="L14" i="45"/>
  <c r="K14" i="45"/>
  <c r="J14" i="45"/>
  <c r="I14" i="45"/>
  <c r="H11" i="45"/>
  <c r="H10" i="45"/>
  <c r="H9" i="45"/>
  <c r="H14" i="45" s="1"/>
  <c r="L106" i="44" l="1"/>
  <c r="H106" i="44"/>
  <c r="J25" i="45"/>
  <c r="I25" i="45"/>
  <c r="H25" i="45"/>
  <c r="I66" i="45"/>
  <c r="I85" i="45" s="1"/>
  <c r="K66" i="45"/>
  <c r="K85" i="45" s="1"/>
  <c r="L66" i="45"/>
  <c r="L85" i="45" s="1"/>
  <c r="M85" i="45"/>
  <c r="H56" i="45"/>
  <c r="H66" i="45" s="1"/>
  <c r="H85" i="45" s="1"/>
  <c r="J66" i="45"/>
  <c r="J85" i="45"/>
  <c r="I75" i="19"/>
  <c r="H61" i="43" l="1"/>
  <c r="H55" i="43"/>
  <c r="H65" i="43" s="1"/>
  <c r="M45" i="43"/>
  <c r="M46" i="43" s="1"/>
  <c r="M47" i="43" s="1"/>
  <c r="L45" i="43"/>
  <c r="K45" i="43"/>
  <c r="J45" i="43"/>
  <c r="J46" i="43" s="1"/>
  <c r="J47" i="43" s="1"/>
  <c r="I45" i="43"/>
  <c r="I46" i="43" s="1"/>
  <c r="I47" i="43" s="1"/>
  <c r="H45" i="43"/>
  <c r="M41" i="43"/>
  <c r="L41" i="43"/>
  <c r="L46" i="43" s="1"/>
  <c r="L47" i="43" s="1"/>
  <c r="K41" i="43"/>
  <c r="K46" i="43" s="1"/>
  <c r="K47" i="43" s="1"/>
  <c r="J41" i="43"/>
  <c r="I41" i="43"/>
  <c r="H34" i="43"/>
  <c r="H41" i="43" s="1"/>
  <c r="M32" i="43"/>
  <c r="L32" i="43"/>
  <c r="K32" i="43"/>
  <c r="J32" i="43"/>
  <c r="I32" i="43"/>
  <c r="H31" i="43"/>
  <c r="H26" i="43"/>
  <c r="H32" i="43" s="1"/>
  <c r="M24" i="43"/>
  <c r="L24" i="43"/>
  <c r="K24" i="43"/>
  <c r="J24" i="43"/>
  <c r="I24" i="43"/>
  <c r="H21" i="43"/>
  <c r="H20" i="43"/>
  <c r="H19" i="43"/>
  <c r="H18" i="43"/>
  <c r="H24" i="43" s="1"/>
  <c r="M16" i="43"/>
  <c r="L16" i="43"/>
  <c r="K16" i="43"/>
  <c r="J16" i="43"/>
  <c r="I16" i="43"/>
  <c r="H16" i="43"/>
  <c r="H13" i="43"/>
  <c r="H46" i="43" l="1"/>
  <c r="H47" i="43" s="1"/>
  <c r="I49" i="19" l="1"/>
  <c r="M213" i="19" l="1"/>
  <c r="L213" i="19"/>
  <c r="K213" i="19"/>
  <c r="J213" i="19"/>
  <c r="I213" i="19"/>
  <c r="H212" i="19"/>
  <c r="H211" i="19"/>
  <c r="H213" i="19" s="1"/>
  <c r="H210" i="19"/>
  <c r="M184" i="19"/>
  <c r="L184" i="19"/>
  <c r="K184" i="19"/>
  <c r="J184" i="19"/>
  <c r="I184" i="19"/>
  <c r="H183" i="19"/>
  <c r="H182" i="19"/>
  <c r="H181" i="19"/>
  <c r="H184" i="19" s="1"/>
  <c r="M180" i="19"/>
  <c r="L180" i="19"/>
  <c r="K180" i="19"/>
  <c r="J180" i="19"/>
  <c r="I180" i="19"/>
  <c r="H179" i="19"/>
  <c r="H180" i="19" s="1"/>
  <c r="H178" i="19"/>
  <c r="H177" i="19"/>
  <c r="M163" i="19"/>
  <c r="L163" i="19"/>
  <c r="K163" i="19"/>
  <c r="J163" i="19"/>
  <c r="I163" i="19"/>
  <c r="H162" i="19"/>
  <c r="H161" i="19"/>
  <c r="H160" i="19"/>
  <c r="H163" i="19" s="1"/>
  <c r="M159" i="19"/>
  <c r="L159" i="19"/>
  <c r="K159" i="19"/>
  <c r="J159" i="19"/>
  <c r="I159" i="19"/>
  <c r="H157" i="19"/>
  <c r="H156" i="19"/>
  <c r="H155" i="19"/>
  <c r="M141" i="19"/>
  <c r="L141" i="19"/>
  <c r="K141" i="19"/>
  <c r="J141" i="19"/>
  <c r="I141" i="19"/>
  <c r="H140" i="19"/>
  <c r="H139" i="19"/>
  <c r="H138" i="19"/>
  <c r="H141" i="19" s="1"/>
  <c r="H159" i="19" l="1"/>
  <c r="M88" i="19"/>
  <c r="L88" i="19"/>
  <c r="K88" i="19"/>
  <c r="J88" i="19"/>
  <c r="I88" i="19"/>
  <c r="H87" i="19"/>
  <c r="H86" i="19"/>
  <c r="H85" i="19"/>
  <c r="M67" i="19"/>
  <c r="L67" i="19"/>
  <c r="K67" i="19"/>
  <c r="J67" i="19"/>
  <c r="I67" i="19"/>
  <c r="H66" i="19"/>
  <c r="H65" i="19"/>
  <c r="H64" i="19"/>
  <c r="M63" i="19"/>
  <c r="L63" i="19"/>
  <c r="K63" i="19"/>
  <c r="J63" i="19"/>
  <c r="I63" i="19"/>
  <c r="H62" i="19"/>
  <c r="H61" i="19"/>
  <c r="H60" i="19"/>
  <c r="H63" i="19" s="1"/>
  <c r="M32" i="19"/>
  <c r="L32" i="19"/>
  <c r="K32" i="19"/>
  <c r="J32" i="19"/>
  <c r="I32" i="19"/>
  <c r="H31" i="19"/>
  <c r="H30" i="19"/>
  <c r="H29" i="19"/>
  <c r="H32" i="19" s="1"/>
  <c r="M28" i="19"/>
  <c r="L28" i="19"/>
  <c r="K28" i="19"/>
  <c r="J28" i="19"/>
  <c r="I28" i="19"/>
  <c r="H27" i="19"/>
  <c r="H26" i="19"/>
  <c r="H25" i="19"/>
  <c r="H67" i="19" l="1"/>
  <c r="H88" i="19"/>
  <c r="H28" i="19"/>
  <c r="I246" i="19" l="1"/>
  <c r="J246" i="19"/>
  <c r="K246" i="19"/>
  <c r="I247" i="19"/>
  <c r="J247" i="19"/>
  <c r="K247" i="19"/>
  <c r="I244" i="19"/>
  <c r="J244" i="19"/>
  <c r="K244" i="19"/>
  <c r="L373" i="19"/>
  <c r="M373" i="19"/>
  <c r="M368" i="19"/>
  <c r="L368" i="19"/>
  <c r="K368" i="19"/>
  <c r="J368" i="19"/>
  <c r="I368" i="19"/>
  <c r="H367" i="19"/>
  <c r="H366" i="19"/>
  <c r="H368" i="19" s="1"/>
  <c r="H365" i="19"/>
  <c r="J49" i="19"/>
  <c r="K49" i="19"/>
  <c r="I50" i="19"/>
  <c r="J50" i="19"/>
  <c r="K50" i="19"/>
  <c r="I48" i="19"/>
  <c r="J48" i="19"/>
  <c r="K48" i="19"/>
  <c r="H386" i="19" l="1"/>
  <c r="H379" i="19"/>
  <c r="M372" i="19"/>
  <c r="L372" i="19"/>
  <c r="K372" i="19"/>
  <c r="J372" i="19"/>
  <c r="I372" i="19"/>
  <c r="H371" i="19"/>
  <c r="H370" i="19"/>
  <c r="H369" i="19"/>
  <c r="M364" i="19"/>
  <c r="L364" i="19"/>
  <c r="K364" i="19"/>
  <c r="J364" i="19"/>
  <c r="I364" i="19"/>
  <c r="H363" i="19"/>
  <c r="H362" i="19"/>
  <c r="H364" i="19" s="1"/>
  <c r="H361" i="19"/>
  <c r="M360" i="19"/>
  <c r="L360" i="19"/>
  <c r="K360" i="19"/>
  <c r="J360" i="19"/>
  <c r="I360" i="19"/>
  <c r="H359" i="19"/>
  <c r="H358" i="19"/>
  <c r="H357" i="19"/>
  <c r="M356" i="19"/>
  <c r="L356" i="19"/>
  <c r="K356" i="19"/>
  <c r="J356" i="19"/>
  <c r="I356" i="19"/>
  <c r="H355" i="19"/>
  <c r="H354" i="19"/>
  <c r="H356" i="19" s="1"/>
  <c r="H353" i="19"/>
  <c r="M352" i="19"/>
  <c r="L352" i="19"/>
  <c r="K352" i="19"/>
  <c r="J352" i="19"/>
  <c r="I352" i="19"/>
  <c r="H351" i="19"/>
  <c r="H350" i="19"/>
  <c r="H352" i="19" s="1"/>
  <c r="M349" i="19"/>
  <c r="L349" i="19"/>
  <c r="K349" i="19"/>
  <c r="J349" i="19"/>
  <c r="I349" i="19"/>
  <c r="H348" i="19"/>
  <c r="M347" i="19"/>
  <c r="L347" i="19"/>
  <c r="K347" i="19"/>
  <c r="J347" i="19"/>
  <c r="I347" i="19"/>
  <c r="H347" i="19"/>
  <c r="H344" i="19"/>
  <c r="M343" i="19"/>
  <c r="L343" i="19"/>
  <c r="K343" i="19"/>
  <c r="J343" i="19"/>
  <c r="I343" i="19"/>
  <c r="H340" i="19"/>
  <c r="H343" i="19" s="1"/>
  <c r="M339" i="19"/>
  <c r="L339" i="19"/>
  <c r="K339" i="19"/>
  <c r="J339" i="19"/>
  <c r="I339" i="19"/>
  <c r="H337" i="19"/>
  <c r="H336" i="19"/>
  <c r="H339" i="19" s="1"/>
  <c r="M335" i="19"/>
  <c r="L335" i="19"/>
  <c r="K335" i="19"/>
  <c r="J335" i="19"/>
  <c r="I335" i="19"/>
  <c r="H332" i="19"/>
  <c r="H331" i="19"/>
  <c r="H335" i="19" s="1"/>
  <c r="M330" i="19"/>
  <c r="L330" i="19"/>
  <c r="K330" i="19"/>
  <c r="J330" i="19"/>
  <c r="I330" i="19"/>
  <c r="H327" i="19"/>
  <c r="H326" i="19"/>
  <c r="H330" i="19" s="1"/>
  <c r="M325" i="19"/>
  <c r="L325" i="19"/>
  <c r="K325" i="19"/>
  <c r="J325" i="19"/>
  <c r="I325" i="19"/>
  <c r="H322" i="19"/>
  <c r="H321" i="19"/>
  <c r="H325" i="19" s="1"/>
  <c r="M320" i="19"/>
  <c r="L320" i="19"/>
  <c r="K320" i="19"/>
  <c r="J320" i="19"/>
  <c r="I320" i="19"/>
  <c r="H317" i="19"/>
  <c r="H316" i="19"/>
  <c r="H320" i="19" s="1"/>
  <c r="M315" i="19"/>
  <c r="L315" i="19"/>
  <c r="K315" i="19"/>
  <c r="J315" i="19"/>
  <c r="I315" i="19"/>
  <c r="H312" i="19"/>
  <c r="H311" i="19"/>
  <c r="H315" i="19" s="1"/>
  <c r="M310" i="19"/>
  <c r="L310" i="19"/>
  <c r="K310" i="19"/>
  <c r="J310" i="19"/>
  <c r="I310" i="19"/>
  <c r="H307" i="19"/>
  <c r="H306" i="19"/>
  <c r="H310" i="19" s="1"/>
  <c r="M305" i="19"/>
  <c r="L305" i="19"/>
  <c r="K305" i="19"/>
  <c r="J305" i="19"/>
  <c r="I305" i="19"/>
  <c r="H303" i="19"/>
  <c r="H302" i="19"/>
  <c r="H301" i="19"/>
  <c r="H305" i="19" s="1"/>
  <c r="M300" i="19"/>
  <c r="L300" i="19"/>
  <c r="K300" i="19"/>
  <c r="J300" i="19"/>
  <c r="I300" i="19"/>
  <c r="H298" i="19"/>
  <c r="H297" i="19"/>
  <c r="H296" i="19"/>
  <c r="M295" i="19"/>
  <c r="L295" i="19"/>
  <c r="K295" i="19"/>
  <c r="J295" i="19"/>
  <c r="I295" i="19"/>
  <c r="H294" i="19"/>
  <c r="H293" i="19"/>
  <c r="H295" i="19" s="1"/>
  <c r="M292" i="19"/>
  <c r="L292" i="19"/>
  <c r="K292" i="19"/>
  <c r="J292" i="19"/>
  <c r="I292" i="19"/>
  <c r="H291" i="19"/>
  <c r="H290" i="19"/>
  <c r="H289" i="19"/>
  <c r="M288" i="19"/>
  <c r="L288" i="19"/>
  <c r="K288" i="19"/>
  <c r="J288" i="19"/>
  <c r="I288" i="19"/>
  <c r="H287" i="19"/>
  <c r="H286" i="19"/>
  <c r="H247" i="19" s="1"/>
  <c r="H285" i="19"/>
  <c r="H288" i="19" s="1"/>
  <c r="M284" i="19"/>
  <c r="L284" i="19"/>
  <c r="K284" i="19"/>
  <c r="J284" i="19"/>
  <c r="I284" i="19"/>
  <c r="H282" i="19"/>
  <c r="H281" i="19"/>
  <c r="H280" i="19"/>
  <c r="M279" i="19"/>
  <c r="L279" i="19"/>
  <c r="K279" i="19"/>
  <c r="J279" i="19"/>
  <c r="I279" i="19"/>
  <c r="H277" i="19"/>
  <c r="H276" i="19"/>
  <c r="H275" i="19"/>
  <c r="M274" i="19"/>
  <c r="L274" i="19"/>
  <c r="K274" i="19"/>
  <c r="J274" i="19"/>
  <c r="I274" i="19"/>
  <c r="H272" i="19"/>
  <c r="H271" i="19"/>
  <c r="H274" i="19" s="1"/>
  <c r="H270" i="19"/>
  <c r="M269" i="19"/>
  <c r="L269" i="19"/>
  <c r="K269" i="19"/>
  <c r="J269" i="19"/>
  <c r="I269" i="19"/>
  <c r="H268" i="19"/>
  <c r="H267" i="19"/>
  <c r="H266" i="19"/>
  <c r="M265" i="19"/>
  <c r="L265" i="19"/>
  <c r="K265" i="19"/>
  <c r="J265" i="19"/>
  <c r="I265" i="19"/>
  <c r="H264" i="19"/>
  <c r="H263" i="19"/>
  <c r="H262" i="19"/>
  <c r="H265" i="19" s="1"/>
  <c r="M261" i="19"/>
  <c r="L261" i="19"/>
  <c r="K261" i="19"/>
  <c r="J261" i="19"/>
  <c r="I261" i="19"/>
  <c r="H260" i="19"/>
  <c r="H259" i="19"/>
  <c r="H258" i="19"/>
  <c r="M257" i="19"/>
  <c r="L257" i="19"/>
  <c r="K257" i="19"/>
  <c r="J257" i="19"/>
  <c r="I257" i="19"/>
  <c r="H256" i="19"/>
  <c r="H255" i="19"/>
  <c r="H254" i="19"/>
  <c r="M253" i="19"/>
  <c r="L253" i="19"/>
  <c r="K253" i="19"/>
  <c r="J253" i="19"/>
  <c r="I253" i="19"/>
  <c r="H252" i="19"/>
  <c r="H251" i="19"/>
  <c r="H245" i="19" s="1"/>
  <c r="H250" i="19"/>
  <c r="M248" i="19"/>
  <c r="L248" i="19"/>
  <c r="J248" i="19"/>
  <c r="I248" i="19"/>
  <c r="M247" i="19"/>
  <c r="L247" i="19"/>
  <c r="M246" i="19"/>
  <c r="L246" i="19"/>
  <c r="M245" i="19"/>
  <c r="L245" i="19"/>
  <c r="K245" i="19"/>
  <c r="J245" i="19"/>
  <c r="I245" i="19"/>
  <c r="M244" i="19"/>
  <c r="M249" i="19" s="1"/>
  <c r="L244" i="19"/>
  <c r="L249" i="19" s="1"/>
  <c r="J249" i="19"/>
  <c r="M241" i="19"/>
  <c r="L241" i="19"/>
  <c r="K241" i="19"/>
  <c r="J241" i="19"/>
  <c r="I241" i="19"/>
  <c r="H219" i="19"/>
  <c r="H218" i="19"/>
  <c r="M217" i="19"/>
  <c r="L217" i="19"/>
  <c r="K217" i="19"/>
  <c r="J217" i="19"/>
  <c r="I217" i="19"/>
  <c r="H216" i="19"/>
  <c r="H215" i="19"/>
  <c r="H214" i="19"/>
  <c r="M209" i="19"/>
  <c r="L209" i="19"/>
  <c r="K209" i="19"/>
  <c r="J209" i="19"/>
  <c r="I209" i="19"/>
  <c r="H208" i="19"/>
  <c r="H207" i="19"/>
  <c r="H206" i="19"/>
  <c r="M205" i="19"/>
  <c r="L205" i="19"/>
  <c r="K205" i="19"/>
  <c r="J205" i="19"/>
  <c r="I205" i="19"/>
  <c r="H204" i="19"/>
  <c r="H203" i="19"/>
  <c r="H202" i="19"/>
  <c r="H205" i="19" s="1"/>
  <c r="M201" i="19"/>
  <c r="L201" i="19"/>
  <c r="K201" i="19"/>
  <c r="J201" i="19"/>
  <c r="I201" i="19"/>
  <c r="H199" i="19"/>
  <c r="H198" i="19"/>
  <c r="H197" i="19"/>
  <c r="H201" i="19" s="1"/>
  <c r="M196" i="19"/>
  <c r="L196" i="19"/>
  <c r="K196" i="19"/>
  <c r="J196" i="19"/>
  <c r="I196" i="19"/>
  <c r="H195" i="19"/>
  <c r="H194" i="19"/>
  <c r="H193" i="19"/>
  <c r="M192" i="19"/>
  <c r="L192" i="19"/>
  <c r="K192" i="19"/>
  <c r="J192" i="19"/>
  <c r="I192" i="19"/>
  <c r="H191" i="19"/>
  <c r="H190" i="19"/>
  <c r="H189" i="19"/>
  <c r="H192" i="19" s="1"/>
  <c r="M188" i="19"/>
  <c r="L188" i="19"/>
  <c r="K188" i="19"/>
  <c r="J188" i="19"/>
  <c r="I188" i="19"/>
  <c r="H187" i="19"/>
  <c r="H186" i="19"/>
  <c r="H188" i="19" s="1"/>
  <c r="H185" i="19"/>
  <c r="M176" i="19"/>
  <c r="L176" i="19"/>
  <c r="K176" i="19"/>
  <c r="J176" i="19"/>
  <c r="I176" i="19"/>
  <c r="H175" i="19"/>
  <c r="H174" i="19"/>
  <c r="H173" i="19"/>
  <c r="M172" i="19"/>
  <c r="L172" i="19"/>
  <c r="K172" i="19"/>
  <c r="J172" i="19"/>
  <c r="I172" i="19"/>
  <c r="H170" i="19"/>
  <c r="H169" i="19"/>
  <c r="H168" i="19"/>
  <c r="H172" i="19" s="1"/>
  <c r="M167" i="19"/>
  <c r="L167" i="19"/>
  <c r="K167" i="19"/>
  <c r="J167" i="19"/>
  <c r="I167" i="19"/>
  <c r="H166" i="19"/>
  <c r="H165" i="19"/>
  <c r="H164" i="19"/>
  <c r="H152" i="19"/>
  <c r="M152" i="19"/>
  <c r="L152" i="19"/>
  <c r="K152" i="19"/>
  <c r="J152" i="19"/>
  <c r="I152" i="19"/>
  <c r="M151" i="19"/>
  <c r="L151" i="19"/>
  <c r="K151" i="19"/>
  <c r="J151" i="19"/>
  <c r="I151" i="19"/>
  <c r="M150" i="19"/>
  <c r="L150" i="19"/>
  <c r="K150" i="19"/>
  <c r="J150" i="19"/>
  <c r="I150" i="19"/>
  <c r="M145" i="19"/>
  <c r="L145" i="19"/>
  <c r="K145" i="19"/>
  <c r="J145" i="19"/>
  <c r="I145" i="19"/>
  <c r="H145" i="19"/>
  <c r="H144" i="19"/>
  <c r="H143" i="19"/>
  <c r="H142" i="19"/>
  <c r="M137" i="19"/>
  <c r="L137" i="19"/>
  <c r="K137" i="19"/>
  <c r="J137" i="19"/>
  <c r="I137" i="19"/>
  <c r="H136" i="19"/>
  <c r="H135" i="19"/>
  <c r="H134" i="19"/>
  <c r="M133" i="19"/>
  <c r="L133" i="19"/>
  <c r="K133" i="19"/>
  <c r="J133" i="19"/>
  <c r="I133" i="19"/>
  <c r="H132" i="19"/>
  <c r="H131" i="19"/>
  <c r="H130" i="19"/>
  <c r="M129" i="19"/>
  <c r="L129" i="19"/>
  <c r="K129" i="19"/>
  <c r="J129" i="19"/>
  <c r="I129" i="19"/>
  <c r="H128" i="19"/>
  <c r="H127" i="19"/>
  <c r="H126" i="19"/>
  <c r="M125" i="19"/>
  <c r="L125" i="19"/>
  <c r="K125" i="19"/>
  <c r="J125" i="19"/>
  <c r="I125" i="19"/>
  <c r="H124" i="19"/>
  <c r="H123" i="19"/>
  <c r="H122" i="19"/>
  <c r="M121" i="19"/>
  <c r="L121" i="19"/>
  <c r="K121" i="19"/>
  <c r="J121" i="19"/>
  <c r="I121" i="19"/>
  <c r="H120" i="19"/>
  <c r="H119" i="19"/>
  <c r="H118" i="19"/>
  <c r="H121" i="19" s="1"/>
  <c r="M117" i="19"/>
  <c r="L117" i="19"/>
  <c r="K117" i="19"/>
  <c r="J117" i="19"/>
  <c r="I117" i="19"/>
  <c r="H116" i="19"/>
  <c r="H115" i="19"/>
  <c r="H114" i="19"/>
  <c r="M113" i="19"/>
  <c r="L113" i="19"/>
  <c r="K113" i="19"/>
  <c r="J113" i="19"/>
  <c r="I113" i="19"/>
  <c r="H111" i="19"/>
  <c r="H110" i="19"/>
  <c r="H109" i="19"/>
  <c r="H113" i="19" s="1"/>
  <c r="M108" i="19"/>
  <c r="L108" i="19"/>
  <c r="K108" i="19"/>
  <c r="J108" i="19"/>
  <c r="I108" i="19"/>
  <c r="H107" i="19"/>
  <c r="H106" i="19"/>
  <c r="H105" i="19"/>
  <c r="M104" i="19"/>
  <c r="L104" i="19"/>
  <c r="K104" i="19"/>
  <c r="J104" i="19"/>
  <c r="I104" i="19"/>
  <c r="H103" i="19"/>
  <c r="H102" i="19"/>
  <c r="H101" i="19"/>
  <c r="M100" i="19"/>
  <c r="L100" i="19"/>
  <c r="K100" i="19"/>
  <c r="J100" i="19"/>
  <c r="I100" i="19"/>
  <c r="H99" i="19"/>
  <c r="H98" i="19"/>
  <c r="H100" i="19" s="1"/>
  <c r="H97" i="19"/>
  <c r="M96" i="19"/>
  <c r="L96" i="19"/>
  <c r="K96" i="19"/>
  <c r="J96" i="19"/>
  <c r="I96" i="19"/>
  <c r="H94" i="19"/>
  <c r="H93" i="19"/>
  <c r="H96" i="19" s="1"/>
  <c r="M92" i="19"/>
  <c r="L92" i="19"/>
  <c r="K92" i="19"/>
  <c r="J92" i="19"/>
  <c r="I92" i="19"/>
  <c r="H90" i="19"/>
  <c r="H92" i="19" s="1"/>
  <c r="H89" i="19"/>
  <c r="M84" i="19"/>
  <c r="L84" i="19"/>
  <c r="K84" i="19"/>
  <c r="J84" i="19"/>
  <c r="I84" i="19"/>
  <c r="H82" i="19"/>
  <c r="H84" i="19" s="1"/>
  <c r="H81" i="19"/>
  <c r="M80" i="19"/>
  <c r="L80" i="19"/>
  <c r="K80" i="19"/>
  <c r="J80" i="19"/>
  <c r="I80" i="19"/>
  <c r="H78" i="19"/>
  <c r="H77" i="19"/>
  <c r="H76" i="19"/>
  <c r="H80" i="19" s="1"/>
  <c r="M75" i="19"/>
  <c r="L75" i="19"/>
  <c r="K75" i="19"/>
  <c r="J75" i="19"/>
  <c r="H74" i="19"/>
  <c r="H73" i="19"/>
  <c r="H49" i="19" s="1"/>
  <c r="H72" i="19"/>
  <c r="M71" i="19"/>
  <c r="L71" i="19"/>
  <c r="K71" i="19"/>
  <c r="J71" i="19"/>
  <c r="I71" i="19"/>
  <c r="H70" i="19"/>
  <c r="H69" i="19"/>
  <c r="H68" i="19"/>
  <c r="M59" i="19"/>
  <c r="L59" i="19"/>
  <c r="K59" i="19"/>
  <c r="J59" i="19"/>
  <c r="I59" i="19"/>
  <c r="H58" i="19"/>
  <c r="H57" i="19"/>
  <c r="H56" i="19"/>
  <c r="M55" i="19"/>
  <c r="L55" i="19"/>
  <c r="K55" i="19"/>
  <c r="J55" i="19"/>
  <c r="I55" i="19"/>
  <c r="H54" i="19"/>
  <c r="H53" i="19"/>
  <c r="H55" i="19" s="1"/>
  <c r="H52" i="19"/>
  <c r="M50" i="19"/>
  <c r="L50" i="19"/>
  <c r="M49" i="19"/>
  <c r="L49" i="19"/>
  <c r="M48" i="19"/>
  <c r="L48" i="19"/>
  <c r="I51" i="19"/>
  <c r="M45" i="19"/>
  <c r="L45" i="19"/>
  <c r="K45" i="19"/>
  <c r="J45" i="19"/>
  <c r="I45" i="19"/>
  <c r="H44" i="19"/>
  <c r="H43" i="19"/>
  <c r="H42" i="19"/>
  <c r="M41" i="19"/>
  <c r="L41" i="19"/>
  <c r="K41" i="19"/>
  <c r="J41" i="19"/>
  <c r="I41" i="19"/>
  <c r="H39" i="19"/>
  <c r="H38" i="19"/>
  <c r="H37" i="19"/>
  <c r="M36" i="19"/>
  <c r="L36" i="19"/>
  <c r="K36" i="19"/>
  <c r="J36" i="19"/>
  <c r="I36" i="19"/>
  <c r="H35" i="19"/>
  <c r="H34" i="19"/>
  <c r="H33" i="19"/>
  <c r="H36" i="19" s="1"/>
  <c r="M24" i="19"/>
  <c r="L24" i="19"/>
  <c r="K24" i="19"/>
  <c r="J24" i="19"/>
  <c r="I24" i="19"/>
  <c r="H23" i="19"/>
  <c r="H22" i="19"/>
  <c r="H21" i="19"/>
  <c r="M20" i="19"/>
  <c r="L20" i="19"/>
  <c r="K20" i="19"/>
  <c r="J20" i="19"/>
  <c r="I20" i="19"/>
  <c r="H19" i="19"/>
  <c r="H18" i="19"/>
  <c r="H17" i="19"/>
  <c r="M16" i="19"/>
  <c r="L16" i="19"/>
  <c r="K16" i="19"/>
  <c r="J16" i="19"/>
  <c r="I16" i="19"/>
  <c r="H15" i="19"/>
  <c r="H14" i="19"/>
  <c r="H13" i="19"/>
  <c r="H16" i="19" s="1"/>
  <c r="M11" i="19"/>
  <c r="L11" i="19"/>
  <c r="K11" i="19"/>
  <c r="J11" i="19"/>
  <c r="I11" i="19"/>
  <c r="M10" i="19"/>
  <c r="L10" i="19"/>
  <c r="K10" i="19"/>
  <c r="J10" i="19"/>
  <c r="I10" i="19"/>
  <c r="M9" i="19"/>
  <c r="L9" i="19"/>
  <c r="K9" i="19"/>
  <c r="J9" i="19"/>
  <c r="I9" i="19"/>
  <c r="H48" i="19" l="1"/>
  <c r="J146" i="19"/>
  <c r="J373" i="19"/>
  <c r="H75" i="19"/>
  <c r="L242" i="19"/>
  <c r="J242" i="19"/>
  <c r="H244" i="19"/>
  <c r="K373" i="19"/>
  <c r="I373" i="19"/>
  <c r="H151" i="19"/>
  <c r="H125" i="19"/>
  <c r="M146" i="19"/>
  <c r="L146" i="19"/>
  <c r="K146" i="19"/>
  <c r="H349" i="19"/>
  <c r="H246" i="19"/>
  <c r="H50" i="19"/>
  <c r="I154" i="19"/>
  <c r="M154" i="19"/>
  <c r="K154" i="19"/>
  <c r="H108" i="19"/>
  <c r="I146" i="19"/>
  <c r="H133" i="19"/>
  <c r="M12" i="19"/>
  <c r="J12" i="19"/>
  <c r="K249" i="19"/>
  <c r="H284" i="19"/>
  <c r="I249" i="19"/>
  <c r="M51" i="19"/>
  <c r="L12" i="19"/>
  <c r="H45" i="19"/>
  <c r="I12" i="19"/>
  <c r="H24" i="19"/>
  <c r="I46" i="19"/>
  <c r="H10" i="19"/>
  <c r="J46" i="19"/>
  <c r="H20" i="19"/>
  <c r="L51" i="19"/>
  <c r="K51" i="19"/>
  <c r="J147" i="19"/>
  <c r="H59" i="19"/>
  <c r="H104" i="19"/>
  <c r="J154" i="19"/>
  <c r="L154" i="19"/>
  <c r="K242" i="19"/>
  <c r="H176" i="19"/>
  <c r="H257" i="19"/>
  <c r="H269" i="19"/>
  <c r="H279" i="19"/>
  <c r="H300" i="19"/>
  <c r="H372" i="19"/>
  <c r="H248" i="19"/>
  <c r="H388" i="19"/>
  <c r="K46" i="19"/>
  <c r="K12" i="19"/>
  <c r="L46" i="19"/>
  <c r="H11" i="19"/>
  <c r="H41" i="19"/>
  <c r="J51" i="19"/>
  <c r="H71" i="19"/>
  <c r="H117" i="19"/>
  <c r="H129" i="19"/>
  <c r="H137" i="19"/>
  <c r="I242" i="19"/>
  <c r="M242" i="19"/>
  <c r="M374" i="19" s="1"/>
  <c r="H196" i="19"/>
  <c r="H209" i="19"/>
  <c r="H217" i="19"/>
  <c r="H241" i="19"/>
  <c r="H292" i="19"/>
  <c r="M46" i="19"/>
  <c r="H167" i="19"/>
  <c r="H261" i="19"/>
  <c r="H360" i="19"/>
  <c r="L374" i="19"/>
  <c r="H9" i="19"/>
  <c r="H253" i="19"/>
  <c r="H150" i="19"/>
  <c r="H249" i="19" l="1"/>
  <c r="J374" i="19"/>
  <c r="J375" i="19" s="1"/>
  <c r="K374" i="19"/>
  <c r="H51" i="19"/>
  <c r="H154" i="19"/>
  <c r="M147" i="19"/>
  <c r="M375" i="19" s="1"/>
  <c r="L147" i="19"/>
  <c r="L375" i="19" s="1"/>
  <c r="I374" i="19"/>
  <c r="H46" i="19"/>
  <c r="H373" i="19"/>
  <c r="K147" i="19"/>
  <c r="I147" i="19"/>
  <c r="H242" i="19"/>
  <c r="H146" i="19"/>
  <c r="H12" i="19"/>
  <c r="I375" i="19" l="1"/>
  <c r="K375" i="19"/>
  <c r="H147" i="19"/>
  <c r="H374" i="19"/>
  <c r="H375" i="19" l="1"/>
</calcChain>
</file>

<file path=xl/sharedStrings.xml><?xml version="1.0" encoding="utf-8"?>
<sst xmlns="http://schemas.openxmlformats.org/spreadsheetml/2006/main" count="1860" uniqueCount="448">
  <si>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</si>
  <si>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</si>
  <si>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</si>
  <si>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</si>
  <si>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</si>
  <si>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</si>
  <si>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</si>
  <si>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</si>
  <si>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</si>
  <si>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</si>
  <si>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</si>
  <si>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</si>
  <si>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</si>
  <si>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</si>
  <si>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</si>
  <si>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</si>
  <si>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</si>
  <si>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</si>
  <si>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</si>
  <si>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</si>
  <si>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</si>
  <si>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</si>
  <si>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</si>
  <si>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</si>
  <si>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</si>
  <si>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</si>
  <si>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</si>
  <si>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</si>
  <si>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</si>
  <si>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</si>
  <si>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</si>
  <si>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</si>
  <si>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</si>
  <si>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</si>
  <si>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</si>
  <si>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</si>
  <si>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</si>
  <si>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</si>
  <si>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</si>
  <si>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288724610</t>
  </si>
  <si>
    <t>+</t>
  </si>
  <si>
    <t>2018 metai</t>
  </si>
  <si>
    <t>Sporto skyrius</t>
  </si>
  <si>
    <t>Teritorijų planavimo ir architektūros skyrius</t>
  </si>
  <si>
    <t>Miesto plėtros skyrius</t>
  </si>
  <si>
    <t>Strateginio planavimo, investicijų ir biudžeto skyrius</t>
  </si>
  <si>
    <t>E. plėtros skyrius</t>
  </si>
  <si>
    <t>Miesto infrastruktūros skyrius</t>
  </si>
  <si>
    <t>Teisės ir viešosios tvarkos skyrius</t>
  </si>
  <si>
    <t>Vidaus administravimo skyrius</t>
  </si>
  <si>
    <t>Komunikacijos skyrius</t>
  </si>
  <si>
    <t>Socialinių reikalų skyrius</t>
  </si>
  <si>
    <t>Švietimo ir jaunimo reikalų skyrius</t>
  </si>
  <si>
    <t>0;11</t>
  </si>
  <si>
    <t>2019 metai</t>
  </si>
  <si>
    <t>VB</t>
  </si>
  <si>
    <t>2</t>
  </si>
  <si>
    <t>05</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</si>
  <si>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</si>
  <si>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</si>
  <si>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</si>
  <si>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</si>
  <si>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</si>
  <si>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</si>
  <si>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0</t>
  </si>
  <si>
    <t>ES</t>
  </si>
  <si>
    <r>
      <t xml:space="preserve">Valstybės biudžeto specialiosios tikslinės dotacijos lėšos </t>
    </r>
    <r>
      <rPr>
        <b/>
        <sz val="9"/>
        <rFont val="Times New Roman"/>
        <family val="1"/>
      </rPr>
      <t>SB(VB)</t>
    </r>
  </si>
  <si>
    <t>2020 metai</t>
  </si>
  <si>
    <t>INVESTICIJŲ PROJEKTŲ PROGRAMA (02)</t>
  </si>
  <si>
    <t>Asignavimai biudžetiniams 2018 metams, tūkst.Eur.</t>
  </si>
  <si>
    <t>2019 metų išlaidų projektas, tūkst.Eur.</t>
  </si>
  <si>
    <t>2020 metų išlaidų projektas, tūkst.Eur.</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</si>
  <si>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</si>
  <si>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</si>
  <si>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</si>
  <si>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</si>
  <si>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</si>
  <si>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</si>
  <si>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11; 0;7</t>
  </si>
  <si>
    <t>Parengtas techninis projektas</t>
  </si>
  <si>
    <t>Įgyvendintas projektas</t>
  </si>
  <si>
    <t>Įgyvendinti projektą „Autobusų stoties prieigų sutvarkymas"</t>
  </si>
  <si>
    <t>11; 0;14</t>
  </si>
  <si>
    <t>Sutvarkytos autobusų stoties prieigos (m²)</t>
  </si>
  <si>
    <t>Įgyvendinti projektą „Panevėžio Senvagės teritorijos kompleksinis sutvarkymas“</t>
  </si>
  <si>
    <t>11; 0; 14</t>
  </si>
  <si>
    <t>Įgyvendinti projektą „Teritorijos prie „Ekrano“ marių  konversija, pritaikant ją aktyviam poilsiui, užimtumui ir vietos verslo skatinimui“</t>
  </si>
  <si>
    <t>11; 0</t>
  </si>
  <si>
    <t xml:space="preserve">Sutvarkyta teritorija prie Ekrano marių, (m²) </t>
  </si>
  <si>
    <t>Įgyvendinti projektą „J. Janonio gatvės (nuo žiedo iki Vakarinės g.) prieigų sutvarkymas“</t>
  </si>
  <si>
    <t>11;0</t>
  </si>
  <si>
    <t>Sutvarkytos J. Janonio gatvės prieigos (m²)</t>
  </si>
  <si>
    <t xml:space="preserve">Įgyvendinti projektą „Aktyvaus poilsio ir turizmo infrastruktūra Ekrano marių pakrantėje“  </t>
  </si>
  <si>
    <t>Atlikti rinkos tyrimai</t>
  </si>
  <si>
    <t>Sukurta aktyvaus poilsio ir turizmo infrastruktūra Ekrano marių pakrantėje</t>
  </si>
  <si>
    <t>Įgyvendinti projektą „Elektronikos gatvės prieigų sutvarkymas“</t>
  </si>
  <si>
    <t>0;11;14</t>
  </si>
  <si>
    <t>Parengtas projektinis pasiūlymas</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</si>
  <si>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</si>
  <si>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</si>
  <si>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</si>
  <si>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</si>
  <si>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</si>
  <si>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11;0: 14</t>
  </si>
  <si>
    <t>Sutvarkyta Laisvės aikštė ir jos prieigos</t>
  </si>
  <si>
    <t>Įgyvendinti projektą „Nepriklausomybės aikštės ir jos prieigų sutvarkymas“</t>
  </si>
  <si>
    <t>Sutvarkyta Nepriklausomybės aikštė ir jos prieigos</t>
  </si>
  <si>
    <t>Įgyvendinti projektą „Panevėžio miesto dailės galerijos aktualizavimas“</t>
  </si>
  <si>
    <t>Parengtas tvarkybos projektas</t>
  </si>
  <si>
    <t>Įgyvendinti projektą „Moigių namų pastatų komplekso modernizavimas ir pritaikymas visuomenės poreikiams“</t>
  </si>
  <si>
    <t>0;11; 14</t>
  </si>
  <si>
    <t>Įgyvendinti projektą „Viešųjų erdvių prie Bendruomenių rūmų  sutvarkymas“</t>
  </si>
  <si>
    <t>11;0;7</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</si>
  <si>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</si>
  <si>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</si>
  <si>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</si>
  <si>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0;11 ;7</t>
  </si>
  <si>
    <t>Įgyvendinti projektą „Socialinio būsto plėtra“</t>
  </si>
  <si>
    <t>0;11;7</t>
  </si>
  <si>
    <t>Patikslintas investicijų projektas</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</si>
  <si>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</si>
  <si>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</si>
  <si>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</si>
  <si>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Įgyvendinti projektą „Poeto J. Čerkeso-Besparnio sodybos sutvarkymas“</t>
  </si>
  <si>
    <t>0;11;14
 14</t>
  </si>
  <si>
    <t>Parengtas investicijų projektas</t>
  </si>
  <si>
    <t>Įkurti Stasio Eidrigevičiaus menų centrą Panevėžyje</t>
  </si>
  <si>
    <t>0;6;14</t>
  </si>
  <si>
    <t>Įgyvendinti projektą „Viešųjų paslaugų ir asmenų aptarnavimo kokybės gerinimas Panevėžio miesto ir Panevėžio rajono savivaldybėse“</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</si>
  <si>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</si>
  <si>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</si>
  <si>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</si>
  <si>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</si>
  <si>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</si>
  <si>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</si>
  <si>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</si>
  <si>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</si>
  <si>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</si>
  <si>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</si>
  <si>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</si>
  <si>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</si>
  <si>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</si>
  <si>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</si>
  <si>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</si>
  <si>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Sutvarkytas ir atkurtas kraštovaizdis Panevėžio mieste </t>
  </si>
  <si>
    <t xml:space="preserve"> Įgyvendinti projektą „Oro kokybės valdymo planų parengimas ir taršos mažinimo priemonių įgyvendinimas“</t>
  </si>
  <si>
    <t>Darnaus judumo priemonių diegimas Panevėžio mieste</t>
  </si>
  <si>
    <t>0,7,11</t>
  </si>
  <si>
    <t>Įgyvendinti projektą „Darnaus judumo plano parengimas“</t>
  </si>
  <si>
    <t>0;11; 7</t>
  </si>
  <si>
    <t>Įsigyti ekologiški autobusai, vnt.</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</si>
  <si>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</si>
  <si>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</si>
  <si>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</si>
  <si>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Įgyvendinti projektą „Panevėžio miesto gatvių apšvietimo rekonstrukcija“</t>
  </si>
  <si>
    <t xml:space="preserve"> Įgyvendinti projektą „Nevėžio upės ir pakrančių sutvarkymas (atkarpa nuo Stoties g. tilto iki Nemuno g. tilto)“</t>
  </si>
  <si>
    <t>Įgyvendinti projektą „Ekologinio vandens turizmo Latvijoje ir Lietuvoje vystymas“</t>
  </si>
  <si>
    <t>Remontuoti, rekonstruoti, prižiūrėti miesto infrastruktūros objektus</t>
  </si>
  <si>
    <t>7</t>
  </si>
  <si>
    <t>Parengtas Šiaurinės g. dalies (nuo Pramonės g. iki Smėlynės g.) statybos techninis  projektas</t>
  </si>
  <si>
    <t>VB(VIP)</t>
  </si>
  <si>
    <t>Šiaurinės g. dalies (nuo Pramonės g. iki Smėlynės g.) statybos remonto darbai</t>
  </si>
  <si>
    <t>Parengtas Stoties - Pušaloto - Marijonų gatvių sankryžos rekonstravimo  techninis  projektas</t>
  </si>
  <si>
    <t>Rekonstruota  Stoties - Pušaloto - Marijonų gatvių sankryža</t>
  </si>
  <si>
    <t>Rekonstruota Statybininkų g.</t>
  </si>
  <si>
    <t>Rekonstruota dalis Pušaloto g.</t>
  </si>
  <si>
    <t>Atlikta V.Alanto g.tęsinio statyba (nuo Projektuotojų g.iki Vakarinės - Kniaudiškių g.sankryžos) III etapas - kairioji eismo juosta nuo Projektuotojų g. iki V.Alanto g. - Vakarinės g.žiedinės sankryžos</t>
  </si>
  <si>
    <t>Rekonstruotos, kapitališkai suremontuotos miesto gatvės</t>
  </si>
  <si>
    <t>Bendradarbiauta su Lietuvos automobilių kelių direkcija prie Susisiekimo ministerijos, įgyvendinant A17 kelio Panevėžio aplinkkelio ruože nuo 0,0 iki 22,225 km rekonstrukcijos projektą, ir atlikti būtinus vietinių gatvių įrengimo darbus, užtikrinant saugų eismo organizavimą ir sujungimą su Pažalvaičių gatve ir J. Janonio gatvės tęsiniu už aplinkkelio</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</si>
  <si>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</si>
  <si>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</si>
  <si>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</si>
  <si>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11;7</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</si>
  <si>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</si>
  <si>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</si>
  <si>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</si>
  <si>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</si>
  <si>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</si>
  <si>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</si>
  <si>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</si>
  <si>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„Lengvosios atletikos maniežo  pastato modernizavimas, Liepų al.4, Panevėžys“</t>
  </si>
  <si>
    <t>0;10;11;7</t>
  </si>
  <si>
    <t>Įgyvendinti projektą  „Minties“ gimnazijos pastato modernizavimas, siekiant pagerinti pastato energetines savybes" (FP)</t>
  </si>
  <si>
    <t>Įgyvendinti projektą „Panevėžio gamtos mokyklos pastato atnaujininas (modernizavimas)</t>
  </si>
  <si>
    <t xml:space="preserve">0;11;14
</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</si>
  <si>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</si>
  <si>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</si>
  <si>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</si>
  <si>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</si>
  <si>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</si>
  <si>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</si>
  <si>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</si>
  <si>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</si>
  <si>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</si>
  <si>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</si>
  <si>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</si>
  <si>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 xml:space="preserve">Vykdyti investicijų projektus, naudojant bankų paskolos ir savivaldybės biudžeto lėšas </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</si>
  <si>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</si>
  <si>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</si>
  <si>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Atlikti darbai</t>
  </si>
  <si>
    <t>Įgyvendinti projektą  „Panevėžio  „Žemynos" progimnazijos sporto aikštyno  rekonstravimas"</t>
  </si>
  <si>
    <t xml:space="preserve">Įgyvendinti projektą  „Panevėžio Minties gimnazijos pastato modernizavimas, pašalinant avarinės būklės požymius ir kitus pastato trūkumus" </t>
  </si>
  <si>
    <t>Asignavimų poreikis biudžetiniams 2018 metams, tūkst.Eur</t>
  </si>
  <si>
    <r>
      <t xml:space="preserve">Įstaigų uždirbtos pajamos </t>
    </r>
    <r>
      <rPr>
        <b/>
        <sz val="9"/>
        <rFont val="Times New Roman"/>
        <family val="1"/>
      </rPr>
      <t xml:space="preserve">SP </t>
    </r>
    <r>
      <rPr>
        <sz val="9"/>
        <rFont val="Times New Roman"/>
        <family val="1"/>
      </rPr>
      <t>(pajamos už paslaugas)</t>
    </r>
  </si>
  <si>
    <r>
      <t xml:space="preserve">Valstybės biudžeto lėšos (Valstybės investicijų programoje numatytoms kapitalo investicijoms </t>
    </r>
    <r>
      <rPr>
        <b/>
        <sz val="9"/>
        <rFont val="Times New Roman"/>
        <family val="1"/>
      </rPr>
      <t>VB (VIP)</t>
    </r>
  </si>
  <si>
    <r>
      <t xml:space="preserve"> Valstybės  biudžeto lėšos </t>
    </r>
    <r>
      <rPr>
        <b/>
        <sz val="9"/>
        <rFont val="Times New Roman"/>
        <family val="1"/>
      </rPr>
      <t>VB</t>
    </r>
  </si>
  <si>
    <t>Turtui įsigyti</t>
  </si>
  <si>
    <r>
      <t xml:space="preserve">Įstaigų uždirbtos pajamos </t>
    </r>
    <r>
      <rPr>
        <b/>
        <sz val="9"/>
        <rFont val="Times New Roman"/>
        <family val="1"/>
      </rPr>
      <t>SP</t>
    </r>
    <r>
      <rPr>
        <sz val="9"/>
        <rFont val="Times New Roman"/>
        <family val="1"/>
      </rPr>
      <t xml:space="preserve"> (pajamos už paslaugas)</t>
    </r>
  </si>
  <si>
    <t>5</t>
  </si>
  <si>
    <t>3</t>
  </si>
  <si>
    <t>0;12</t>
  </si>
  <si>
    <t>1000</t>
  </si>
  <si>
    <t>Parengtas Molainių gatvės dalies (nuo Projektuotojų g. iki Molainių g. pabaigos) rekonstravimo techninis projektas  ir atlikti rekonstravimo darbai</t>
  </si>
  <si>
    <t>Parengtas Panevėžio miesto Senamiesčio-Kerbedžio, Elektronikos-Venslaviškio  sankryžų ir Elektronikos gatvės rekonstravimo techninis projektas</t>
  </si>
  <si>
    <t xml:space="preserve">Parengtas Panevėžio miesto Klaipėdos - Dariaus ir Girėno - Projektuotojų gatvės sankryžos rekonstravimo projektas </t>
  </si>
  <si>
    <t>Parengtas Panevėžio miesto Janonio g. jungties su Via-Baltic aplinkeliu projektas</t>
  </si>
  <si>
    <t>Rekonstruota Panevėžio miesto Stoties g., Pušalotog., Marijonų g. sankryža</t>
  </si>
  <si>
    <t>Suremontuota Smėlynės g.atkarpa (nuo geležinkelio pervažos iki miesto ribos)</t>
  </si>
  <si>
    <t>Rekonstruotos Panevėžio miesto Senamiesčio g.- Kerbedžio g.,  Elektronikos- Venslaviškio sankryžos ir Elektronikos gatvė</t>
  </si>
  <si>
    <t>Pastatyta Panevėžio miesto J. Janonio g. jungtis su aplinkkeliu</t>
  </si>
  <si>
    <t>Parengti investicijų projektai/ kiti dokumentai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</si>
  <si>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</si>
  <si>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</si>
  <si>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</si>
  <si>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</si>
  <si>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Įgyvendinti projektą „Miesto viešojo transporto  priemonių parko atnaujinimas Panevėžio mieste“</t>
  </si>
  <si>
    <t xml:space="preserve">Panevėžio „Raimundo Sargūno sporto gimnazijos aikštyno atnaujinimas" </t>
  </si>
  <si>
    <t>Nemuno gatvės dviračių - pėsčiųjų takų rekonstrukcija</t>
  </si>
  <si>
    <t>Stetiškių gatvės remonto darbai</t>
  </si>
  <si>
    <t>Jakšto gatvės rekonstrukcija</t>
  </si>
  <si>
    <t>Panevėžio miesto  Kėdainių g. rekonstrukcijos techninis projektas</t>
  </si>
  <si>
    <t>VISUOMENĖS INICIATYVŲ SKATINIMO IR SAUGUMO UŽTIKRINIMO PROGRAMA (14)</t>
  </si>
  <si>
    <t>Skatinti ir remti bendruomenės iniciatyvas, įgyvendinti jaunimo politiką savivaldos lygmenyje bei užtikrinti Panevėžio miesto neigiamų socialinių veiksnių prevencijos priemonių  įgyvendinimą</t>
  </si>
  <si>
    <t>Įgyvendinti jaunimo politiką Panevėžio mieste</t>
  </si>
  <si>
    <t xml:space="preserve">Įtraukti jaunus žmones į sprendimų priėmimo procesą                                          </t>
  </si>
  <si>
    <t xml:space="preserve">288724610
</t>
  </si>
  <si>
    <t xml:space="preserve">jaunų žmonių dalyvavimas Jaunimo reikalų tarybos darbe                                                                                                                    </t>
  </si>
  <si>
    <t>Organizuoti ir administruoti Jaunimo reikalų tarybos darbą</t>
  </si>
  <si>
    <t>jaunų žmonių dalyvavusių sprendimus priimančių institucijų renginiuose skaičius</t>
  </si>
  <si>
    <t>Kelti Jaunimo reikalų tarybos narių kompetenciją</t>
  </si>
  <si>
    <t>jaunimo reikalų tarybos narių mokymų skaičus</t>
  </si>
  <si>
    <t>Įgyvendinti jaunimo poreikius atitinkančią jaunimo politiką Panevėžio mieste.</t>
  </si>
  <si>
    <t>paremtų jaunimo iniciatyvų ir renginių skaičius</t>
  </si>
  <si>
    <t>kokybinis jaunų žmonių interesų atstovavimo įvertinimas (apklausa)</t>
  </si>
  <si>
    <t>parengtas ir nuolat atnaujinamas jaunimo problemų sprendimo 2017-2020 priemonių planas</t>
  </si>
  <si>
    <t>Stiprinti jaunimo organizacijų potencialą</t>
  </si>
  <si>
    <t xml:space="preserve">Finansuoti jaunimo organizacijų projektus                                 </t>
  </si>
  <si>
    <t xml:space="preserve">finansuotų jaunimo organizacijų projektų skaičius                              </t>
  </si>
  <si>
    <t>Organizuoti mokymus jaunimo organizacijoms apie projektų rašymą ir vykdymą</t>
  </si>
  <si>
    <t>jaunimo organizacijoms organizuotų  mokymų skaičius</t>
  </si>
  <si>
    <t>Konsultuoti jaunimo organizacijas</t>
  </si>
  <si>
    <t>suteiktų konsultacijų skaičius</t>
  </si>
  <si>
    <t>Skatinti jaunimą dalyvauti nevyriausybinių organizacijų veiklose</t>
  </si>
  <si>
    <t xml:space="preserve"> jaunų žmonių, dalyvavusių jaunimo nevyrausybinių organizacijų projektuose, skaičius</t>
  </si>
  <si>
    <t>500</t>
  </si>
  <si>
    <t>700</t>
  </si>
  <si>
    <t>naujai įsisteigusių jaunimo nevyriausybinių organizacijų skaičius</t>
  </si>
  <si>
    <t>Jaunuolių dalyvaujančių organizacijų veikloje skaičiaus augimas procentais</t>
  </si>
  <si>
    <t>Skatinti miesto bendruomenės bendruomeniškumą ir savišvietą</t>
  </si>
  <si>
    <t xml:space="preserve">Finansuoti nevyriausybinių organizacijų projektus
</t>
  </si>
  <si>
    <t>0;12; 5</t>
  </si>
  <si>
    <t xml:space="preserve">finansuotų projektų skaičius
</t>
  </si>
  <si>
    <t>Organizuoti nevyriausybinių organizacijų atstovams mokymus ir konsultacijas</t>
  </si>
  <si>
    <t xml:space="preserve">nevyriausybinėms organizacijoms suteiktų konsultacijų skaičius
</t>
  </si>
  <si>
    <t>aktyvių nevyriausybinių organizacijų skaičius</t>
  </si>
  <si>
    <t>Įtraukti nevyriausybines ir bendruomenines organizacijas į miesto valdymą</t>
  </si>
  <si>
    <t>susitikimų, bendrų pasitarimų skaičius</t>
  </si>
  <si>
    <t>Skatinti bendruomenės savanorystę</t>
  </si>
  <si>
    <t xml:space="preserve"> į bendruomenių veiklą įsitraukiančių žmonių skaičius</t>
  </si>
  <si>
    <t>Finansuoti vietos bendruomenių veiklą</t>
  </si>
  <si>
    <t>finansuotų vietos bendruomenių skaičius</t>
  </si>
  <si>
    <r>
      <t xml:space="preserve">Sekti ir analizuoti </t>
    </r>
    <r>
      <rPr>
        <b/>
        <sz val="9"/>
        <rFont val="Times New Roman"/>
        <family val="1"/>
        <charset val="186"/>
      </rPr>
      <t xml:space="preserve">alkoholio, tabako, </t>
    </r>
    <r>
      <rPr>
        <b/>
        <sz val="9"/>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</si>
  <si>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Finansuoti projektus neigiamų socialinių veiksnių prevencijai įgyvendinti</t>
  </si>
  <si>
    <t>finansuotų projektų skaičius</t>
  </si>
  <si>
    <r>
      <t xml:space="preserve">Organizuoti </t>
    </r>
    <r>
      <rPr>
        <sz val="10"/>
        <rFont val="Times New Roman"/>
        <family val="1"/>
      </rPr>
      <t>vaikams atvirų durų dienas Panevėžio apskrities vyriausiajame policijos komisariate, Panevėžio miesto ir rajono policijos komisariate ir ekskursijas į įvairias teisėsaugos institucijas</t>
    </r>
  </si>
  <si>
    <t xml:space="preserve">renginių skaičius                                                                       </t>
  </si>
  <si>
    <t>Koordinuoti vaikų ir jaunimo socializacijos programos vaikų vasaros poilsio projektų įgyvendinimą mieste</t>
  </si>
  <si>
    <t>komisijos posėdžių skaičius</t>
  </si>
  <si>
    <r>
      <t>Organizuoti ir įtraukti miesto ugdymo įstaigas į tradicinę žinių viktoriną  ,,Temidė” ir tarpžinybinio bendradarbiavimo akciją ,,Vaikų smurtui – ne”, „Gegužės mėnuo – be smurto prieš vaikus“,</t>
    </r>
    <r>
      <rPr>
        <sz val="10"/>
        <rFont val="Times New Roman"/>
        <family val="1"/>
        <charset val="186"/>
      </rPr>
      <t xml:space="preserve"> respublikinę AIDS dienos paminėjimo akciją</t>
    </r>
  </si>
  <si>
    <t>dalyvavusių organizacijų skaičius</t>
  </si>
  <si>
    <r>
      <t xml:space="preserve">Palaikyti nuolatinį ryšį </t>
    </r>
    <r>
      <rPr>
        <sz val="10"/>
        <rFont val="Times New Roman"/>
        <family val="1"/>
        <charset val="186"/>
      </rPr>
      <t>su ugdymo įstaigas kuruojančiais policijos pareigūnais</t>
    </r>
  </si>
  <si>
    <t>susitikimų skaičius</t>
  </si>
  <si>
    <t>Organizuoti  įstaigų vadovų, mokytojų, socialinių pedagogų ir kitų darbuotojų kvalifikacijos  prevencine tema tobulinimą</t>
  </si>
  <si>
    <t>kėlusių kvalifikaciją įstaigų vadovų, mokytojų, socialinių pedagogų ir kitų darbuotojų skaičius</t>
  </si>
  <si>
    <t>Policijos ir visuomenės bendradarbiavimo stiprinimas bei visuomenės įtraukimas į viešosios tvarkos užtikrinimą</t>
  </si>
  <si>
    <t>Skatinti policijos rėmėjų veiklą</t>
  </si>
  <si>
    <t>paskatintų policijos rėmėjų skaičius</t>
  </si>
  <si>
    <t>Organizuoti savivaldybės, nevyriausybinių organizacijų  ir policijos  atstovų diskusijas</t>
  </si>
  <si>
    <t>organizuotų diskusijų skaičius</t>
  </si>
  <si>
    <t>SOCIALINĖS PARAMOS ĮGYVENDINIMO PROGRAMOS (15)</t>
  </si>
  <si>
    <t>Asignavimai biudžetiniams 2018 metams, tūkst. Eur</t>
  </si>
  <si>
    <t>2019 metų išlaidų projektas, tūkst.Eurų</t>
  </si>
  <si>
    <t>2020 metų išlaidų projektas, tūkst.Eurų</t>
  </si>
  <si>
    <t>Įgyvendinti Lietuvos Respublikos įstatymų ir kitų norminių teisės aktų nustatytą socialinę politiką, teikiant piniginę socialinę paramą Panevėžio miesto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</si>
  <si>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</si>
  <si>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specialiosios tikslinės dotacijos savivaldybių biudžetams lėšų vienkartines paramos mirties atveju pašalpas</t>
  </si>
  <si>
    <t>0;9</t>
  </si>
  <si>
    <t>SB(VB)</t>
  </si>
  <si>
    <t>suteikta piniginė socialinė parama asmenims</t>
  </si>
  <si>
    <t>Skirti ir mokėti iš savivaldybės biudžeto lėšų socialines pašalpas nepasiturinčioms šeimoms ir vieniems gyvenantiems asmenims</t>
  </si>
  <si>
    <t>suteikta piniginė ir nepiniginė socialinė parama asmenims</t>
  </si>
  <si>
    <t>Skirti ir mokėti iš valstybės biudžeto lėšų šalpos pensijas, šalpos našlaičių pensijas, slaugos ir priežiūros (pagalbos) tikslines kompensacijas, šalpos kompensacijas, mokėti šalpos pensijas už invalidų slaugą namuose ir socialines pensijas</t>
  </si>
  <si>
    <t>0;1;9</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</si>
  <si>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</si>
  <si>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vienkartines išmokas ginkluoto pasipriešinimo (rezistencijos) dalyviams - kariams savanoriams ir jiems laidoti</t>
  </si>
  <si>
    <t>07</t>
  </si>
  <si>
    <t>Skirti ir mokėti iš valstybės biudžeto lėšų išmokas už komunalines paslaugas neįgaliesiems, auginantiems vaikus</t>
  </si>
  <si>
    <t>09</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</si>
  <si>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</si>
  <si>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</si>
  <si>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šaltam ir karštam  vandeniui </t>
  </si>
  <si>
    <t>4500</t>
  </si>
  <si>
    <t>Skirti ir mokėti kompensacijas už išlaidas būstui nepriklausomybės gynėjams, nukentėjusiems nuo 1991 m. sausio 11-13 d. ir po to vykdytos SSRS agresijos, bei jų šeimos nariams</t>
  </si>
  <si>
    <t>1</t>
  </si>
  <si>
    <t>Skirti ir mokėti iš valstybės biudžeto lėšų transporto išlaidų kompensacijas neįgaliesiems, turintiems sutrikusią judėjimo funkciją</t>
  </si>
  <si>
    <t>164</t>
  </si>
  <si>
    <t>170</t>
  </si>
  <si>
    <t>Skirti ir mokėti iš valstybės biudžeto lėšų vienkartines kompensacijas asmenims, sužalotiems atliekant būtinąją karinę tarnybą sovietinėje armijoje, ir šioje armijoje žuvusiųjų šeimoms</t>
  </si>
  <si>
    <t>Skirti ir mokėti būsto nuomos ar išperkamosios būsto nuomos mokesčių dalies kompensacijas</t>
  </si>
  <si>
    <t>40</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</si>
  <si>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</si>
  <si>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</si>
  <si>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0;1</t>
  </si>
  <si>
    <t>Užtikrinti vienkartinę socialinę paramą nepasiturinčioms šeimoms ir vieniems gyvenantiems asmenims.</t>
  </si>
  <si>
    <t>Skirti ir mokėti iš Savivaldybės biudžeto lėšų vienkartines pašalpas nepasiturinčioms šeimoms ir vieniems gyvenantiems asmenims bei pašalpas stichinių nelaimių atveju</t>
  </si>
  <si>
    <t>370</t>
  </si>
  <si>
    <t>Užtikrinti socialinę paramą, nustatytą  Lietuvos Respublikos socialinės paramos mokiniams įstatyme.</t>
  </si>
  <si>
    <t>Skirti ir mokėti iš valstybės biudžeto specialiosios tikslinės dotacijos savivaldybių biudžetams lėšų už  mokinių nemokamą maitinimą</t>
  </si>
  <si>
    <t>1250</t>
  </si>
  <si>
    <t>1050</t>
  </si>
  <si>
    <t>Skirti ir mokėti iš valstybės biudžeto specialiosios tikslinės dotacijos savivaldybių biudžetams lėšų paramą mokinio reikmenims</t>
  </si>
  <si>
    <t>1155</t>
  </si>
  <si>
    <t>930</t>
  </si>
  <si>
    <t>Organizuoti bei teikti kokybiškas socialines paslaugas įvairioms miesto gyventojų socialinėms grupėms</t>
  </si>
  <si>
    <t>Užtikrinti vaikų, jaunuolių ir suaugusiųjų, turinčių proto ir kompleksinę negalią, globą.</t>
  </si>
  <si>
    <t>Teikti  dienos socialinės globos paslaugas sutrikusio intelekto vaikams Panevėžio specialiojoje mokykloje - daugiafunkciniame centre</t>
  </si>
  <si>
    <t>148209637</t>
  </si>
  <si>
    <t>suteiktos socialinės paslaugos asmenims</t>
  </si>
  <si>
    <t>K</t>
  </si>
  <si>
    <t>SP</t>
  </si>
  <si>
    <t>SB (VD)</t>
  </si>
  <si>
    <t>Teikti  dienos socialinės globos paslaugas sutrikusio intelekto jaunuoliams Panevėžio jaunuolių dienos centre</t>
  </si>
  <si>
    <t>248209780</t>
  </si>
  <si>
    <t>Užtikrinti vaikų, senyvo amžiaus asmenų ir asmenų, turinčių negalią, socialinę priežiūrą ir globą socialinių paslaugų įstaigose bei asmens namuose.</t>
  </si>
  <si>
    <t>Teikti  senyvo amžiaus asmenims ir asmenims, turintiems negalią, socialinės priežiūros - pagalbos į namus, dienos ir trumpalaikės socialinės globos paslaugas, teikti laikino apnakvindinimo ir trumpalaikės socialinės globos paslaugas socialinės rizikos asmenims, socialinės rizikos šeimų ir likusiems be tėvų globos vaikams ir kitas paslaugas Panevėžio socialinių paslaugų centre</t>
  </si>
  <si>
    <t>300601541</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</si>
  <si>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</si>
  <si>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Kitos su socialine apsauga susijusios priemonės</t>
  </si>
  <si>
    <t>tarpinstitucinio bendradarbiavimo pareigybei išlaikyti</t>
  </si>
  <si>
    <t>Vykdyti Panevėžio miesto savivaldybės ir Lietuvos agentūros "SOS vaikai" Panevėžio skyriaus bendradarbiavimo sutartį</t>
  </si>
  <si>
    <t>suteiktos paslaugos asmenims</t>
  </si>
  <si>
    <t>x</t>
  </si>
  <si>
    <t>Organizuoti Socialinio darbuotojo dienos renginį</t>
  </si>
  <si>
    <t xml:space="preserve">suteiktos paslaugos </t>
  </si>
  <si>
    <t xml:space="preserve">Finansuoti papildomų lengvatų gavėjų lengvatinį kreditą </t>
  </si>
  <si>
    <t>Užtikrinti neįgaliųjų integraciją, nustatytą Lietuvos Respublikos neįgaliųjų integracijos įstatyme, iš dalies finansuojant Gyvenamosios aplinkos neįgaliesiems ir Neįgaliųjų integracijos programas.</t>
  </si>
  <si>
    <t>Vykdyti Gyvenamosios aplinkos neįgaliesiems programą.</t>
  </si>
  <si>
    <t>0;9;1</t>
  </si>
  <si>
    <t>pritaikyta gyvenamoji aplinka neįgaliesiems</t>
  </si>
  <si>
    <t>Vykdyti Neįgaliųjų integracijos programą.</t>
  </si>
  <si>
    <t>finansuotos neįgaliųjų integracijos programos</t>
  </si>
  <si>
    <t>Vykdyti Gyvenamosios aplinkos neįgaliems vaikams programą.</t>
  </si>
  <si>
    <t>Didinti Panevėžio miesto gyventojų užimtumą.</t>
  </si>
  <si>
    <t>Sudaryti galimybę bedarbiams asmenims dirbti ir ugdyti bei atnaujinti darbinius įgūdžius, mažinti jų socialinę atskirtį.</t>
  </si>
  <si>
    <t>Vykdyti laikinus darbus Panevėžio miesto teritorijoje.</t>
  </si>
  <si>
    <t>įdarbinta asmenų</t>
  </si>
  <si>
    <t>130</t>
  </si>
  <si>
    <t>Iš viso programai:</t>
  </si>
  <si>
    <t>Asignavimų poreikis biudžetiniams 2018 metams tūkst. Eur</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</si>
  <si>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</si>
  <si>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</si>
  <si>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</si>
  <si>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</si>
  <si>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Valstybės  biudžeto lėšos </t>
    </r>
    <r>
      <rPr>
        <b/>
        <sz val="9"/>
        <rFont val="Times New Roman"/>
        <family val="1"/>
      </rPr>
      <t>VB</t>
    </r>
  </si>
  <si>
    <r>
      <t xml:space="preserve">Europos Sąjungos finansinės paramos lėšos </t>
    </r>
    <r>
      <rPr>
        <b/>
        <sz val="9"/>
        <rFont val="Times New Roman"/>
        <family val="1"/>
      </rPr>
      <t>ES</t>
    </r>
  </si>
  <si>
    <t>SAVIVALDYBĖS VALDYMO PROGRAMA (01)</t>
  </si>
  <si>
    <t>2019 metų išlaidų projektas, tūkst. Eur</t>
  </si>
  <si>
    <t>2020 metų išlaidų projektas, tūkst. Eur</t>
  </si>
  <si>
    <t>Turtui įsigyti ir finansiniams įsipareigojimams vykdyti</t>
  </si>
  <si>
    <t>Efektyviai organizuoti Savivaldybės darbą, tinkamai įgyvendinant jos funkcijas</t>
  </si>
  <si>
    <t>Organizuoti Savivaldybės administracijos darbą</t>
  </si>
  <si>
    <t>Valstybės tarnautojų pareigybių skaičius</t>
  </si>
  <si>
    <t>125</t>
  </si>
  <si>
    <t>Darbuotojų, dirbančių pagal darbo sutartis, pareigybių skaičius</t>
  </si>
  <si>
    <t>121</t>
  </si>
  <si>
    <t>Apmokytų Savivaldybės administracijos dirbančiųjų skaičius</t>
  </si>
  <si>
    <t>300</t>
  </si>
  <si>
    <t>350</t>
  </si>
  <si>
    <t>400</t>
  </si>
  <si>
    <t>Įsigyti  automobiliai išperkamosios nuomos būdu</t>
  </si>
  <si>
    <t>Tobulinti "Vieno langelio" sistemą</t>
  </si>
  <si>
    <t>Gyventojų aptarnavimo kokybės vertinimas Savivaldybėje, proc. (internetinė apklausa)</t>
  </si>
  <si>
    <t>Organizuoti savivaldybės Tarybos, Tarybos sekretoriato darbą</t>
  </si>
  <si>
    <t>Savivaldybės Tarybos narių skaičius</t>
  </si>
  <si>
    <t>Apmokytų Tarybos narių skaičius</t>
  </si>
  <si>
    <t>Tarybos ir mero sekretoriato pareigybių skaičius</t>
  </si>
  <si>
    <t>Apmokytų Tarybos ir mero sekretoriato darbuotojų skaičius</t>
  </si>
  <si>
    <t>Užtikrinti Savivaldybės kontrolės ir audito tarnybos darbą</t>
  </si>
  <si>
    <t>Kontrolės ir audito tarnybos pareigybių skaičius</t>
  </si>
  <si>
    <t>Skirti lėšų  mokyklų pastatų  apsaugai  ir komunalinėms paslaugoms</t>
  </si>
  <si>
    <t>Tinkamai įgyvendinti Savivaldybei perduotas valstybės funkcijas.</t>
  </si>
  <si>
    <t xml:space="preserve"> Tvarkyti Gyventojų registrą ir teikti duomenis Valstybės registrui</t>
  </si>
  <si>
    <t>0;3</t>
  </si>
  <si>
    <t>Registruoti civilinės būklės aktus</t>
  </si>
  <si>
    <t>Civilinės būklės aktų įrašymo sudarymo, keitimo, papildymo, atkūrimo anuliavimas bei pakartotinių dokumentų išdavimas per metus (vnt.)</t>
  </si>
  <si>
    <t>5000</t>
  </si>
  <si>
    <t xml:space="preserve"> Organizuoti civilinę saugą ir mobilizaciją</t>
  </si>
  <si>
    <t>Kontroliuoti valstybinės kalbos vartojimą ir taisyklingumą</t>
  </si>
  <si>
    <t>0;16</t>
  </si>
  <si>
    <t xml:space="preserve"> Vykdyti žemės ūkio funkcijas</t>
  </si>
  <si>
    <t>Tvarkyti archyvinius dokumentus</t>
  </si>
  <si>
    <t xml:space="preserve"> Administruoti viešuosius darbus</t>
  </si>
  <si>
    <t>0; 11; 8</t>
  </si>
  <si>
    <t>08</t>
  </si>
  <si>
    <t>Vykdyti vaikų  teisių apsaugą
Vykdyti jaunimo teisių apsaugą</t>
  </si>
  <si>
    <t xml:space="preserve">0;15;
12
</t>
  </si>
  <si>
    <t>Atstovauti vaiko interesams (atvejų skaičius)</t>
  </si>
  <si>
    <t>1500</t>
  </si>
  <si>
    <t>Teikti pirminę teisinę pagalbą</t>
  </si>
  <si>
    <t>0;13</t>
  </si>
  <si>
    <t>Per metus suteikta pirminė teisinė pagalba (asmenų skaičius)</t>
  </si>
  <si>
    <t>10</t>
  </si>
  <si>
    <t xml:space="preserve"> Organizuoti Gyventojų gyvenamosios vietos deklaravimą</t>
  </si>
  <si>
    <t>11</t>
  </si>
  <si>
    <t>Teikti duomenis Valstybės suteiktos pagalbos registrui</t>
  </si>
  <si>
    <t>12</t>
  </si>
  <si>
    <t>Administruoti socialines išmokas ir kompensacijas</t>
  </si>
  <si>
    <t>13</t>
  </si>
  <si>
    <t>Savivaldybei priskirtai valstybinei žemei ir kitam valstybiniam turtui valdyti, naudoti ir disponuoti  juo patikėjimo teise</t>
  </si>
  <si>
    <t>0;14</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</si>
  <si>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</si>
  <si>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</si>
  <si>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</si>
  <si>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</si>
  <si>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Sudaryti savivaldybės administracijos direktoriaus rezervą</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</si>
  <si>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</si>
  <si>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</si>
  <si>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Įgyvendinti Panevėžio miesto savivaldybės korupcijos prevencijos programos priemonių planą</t>
  </si>
  <si>
    <t>0;2</t>
  </si>
  <si>
    <t>Gyventojų pasitenkinimo Savivaldybės administracijos skyrių ir įstaigų atliekamomis viešosiomis paslaugomis kilimas 12 proc. (kasmet po 4 proc.)</t>
  </si>
  <si>
    <t>Įvykdyti visi kriterijai, numatyti Panevėžio miesto savivaldybės Korupcijos prevencijos programos įgyvendinimo priemonių plane</t>
  </si>
  <si>
    <t>Siekti darnios miesto plėtros, tinkamai prižiūrėti Savivaldybės turtą ir užtikrinti einamųjų išlaidų finansavimą</t>
  </si>
  <si>
    <t xml:space="preserve">Iš dalies finansuoti ES ir kitos tarptautinės paramos fondų lėšomis įgyvendinamus projektus, tinkamai valdyti ir administruoti ilgalaikius skolinius įsipareigojimus. </t>
  </si>
  <si>
    <t>Grąžinti ilgalaikes paskolas ir vykdyti finansinius įsipareigojimus</t>
  </si>
  <si>
    <t>Finansinių įsipareigojimų vykdymas (paskolų ir palūkanų mokėjimas pagal grafiką, kitų finansinių įsipareigojimų vykdymas), proc.</t>
  </si>
  <si>
    <t>Numatyti Savivaldybės biudžete lėšų, reikalingų palūkanoms ir kitoms su paskolomis susijusiomis išlaidoms padengti</t>
  </si>
  <si>
    <t>Perduotoms skoloms bankams sumokėti</t>
  </si>
  <si>
    <t>Asignavimų poreikis biudžetiniams 2018 metams, tūkst. Eur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</si>
</sst>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48">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8"/>
      <color theme="4"/>
      <name val="Times New Roman"/>
      <family val="1"/>
    </font>
    <font>
      <sz val="9"/>
      <name val="Times New Roman"/>
      <family val="1"/>
      <charset val="186"/>
    </font>
    <font>
      <sz val="9"/>
      <color theme="4"/>
      <name val="Times New Roman"/>
      <family val="1"/>
    </font>
    <font>
      <sz val="10"/>
      <name val="Times NewRoman"/>
      <charset val="186"/>
    </font>
    <font>
      <b/>
      <sz val="9"/>
      <name val="Times New Roman"/>
      <family val="1"/>
      <charset val="186"/>
    </font>
    <font>
      <b/>
      <sz val="8"/>
      <name val="Times New Roman"/>
      <family val="1"/>
      <charset val="186"/>
    </font>
    <font>
      <sz val="10"/>
      <color theme="4"/>
      <name val="Times New Roman"/>
      <family val="1"/>
    </font>
    <font>
      <b/>
      <sz val="11"/>
      <name val="Times New Roman"/>
      <family val="1"/>
      <charset val="186"/>
    </font>
    <font>
      <sz val="8"/>
      <name val="Arial"/>
      <family val="2"/>
    </font>
    <font>
      <b/>
      <sz val="9"/>
      <color theme="5"/>
      <name val="Times New Roman"/>
      <family val="1"/>
    </font>
    <font>
      <sz val="9"/>
      <color theme="5"/>
      <name val="Times New Roman"/>
      <family val="1"/>
    </font>
    <font>
      <sz val="10"/>
      <color theme="5"/>
      <name val="Arial"/>
      <family val="2"/>
    </font>
    <font>
      <sz val="6"/>
      <name val="Times New Roman"/>
      <family val="1"/>
    </font>
    <font>
      <sz val="8"/>
      <color theme="4"/>
      <name val="Times New Roman"/>
      <family val="1"/>
      <charset val="186"/>
    </font>
    <font>
      <b/>
      <sz val="10"/>
      <name val="Times New Roman"/>
      <family val="1"/>
      <charset val="186"/>
    </font>
    <font>
      <sz val="9"/>
      <color rgb="FFFF0000"/>
      <name val="Times New Roman"/>
      <family val="1"/>
    </font>
    <font>
      <sz val="8"/>
      <color rgb="FFFF0000"/>
      <name val="Times New Roman"/>
      <family val="1"/>
    </font>
    <font>
      <sz val="9"/>
      <color rgb="FF00B050"/>
      <name val="Times New Roman"/>
      <family val="1"/>
    </font>
    <font>
      <sz val="8"/>
      <color rgb="FF00B050"/>
      <name val="Times New Roman"/>
      <family val="1"/>
    </font>
    <font>
      <sz val="10"/>
      <color theme="5"/>
      <name val="Times New Roman"/>
      <family val="1"/>
    </font>
    <font>
      <sz val="9"/>
      <color theme="5"/>
      <name val="Arial"/>
      <family val="2"/>
    </font>
    <font>
      <b/>
      <sz val="10"/>
      <color theme="5"/>
      <name val="Arial"/>
      <family val="2"/>
    </font>
    <font>
      <b/>
      <sz val="10"/>
      <color theme="5"/>
      <name val="Times New Roman"/>
      <family val="1"/>
      <charset val="186"/>
    </font>
    <font>
      <sz val="10"/>
      <color theme="5"/>
      <name val="Times New Roman"/>
      <family val="1"/>
      <charset val="186"/>
    </font>
    <font>
      <sz val="9"/>
      <color theme="6"/>
      <name val="Times New Roman"/>
      <family val="1"/>
    </font>
    <font>
      <sz val="9"/>
      <name val="Arial"/>
      <family val="2"/>
      <charset val="186"/>
    </font>
  </fonts>
  <fills count="16">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theme="0" tint="-0.14999847407452621"/>
        <bgColor indexed="64"/>
      </patternFill>
    </fill>
    <fill>
      <patternFill patternType="solid">
        <fgColor rgb="FFFFFF00"/>
        <bgColor indexed="64"/>
      </patternFill>
    </fill>
  </fills>
  <borders count="79">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s>
  <cellStyleXfs count="21">
    <xf numFmtId="0" fontId="0" fillId="0" borderId="0"/>
    <xf numFmtId="0" fontId="12" fillId="0" borderId="0"/>
    <xf numFmtId="0" fontId="10" fillId="0" borderId="0"/>
    <xf numFmtId="0" fontId="4" fillId="0" borderId="0"/>
    <xf numFmtId="0" fontId="13" fillId="0" borderId="0"/>
    <xf numFmtId="0" fontId="7" fillId="0" borderId="0"/>
    <xf numFmtId="43" fontId="13" fillId="0" borderId="0" applyFont="0" applyFill="0" applyBorder="0" applyAlignment="0" applyProtection="0"/>
    <xf numFmtId="0" fontId="7" fillId="0" borderId="0"/>
    <xf numFmtId="9" fontId="14" fillId="0" borderId="0" applyFont="0" applyFill="0" applyBorder="0" applyAlignment="0" applyProtection="0"/>
    <xf numFmtId="0" fontId="14" fillId="0" borderId="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cellStyleXfs>
  <cellXfs count="1367">
    <xf numFmtId="0" fontId="0" fillId="0" borderId="0" xfId="0"/>
    <xf numFmtId="0" fontId="9" fillId="0" borderId="48"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6" xfId="0" applyFont="1" applyBorder="1" applyAlignment="1">
      <alignment vertical="top" wrapText="1"/>
    </xf>
    <xf numFmtId="0" fontId="9" fillId="0" borderId="41" xfId="0" applyFont="1" applyBorder="1" applyAlignment="1">
      <alignment horizontal="center" vertical="top" wrapText="1"/>
    </xf>
    <xf numFmtId="0" fontId="8" fillId="0" borderId="44" xfId="0" applyFont="1" applyBorder="1" applyAlignment="1">
      <alignment vertical="top" wrapText="1"/>
    </xf>
    <xf numFmtId="0" fontId="9" fillId="0" borderId="49" xfId="0" applyFont="1" applyBorder="1" applyAlignment="1">
      <alignment horizontal="center" vertical="top" wrapText="1"/>
    </xf>
    <xf numFmtId="0" fontId="8" fillId="0" borderId="73" xfId="0" applyFont="1" applyBorder="1" applyAlignment="1">
      <alignment vertical="top" wrapText="1"/>
    </xf>
    <xf numFmtId="0" fontId="7" fillId="0" borderId="0" xfId="0" applyFont="1" applyAlignment="1">
      <alignment horizontal="center" vertical="top"/>
    </xf>
    <xf numFmtId="49" fontId="5" fillId="6" borderId="3"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0" fontId="22" fillId="0" borderId="0" xfId="0" applyFont="1" applyBorder="1" applyAlignment="1">
      <alignment vertical="top"/>
    </xf>
    <xf numFmtId="0" fontId="22" fillId="0" borderId="0" xfId="0" applyFont="1" applyBorder="1" applyAlignment="1">
      <alignment horizontal="left" vertical="top"/>
    </xf>
    <xf numFmtId="0" fontId="22" fillId="0" borderId="0" xfId="0" applyFont="1" applyFill="1" applyBorder="1" applyAlignment="1">
      <alignment vertical="top"/>
    </xf>
    <xf numFmtId="164" fontId="6" fillId="0" borderId="51" xfId="0" applyNumberFormat="1" applyFont="1" applyFill="1" applyBorder="1" applyAlignment="1">
      <alignment horizontal="center" vertical="top"/>
    </xf>
    <xf numFmtId="0" fontId="6" fillId="0" borderId="46" xfId="0" applyFont="1" applyFill="1" applyBorder="1" applyAlignment="1">
      <alignment horizontal="center" vertical="top"/>
    </xf>
    <xf numFmtId="164" fontId="6" fillId="0" borderId="58" xfId="0" applyNumberFormat="1" applyFont="1" applyFill="1" applyBorder="1" applyAlignment="1">
      <alignment horizontal="center" vertical="top"/>
    </xf>
    <xf numFmtId="164" fontId="5" fillId="0" borderId="19"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164" fontId="5" fillId="0" borderId="74"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64" fontId="5" fillId="0" borderId="28"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0" fontId="2" fillId="3" borderId="43" xfId="0" applyFont="1" applyFill="1" applyBorder="1" applyAlignment="1">
      <alignment horizontal="center" vertical="top" wrapText="1"/>
    </xf>
    <xf numFmtId="0" fontId="24" fillId="0" borderId="0" xfId="0" applyFont="1" applyFill="1" applyAlignment="1">
      <alignment vertical="top"/>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7" fillId="0" borderId="0" xfId="0" applyFont="1" applyFill="1" applyBorder="1" applyAlignment="1">
      <alignment horizontal="center"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7" borderId="3" xfId="0" applyNumberFormat="1" applyFont="1" applyFill="1" applyBorder="1" applyAlignment="1">
      <alignment horizontal="center" vertical="top" wrapText="1"/>
    </xf>
    <xf numFmtId="49" fontId="5" fillId="7" borderId="3" xfId="0" applyNumberFormat="1" applyFont="1" applyFill="1" applyBorder="1" applyAlignment="1">
      <alignment horizontal="center" vertical="top"/>
    </xf>
    <xf numFmtId="49" fontId="5" fillId="8" borderId="4" xfId="0" applyNumberFormat="1" applyFont="1" applyFill="1" applyBorder="1" applyAlignment="1">
      <alignment horizontal="center" vertical="top"/>
    </xf>
    <xf numFmtId="0" fontId="4" fillId="0" borderId="5" xfId="0" applyFont="1" applyFill="1" applyBorder="1" applyAlignment="1">
      <alignment horizontal="left" vertical="top"/>
    </xf>
    <xf numFmtId="0" fontId="6" fillId="0" borderId="65" xfId="0" applyNumberFormat="1" applyFont="1" applyFill="1" applyBorder="1" applyAlignment="1">
      <alignment horizontal="center" vertical="top"/>
    </xf>
    <xf numFmtId="0" fontId="2" fillId="0" borderId="34" xfId="0" applyFont="1" applyFill="1" applyBorder="1" applyAlignment="1">
      <alignment vertical="top"/>
    </xf>
    <xf numFmtId="0" fontId="6" fillId="0" borderId="27" xfId="0" applyNumberFormat="1" applyFont="1" applyFill="1" applyBorder="1" applyAlignment="1">
      <alignment horizontal="center" vertical="top"/>
    </xf>
    <xf numFmtId="0" fontId="6" fillId="0" borderId="50" xfId="0" applyFont="1" applyFill="1" applyBorder="1" applyAlignment="1">
      <alignment horizontal="center" vertical="top"/>
    </xf>
    <xf numFmtId="164" fontId="6" fillId="0" borderId="53" xfId="0" applyNumberFormat="1" applyFont="1" applyFill="1" applyBorder="1" applyAlignment="1">
      <alignment horizontal="center" vertical="top"/>
    </xf>
    <xf numFmtId="0" fontId="10" fillId="0" borderId="50" xfId="0" applyFont="1" applyFill="1" applyBorder="1" applyAlignment="1">
      <alignment horizontal="left" vertical="top"/>
    </xf>
    <xf numFmtId="0" fontId="6" fillId="0" borderId="58" xfId="0" applyNumberFormat="1" applyFont="1" applyFill="1" applyBorder="1" applyAlignment="1">
      <alignment horizontal="center" vertical="top"/>
    </xf>
    <xf numFmtId="0" fontId="2" fillId="0" borderId="7" xfId="0" applyFont="1" applyFill="1" applyBorder="1" applyAlignment="1">
      <alignment vertical="top"/>
    </xf>
    <xf numFmtId="0" fontId="6" fillId="0" borderId="20" xfId="0" applyNumberFormat="1" applyFont="1" applyFill="1" applyBorder="1" applyAlignment="1">
      <alignment horizontal="center" vertical="top"/>
    </xf>
    <xf numFmtId="9" fontId="6" fillId="0" borderId="58"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0" fontId="17" fillId="9" borderId="47" xfId="0" applyFont="1" applyFill="1" applyBorder="1" applyAlignment="1">
      <alignment horizontal="center" vertical="top"/>
    </xf>
    <xf numFmtId="164" fontId="5" fillId="9" borderId="32" xfId="0" applyNumberFormat="1" applyFont="1" applyFill="1" applyBorder="1" applyAlignment="1">
      <alignment horizontal="center" vertical="top"/>
    </xf>
    <xf numFmtId="164" fontId="5" fillId="9" borderId="48" xfId="0" applyNumberFormat="1" applyFont="1" applyFill="1" applyBorder="1" applyAlignment="1">
      <alignment horizontal="center" vertical="top"/>
    </xf>
    <xf numFmtId="164" fontId="5" fillId="9" borderId="24" xfId="0" applyNumberFormat="1" applyFont="1" applyFill="1" applyBorder="1" applyAlignment="1">
      <alignment horizontal="center" vertical="top"/>
    </xf>
    <xf numFmtId="164" fontId="5" fillId="9" borderId="13" xfId="0" applyNumberFormat="1" applyFont="1" applyFill="1" applyBorder="1" applyAlignment="1">
      <alignment horizontal="center" vertical="top"/>
    </xf>
    <xf numFmtId="0" fontId="10" fillId="0" borderId="43" xfId="0" applyFont="1" applyFill="1" applyBorder="1" applyAlignment="1">
      <alignment horizontal="left" vertical="top"/>
    </xf>
    <xf numFmtId="9" fontId="6" fillId="0" borderId="43" xfId="0" applyNumberFormat="1" applyFont="1" applyFill="1" applyBorder="1" applyAlignment="1">
      <alignment horizontal="center" vertical="top"/>
    </xf>
    <xf numFmtId="0" fontId="2" fillId="0" borderId="39" xfId="0" applyFont="1" applyFill="1" applyBorder="1" applyAlignment="1">
      <alignment vertical="top"/>
    </xf>
    <xf numFmtId="9" fontId="6" fillId="0" borderId="31" xfId="0" applyNumberFormat="1" applyFont="1" applyFill="1" applyBorder="1" applyAlignment="1">
      <alignment horizontal="center" vertical="top"/>
    </xf>
    <xf numFmtId="164" fontId="6" fillId="10" borderId="17" xfId="0" applyNumberFormat="1" applyFont="1" applyFill="1" applyBorder="1" applyAlignment="1">
      <alignment horizontal="center" vertical="top"/>
    </xf>
    <xf numFmtId="164" fontId="6" fillId="0" borderId="60" xfId="0" applyNumberFormat="1" applyFont="1" applyFill="1" applyBorder="1" applyAlignment="1">
      <alignment horizontal="center" vertical="top"/>
    </xf>
    <xf numFmtId="164" fontId="5" fillId="0" borderId="76"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164" fontId="6" fillId="10" borderId="61" xfId="0" applyNumberFormat="1" applyFont="1" applyFill="1" applyBorder="1" applyAlignment="1">
      <alignment horizontal="center" vertical="top"/>
    </xf>
    <xf numFmtId="164" fontId="6" fillId="0" borderId="50" xfId="0" applyNumberFormat="1" applyFont="1" applyFill="1" applyBorder="1" applyAlignment="1">
      <alignment horizontal="center" vertical="top"/>
    </xf>
    <xf numFmtId="164" fontId="6" fillId="10" borderId="0" xfId="0" applyNumberFormat="1" applyFont="1" applyFill="1" applyBorder="1" applyAlignment="1">
      <alignment horizontal="center" vertical="top"/>
    </xf>
    <xf numFmtId="0" fontId="2" fillId="0" borderId="0" xfId="0" applyFont="1" applyFill="1" applyBorder="1" applyAlignment="1">
      <alignment horizontal="left" vertical="top"/>
    </xf>
    <xf numFmtId="164" fontId="5" fillId="9" borderId="1" xfId="0" applyNumberFormat="1" applyFont="1" applyFill="1" applyBorder="1" applyAlignment="1">
      <alignment horizontal="center" vertical="top"/>
    </xf>
    <xf numFmtId="164" fontId="5" fillId="9" borderId="29" xfId="0" applyNumberFormat="1" applyFont="1" applyFill="1" applyBorder="1" applyAlignment="1">
      <alignment horizontal="center" vertical="top"/>
    </xf>
    <xf numFmtId="164" fontId="5" fillId="9" borderId="2" xfId="0" applyNumberFormat="1" applyFont="1" applyFill="1" applyBorder="1" applyAlignment="1">
      <alignment horizontal="center" vertical="top"/>
    </xf>
    <xf numFmtId="164" fontId="5" fillId="9" borderId="21" xfId="0" applyNumberFormat="1" applyFont="1" applyFill="1" applyBorder="1" applyAlignment="1">
      <alignment horizontal="center" vertical="top"/>
    </xf>
    <xf numFmtId="164" fontId="5" fillId="9" borderId="12" xfId="0" applyNumberFormat="1" applyFont="1" applyFill="1" applyBorder="1" applyAlignment="1">
      <alignment horizontal="center" vertical="top"/>
    </xf>
    <xf numFmtId="0" fontId="4" fillId="0" borderId="51" xfId="0" applyFont="1" applyFill="1" applyBorder="1" applyAlignment="1">
      <alignment horizontal="left" vertical="top"/>
    </xf>
    <xf numFmtId="0" fontId="10" fillId="0" borderId="53" xfId="0" applyFont="1" applyFill="1" applyBorder="1" applyAlignment="1">
      <alignment horizontal="left" vertical="top"/>
    </xf>
    <xf numFmtId="0" fontId="10" fillId="0" borderId="43" xfId="0" applyFont="1" applyFill="1" applyBorder="1" applyAlignment="1">
      <alignment horizontal="left" vertical="center"/>
    </xf>
    <xf numFmtId="0" fontId="6" fillId="0" borderId="43"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6" fillId="0" borderId="65" xfId="0" applyFont="1" applyFill="1" applyBorder="1" applyAlignment="1">
      <alignment horizontal="center" vertical="top" wrapText="1"/>
    </xf>
    <xf numFmtId="0" fontId="6" fillId="0" borderId="34"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63" xfId="0" applyFont="1" applyFill="1" applyBorder="1" applyAlignment="1">
      <alignment horizontal="center" vertical="top"/>
    </xf>
    <xf numFmtId="164" fontId="6" fillId="0" borderId="70" xfId="0" applyNumberFormat="1" applyFont="1" applyFill="1" applyBorder="1" applyAlignment="1">
      <alignment horizontal="center" vertical="top"/>
    </xf>
    <xf numFmtId="164" fontId="6" fillId="0" borderId="72" xfId="0" applyNumberFormat="1" applyFont="1" applyFill="1" applyBorder="1" applyAlignment="1">
      <alignment horizontal="center" vertical="top"/>
    </xf>
    <xf numFmtId="164" fontId="6" fillId="10" borderId="57" xfId="0" applyNumberFormat="1" applyFont="1" applyFill="1" applyBorder="1" applyAlignment="1">
      <alignment horizontal="center" vertical="top"/>
    </xf>
    <xf numFmtId="0" fontId="6" fillId="0" borderId="58"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0" xfId="0" applyFont="1" applyFill="1" applyBorder="1" applyAlignment="1">
      <alignment horizontal="center" vertical="top" wrapText="1"/>
    </xf>
    <xf numFmtId="0" fontId="17" fillId="9" borderId="12" xfId="0" applyFont="1" applyFill="1" applyBorder="1" applyAlignment="1">
      <alignment horizontal="center" vertical="top"/>
    </xf>
    <xf numFmtId="0" fontId="25" fillId="0" borderId="41" xfId="0" applyFont="1" applyFill="1" applyBorder="1" applyAlignment="1">
      <alignment horizontal="left" vertical="center" wrapText="1"/>
    </xf>
    <xf numFmtId="0" fontId="6" fillId="0" borderId="43" xfId="0" applyFont="1" applyFill="1" applyBorder="1" applyAlignment="1">
      <alignment horizontal="center" vertical="top" wrapText="1"/>
    </xf>
    <xf numFmtId="0" fontId="6" fillId="0" borderId="39"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33"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3" xfId="0" applyNumberFormat="1" applyFont="1" applyFill="1" applyBorder="1" applyAlignment="1">
      <alignment horizontal="center" vertical="top"/>
    </xf>
    <xf numFmtId="0" fontId="4" fillId="0" borderId="50"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0" borderId="46" xfId="0" applyNumberFormat="1" applyFont="1" applyFill="1" applyBorder="1" applyAlignment="1">
      <alignment horizontal="center" vertical="top"/>
    </xf>
    <xf numFmtId="164" fontId="5" fillId="0" borderId="55" xfId="0" applyNumberFormat="1" applyFont="1" applyFill="1" applyBorder="1" applyAlignment="1">
      <alignment horizontal="center" vertical="top"/>
    </xf>
    <xf numFmtId="0" fontId="4" fillId="0" borderId="41" xfId="0" applyFont="1" applyFill="1" applyBorder="1" applyAlignment="1">
      <alignment vertical="top" wrapText="1"/>
    </xf>
    <xf numFmtId="9" fontId="6" fillId="0" borderId="38"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4"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6" xfId="0" applyNumberFormat="1" applyFont="1" applyFill="1" applyBorder="1" applyAlignment="1">
      <alignment horizontal="center" vertical="top"/>
    </xf>
    <xf numFmtId="0" fontId="4" fillId="0" borderId="0" xfId="0" applyFont="1" applyFill="1" applyBorder="1" applyAlignment="1">
      <alignment vertical="top"/>
    </xf>
    <xf numFmtId="0" fontId="10" fillId="0" borderId="41" xfId="0" applyFont="1" applyFill="1" applyBorder="1" applyAlignment="1">
      <alignment horizontal="left" vertical="top" wrapText="1"/>
    </xf>
    <xf numFmtId="1" fontId="6" fillId="0" borderId="33" xfId="0" applyNumberFormat="1" applyFont="1" applyFill="1" applyBorder="1" applyAlignment="1">
      <alignment horizontal="center" vertical="top"/>
    </xf>
    <xf numFmtId="49" fontId="6" fillId="0" borderId="26" xfId="0" applyNumberFormat="1" applyFont="1" applyFill="1" applyBorder="1" applyAlignment="1">
      <alignment horizontal="center" vertical="top"/>
    </xf>
    <xf numFmtId="0" fontId="7" fillId="0" borderId="50" xfId="0" applyFont="1" applyFill="1" applyBorder="1" applyAlignment="1">
      <alignment horizontal="left" vertical="top"/>
    </xf>
    <xf numFmtId="1" fontId="6" fillId="0" borderId="6" xfId="0" applyNumberFormat="1" applyFont="1" applyFill="1" applyBorder="1" applyAlignment="1">
      <alignment horizontal="center" vertical="top"/>
    </xf>
    <xf numFmtId="49" fontId="6" fillId="0" borderId="19" xfId="0" applyNumberFormat="1" applyFont="1" applyFill="1" applyBorder="1" applyAlignment="1">
      <alignment horizontal="center" vertical="top"/>
    </xf>
    <xf numFmtId="0" fontId="7" fillId="0" borderId="54" xfId="0" applyFont="1" applyFill="1" applyBorder="1" applyAlignment="1">
      <alignment horizontal="left" vertical="top"/>
    </xf>
    <xf numFmtId="9" fontId="6" fillId="0" borderId="6" xfId="0" applyNumberFormat="1" applyFont="1" applyFill="1" applyBorder="1" applyAlignment="1">
      <alignment horizontal="center" vertical="top"/>
    </xf>
    <xf numFmtId="9" fontId="6" fillId="0" borderId="19" xfId="0" applyNumberFormat="1" applyFont="1" applyFill="1" applyBorder="1" applyAlignment="1">
      <alignment horizontal="center" vertical="top"/>
    </xf>
    <xf numFmtId="0" fontId="4" fillId="0" borderId="53" xfId="0" applyFont="1" applyFill="1" applyBorder="1" applyAlignment="1">
      <alignment horizontal="left" vertical="top"/>
    </xf>
    <xf numFmtId="164" fontId="6" fillId="10" borderId="53" xfId="0" applyNumberFormat="1" applyFont="1" applyFill="1" applyBorder="1" applyAlignment="1">
      <alignment horizontal="center" vertical="top"/>
    </xf>
    <xf numFmtId="0" fontId="4" fillId="0" borderId="42" xfId="0" applyFont="1" applyFill="1" applyBorder="1" applyAlignment="1">
      <alignment horizontal="left" vertical="top"/>
    </xf>
    <xf numFmtId="49" fontId="5" fillId="8" borderId="22" xfId="0" applyNumberFormat="1" applyFont="1" applyFill="1" applyBorder="1" applyAlignment="1">
      <alignment horizontal="center" vertical="top"/>
    </xf>
    <xf numFmtId="164" fontId="5" fillId="8" borderId="3" xfId="0" applyNumberFormat="1" applyFont="1" applyFill="1" applyBorder="1" applyAlignment="1">
      <alignment horizontal="center" vertical="center"/>
    </xf>
    <xf numFmtId="0" fontId="6" fillId="8" borderId="23" xfId="0" applyFont="1" applyFill="1" applyBorder="1" applyAlignment="1">
      <alignment vertical="top" wrapText="1"/>
    </xf>
    <xf numFmtId="0" fontId="2" fillId="8" borderId="42" xfId="0" applyFont="1" applyFill="1" applyBorder="1" applyAlignment="1">
      <alignment horizontal="center" vertical="top" wrapText="1"/>
    </xf>
    <xf numFmtId="0" fontId="2" fillId="8" borderId="44" xfId="0" applyFont="1" applyFill="1" applyBorder="1" applyAlignment="1">
      <alignment horizontal="center" vertical="top" wrapText="1"/>
    </xf>
    <xf numFmtId="164" fontId="5" fillId="9" borderId="52" xfId="0" applyNumberFormat="1" applyFont="1" applyFill="1" applyBorder="1" applyAlignment="1">
      <alignment horizontal="center" vertical="top"/>
    </xf>
    <xf numFmtId="0" fontId="6" fillId="0" borderId="42" xfId="0" applyFont="1" applyFill="1" applyBorder="1" applyAlignment="1">
      <alignment horizontal="left" vertical="top"/>
    </xf>
    <xf numFmtId="164" fontId="5" fillId="0" borderId="56" xfId="0" applyNumberFormat="1" applyFont="1" applyFill="1" applyBorder="1" applyAlignment="1">
      <alignment horizontal="center" vertical="top"/>
    </xf>
    <xf numFmtId="0" fontId="4" fillId="0" borderId="42" xfId="0" applyFont="1" applyFill="1" applyBorder="1" applyAlignment="1">
      <alignment horizontal="left" vertical="top" wrapText="1"/>
    </xf>
    <xf numFmtId="0" fontId="4" fillId="0" borderId="67" xfId="0" applyFont="1" applyFill="1" applyBorder="1" applyAlignment="1">
      <alignment horizontal="left" vertical="top"/>
    </xf>
    <xf numFmtId="0" fontId="6" fillId="0" borderId="34"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9" fontId="6" fillId="0" borderId="39" xfId="0" applyNumberFormat="1" applyFont="1" applyFill="1" applyBorder="1" applyAlignment="1">
      <alignment horizontal="center" vertical="top"/>
    </xf>
    <xf numFmtId="0" fontId="4" fillId="0" borderId="65" xfId="0" applyFont="1" applyFill="1" applyBorder="1" applyAlignment="1">
      <alignment horizontal="left" vertical="top"/>
    </xf>
    <xf numFmtId="0" fontId="7" fillId="0" borderId="58" xfId="0" applyFont="1" applyFill="1" applyBorder="1" applyAlignment="1">
      <alignment horizontal="left" vertical="top"/>
    </xf>
    <xf numFmtId="0" fontId="6" fillId="0" borderId="65" xfId="0" applyFont="1" applyFill="1" applyBorder="1" applyAlignment="1">
      <alignment horizontal="left" vertical="top"/>
    </xf>
    <xf numFmtId="0" fontId="4" fillId="0" borderId="58" xfId="0" applyFont="1" applyFill="1" applyBorder="1" applyAlignment="1">
      <alignment horizontal="left" vertical="top"/>
    </xf>
    <xf numFmtId="0" fontId="5" fillId="9" borderId="47" xfId="0" applyFont="1" applyFill="1" applyBorder="1" applyAlignment="1">
      <alignment horizontal="center" vertical="top"/>
    </xf>
    <xf numFmtId="0" fontId="6" fillId="0" borderId="43" xfId="0" applyFont="1" applyFill="1" applyBorder="1" applyAlignment="1">
      <alignment horizontal="left" vertical="top"/>
    </xf>
    <xf numFmtId="164" fontId="6" fillId="0" borderId="20" xfId="0" applyNumberFormat="1" applyFont="1" applyFill="1" applyBorder="1" applyAlignment="1">
      <alignment horizontal="center" vertical="top"/>
    </xf>
    <xf numFmtId="0" fontId="4" fillId="0" borderId="50" xfId="0" applyFont="1" applyBorder="1"/>
    <xf numFmtId="49" fontId="5" fillId="7" borderId="32" xfId="0" applyNumberFormat="1" applyFont="1" applyFill="1" applyBorder="1" applyAlignment="1">
      <alignment horizontal="center" vertical="top"/>
    </xf>
    <xf numFmtId="164" fontId="5" fillId="7" borderId="3" xfId="0" applyNumberFormat="1" applyFont="1" applyFill="1" applyBorder="1" applyAlignment="1">
      <alignment horizontal="center" vertical="top"/>
    </xf>
    <xf numFmtId="0" fontId="2" fillId="7" borderId="23" xfId="0" applyFont="1" applyFill="1" applyBorder="1" applyAlignment="1">
      <alignment vertical="top"/>
    </xf>
    <xf numFmtId="0" fontId="2" fillId="7" borderId="24" xfId="0" applyFont="1" applyFill="1" applyBorder="1" applyAlignment="1">
      <alignment vertical="top"/>
    </xf>
    <xf numFmtId="164" fontId="5" fillId="0" borderId="18" xfId="0" applyNumberFormat="1" applyFont="1" applyFill="1" applyBorder="1" applyAlignment="1">
      <alignment horizontal="center" vertical="top"/>
    </xf>
    <xf numFmtId="49" fontId="5" fillId="7" borderId="65"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0" fontId="6" fillId="10" borderId="5" xfId="0" applyFont="1" applyFill="1" applyBorder="1" applyAlignment="1">
      <alignment horizontal="center" vertical="top"/>
    </xf>
    <xf numFmtId="164" fontId="6" fillId="10" borderId="15" xfId="0" applyNumberFormat="1" applyFont="1" applyFill="1" applyBorder="1" applyAlignment="1">
      <alignment horizontal="center" vertical="top"/>
    </xf>
    <xf numFmtId="164" fontId="6" fillId="10" borderId="14" xfId="0" applyNumberFormat="1" applyFont="1" applyFill="1" applyBorder="1" applyAlignment="1">
      <alignment horizontal="center" vertical="top"/>
    </xf>
    <xf numFmtId="164" fontId="5" fillId="10" borderId="74" xfId="0" applyNumberFormat="1" applyFont="1" applyFill="1" applyBorder="1" applyAlignment="1">
      <alignment horizontal="center" vertical="top"/>
    </xf>
    <xf numFmtId="164" fontId="6" fillId="10" borderId="16" xfId="0" applyNumberFormat="1"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0" fontId="6" fillId="10" borderId="54" xfId="0" applyFont="1" applyFill="1" applyBorder="1" applyAlignment="1">
      <alignment horizontal="center" vertical="top"/>
    </xf>
    <xf numFmtId="164" fontId="6" fillId="10" borderId="70" xfId="0" applyNumberFormat="1" applyFont="1" applyFill="1" applyBorder="1" applyAlignment="1">
      <alignment horizontal="center" vertical="top"/>
    </xf>
    <xf numFmtId="164" fontId="6" fillId="10" borderId="35" xfId="0" applyNumberFormat="1" applyFont="1" applyFill="1" applyBorder="1" applyAlignment="1">
      <alignment horizontal="center" vertical="top"/>
    </xf>
    <xf numFmtId="164" fontId="5" fillId="10" borderId="36" xfId="0" applyNumberFormat="1" applyFont="1" applyFill="1" applyBorder="1" applyAlignment="1">
      <alignment horizontal="center" vertical="top"/>
    </xf>
    <xf numFmtId="164" fontId="6" fillId="10" borderId="72" xfId="0" applyNumberFormat="1" applyFont="1" applyFill="1" applyBorder="1" applyAlignment="1">
      <alignment horizontal="center" vertical="top"/>
    </xf>
    <xf numFmtId="9" fontId="6" fillId="0" borderId="70" xfId="0" applyNumberFormat="1" applyFont="1" applyFill="1" applyBorder="1" applyAlignment="1">
      <alignment horizontal="center" vertical="top"/>
    </xf>
    <xf numFmtId="9" fontId="6" fillId="0" borderId="35" xfId="0" applyNumberFormat="1" applyFont="1" applyFill="1" applyBorder="1" applyAlignment="1">
      <alignment horizontal="center" vertical="top"/>
    </xf>
    <xf numFmtId="9" fontId="6" fillId="0" borderId="72" xfId="0" applyNumberFormat="1" applyFont="1" applyFill="1" applyBorder="1" applyAlignment="1">
      <alignment horizontal="center" vertical="top"/>
    </xf>
    <xf numFmtId="0" fontId="6" fillId="10" borderId="50" xfId="0" applyFont="1" applyFill="1" applyBorder="1" applyAlignment="1">
      <alignment horizontal="center" vertical="top"/>
    </xf>
    <xf numFmtId="164" fontId="6" fillId="10" borderId="60" xfId="0" applyNumberFormat="1" applyFont="1" applyFill="1" applyBorder="1" applyAlignment="1">
      <alignment horizontal="center" vertical="top"/>
    </xf>
    <xf numFmtId="164" fontId="5" fillId="10" borderId="76" xfId="0" applyNumberFormat="1" applyFont="1" applyFill="1" applyBorder="1" applyAlignment="1">
      <alignment horizontal="center" vertical="top"/>
    </xf>
    <xf numFmtId="164" fontId="6" fillId="10" borderId="55" xfId="0" applyNumberFormat="1" applyFont="1" applyFill="1" applyBorder="1" applyAlignment="1">
      <alignment horizontal="center" vertical="top"/>
    </xf>
    <xf numFmtId="164" fontId="6" fillId="10" borderId="50" xfId="0" applyNumberFormat="1" applyFont="1" applyFill="1" applyBorder="1" applyAlignment="1">
      <alignment horizontal="center" vertical="top"/>
    </xf>
    <xf numFmtId="9" fontId="6" fillId="0" borderId="60"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9" fontId="6" fillId="0" borderId="55" xfId="0" applyNumberFormat="1" applyFont="1" applyFill="1" applyBorder="1" applyAlignment="1">
      <alignment horizontal="center" vertical="top"/>
    </xf>
    <xf numFmtId="49" fontId="5" fillId="7" borderId="43"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164" fontId="5" fillId="9" borderId="38" xfId="0" applyNumberFormat="1" applyFont="1" applyFill="1" applyBorder="1" applyAlignment="1">
      <alignment horizontal="center" vertical="top"/>
    </xf>
    <xf numFmtId="0" fontId="18" fillId="0" borderId="6" xfId="0" applyFont="1" applyFill="1" applyBorder="1" applyAlignment="1">
      <alignment vertical="top"/>
    </xf>
    <xf numFmtId="1" fontId="6" fillId="0" borderId="30" xfId="0" applyNumberFormat="1" applyFont="1" applyFill="1" applyBorder="1" applyAlignment="1">
      <alignment horizontal="center" vertical="top"/>
    </xf>
    <xf numFmtId="49" fontId="5" fillId="8" borderId="34" xfId="0" applyNumberFormat="1" applyFont="1" applyFill="1" applyBorder="1" applyAlignment="1">
      <alignment horizontal="center" vertical="top"/>
    </xf>
    <xf numFmtId="49" fontId="5" fillId="0" borderId="64" xfId="0" applyNumberFormat="1" applyFont="1" applyFill="1" applyBorder="1" applyAlignment="1">
      <alignment horizontal="center" vertical="top"/>
    </xf>
    <xf numFmtId="49" fontId="2" fillId="0" borderId="66" xfId="0" applyNumberFormat="1" applyFont="1" applyFill="1" applyBorder="1" applyAlignment="1">
      <alignment horizontal="center" vertical="top"/>
    </xf>
    <xf numFmtId="0" fontId="2" fillId="10" borderId="5" xfId="0" applyFont="1" applyFill="1" applyBorder="1" applyAlignment="1">
      <alignment horizontal="center" vertical="top"/>
    </xf>
    <xf numFmtId="164" fontId="6" fillId="10" borderId="51" xfId="0" applyNumberFormat="1" applyFont="1" applyFill="1" applyBorder="1" applyAlignment="1">
      <alignment horizontal="center" vertical="top"/>
    </xf>
    <xf numFmtId="0" fontId="4" fillId="0" borderId="5" xfId="0" applyFont="1" applyFill="1" applyBorder="1" applyAlignment="1">
      <alignment horizontal="left" vertical="top" wrapText="1"/>
    </xf>
    <xf numFmtId="9" fontId="6" fillId="0" borderId="51" xfId="0" applyNumberFormat="1" applyFont="1" applyFill="1" applyBorder="1" applyAlignment="1">
      <alignment horizontal="center" vertical="top"/>
    </xf>
    <xf numFmtId="9" fontId="6" fillId="0" borderId="17"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10" borderId="54" xfId="0" applyFont="1" applyFill="1" applyBorder="1" applyAlignment="1">
      <alignment horizontal="center" vertical="top"/>
    </xf>
    <xf numFmtId="164" fontId="6" fillId="10" borderId="67" xfId="0" applyNumberFormat="1" applyFont="1" applyFill="1" applyBorder="1" applyAlignment="1">
      <alignment horizontal="center" vertical="top"/>
    </xf>
    <xf numFmtId="0" fontId="4" fillId="0" borderId="54" xfId="0" applyFont="1" applyFill="1" applyBorder="1" applyAlignment="1">
      <alignment horizontal="left" vertical="top" wrapText="1"/>
    </xf>
    <xf numFmtId="9" fontId="6" fillId="0" borderId="67"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63" xfId="0" applyNumberFormat="1" applyFont="1" applyFill="1" applyBorder="1" applyAlignment="1">
      <alignment horizontal="center" vertical="top"/>
    </xf>
    <xf numFmtId="164" fontId="6" fillId="10" borderId="76" xfId="0" applyNumberFormat="1" applyFont="1" applyFill="1" applyBorder="1" applyAlignment="1">
      <alignment horizontal="center" vertical="top"/>
    </xf>
    <xf numFmtId="0" fontId="4" fillId="0" borderId="50" xfId="0" applyFont="1" applyFill="1" applyBorder="1" applyAlignment="1">
      <alignment horizontal="left" vertical="top" wrapText="1"/>
    </xf>
    <xf numFmtId="9" fontId="6" fillId="0" borderId="53" xfId="0" applyNumberFormat="1"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68" xfId="0" applyNumberFormat="1" applyFont="1" applyFill="1" applyBorder="1" applyAlignment="1">
      <alignment horizontal="center" vertical="top"/>
    </xf>
    <xf numFmtId="49" fontId="5" fillId="8" borderId="39"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2" fillId="9" borderId="41" xfId="0" applyFont="1" applyFill="1" applyBorder="1" applyAlignment="1">
      <alignment horizontal="center" vertical="top"/>
    </xf>
    <xf numFmtId="9" fontId="6" fillId="0" borderId="42" xfId="0" applyNumberFormat="1" applyFont="1" applyFill="1" applyBorder="1" applyAlignment="1">
      <alignment horizontal="center" vertical="top"/>
    </xf>
    <xf numFmtId="9" fontId="4" fillId="11" borderId="58" xfId="0" applyNumberFormat="1" applyFont="1" applyFill="1" applyBorder="1" applyAlignment="1">
      <alignment vertical="top"/>
    </xf>
    <xf numFmtId="9" fontId="4" fillId="11" borderId="7" xfId="0" applyNumberFormat="1" applyFont="1" applyFill="1" applyBorder="1" applyAlignment="1">
      <alignment vertical="top"/>
    </xf>
    <xf numFmtId="9" fontId="4" fillId="11" borderId="20" xfId="0" applyNumberFormat="1" applyFont="1" applyFill="1" applyBorder="1" applyAlignment="1">
      <alignment vertical="top"/>
    </xf>
    <xf numFmtId="9" fontId="4" fillId="11" borderId="67" xfId="0" applyNumberFormat="1" applyFont="1" applyFill="1" applyBorder="1" applyAlignment="1">
      <alignment vertical="top"/>
    </xf>
    <xf numFmtId="9" fontId="4" fillId="11" borderId="37" xfId="0" applyNumberFormat="1" applyFont="1" applyFill="1" applyBorder="1" applyAlignment="1">
      <alignment vertical="top"/>
    </xf>
    <xf numFmtId="9" fontId="4" fillId="11" borderId="72" xfId="0" applyNumberFormat="1" applyFont="1" applyFill="1" applyBorder="1" applyAlignment="1">
      <alignment vertical="top"/>
    </xf>
    <xf numFmtId="164" fontId="6" fillId="10" borderId="8" xfId="0" applyNumberFormat="1" applyFont="1" applyFill="1" applyBorder="1" applyAlignment="1">
      <alignment horizontal="center" vertical="top"/>
    </xf>
    <xf numFmtId="0" fontId="14" fillId="0" borderId="18" xfId="0" applyFont="1" applyFill="1" applyBorder="1" applyAlignment="1">
      <alignment horizontal="center" vertical="top"/>
    </xf>
    <xf numFmtId="9" fontId="4" fillId="11" borderId="53" xfId="0" applyNumberFormat="1" applyFont="1" applyFill="1" applyBorder="1" applyAlignment="1">
      <alignment vertical="top"/>
    </xf>
    <xf numFmtId="9" fontId="4" fillId="11" borderId="69" xfId="0" applyNumberFormat="1" applyFont="1" applyFill="1" applyBorder="1" applyAlignment="1">
      <alignment vertical="top"/>
    </xf>
    <xf numFmtId="9" fontId="4" fillId="11" borderId="55" xfId="0" applyNumberFormat="1" applyFont="1" applyFill="1" applyBorder="1" applyAlignment="1">
      <alignment vertical="top"/>
    </xf>
    <xf numFmtId="0" fontId="4" fillId="11" borderId="50" xfId="0" applyFont="1" applyFill="1" applyBorder="1" applyAlignment="1">
      <alignment vertical="top" wrapText="1"/>
    </xf>
    <xf numFmtId="0" fontId="10" fillId="0" borderId="50" xfId="0" applyFont="1" applyBorder="1" applyAlignment="1">
      <alignment wrapText="1"/>
    </xf>
    <xf numFmtId="0" fontId="10" fillId="0" borderId="50" xfId="0" applyFont="1" applyFill="1" applyBorder="1" applyAlignment="1">
      <alignment vertical="top" wrapText="1"/>
    </xf>
    <xf numFmtId="9" fontId="10" fillId="11" borderId="53" xfId="0" applyNumberFormat="1" applyFont="1" applyFill="1" applyBorder="1" applyAlignment="1">
      <alignment horizontal="center" vertical="top"/>
    </xf>
    <xf numFmtId="9" fontId="10" fillId="11" borderId="69" xfId="0" applyNumberFormat="1" applyFont="1" applyFill="1" applyBorder="1" applyAlignment="1">
      <alignment horizontal="center" vertical="top"/>
    </xf>
    <xf numFmtId="9" fontId="10" fillId="11" borderId="55" xfId="0" applyNumberFormat="1" applyFont="1" applyFill="1" applyBorder="1" applyAlignment="1">
      <alignment horizontal="center" vertical="top"/>
    </xf>
    <xf numFmtId="0" fontId="10" fillId="0" borderId="50" xfId="0" applyFont="1" applyFill="1" applyBorder="1" applyAlignment="1">
      <alignment horizontal="left" vertical="top" wrapText="1"/>
    </xf>
    <xf numFmtId="9" fontId="10" fillId="0" borderId="53" xfId="0" applyNumberFormat="1" applyFont="1" applyFill="1" applyBorder="1" applyAlignment="1">
      <alignment horizontal="center" vertical="top"/>
    </xf>
    <xf numFmtId="9" fontId="10" fillId="0" borderId="69" xfId="0" applyNumberFormat="1" applyFont="1" applyFill="1" applyBorder="1" applyAlignment="1">
      <alignment horizontal="center" vertical="top"/>
    </xf>
    <xf numFmtId="9" fontId="10" fillId="0" borderId="55" xfId="0" applyNumberFormat="1" applyFont="1" applyFill="1" applyBorder="1" applyAlignment="1">
      <alignment horizontal="center" vertical="top"/>
    </xf>
    <xf numFmtId="9" fontId="6" fillId="0" borderId="69" xfId="0" applyNumberFormat="1" applyFont="1" applyFill="1" applyBorder="1" applyAlignment="1">
      <alignment horizontal="center" vertical="top"/>
    </xf>
    <xf numFmtId="9" fontId="4" fillId="0" borderId="53" xfId="0" applyNumberFormat="1" applyFont="1" applyFill="1" applyBorder="1" applyAlignment="1">
      <alignment horizontal="center" vertical="top"/>
    </xf>
    <xf numFmtId="9" fontId="4" fillId="0" borderId="69" xfId="0" applyNumberFormat="1" applyFont="1" applyFill="1" applyBorder="1" applyAlignment="1">
      <alignment horizontal="center" vertical="top"/>
    </xf>
    <xf numFmtId="9" fontId="4" fillId="0" borderId="55" xfId="0" applyNumberFormat="1" applyFont="1" applyFill="1" applyBorder="1" applyAlignment="1">
      <alignment horizontal="center" vertical="top"/>
    </xf>
    <xf numFmtId="164" fontId="5" fillId="9" borderId="62" xfId="0" applyNumberFormat="1" applyFont="1" applyFill="1" applyBorder="1" applyAlignment="1">
      <alignment horizontal="center" vertical="top"/>
    </xf>
    <xf numFmtId="0" fontId="14" fillId="0" borderId="41" xfId="0" applyFont="1" applyFill="1" applyBorder="1" applyAlignment="1">
      <alignment horizontal="left"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0" fontId="2" fillId="0" borderId="53" xfId="0" applyFont="1" applyFill="1" applyBorder="1" applyAlignment="1">
      <alignment vertical="top"/>
    </xf>
    <xf numFmtId="0" fontId="2" fillId="0" borderId="6" xfId="0" applyFont="1" applyFill="1" applyBorder="1" applyAlignment="1">
      <alignment vertical="top"/>
    </xf>
    <xf numFmtId="0" fontId="2" fillId="0" borderId="66" xfId="0" applyFont="1" applyFill="1" applyBorder="1" applyAlignment="1">
      <alignment vertical="top"/>
    </xf>
    <xf numFmtId="164" fontId="23" fillId="10" borderId="17" xfId="0" applyNumberFormat="1" applyFont="1" applyFill="1" applyBorder="1" applyAlignment="1">
      <alignment horizontal="center" vertical="top"/>
    </xf>
    <xf numFmtId="9" fontId="6" fillId="0" borderId="33" xfId="0" applyNumberFormat="1" applyFont="1" applyFill="1" applyBorder="1" applyAlignment="1">
      <alignment horizontal="center" vertical="top"/>
    </xf>
    <xf numFmtId="0" fontId="6" fillId="0" borderId="0" xfId="0" applyNumberFormat="1" applyFont="1" applyFill="1" applyBorder="1" applyAlignment="1">
      <alignment horizontal="center" vertical="top"/>
    </xf>
    <xf numFmtId="0" fontId="2" fillId="0" borderId="41" xfId="0" applyFont="1" applyFill="1" applyBorder="1" applyAlignment="1">
      <alignment vertical="top"/>
    </xf>
    <xf numFmtId="0" fontId="18" fillId="0" borderId="0" xfId="0" applyFont="1" applyFill="1" applyBorder="1" applyAlignment="1">
      <alignment vertical="top"/>
    </xf>
    <xf numFmtId="0" fontId="6" fillId="0" borderId="14" xfId="0" applyNumberFormat="1" applyFont="1" applyFill="1" applyBorder="1" applyAlignment="1">
      <alignment horizontal="center" vertical="top"/>
    </xf>
    <xf numFmtId="49" fontId="2" fillId="10" borderId="18" xfId="0" applyNumberFormat="1" applyFont="1" applyFill="1" applyBorder="1" applyAlignment="1">
      <alignment horizontal="center" vertical="top"/>
    </xf>
    <xf numFmtId="0" fontId="23" fillId="10" borderId="5" xfId="0" applyFont="1" applyFill="1" applyBorder="1" applyAlignment="1">
      <alignment horizontal="center" vertical="top"/>
    </xf>
    <xf numFmtId="164" fontId="5" fillId="10" borderId="15" xfId="0" applyNumberFormat="1" applyFont="1" applyFill="1" applyBorder="1" applyAlignment="1">
      <alignment horizontal="center" vertical="top"/>
    </xf>
    <xf numFmtId="164" fontId="5" fillId="10" borderId="14" xfId="0" applyNumberFormat="1" applyFont="1" applyFill="1" applyBorder="1" applyAlignment="1">
      <alignment horizontal="center" vertical="top"/>
    </xf>
    <xf numFmtId="164" fontId="5" fillId="10" borderId="16" xfId="0" applyNumberFormat="1" applyFont="1" applyFill="1" applyBorder="1" applyAlignment="1">
      <alignment horizontal="center" vertical="top"/>
    </xf>
    <xf numFmtId="164" fontId="5" fillId="10" borderId="5" xfId="0" applyNumberFormat="1"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4" fillId="0" borderId="50" xfId="0" applyFont="1" applyFill="1" applyBorder="1" applyAlignment="1">
      <alignment horizontal="center" vertical="top"/>
    </xf>
    <xf numFmtId="164" fontId="5" fillId="10" borderId="60" xfId="0" applyNumberFormat="1" applyFont="1" applyFill="1" applyBorder="1" applyAlignment="1">
      <alignment horizontal="center" vertical="top"/>
    </xf>
    <xf numFmtId="164" fontId="5" fillId="10" borderId="56" xfId="0" applyNumberFormat="1" applyFont="1" applyFill="1" applyBorder="1" applyAlignment="1">
      <alignment horizontal="center" vertical="top"/>
    </xf>
    <xf numFmtId="164" fontId="5" fillId="10" borderId="55" xfId="0" applyNumberFormat="1" applyFont="1" applyFill="1" applyBorder="1" applyAlignment="1">
      <alignment horizontal="center" vertical="top"/>
    </xf>
    <xf numFmtId="164" fontId="5" fillId="10" borderId="61" xfId="0" applyNumberFormat="1" applyFont="1" applyFill="1" applyBorder="1" applyAlignment="1">
      <alignment horizontal="center" vertical="top"/>
    </xf>
    <xf numFmtId="164" fontId="5" fillId="10" borderId="50" xfId="0" applyNumberFormat="1" applyFont="1" applyFill="1" applyBorder="1" applyAlignment="1">
      <alignment horizontal="center" vertical="top"/>
    </xf>
    <xf numFmtId="0" fontId="27" fillId="12" borderId="12" xfId="0" applyFont="1" applyFill="1" applyBorder="1" applyAlignment="1">
      <alignment horizontal="center" vertical="top"/>
    </xf>
    <xf numFmtId="164" fontId="5" fillId="12" borderId="13" xfId="0" applyNumberFormat="1" applyFont="1" applyFill="1" applyBorder="1" applyAlignment="1">
      <alignment horizontal="center" vertical="top"/>
    </xf>
    <xf numFmtId="0" fontId="4" fillId="0" borderId="61" xfId="0" applyFont="1" applyFill="1" applyBorder="1" applyAlignment="1">
      <alignment horizontal="left" vertical="top"/>
    </xf>
    <xf numFmtId="0" fontId="4" fillId="0" borderId="28" xfId="0" applyFont="1" applyFill="1" applyBorder="1" applyAlignment="1">
      <alignment horizontal="left" vertical="top"/>
    </xf>
    <xf numFmtId="1" fontId="6" fillId="0" borderId="19" xfId="0" applyNumberFormat="1" applyFont="1" applyFill="1" applyBorder="1" applyAlignment="1">
      <alignment horizontal="center" vertical="top"/>
    </xf>
    <xf numFmtId="0" fontId="4" fillId="0" borderId="40" xfId="0" applyFont="1" applyFill="1" applyBorder="1" applyAlignment="1">
      <alignment horizontal="left" vertical="top"/>
    </xf>
    <xf numFmtId="0" fontId="4" fillId="0" borderId="64" xfId="0" applyFont="1" applyFill="1" applyBorder="1" applyAlignment="1">
      <alignment horizontal="left" vertical="top"/>
    </xf>
    <xf numFmtId="164" fontId="5" fillId="8" borderId="3" xfId="0" applyNumberFormat="1" applyFont="1" applyFill="1" applyBorder="1" applyAlignment="1">
      <alignment horizontal="center" vertical="top"/>
    </xf>
    <xf numFmtId="0" fontId="2" fillId="8" borderId="24" xfId="0" applyFont="1" applyFill="1" applyBorder="1" applyAlignment="1">
      <alignment vertical="top"/>
    </xf>
    <xf numFmtId="164" fontId="17" fillId="7" borderId="3" xfId="0" applyNumberFormat="1" applyFont="1" applyFill="1" applyBorder="1" applyAlignment="1">
      <alignment horizontal="center" vertical="top"/>
    </xf>
    <xf numFmtId="0" fontId="6" fillId="0" borderId="0" xfId="0" applyFont="1" applyFill="1" applyBorder="1" applyAlignment="1">
      <alignment vertical="top"/>
    </xf>
    <xf numFmtId="49" fontId="5" fillId="13" borderId="3" xfId="0" applyNumberFormat="1" applyFont="1" applyFill="1" applyBorder="1" applyAlignment="1">
      <alignment horizontal="center" vertical="top"/>
    </xf>
    <xf numFmtId="164" fontId="17" fillId="13" borderId="29" xfId="0" applyNumberFormat="1" applyFont="1" applyFill="1" applyBorder="1" applyAlignment="1">
      <alignment horizontal="center" vertical="top"/>
    </xf>
    <xf numFmtId="164" fontId="2" fillId="0" borderId="0" xfId="0" applyNumberFormat="1" applyFont="1" applyFill="1" applyBorder="1" applyAlignment="1">
      <alignment vertical="top"/>
    </xf>
    <xf numFmtId="0" fontId="2" fillId="0" borderId="0" xfId="0" applyFont="1" applyFill="1" applyBorder="1" applyAlignment="1">
      <alignment vertical="top" wrapText="1"/>
    </xf>
    <xf numFmtId="0" fontId="2" fillId="0" borderId="0" xfId="0" applyNumberFormat="1" applyFont="1" applyAlignment="1">
      <alignment vertical="top"/>
    </xf>
    <xf numFmtId="0" fontId="6" fillId="0" borderId="26" xfId="0" applyFont="1" applyBorder="1" applyAlignment="1">
      <alignment horizontal="center" vertical="top"/>
    </xf>
    <xf numFmtId="0" fontId="0" fillId="0" borderId="0" xfId="0" applyAlignment="1">
      <alignment vertical="top"/>
    </xf>
    <xf numFmtId="49" fontId="2" fillId="11" borderId="56" xfId="0" applyNumberFormat="1" applyFont="1" applyFill="1" applyBorder="1" applyAlignment="1">
      <alignment horizontal="center" vertical="top"/>
    </xf>
    <xf numFmtId="0" fontId="29" fillId="0" borderId="0" xfId="0" applyFont="1" applyAlignment="1">
      <alignment vertical="top"/>
    </xf>
    <xf numFmtId="0" fontId="14" fillId="0" borderId="0" xfId="0" applyFont="1"/>
    <xf numFmtId="0" fontId="10" fillId="0" borderId="50" xfId="0" applyFont="1" applyBorder="1" applyAlignment="1">
      <alignment vertical="center" wrapText="1"/>
    </xf>
    <xf numFmtId="49" fontId="5" fillId="0" borderId="26" xfId="0" applyNumberFormat="1" applyFont="1" applyFill="1" applyBorder="1" applyAlignment="1">
      <alignment horizontal="center" vertical="top"/>
    </xf>
    <xf numFmtId="0" fontId="10" fillId="11" borderId="50" xfId="0" applyFont="1" applyFill="1" applyBorder="1" applyAlignment="1">
      <alignment vertical="center" wrapText="1"/>
    </xf>
    <xf numFmtId="0" fontId="4" fillId="0" borderId="52" xfId="0" applyFont="1" applyFill="1" applyBorder="1" applyAlignment="1">
      <alignment horizontal="left" vertical="top"/>
    </xf>
    <xf numFmtId="0" fontId="0" fillId="0" borderId="0" xfId="0"/>
    <xf numFmtId="0" fontId="2" fillId="0" borderId="0" xfId="0" applyFont="1" applyAlignment="1">
      <alignment vertical="top"/>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2"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49" fontId="5" fillId="3" borderId="22" xfId="0" applyNumberFormat="1" applyFont="1" applyFill="1" applyBorder="1" applyAlignment="1">
      <alignment horizontal="center" vertical="top"/>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0" fontId="2" fillId="2" borderId="23" xfId="0" applyFont="1" applyFill="1" applyBorder="1" applyAlignment="1">
      <alignment vertical="top"/>
    </xf>
    <xf numFmtId="0" fontId="2" fillId="2" borderId="24" xfId="0" applyFont="1" applyFill="1" applyBorder="1" applyAlignment="1">
      <alignment vertical="top"/>
    </xf>
    <xf numFmtId="0" fontId="2" fillId="0" borderId="0" xfId="0" applyFont="1" applyBorder="1" applyAlignment="1">
      <alignment vertical="top"/>
    </xf>
    <xf numFmtId="49" fontId="5" fillId="3" borderId="39" xfId="0" applyNumberFormat="1" applyFont="1" applyFill="1" applyBorder="1" applyAlignment="1">
      <alignment horizontal="center" vertical="top"/>
    </xf>
    <xf numFmtId="0" fontId="2" fillId="3" borderId="42" xfId="0" applyFont="1" applyFill="1" applyBorder="1" applyAlignment="1">
      <alignment horizontal="center" vertical="top" wrapText="1"/>
    </xf>
    <xf numFmtId="0" fontId="2" fillId="3" borderId="44" xfId="0" applyFont="1" applyFill="1" applyBorder="1" applyAlignment="1">
      <alignment horizontal="center" vertical="top" wrapText="1"/>
    </xf>
    <xf numFmtId="0" fontId="6" fillId="0" borderId="45" xfId="0" applyFont="1" applyFill="1" applyBorder="1" applyAlignment="1">
      <alignment horizontal="center" vertical="top"/>
    </xf>
    <xf numFmtId="164" fontId="6" fillId="0" borderId="14"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0" borderId="74"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0" fontId="7" fillId="0" borderId="0" xfId="0" applyFont="1" applyAlignment="1">
      <alignment vertical="top"/>
    </xf>
    <xf numFmtId="0" fontId="2" fillId="0" borderId="0" xfId="0" applyFont="1" applyBorder="1" applyAlignment="1">
      <alignment horizontal="left" vertical="top"/>
    </xf>
    <xf numFmtId="164" fontId="6" fillId="0" borderId="56" xfId="0" applyNumberFormat="1" applyFont="1" applyFill="1" applyBorder="1" applyAlignment="1">
      <alignment horizontal="center" vertical="top"/>
    </xf>
    <xf numFmtId="164" fontId="6" fillId="0" borderId="69" xfId="0" applyNumberFormat="1" applyFont="1" applyFill="1" applyBorder="1" applyAlignment="1">
      <alignment horizontal="center" vertical="top"/>
    </xf>
    <xf numFmtId="164" fontId="6" fillId="0" borderId="34" xfId="0" applyNumberFormat="1" applyFont="1" applyFill="1" applyBorder="1" applyAlignment="1">
      <alignment horizontal="center" vertical="top"/>
    </xf>
    <xf numFmtId="164" fontId="6" fillId="0" borderId="7" xfId="0" applyNumberFormat="1" applyFont="1" applyFill="1" applyBorder="1" applyAlignment="1">
      <alignment horizontal="center" vertical="top"/>
    </xf>
    <xf numFmtId="0" fontId="8" fillId="0" borderId="0" xfId="0" applyFont="1" applyAlignment="1">
      <alignment horizontal="left" vertical="top" wrapText="1"/>
    </xf>
    <xf numFmtId="49" fontId="5" fillId="2" borderId="65" xfId="0" applyNumberFormat="1" applyFont="1" applyFill="1" applyBorder="1" applyAlignment="1">
      <alignment horizontal="center" vertical="top"/>
    </xf>
    <xf numFmtId="164" fontId="6" fillId="0" borderId="76" xfId="0" applyNumberFormat="1" applyFont="1" applyFill="1" applyBorder="1" applyAlignment="1">
      <alignment horizontal="center" vertical="top"/>
    </xf>
    <xf numFmtId="0" fontId="4" fillId="0" borderId="55" xfId="0" applyFont="1" applyFill="1" applyBorder="1" applyAlignment="1">
      <alignment horizontal="left" vertical="top" wrapText="1"/>
    </xf>
    <xf numFmtId="0" fontId="2" fillId="0" borderId="1" xfId="0" applyFont="1" applyFill="1" applyBorder="1" applyAlignment="1">
      <alignment horizontal="center" vertical="center" textRotation="90" wrapText="1"/>
    </xf>
    <xf numFmtId="49" fontId="5" fillId="7" borderId="58"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0" fontId="4" fillId="0" borderId="41" xfId="0" applyFont="1" applyFill="1" applyBorder="1" applyAlignment="1">
      <alignment horizontal="left" vertical="top" wrapText="1"/>
    </xf>
    <xf numFmtId="0" fontId="6" fillId="0" borderId="54" xfId="0" applyFont="1" applyFill="1" applyBorder="1" applyAlignment="1">
      <alignment horizontal="center" vertical="top"/>
    </xf>
    <xf numFmtId="0" fontId="4" fillId="0" borderId="53" xfId="0" applyFont="1" applyFill="1" applyBorder="1" applyAlignment="1">
      <alignment horizontal="left" vertical="top" wrapText="1"/>
    </xf>
    <xf numFmtId="0" fontId="4" fillId="0" borderId="0" xfId="0" applyFont="1" applyFill="1" applyBorder="1" applyAlignment="1">
      <alignment horizontal="left" vertical="top"/>
    </xf>
    <xf numFmtId="49" fontId="2" fillId="0" borderId="0" xfId="0" applyNumberFormat="1" applyFont="1" applyFill="1" applyBorder="1" applyAlignment="1">
      <alignment horizontal="center" vertical="top" wrapText="1"/>
    </xf>
    <xf numFmtId="0" fontId="14" fillId="0" borderId="43" xfId="0" applyFont="1" applyBorder="1"/>
    <xf numFmtId="164" fontId="6" fillId="0" borderId="54" xfId="0" applyNumberFormat="1" applyFont="1" applyFill="1" applyBorder="1" applyAlignment="1">
      <alignment horizontal="center" vertical="top"/>
    </xf>
    <xf numFmtId="164" fontId="6" fillId="0" borderId="28" xfId="0" applyNumberFormat="1" applyFont="1" applyFill="1" applyBorder="1" applyAlignment="1">
      <alignment horizontal="center" vertical="top"/>
    </xf>
    <xf numFmtId="164" fontId="6" fillId="0" borderId="26" xfId="0" applyNumberFormat="1" applyFont="1" applyFill="1" applyBorder="1" applyAlignment="1">
      <alignment horizontal="center" vertical="top"/>
    </xf>
    <xf numFmtId="49" fontId="5" fillId="3" borderId="37" xfId="0" applyNumberFormat="1" applyFont="1" applyFill="1" applyBorder="1" applyAlignment="1">
      <alignment horizontal="center" vertical="top"/>
    </xf>
    <xf numFmtId="164" fontId="32" fillId="0" borderId="56" xfId="0" applyNumberFormat="1" applyFont="1" applyFill="1" applyBorder="1" applyAlignment="1">
      <alignment horizontal="center" vertical="top"/>
    </xf>
    <xf numFmtId="164" fontId="32" fillId="0" borderId="14" xfId="0" applyNumberFormat="1" applyFont="1" applyFill="1" applyBorder="1" applyAlignment="1">
      <alignment horizontal="center" vertical="top"/>
    </xf>
    <xf numFmtId="164" fontId="32" fillId="0" borderId="15" xfId="0" applyNumberFormat="1" applyFont="1" applyFill="1" applyBorder="1" applyAlignment="1">
      <alignment horizontal="center" vertical="top"/>
    </xf>
    <xf numFmtId="164" fontId="32" fillId="0" borderId="74" xfId="0" applyNumberFormat="1" applyFont="1" applyFill="1" applyBorder="1" applyAlignment="1">
      <alignment horizontal="center" vertical="top"/>
    </xf>
    <xf numFmtId="164" fontId="32" fillId="0" borderId="76" xfId="0" applyNumberFormat="1" applyFont="1" applyFill="1" applyBorder="1" applyAlignment="1">
      <alignment horizontal="center" vertical="top"/>
    </xf>
    <xf numFmtId="0" fontId="32" fillId="0" borderId="45" xfId="0" applyFont="1" applyFill="1" applyBorder="1" applyAlignment="1">
      <alignment horizontal="center" vertical="top"/>
    </xf>
    <xf numFmtId="49" fontId="2" fillId="0" borderId="18" xfId="0" applyNumberFormat="1" applyFont="1" applyFill="1" applyBorder="1" applyAlignment="1">
      <alignment horizontal="center" vertical="top"/>
    </xf>
    <xf numFmtId="49" fontId="2" fillId="0" borderId="49" xfId="0" applyNumberFormat="1" applyFont="1" applyFill="1" applyBorder="1" applyAlignment="1">
      <alignment horizontal="center" vertical="top"/>
    </xf>
    <xf numFmtId="49" fontId="2" fillId="0" borderId="41" xfId="0" applyNumberFormat="1" applyFont="1" applyFill="1" applyBorder="1" applyAlignment="1">
      <alignment horizontal="center" vertical="top"/>
    </xf>
    <xf numFmtId="164" fontId="6" fillId="10" borderId="5" xfId="0" applyNumberFormat="1" applyFont="1" applyFill="1" applyBorder="1" applyAlignment="1">
      <alignment horizontal="center" vertical="top"/>
    </xf>
    <xf numFmtId="164" fontId="6" fillId="10" borderId="54" xfId="0" applyNumberFormat="1" applyFont="1" applyFill="1" applyBorder="1" applyAlignment="1">
      <alignment horizontal="center" vertical="top"/>
    </xf>
    <xf numFmtId="164" fontId="6" fillId="10" borderId="74" xfId="0" applyNumberFormat="1" applyFont="1" applyFill="1" applyBorder="1" applyAlignment="1">
      <alignment horizontal="center" vertical="top"/>
    </xf>
    <xf numFmtId="164" fontId="6" fillId="10" borderId="36" xfId="0" applyNumberFormat="1" applyFont="1" applyFill="1" applyBorder="1" applyAlignment="1">
      <alignment horizontal="center" vertical="top"/>
    </xf>
    <xf numFmtId="164" fontId="5" fillId="13" borderId="29" xfId="0" applyNumberFormat="1" applyFont="1" applyFill="1" applyBorder="1" applyAlignment="1">
      <alignment horizontal="center" vertical="top"/>
    </xf>
    <xf numFmtId="164" fontId="32" fillId="0" borderId="60" xfId="0" applyNumberFormat="1" applyFont="1" applyFill="1" applyBorder="1" applyAlignment="1">
      <alignment horizontal="center" vertical="top"/>
    </xf>
    <xf numFmtId="164" fontId="32" fillId="0" borderId="55" xfId="0" applyNumberFormat="1" applyFont="1" applyFill="1" applyBorder="1" applyAlignment="1">
      <alignment horizontal="center" vertical="top"/>
    </xf>
    <xf numFmtId="164" fontId="32" fillId="0" borderId="35" xfId="0" applyNumberFormat="1" applyFont="1" applyFill="1" applyBorder="1" applyAlignment="1">
      <alignment horizontal="center" vertical="top"/>
    </xf>
    <xf numFmtId="164" fontId="32" fillId="0" borderId="70" xfId="0" applyNumberFormat="1" applyFont="1" applyFill="1" applyBorder="1" applyAlignment="1">
      <alignment horizontal="center" vertical="top"/>
    </xf>
    <xf numFmtId="49" fontId="2" fillId="11" borderId="55" xfId="0" applyNumberFormat="1" applyFont="1" applyFill="1" applyBorder="1" applyAlignment="1">
      <alignment horizontal="center" vertical="top"/>
    </xf>
    <xf numFmtId="0" fontId="2" fillId="11" borderId="16" xfId="0" applyFont="1" applyFill="1" applyBorder="1" applyAlignment="1">
      <alignment horizontal="center" vertical="top"/>
    </xf>
    <xf numFmtId="0" fontId="32" fillId="0" borderId="50" xfId="0" applyFont="1" applyFill="1" applyBorder="1" applyAlignment="1">
      <alignment horizontal="center" vertical="top"/>
    </xf>
    <xf numFmtId="0" fontId="32" fillId="0" borderId="63" xfId="0" applyFont="1" applyFill="1" applyBorder="1" applyAlignment="1">
      <alignment horizontal="center" vertical="top"/>
    </xf>
    <xf numFmtId="164" fontId="32" fillId="0" borderId="72" xfId="0" applyNumberFormat="1" applyFont="1" applyFill="1" applyBorder="1" applyAlignment="1">
      <alignment horizontal="center" vertical="top"/>
    </xf>
    <xf numFmtId="164" fontId="32" fillId="0" borderId="19" xfId="0" applyNumberFormat="1" applyFont="1" applyFill="1" applyBorder="1" applyAlignment="1">
      <alignment horizontal="center" vertical="top"/>
    </xf>
    <xf numFmtId="164" fontId="32" fillId="0" borderId="28" xfId="0" applyNumberFormat="1" applyFont="1" applyFill="1" applyBorder="1" applyAlignment="1">
      <alignment horizontal="center" vertical="top"/>
    </xf>
    <xf numFmtId="164" fontId="32" fillId="0" borderId="6" xfId="0" applyNumberFormat="1" applyFont="1" applyFill="1" applyBorder="1" applyAlignment="1">
      <alignment horizontal="center" vertical="top"/>
    </xf>
    <xf numFmtId="0" fontId="6" fillId="0" borderId="42" xfId="0" applyFont="1" applyFill="1" applyBorder="1" applyAlignment="1">
      <alignment horizontal="left" vertical="top" wrapText="1"/>
    </xf>
    <xf numFmtId="49" fontId="2" fillId="0" borderId="18" xfId="0" applyNumberFormat="1" applyFont="1" applyFill="1" applyBorder="1" applyAlignment="1">
      <alignment horizontal="center" vertical="top"/>
    </xf>
    <xf numFmtId="0" fontId="4" fillId="0" borderId="53" xfId="0" applyFont="1" applyFill="1" applyBorder="1" applyAlignment="1">
      <alignment horizontal="left" vertical="top" wrapText="1"/>
    </xf>
    <xf numFmtId="49" fontId="2" fillId="0" borderId="49" xfId="0" applyNumberFormat="1" applyFont="1" applyFill="1" applyBorder="1" applyAlignment="1">
      <alignment horizontal="center" vertical="top"/>
    </xf>
    <xf numFmtId="49" fontId="2" fillId="0" borderId="41" xfId="0" applyNumberFormat="1" applyFont="1" applyFill="1" applyBorder="1" applyAlignment="1">
      <alignment horizontal="center" vertical="top"/>
    </xf>
    <xf numFmtId="0" fontId="4" fillId="0" borderId="42" xfId="0" applyFont="1" applyFill="1" applyBorder="1" applyAlignment="1">
      <alignment horizontal="left" vertical="top" wrapText="1"/>
    </xf>
    <xf numFmtId="49" fontId="5" fillId="0" borderId="26" xfId="0" applyNumberFormat="1" applyFont="1" applyBorder="1" applyAlignment="1">
      <alignment horizontal="center" vertical="top" wrapText="1"/>
    </xf>
    <xf numFmtId="0" fontId="4" fillId="0" borderId="31" xfId="0" applyFont="1" applyFill="1" applyBorder="1" applyAlignment="1">
      <alignment horizontal="left" vertical="top" wrapText="1"/>
    </xf>
    <xf numFmtId="0" fontId="4" fillId="0" borderId="20" xfId="0" applyFont="1" applyFill="1" applyBorder="1" applyAlignment="1">
      <alignment horizontal="left" vertical="top" wrapText="1"/>
    </xf>
    <xf numFmtId="49" fontId="5" fillId="0" borderId="19" xfId="0" applyNumberFormat="1" applyFont="1" applyBorder="1" applyAlignment="1">
      <alignment horizontal="center" vertical="top"/>
    </xf>
    <xf numFmtId="49" fontId="5" fillId="2" borderId="10" xfId="0" applyNumberFormat="1" applyFont="1" applyFill="1" applyBorder="1" applyAlignment="1">
      <alignment horizontal="center" vertical="top"/>
    </xf>
    <xf numFmtId="49" fontId="5" fillId="3" borderId="71"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16" xfId="0" applyFont="1" applyFill="1" applyBorder="1" applyAlignment="1">
      <alignment vertical="top" wrapText="1"/>
    </xf>
    <xf numFmtId="49" fontId="5" fillId="2" borderId="33"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3" borderId="34"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2" borderId="38"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4" fillId="11" borderId="27" xfId="0" applyFont="1" applyFill="1" applyBorder="1" applyAlignment="1">
      <alignment horizontal="left" vertical="top" wrapText="1"/>
    </xf>
    <xf numFmtId="164" fontId="6" fillId="0" borderId="26" xfId="0" applyNumberFormat="1" applyFont="1" applyBorder="1" applyAlignment="1">
      <alignment horizontal="center" vertical="center"/>
    </xf>
    <xf numFmtId="0" fontId="14" fillId="0" borderId="19" xfId="0" applyFont="1" applyBorder="1" applyAlignment="1">
      <alignment horizontal="center" vertical="top"/>
    </xf>
    <xf numFmtId="49" fontId="2" fillId="0" borderId="34" xfId="0" applyNumberFormat="1" applyFont="1" applyBorder="1" applyAlignment="1">
      <alignment horizontal="center" vertical="top" wrapText="1"/>
    </xf>
    <xf numFmtId="164" fontId="6" fillId="10" borderId="56" xfId="0" applyNumberFormat="1" applyFont="1" applyFill="1" applyBorder="1" applyAlignment="1">
      <alignment horizontal="center" vertical="top"/>
    </xf>
    <xf numFmtId="164" fontId="32" fillId="0" borderId="36" xfId="0" applyNumberFormat="1" applyFont="1" applyFill="1" applyBorder="1" applyAlignment="1">
      <alignment horizontal="center" vertical="top"/>
    </xf>
    <xf numFmtId="0" fontId="32" fillId="0" borderId="46" xfId="0" applyFont="1" applyFill="1" applyBorder="1" applyAlignment="1">
      <alignment horizontal="center" vertical="top"/>
    </xf>
    <xf numFmtId="0" fontId="22" fillId="0" borderId="0" xfId="0" applyFont="1" applyAlignment="1">
      <alignment vertical="top"/>
    </xf>
    <xf numFmtId="0" fontId="28" fillId="0" borderId="0" xfId="0" applyFont="1" applyFill="1" applyAlignment="1">
      <alignment horizontal="center" vertical="top"/>
    </xf>
    <xf numFmtId="164" fontId="6" fillId="0" borderId="34" xfId="0" applyNumberFormat="1" applyFont="1" applyBorder="1" applyAlignment="1">
      <alignment horizontal="center" vertical="center"/>
    </xf>
    <xf numFmtId="164" fontId="6" fillId="11" borderId="34" xfId="0" applyNumberFormat="1" applyFont="1" applyFill="1" applyBorder="1" applyAlignment="1">
      <alignment horizontal="center" vertical="center"/>
    </xf>
    <xf numFmtId="164" fontId="6" fillId="11" borderId="26" xfId="0" applyNumberFormat="1" applyFont="1" applyFill="1" applyBorder="1" applyAlignment="1">
      <alignment horizontal="center" vertical="center"/>
    </xf>
    <xf numFmtId="0" fontId="2" fillId="11" borderId="19" xfId="0" applyFont="1" applyFill="1" applyBorder="1" applyAlignment="1">
      <alignment horizontal="center" vertical="top"/>
    </xf>
    <xf numFmtId="0" fontId="2" fillId="11" borderId="20" xfId="0" applyFont="1" applyFill="1" applyBorder="1" applyAlignment="1">
      <alignment horizontal="center" vertical="top"/>
    </xf>
    <xf numFmtId="0" fontId="14" fillId="0" borderId="19" xfId="0" applyFont="1" applyBorder="1" applyAlignment="1">
      <alignment horizontal="center"/>
    </xf>
    <xf numFmtId="0" fontId="14" fillId="0" borderId="7" xfId="0" applyFont="1" applyBorder="1" applyAlignment="1">
      <alignment horizontal="center"/>
    </xf>
    <xf numFmtId="0" fontId="2" fillId="11" borderId="35" xfId="0" applyFont="1" applyFill="1" applyBorder="1" applyAlignment="1">
      <alignment horizontal="center" vertical="top"/>
    </xf>
    <xf numFmtId="0" fontId="2" fillId="11" borderId="72" xfId="0" applyFont="1" applyFill="1" applyBorder="1" applyAlignment="1">
      <alignment horizontal="center" vertical="top"/>
    </xf>
    <xf numFmtId="0" fontId="6" fillId="11" borderId="56" xfId="0" applyFont="1" applyFill="1" applyBorder="1" applyAlignment="1">
      <alignment vertical="top" wrapText="1"/>
    </xf>
    <xf numFmtId="0" fontId="2" fillId="11" borderId="71" xfId="0" applyFont="1" applyFill="1" applyBorder="1" applyAlignment="1">
      <alignment horizontal="center" vertical="top"/>
    </xf>
    <xf numFmtId="0" fontId="2" fillId="11" borderId="11" xfId="0" applyFont="1" applyFill="1" applyBorder="1" applyAlignment="1">
      <alignment horizontal="center" vertical="top"/>
    </xf>
    <xf numFmtId="49" fontId="5" fillId="2" borderId="60" xfId="0" applyNumberFormat="1" applyFont="1" applyFill="1" applyBorder="1" applyAlignment="1">
      <alignment horizontal="center" vertical="top"/>
    </xf>
    <xf numFmtId="49" fontId="5" fillId="3" borderId="56" xfId="0" applyNumberFormat="1" applyFont="1" applyFill="1" applyBorder="1" applyAlignment="1">
      <alignment horizontal="center" vertical="top"/>
    </xf>
    <xf numFmtId="49" fontId="5" fillId="0" borderId="56" xfId="0" applyNumberFormat="1" applyFont="1" applyBorder="1" applyAlignment="1">
      <alignment horizontal="center" vertical="top"/>
    </xf>
    <xf numFmtId="0" fontId="14" fillId="0" borderId="35" xfId="0" applyFont="1" applyBorder="1" applyAlignment="1">
      <alignment horizontal="center" vertical="top"/>
    </xf>
    <xf numFmtId="0" fontId="14" fillId="0" borderId="35" xfId="0" applyFont="1" applyBorder="1" applyAlignment="1">
      <alignment horizontal="center"/>
    </xf>
    <xf numFmtId="0" fontId="14" fillId="0" borderId="37" xfId="0" applyFont="1" applyBorder="1" applyAlignment="1">
      <alignment horizontal="center"/>
    </xf>
    <xf numFmtId="0" fontId="2" fillId="11" borderId="56" xfId="0" applyFont="1" applyFill="1" applyBorder="1" applyAlignment="1">
      <alignment horizontal="center" vertical="top"/>
    </xf>
    <xf numFmtId="0" fontId="2" fillId="11" borderId="55" xfId="0" applyFont="1" applyFill="1" applyBorder="1" applyAlignment="1">
      <alignment horizontal="center" vertical="top"/>
    </xf>
    <xf numFmtId="0" fontId="6" fillId="0" borderId="19" xfId="0" applyFont="1" applyBorder="1" applyAlignment="1">
      <alignment horizontal="center" vertical="top"/>
    </xf>
    <xf numFmtId="164" fontId="32" fillId="0" borderId="19" xfId="0" applyNumberFormat="1" applyFont="1" applyBorder="1" applyAlignment="1">
      <alignment horizontal="center"/>
    </xf>
    <xf numFmtId="164" fontId="30" fillId="0" borderId="19" xfId="0" applyNumberFormat="1" applyFont="1" applyBorder="1" applyAlignment="1">
      <alignment horizontal="center"/>
    </xf>
    <xf numFmtId="164" fontId="30" fillId="0" borderId="7" xfId="0" applyNumberFormat="1" applyFont="1" applyBorder="1" applyAlignment="1">
      <alignment horizontal="center"/>
    </xf>
    <xf numFmtId="0" fontId="4" fillId="0" borderId="19" xfId="0" applyFont="1" applyBorder="1" applyAlignment="1">
      <alignment horizontal="center"/>
    </xf>
    <xf numFmtId="0" fontId="2" fillId="11" borderId="9" xfId="0" applyFont="1" applyFill="1" applyBorder="1" applyAlignment="1">
      <alignment horizontal="center" vertical="top"/>
    </xf>
    <xf numFmtId="164" fontId="31" fillId="14" borderId="1" xfId="0" applyNumberFormat="1" applyFont="1" applyFill="1" applyBorder="1" applyAlignment="1">
      <alignment horizontal="center" vertical="center"/>
    </xf>
    <xf numFmtId="164" fontId="5" fillId="14" borderId="1" xfId="0" applyNumberFormat="1" applyFont="1" applyFill="1" applyBorder="1" applyAlignment="1">
      <alignment horizontal="center" vertical="center"/>
    </xf>
    <xf numFmtId="0" fontId="6" fillId="3" borderId="62" xfId="0" applyFont="1" applyFill="1" applyBorder="1" applyAlignment="1">
      <alignment vertical="top" wrapText="1"/>
    </xf>
    <xf numFmtId="0" fontId="2" fillId="3" borderId="21" xfId="0" applyFont="1" applyFill="1" applyBorder="1" applyAlignment="1">
      <alignment horizontal="center" vertical="top" wrapText="1"/>
    </xf>
    <xf numFmtId="0" fontId="2" fillId="3" borderId="47" xfId="0" applyFont="1" applyFill="1" applyBorder="1" applyAlignment="1">
      <alignment horizontal="center" vertical="top" wrapText="1"/>
    </xf>
    <xf numFmtId="49" fontId="5" fillId="0" borderId="34" xfId="0" applyNumberFormat="1" applyFont="1" applyBorder="1" applyAlignment="1">
      <alignment horizontal="center" vertical="top"/>
    </xf>
    <xf numFmtId="164" fontId="32" fillId="0" borderId="26" xfId="0" applyNumberFormat="1" applyFont="1" applyFill="1" applyBorder="1" applyAlignment="1">
      <alignment horizontal="center" vertical="top"/>
    </xf>
    <xf numFmtId="164" fontId="6" fillId="4" borderId="26" xfId="0" applyNumberFormat="1" applyFont="1" applyFill="1" applyBorder="1" applyAlignment="1">
      <alignment horizontal="center" vertical="top"/>
    </xf>
    <xf numFmtId="0" fontId="6" fillId="0" borderId="14" xfId="0" applyFont="1" applyFill="1" applyBorder="1" applyAlignment="1">
      <alignment horizontal="left" vertical="top" wrapText="1"/>
    </xf>
    <xf numFmtId="0" fontId="2" fillId="11" borderId="14" xfId="0" applyNumberFormat="1" applyFont="1" applyFill="1" applyBorder="1" applyAlignment="1">
      <alignment horizontal="center" vertical="top" wrapText="1"/>
    </xf>
    <xf numFmtId="0" fontId="2" fillId="11" borderId="14" xfId="0" applyNumberFormat="1" applyFont="1" applyFill="1" applyBorder="1" applyAlignment="1">
      <alignment horizontal="center" vertical="top"/>
    </xf>
    <xf numFmtId="0" fontId="2" fillId="11" borderId="16"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0" fontId="4" fillId="11" borderId="72" xfId="0" applyFont="1" applyFill="1" applyBorder="1" applyAlignment="1">
      <alignment wrapText="1"/>
    </xf>
    <xf numFmtId="0" fontId="6" fillId="11" borderId="61" xfId="0" applyFont="1" applyFill="1" applyBorder="1" applyAlignment="1">
      <alignment horizontal="left" vertical="top" wrapText="1"/>
    </xf>
    <xf numFmtId="0" fontId="2" fillId="11" borderId="56" xfId="0" applyNumberFormat="1" applyFont="1" applyFill="1" applyBorder="1" applyAlignment="1">
      <alignment horizontal="center" vertical="top"/>
    </xf>
    <xf numFmtId="0" fontId="2" fillId="11" borderId="55" xfId="0" applyNumberFormat="1" applyFont="1" applyFill="1" applyBorder="1" applyAlignment="1">
      <alignment horizontal="center" vertical="top"/>
    </xf>
    <xf numFmtId="49" fontId="5" fillId="2" borderId="67"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0" borderId="35" xfId="0" applyNumberFormat="1" applyFont="1" applyBorder="1" applyAlignment="1">
      <alignment horizontal="center" vertical="top"/>
    </xf>
    <xf numFmtId="0" fontId="4" fillId="0" borderId="72" xfId="0" applyFont="1" applyFill="1" applyBorder="1" applyAlignment="1">
      <alignment vertical="top" wrapText="1"/>
    </xf>
    <xf numFmtId="164" fontId="6" fillId="0" borderId="69" xfId="0" applyNumberFormat="1" applyFont="1" applyFill="1" applyBorder="1" applyAlignment="1">
      <alignment horizontal="center" vertical="center"/>
    </xf>
    <xf numFmtId="164" fontId="6" fillId="0" borderId="69" xfId="0" applyNumberFormat="1" applyFont="1" applyFill="1" applyBorder="1" applyAlignment="1">
      <alignment horizontal="center" vertical="center" wrapText="1"/>
    </xf>
    <xf numFmtId="0" fontId="6" fillId="11" borderId="56" xfId="0" applyFont="1" applyFill="1" applyBorder="1" applyAlignment="1">
      <alignment horizontal="left" vertical="top" wrapText="1"/>
    </xf>
    <xf numFmtId="0" fontId="2" fillId="11" borderId="56" xfId="0" applyFont="1" applyFill="1" applyBorder="1" applyAlignment="1">
      <alignment horizontal="center" vertical="top" wrapText="1"/>
    </xf>
    <xf numFmtId="0" fontId="2" fillId="11" borderId="55" xfId="0" applyFont="1" applyFill="1" applyBorder="1" applyAlignment="1">
      <alignment horizontal="center" vertical="top" wrapText="1"/>
    </xf>
    <xf numFmtId="0" fontId="6" fillId="11" borderId="35" xfId="0" applyFont="1" applyFill="1" applyBorder="1" applyAlignment="1">
      <alignment vertical="top" wrapText="1"/>
    </xf>
    <xf numFmtId="49" fontId="2" fillId="11" borderId="35" xfId="0" applyNumberFormat="1" applyFont="1" applyFill="1" applyBorder="1" applyAlignment="1">
      <alignment horizontal="center" vertical="top"/>
    </xf>
    <xf numFmtId="49" fontId="2" fillId="11" borderId="72" xfId="0" applyNumberFormat="1" applyFont="1" applyFill="1" applyBorder="1" applyAlignment="1">
      <alignment horizontal="center" vertical="top"/>
    </xf>
    <xf numFmtId="0" fontId="23" fillId="11" borderId="56" xfId="0" applyFont="1" applyFill="1" applyBorder="1" applyAlignment="1">
      <alignment vertical="top" wrapText="1"/>
    </xf>
    <xf numFmtId="0" fontId="6" fillId="11" borderId="1" xfId="0" applyFont="1" applyFill="1" applyBorder="1" applyAlignment="1">
      <alignment vertical="top" wrapText="1"/>
    </xf>
    <xf numFmtId="0" fontId="2" fillId="11" borderId="30" xfId="0" applyFont="1" applyFill="1" applyBorder="1" applyAlignment="1">
      <alignment horizontal="center" vertical="top"/>
    </xf>
    <xf numFmtId="0" fontId="2" fillId="11" borderId="31" xfId="0" applyFont="1" applyFill="1" applyBorder="1" applyAlignment="1">
      <alignment horizontal="center" vertical="top"/>
    </xf>
    <xf numFmtId="164" fontId="31" fillId="14" borderId="3" xfId="0" applyNumberFormat="1" applyFont="1" applyFill="1" applyBorder="1" applyAlignment="1">
      <alignment horizontal="center" vertical="top"/>
    </xf>
    <xf numFmtId="164" fontId="5" fillId="14" borderId="3" xfId="0" applyNumberFormat="1" applyFont="1" applyFill="1" applyBorder="1" applyAlignment="1">
      <alignment horizontal="center" vertical="top"/>
    </xf>
    <xf numFmtId="49" fontId="5" fillId="2" borderId="15" xfId="0" applyNumberFormat="1" applyFont="1" applyFill="1" applyBorder="1" applyAlignment="1">
      <alignment horizontal="center" vertical="top" wrapText="1"/>
    </xf>
    <xf numFmtId="49" fontId="5" fillId="3" borderId="25" xfId="0" applyNumberFormat="1" applyFont="1" applyFill="1" applyBorder="1" applyAlignment="1">
      <alignment horizontal="center" vertical="top" wrapText="1"/>
    </xf>
    <xf numFmtId="49" fontId="5" fillId="0" borderId="14" xfId="0" applyNumberFormat="1" applyFont="1" applyBorder="1" applyAlignment="1">
      <alignment horizontal="center" vertical="top" wrapText="1"/>
    </xf>
    <xf numFmtId="0" fontId="4" fillId="4" borderId="16" xfId="0" applyFont="1" applyFill="1" applyBorder="1" applyAlignment="1">
      <alignment horizontal="left" vertical="top" wrapText="1"/>
    </xf>
    <xf numFmtId="0" fontId="6" fillId="0" borderId="26" xfId="0" applyFont="1" applyBorder="1" applyAlignment="1">
      <alignment horizontal="center" vertical="top" wrapText="1"/>
    </xf>
    <xf numFmtId="164" fontId="6" fillId="11" borderId="26" xfId="0" applyNumberFormat="1" applyFont="1" applyFill="1" applyBorder="1" applyAlignment="1">
      <alignment horizontal="center" vertical="top" wrapText="1"/>
    </xf>
    <xf numFmtId="164" fontId="6" fillId="11" borderId="34" xfId="0" applyNumberFormat="1" applyFont="1" applyFill="1" applyBorder="1" applyAlignment="1">
      <alignment horizontal="center" vertical="top" wrapText="1"/>
    </xf>
    <xf numFmtId="164" fontId="6" fillId="11" borderId="66" xfId="0" applyNumberFormat="1" applyFont="1" applyFill="1" applyBorder="1" applyAlignment="1">
      <alignment horizontal="center" vertical="top" wrapText="1"/>
    </xf>
    <xf numFmtId="0" fontId="6" fillId="0" borderId="14" xfId="0" applyFont="1" applyFill="1" applyBorder="1" applyAlignment="1">
      <alignment vertical="top" wrapText="1"/>
    </xf>
    <xf numFmtId="0" fontId="2" fillId="11" borderId="14" xfId="0" applyFont="1" applyFill="1" applyBorder="1" applyAlignment="1">
      <alignment horizontal="center" vertical="top"/>
    </xf>
    <xf numFmtId="49" fontId="5" fillId="2" borderId="70" xfId="0" applyNumberFormat="1" applyFont="1" applyFill="1" applyBorder="1" applyAlignment="1">
      <alignment horizontal="center" vertical="top"/>
    </xf>
    <xf numFmtId="0" fontId="6" fillId="0" borderId="35" xfId="0" applyFont="1" applyBorder="1" applyAlignment="1">
      <alignment horizontal="left" vertical="top" wrapText="1"/>
    </xf>
    <xf numFmtId="0" fontId="2" fillId="11" borderId="35" xfId="0" applyNumberFormat="1" applyFont="1" applyFill="1" applyBorder="1" applyAlignment="1">
      <alignment horizontal="center" vertical="top"/>
    </xf>
    <xf numFmtId="0" fontId="2" fillId="11" borderId="57" xfId="0" applyNumberFormat="1" applyFont="1" applyFill="1" applyBorder="1" applyAlignment="1">
      <alignment horizontal="center" vertical="top"/>
    </xf>
    <xf numFmtId="0" fontId="2" fillId="11" borderId="72" xfId="0" applyNumberFormat="1" applyFont="1" applyFill="1" applyBorder="1" applyAlignment="1">
      <alignment horizontal="center" vertical="top"/>
    </xf>
    <xf numFmtId="49" fontId="5" fillId="3" borderId="69" xfId="0" applyNumberFormat="1" applyFont="1" applyFill="1" applyBorder="1" applyAlignment="1">
      <alignment horizontal="center" vertical="top"/>
    </xf>
    <xf numFmtId="49" fontId="5" fillId="0" borderId="56" xfId="0" applyNumberFormat="1" applyFont="1" applyBorder="1" applyAlignment="1">
      <alignment horizontal="center" vertical="top" wrapText="1"/>
    </xf>
    <xf numFmtId="0" fontId="6" fillId="11" borderId="56" xfId="0" applyFont="1" applyFill="1" applyBorder="1" applyAlignment="1">
      <alignment horizontal="center" vertical="top" wrapText="1"/>
    </xf>
    <xf numFmtId="164" fontId="6" fillId="11" borderId="56" xfId="0" applyNumberFormat="1" applyFont="1" applyFill="1" applyBorder="1" applyAlignment="1">
      <alignment horizontal="center" vertical="top"/>
    </xf>
    <xf numFmtId="164" fontId="6" fillId="11" borderId="69" xfId="0" applyNumberFormat="1" applyFont="1" applyFill="1" applyBorder="1" applyAlignment="1">
      <alignment horizontal="center" vertical="top"/>
    </xf>
    <xf numFmtId="164" fontId="6" fillId="11" borderId="61" xfId="0" applyNumberFormat="1" applyFont="1" applyFill="1" applyBorder="1" applyAlignment="1">
      <alignment horizontal="center" vertical="top"/>
    </xf>
    <xf numFmtId="0" fontId="6" fillId="0" borderId="56" xfId="0" applyFont="1" applyFill="1" applyBorder="1" applyAlignment="1">
      <alignment vertical="top" wrapText="1"/>
    </xf>
    <xf numFmtId="0" fontId="4" fillId="11" borderId="55" xfId="0" applyFont="1" applyFill="1" applyBorder="1" applyAlignment="1">
      <alignment horizontal="left" vertical="top" wrapText="1"/>
    </xf>
    <xf numFmtId="0" fontId="34" fillId="11" borderId="56" xfId="0" applyFont="1" applyFill="1" applyBorder="1" applyAlignment="1">
      <alignment horizontal="center" vertical="top"/>
    </xf>
    <xf numFmtId="0" fontId="34" fillId="11" borderId="55" xfId="0" applyFont="1" applyFill="1" applyBorder="1" applyAlignment="1">
      <alignment horizontal="center" vertical="top"/>
    </xf>
    <xf numFmtId="49" fontId="5" fillId="0" borderId="30" xfId="0" applyNumberFormat="1" applyFont="1" applyBorder="1" applyAlignment="1">
      <alignment horizontal="center" vertical="top" wrapText="1"/>
    </xf>
    <xf numFmtId="0" fontId="6" fillId="11" borderId="30" xfId="0" applyFont="1" applyFill="1" applyBorder="1" applyAlignment="1">
      <alignment horizontal="center" vertical="top" wrapText="1"/>
    </xf>
    <xf numFmtId="164" fontId="6" fillId="11" borderId="30" xfId="0" applyNumberFormat="1" applyFont="1" applyFill="1" applyBorder="1" applyAlignment="1">
      <alignment horizontal="center" vertical="top"/>
    </xf>
    <xf numFmtId="164" fontId="6" fillId="11" borderId="39" xfId="0" applyNumberFormat="1" applyFont="1" applyFill="1" applyBorder="1" applyAlignment="1">
      <alignment horizontal="center" vertical="top"/>
    </xf>
    <xf numFmtId="164" fontId="6" fillId="11" borderId="42" xfId="0" applyNumberFormat="1" applyFont="1" applyFill="1" applyBorder="1" applyAlignment="1">
      <alignment horizontal="center" vertical="top"/>
    </xf>
    <xf numFmtId="0" fontId="6" fillId="11" borderId="30" xfId="0" applyFont="1" applyFill="1" applyBorder="1" applyAlignment="1">
      <alignment vertical="top" wrapText="1"/>
    </xf>
    <xf numFmtId="0" fontId="6" fillId="11" borderId="30" xfId="0" applyFont="1" applyFill="1" applyBorder="1" applyAlignment="1">
      <alignment horizontal="center" vertical="top"/>
    </xf>
    <xf numFmtId="0" fontId="6" fillId="11" borderId="31" xfId="0" applyFont="1" applyFill="1" applyBorder="1" applyAlignment="1">
      <alignment horizontal="center" vertical="top"/>
    </xf>
    <xf numFmtId="164" fontId="5" fillId="14" borderId="4" xfId="0" applyNumberFormat="1" applyFont="1" applyFill="1" applyBorder="1" applyAlignment="1">
      <alignment horizontal="center" vertical="top"/>
    </xf>
    <xf numFmtId="0" fontId="2" fillId="3" borderId="32" xfId="0" applyFont="1" applyFill="1" applyBorder="1" applyAlignment="1">
      <alignment horizontal="center" vertical="top" wrapText="1"/>
    </xf>
    <xf numFmtId="49" fontId="5" fillId="2" borderId="33" xfId="0" applyNumberFormat="1" applyFont="1" applyFill="1" applyBorder="1" applyAlignment="1">
      <alignment horizontal="center" vertical="top" wrapText="1"/>
    </xf>
    <xf numFmtId="49" fontId="5" fillId="3" borderId="34" xfId="0" applyNumberFormat="1" applyFont="1" applyFill="1" applyBorder="1" applyAlignment="1">
      <alignment horizontal="center" vertical="top" wrapText="1"/>
    </xf>
    <xf numFmtId="49" fontId="5" fillId="0" borderId="33" xfId="0" applyNumberFormat="1" applyFont="1" applyBorder="1" applyAlignment="1">
      <alignment horizontal="center" vertical="top" wrapText="1"/>
    </xf>
    <xf numFmtId="49" fontId="16" fillId="11" borderId="65" xfId="0" applyNumberFormat="1" applyFont="1" applyFill="1" applyBorder="1" applyAlignment="1">
      <alignment horizontal="center" vertical="top"/>
    </xf>
    <xf numFmtId="49" fontId="2" fillId="11" borderId="26" xfId="0" applyNumberFormat="1" applyFont="1" applyFill="1" applyBorder="1" applyAlignment="1">
      <alignment horizontal="center" vertical="top"/>
    </xf>
    <xf numFmtId="0" fontId="6" fillId="11" borderId="26" xfId="0" applyFont="1" applyFill="1" applyBorder="1" applyAlignment="1">
      <alignment horizontal="center" vertical="top"/>
    </xf>
    <xf numFmtId="0" fontId="6" fillId="11" borderId="26" xfId="0" applyFont="1" applyFill="1" applyBorder="1" applyAlignment="1">
      <alignment vertical="top" wrapText="1"/>
    </xf>
    <xf numFmtId="0" fontId="2" fillId="11" borderId="26" xfId="0" applyFont="1" applyFill="1" applyBorder="1" applyAlignment="1">
      <alignment horizontal="center" vertical="top"/>
    </xf>
    <xf numFmtId="0" fontId="2" fillId="11" borderId="27" xfId="0" applyFont="1" applyFill="1" applyBorder="1" applyAlignment="1">
      <alignment horizontal="center" vertical="top"/>
    </xf>
    <xf numFmtId="49" fontId="5" fillId="3" borderId="22" xfId="0" applyNumberFormat="1" applyFont="1" applyFill="1" applyBorder="1" applyAlignment="1">
      <alignment horizontal="center" vertical="top" wrapText="1"/>
    </xf>
    <xf numFmtId="49" fontId="5" fillId="0" borderId="4" xfId="0" applyNumberFormat="1" applyFont="1" applyBorder="1" applyAlignment="1">
      <alignment horizontal="center" vertical="top" wrapText="1"/>
    </xf>
    <xf numFmtId="0" fontId="4" fillId="11" borderId="59" xfId="0" applyFont="1" applyFill="1" applyBorder="1" applyAlignment="1">
      <alignment horizontal="left" vertical="top" wrapText="1"/>
    </xf>
    <xf numFmtId="0" fontId="0" fillId="0" borderId="4" xfId="0" applyBorder="1" applyAlignment="1">
      <alignment horizontal="center" vertical="top"/>
    </xf>
    <xf numFmtId="164" fontId="6" fillId="11" borderId="4" xfId="0" applyNumberFormat="1" applyFont="1" applyFill="1" applyBorder="1" applyAlignment="1">
      <alignment horizontal="center" vertical="top" wrapText="1"/>
    </xf>
    <xf numFmtId="164" fontId="6" fillId="11" borderId="22" xfId="0" applyNumberFormat="1" applyFont="1" applyFill="1" applyBorder="1" applyAlignment="1">
      <alignment horizontal="center" vertical="top" wrapText="1"/>
    </xf>
    <xf numFmtId="0" fontId="6" fillId="11" borderId="4" xfId="0" applyFont="1" applyFill="1" applyBorder="1" applyAlignment="1">
      <alignment vertical="top" wrapText="1"/>
    </xf>
    <xf numFmtId="0" fontId="2" fillId="11" borderId="4" xfId="0" applyFont="1" applyFill="1" applyBorder="1" applyAlignment="1">
      <alignment horizontal="center" vertical="top"/>
    </xf>
    <xf numFmtId="0" fontId="2" fillId="11" borderId="59" xfId="0" applyFont="1" applyFill="1" applyBorder="1" applyAlignment="1">
      <alignment horizontal="center" vertical="top"/>
    </xf>
    <xf numFmtId="0" fontId="10" fillId="11" borderId="59" xfId="0" applyFont="1" applyFill="1" applyBorder="1" applyAlignment="1">
      <alignment horizontal="left" vertical="top" wrapText="1"/>
    </xf>
    <xf numFmtId="49" fontId="16" fillId="11" borderId="32" xfId="0" applyNumberFormat="1" applyFont="1" applyFill="1" applyBorder="1" applyAlignment="1">
      <alignment horizontal="center" vertical="top"/>
    </xf>
    <xf numFmtId="49" fontId="2" fillId="11" borderId="4" xfId="0" applyNumberFormat="1" applyFont="1" applyFill="1" applyBorder="1" applyAlignment="1">
      <alignment horizontal="center" vertical="top"/>
    </xf>
    <xf numFmtId="0" fontId="0" fillId="0" borderId="4" xfId="0" applyBorder="1" applyAlignment="1">
      <alignment horizontal="center" vertical="top" wrapText="1"/>
    </xf>
    <xf numFmtId="0" fontId="4" fillId="11" borderId="16" xfId="0" applyFont="1" applyFill="1" applyBorder="1" applyAlignment="1">
      <alignment horizontal="left" vertical="top" wrapText="1"/>
    </xf>
    <xf numFmtId="0" fontId="0" fillId="0" borderId="14" xfId="0" applyBorder="1" applyAlignment="1">
      <alignment horizontal="center" vertical="top"/>
    </xf>
    <xf numFmtId="0" fontId="0" fillId="0" borderId="14" xfId="0" applyBorder="1" applyAlignment="1">
      <alignment horizontal="center" vertical="top" wrapText="1"/>
    </xf>
    <xf numFmtId="164" fontId="6" fillId="11" borderId="25" xfId="0" applyNumberFormat="1" applyFont="1" applyFill="1" applyBorder="1" applyAlignment="1">
      <alignment horizontal="center" vertical="top" wrapText="1"/>
    </xf>
    <xf numFmtId="0" fontId="6" fillId="11" borderId="14" xfId="0" applyFont="1" applyFill="1" applyBorder="1" applyAlignment="1">
      <alignment vertical="top" wrapText="1"/>
    </xf>
    <xf numFmtId="0" fontId="0" fillId="0" borderId="58" xfId="0" applyBorder="1" applyAlignment="1">
      <alignment horizontal="center" vertical="top"/>
    </xf>
    <xf numFmtId="0" fontId="0" fillId="0" borderId="19" xfId="0" applyBorder="1" applyAlignment="1">
      <alignment horizontal="center" vertical="top"/>
    </xf>
    <xf numFmtId="0" fontId="0" fillId="0" borderId="35" xfId="0" applyBorder="1" applyAlignment="1">
      <alignment horizontal="center" vertical="top" wrapText="1"/>
    </xf>
    <xf numFmtId="0" fontId="0" fillId="0" borderId="35" xfId="0" applyBorder="1" applyAlignment="1">
      <alignment horizontal="center" vertical="top"/>
    </xf>
    <xf numFmtId="164" fontId="6" fillId="11" borderId="37" xfId="0" applyNumberFormat="1" applyFont="1" applyFill="1" applyBorder="1" applyAlignment="1">
      <alignment horizontal="center" vertical="top"/>
    </xf>
    <xf numFmtId="0" fontId="7" fillId="11" borderId="19" xfId="0" applyFont="1" applyFill="1" applyBorder="1" applyAlignment="1"/>
    <xf numFmtId="0" fontId="7" fillId="11" borderId="7" xfId="0" applyFont="1" applyFill="1" applyBorder="1" applyAlignment="1"/>
    <xf numFmtId="0" fontId="7" fillId="11" borderId="9" xfId="0" applyFont="1" applyFill="1" applyBorder="1" applyAlignment="1"/>
    <xf numFmtId="0" fontId="7" fillId="11" borderId="0" xfId="0" applyFont="1" applyFill="1" applyBorder="1" applyAlignment="1"/>
    <xf numFmtId="0" fontId="2" fillId="11" borderId="19" xfId="0" applyNumberFormat="1" applyFont="1" applyFill="1" applyBorder="1" applyAlignment="1">
      <alignment horizontal="center" vertical="top"/>
    </xf>
    <xf numFmtId="0" fontId="2" fillId="11" borderId="0" xfId="0" applyNumberFormat="1" applyFont="1" applyFill="1" applyBorder="1" applyAlignment="1">
      <alignment horizontal="center" vertical="top"/>
    </xf>
    <xf numFmtId="0" fontId="2" fillId="11" borderId="20" xfId="0" applyNumberFormat="1" applyFont="1" applyFill="1" applyBorder="1" applyAlignment="1">
      <alignment horizontal="center" vertical="top"/>
    </xf>
    <xf numFmtId="164" fontId="5" fillId="14" borderId="32" xfId="0" applyNumberFormat="1" applyFont="1" applyFill="1" applyBorder="1" applyAlignment="1">
      <alignment horizontal="center" vertical="top"/>
    </xf>
    <xf numFmtId="164" fontId="5" fillId="14" borderId="22" xfId="0" applyNumberFormat="1" applyFont="1" applyFill="1" applyBorder="1" applyAlignment="1">
      <alignment horizontal="center" vertical="top"/>
    </xf>
    <xf numFmtId="0" fontId="4" fillId="4" borderId="27" xfId="0" applyFont="1" applyFill="1" applyBorder="1" applyAlignment="1">
      <alignment horizontal="left" vertical="top" wrapText="1"/>
    </xf>
    <xf numFmtId="49" fontId="16" fillId="0" borderId="65" xfId="0" applyNumberFormat="1" applyFont="1" applyBorder="1" applyAlignment="1">
      <alignment horizontal="center" vertical="top" wrapText="1"/>
    </xf>
    <xf numFmtId="164" fontId="6" fillId="0" borderId="26" xfId="0" applyNumberFormat="1" applyFont="1" applyFill="1" applyBorder="1" applyAlignment="1">
      <alignment horizontal="center" vertical="top" wrapText="1"/>
    </xf>
    <xf numFmtId="164" fontId="6" fillId="0" borderId="34" xfId="0" applyNumberFormat="1" applyFont="1" applyFill="1" applyBorder="1" applyAlignment="1">
      <alignment horizontal="center" vertical="top" wrapText="1"/>
    </xf>
    <xf numFmtId="164" fontId="6" fillId="4" borderId="34" xfId="0" applyNumberFormat="1" applyFont="1" applyFill="1" applyBorder="1" applyAlignment="1">
      <alignment horizontal="center" vertical="top" wrapText="1"/>
    </xf>
    <xf numFmtId="164" fontId="6" fillId="4" borderId="27" xfId="0" applyNumberFormat="1" applyFont="1" applyFill="1" applyBorder="1" applyAlignment="1">
      <alignment horizontal="center" vertical="top" wrapText="1"/>
    </xf>
    <xf numFmtId="0" fontId="6" fillId="11" borderId="33" xfId="0" applyFont="1" applyFill="1" applyBorder="1" applyAlignment="1">
      <alignment vertical="top" wrapText="1"/>
    </xf>
    <xf numFmtId="0" fontId="4" fillId="4" borderId="59" xfId="0" applyFont="1" applyFill="1" applyBorder="1" applyAlignment="1">
      <alignment horizontal="left" vertical="top" wrapText="1"/>
    </xf>
    <xf numFmtId="49" fontId="16" fillId="0" borderId="32" xfId="0" applyNumberFormat="1" applyFont="1" applyBorder="1" applyAlignment="1">
      <alignment horizontal="center" vertical="top" wrapText="1"/>
    </xf>
    <xf numFmtId="49" fontId="2" fillId="0" borderId="22" xfId="0" applyNumberFormat="1" applyFont="1" applyBorder="1" applyAlignment="1">
      <alignment horizontal="center" vertical="top" wrapText="1"/>
    </xf>
    <xf numFmtId="0" fontId="6" fillId="0" borderId="4" xfId="0" applyFont="1" applyBorder="1" applyAlignment="1">
      <alignment horizontal="center" vertical="top" wrapText="1"/>
    </xf>
    <xf numFmtId="164" fontId="6" fillId="0" borderId="4" xfId="0" applyNumberFormat="1" applyFont="1" applyFill="1" applyBorder="1" applyAlignment="1">
      <alignment horizontal="center" vertical="top" wrapText="1"/>
    </xf>
    <xf numFmtId="164" fontId="6" fillId="0" borderId="22" xfId="0" applyNumberFormat="1" applyFont="1" applyFill="1" applyBorder="1" applyAlignment="1">
      <alignment horizontal="center" vertical="top" wrapText="1"/>
    </xf>
    <xf numFmtId="164" fontId="6" fillId="4" borderId="22" xfId="0" applyNumberFormat="1" applyFont="1" applyFill="1" applyBorder="1" applyAlignment="1">
      <alignment horizontal="center" vertical="top" wrapText="1"/>
    </xf>
    <xf numFmtId="164" fontId="6" fillId="4" borderId="59" xfId="0" applyNumberFormat="1" applyFont="1" applyFill="1" applyBorder="1" applyAlignment="1">
      <alignment horizontal="center" vertical="top" wrapText="1"/>
    </xf>
    <xf numFmtId="0" fontId="6" fillId="11" borderId="3" xfId="0" applyFont="1" applyFill="1" applyBorder="1" applyAlignment="1">
      <alignment vertical="top" wrapText="1"/>
    </xf>
    <xf numFmtId="164" fontId="5" fillId="14" borderId="30" xfId="0" applyNumberFormat="1" applyFont="1" applyFill="1" applyBorder="1" applyAlignment="1">
      <alignment horizontal="center" vertical="top"/>
    </xf>
    <xf numFmtId="164" fontId="5" fillId="2" borderId="59" xfId="0" applyNumberFormat="1" applyFont="1" applyFill="1" applyBorder="1" applyAlignment="1">
      <alignment horizontal="center" vertical="top"/>
    </xf>
    <xf numFmtId="49" fontId="4" fillId="0" borderId="66" xfId="0" applyNumberFormat="1" applyFont="1" applyFill="1" applyBorder="1" applyAlignment="1">
      <alignment horizontal="right" vertical="top"/>
    </xf>
    <xf numFmtId="0" fontId="0" fillId="0" borderId="66" xfId="0" applyBorder="1" applyAlignment="1">
      <alignment vertical="top"/>
    </xf>
    <xf numFmtId="0" fontId="14" fillId="0" borderId="66" xfId="0" applyFont="1" applyBorder="1" applyAlignment="1">
      <alignment vertical="top"/>
    </xf>
    <xf numFmtId="0" fontId="35" fillId="0" borderId="0" xfId="0" applyFont="1" applyAlignment="1">
      <alignment vertical="top"/>
    </xf>
    <xf numFmtId="0" fontId="29" fillId="0" borderId="0" xfId="0" applyFont="1" applyAlignment="1">
      <alignment horizontal="center"/>
    </xf>
    <xf numFmtId="0" fontId="6" fillId="0" borderId="5" xfId="0" applyFont="1" applyBorder="1" applyAlignment="1">
      <alignment horizontal="center" vertical="top"/>
    </xf>
    <xf numFmtId="164" fontId="6" fillId="0" borderId="14" xfId="0" applyNumberFormat="1" applyFont="1" applyBorder="1" applyAlignment="1">
      <alignment horizontal="center" vertical="center"/>
    </xf>
    <xf numFmtId="164" fontId="6" fillId="0" borderId="16" xfId="0" applyNumberFormat="1" applyFont="1" applyBorder="1" applyAlignment="1">
      <alignment horizontal="center" vertical="center"/>
    </xf>
    <xf numFmtId="164" fontId="6" fillId="4" borderId="17"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0" fontId="2" fillId="4" borderId="26" xfId="0" applyFont="1" applyFill="1" applyBorder="1" applyAlignment="1">
      <alignment horizontal="center" vertical="top"/>
    </xf>
    <xf numFmtId="0" fontId="2" fillId="4" borderId="27" xfId="0" applyFont="1" applyFill="1" applyBorder="1" applyAlignment="1">
      <alignment horizontal="center" vertical="top"/>
    </xf>
    <xf numFmtId="0" fontId="17" fillId="5" borderId="12" xfId="0" applyFont="1" applyFill="1" applyBorder="1" applyAlignment="1">
      <alignment horizontal="center" vertical="top"/>
    </xf>
    <xf numFmtId="164" fontId="5" fillId="5" borderId="13" xfId="0" applyNumberFormat="1" applyFont="1" applyFill="1" applyBorder="1" applyAlignment="1">
      <alignment horizontal="center" vertical="center"/>
    </xf>
    <xf numFmtId="0" fontId="38" fillId="0" borderId="30" xfId="0" applyFont="1" applyFill="1" applyBorder="1" applyAlignment="1">
      <alignment horizontal="center" vertical="top"/>
    </xf>
    <xf numFmtId="0" fontId="38" fillId="0" borderId="31" xfId="0" applyFont="1" applyFill="1" applyBorder="1" applyAlignment="1">
      <alignment horizontal="center" vertical="top"/>
    </xf>
    <xf numFmtId="0" fontId="6" fillId="0" borderId="5" xfId="0" applyFont="1" applyFill="1" applyBorder="1" applyAlignment="1">
      <alignment horizontal="center" vertical="top" wrapText="1"/>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0" fontId="38" fillId="0" borderId="19" xfId="0" applyFont="1" applyFill="1" applyBorder="1" applyAlignment="1">
      <alignment horizontal="center" vertical="top" wrapText="1"/>
    </xf>
    <xf numFmtId="0" fontId="38" fillId="0" borderId="20" xfId="0" applyFont="1" applyFill="1" applyBorder="1" applyAlignment="1">
      <alignment horizontal="center" vertical="top" wrapText="1"/>
    </xf>
    <xf numFmtId="0" fontId="38" fillId="0" borderId="30" xfId="0" applyFont="1" applyFill="1" applyBorder="1" applyAlignment="1">
      <alignment horizontal="center" vertical="top" wrapText="1"/>
    </xf>
    <xf numFmtId="0" fontId="38" fillId="0" borderId="31" xfId="0" applyFont="1" applyFill="1" applyBorder="1" applyAlignment="1">
      <alignment horizontal="center" vertical="top" wrapText="1"/>
    </xf>
    <xf numFmtId="164" fontId="6" fillId="0" borderId="15" xfId="0" applyNumberFormat="1" applyFont="1" applyFill="1" applyBorder="1" applyAlignment="1">
      <alignment horizontal="center" vertical="center"/>
    </xf>
    <xf numFmtId="0" fontId="17" fillId="5" borderId="8" xfId="0" applyFont="1" applyFill="1" applyBorder="1" applyAlignment="1">
      <alignment horizontal="center" vertical="top"/>
    </xf>
    <xf numFmtId="164" fontId="5" fillId="5" borderId="10" xfId="0" applyNumberFormat="1" applyFont="1" applyFill="1" applyBorder="1" applyAlignment="1">
      <alignment horizontal="center" vertical="center"/>
    </xf>
    <xf numFmtId="49" fontId="5" fillId="3" borderId="48" xfId="0" applyNumberFormat="1" applyFont="1" applyFill="1" applyBorder="1" applyAlignment="1">
      <alignment horizontal="center" vertical="top"/>
    </xf>
    <xf numFmtId="49" fontId="5" fillId="0" borderId="48" xfId="0" applyNumberFormat="1" applyFont="1" applyBorder="1" applyAlignment="1">
      <alignment horizontal="center" vertical="top"/>
    </xf>
    <xf numFmtId="0" fontId="4" fillId="0" borderId="23" xfId="0" applyFont="1" applyFill="1" applyBorder="1" applyAlignment="1">
      <alignment horizontal="left" vertical="top" wrapText="1"/>
    </xf>
    <xf numFmtId="49" fontId="2" fillId="0" borderId="48" xfId="0" applyNumberFormat="1" applyFont="1" applyBorder="1" applyAlignment="1">
      <alignment horizontal="center" vertical="top"/>
    </xf>
    <xf numFmtId="0" fontId="2" fillId="5" borderId="24" xfId="0" applyFont="1" applyFill="1" applyBorder="1" applyAlignment="1">
      <alignment horizontal="center" vertical="top"/>
    </xf>
    <xf numFmtId="164" fontId="5" fillId="5" borderId="3" xfId="0" applyNumberFormat="1" applyFont="1" applyFill="1" applyBorder="1" applyAlignment="1">
      <alignment horizontal="center" vertical="center"/>
    </xf>
    <xf numFmtId="164" fontId="5" fillId="5" borderId="4" xfId="0" applyNumberFormat="1" applyFont="1" applyFill="1" applyBorder="1" applyAlignment="1">
      <alignment horizontal="center" vertical="center"/>
    </xf>
    <xf numFmtId="164" fontId="5" fillId="5" borderId="59" xfId="0" applyNumberFormat="1" applyFont="1" applyFill="1" applyBorder="1" applyAlignment="1">
      <alignment horizontal="center" vertical="center"/>
    </xf>
    <xf numFmtId="164" fontId="5" fillId="5" borderId="23" xfId="0" applyNumberFormat="1" applyFont="1" applyFill="1" applyBorder="1" applyAlignment="1">
      <alignment horizontal="center" vertical="center" wrapText="1"/>
    </xf>
    <xf numFmtId="164" fontId="5" fillId="5" borderId="48" xfId="0" applyNumberFormat="1" applyFont="1" applyFill="1" applyBorder="1" applyAlignment="1">
      <alignment horizontal="center" vertical="center"/>
    </xf>
    <xf numFmtId="0" fontId="6" fillId="4" borderId="77" xfId="0" applyFont="1" applyFill="1" applyBorder="1" applyAlignment="1">
      <alignment horizontal="left" vertical="top" wrapText="1"/>
    </xf>
    <xf numFmtId="0" fontId="2" fillId="0" borderId="4" xfId="0" applyFont="1" applyFill="1" applyBorder="1" applyAlignment="1">
      <alignment horizontal="center" vertical="top" wrapText="1"/>
    </xf>
    <xf numFmtId="0" fontId="2" fillId="0" borderId="59" xfId="0" applyFont="1" applyFill="1" applyBorder="1" applyAlignment="1">
      <alignment horizontal="center" vertical="top" wrapText="1"/>
    </xf>
    <xf numFmtId="164" fontId="5" fillId="3" borderId="38" xfId="0" applyNumberFormat="1" applyFont="1" applyFill="1" applyBorder="1" applyAlignment="1">
      <alignment horizontal="center" vertical="center"/>
    </xf>
    <xf numFmtId="0" fontId="6" fillId="3" borderId="42" xfId="0" applyFont="1" applyFill="1" applyBorder="1" applyAlignment="1">
      <alignment vertical="top" wrapText="1"/>
    </xf>
    <xf numFmtId="164" fontId="6" fillId="4" borderId="17" xfId="0" applyNumberFormat="1" applyFont="1" applyFill="1" applyBorder="1" applyAlignment="1">
      <alignment horizontal="center" vertical="top"/>
    </xf>
    <xf numFmtId="1" fontId="2" fillId="0" borderId="26"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0" fontId="17" fillId="5" borderId="47" xfId="0" applyFont="1" applyFill="1" applyBorder="1" applyAlignment="1">
      <alignment horizontal="center" vertical="top"/>
    </xf>
    <xf numFmtId="164" fontId="5" fillId="5" borderId="13" xfId="0" applyNumberFormat="1" applyFont="1" applyFill="1" applyBorder="1" applyAlignment="1">
      <alignment horizontal="center" vertical="top"/>
    </xf>
    <xf numFmtId="9" fontId="38" fillId="0" borderId="30" xfId="0" applyNumberFormat="1" applyFont="1" applyFill="1" applyBorder="1" applyAlignment="1">
      <alignment horizontal="center" vertical="top"/>
    </xf>
    <xf numFmtId="9" fontId="38" fillId="0" borderId="31" xfId="0" applyNumberFormat="1" applyFont="1" applyFill="1" applyBorder="1" applyAlignment="1">
      <alignment horizontal="center" vertical="top"/>
    </xf>
    <xf numFmtId="49" fontId="2" fillId="0" borderId="27" xfId="8" applyNumberFormat="1" applyFont="1" applyFill="1" applyBorder="1" applyAlignment="1">
      <alignment horizontal="center" vertical="top"/>
    </xf>
    <xf numFmtId="49" fontId="5" fillId="2" borderId="43" xfId="0" applyNumberFormat="1" applyFont="1" applyFill="1" applyBorder="1" applyAlignment="1">
      <alignment horizontal="center" vertical="top"/>
    </xf>
    <xf numFmtId="1" fontId="38" fillId="0" borderId="26" xfId="0" applyNumberFormat="1" applyFont="1" applyFill="1" applyBorder="1" applyAlignment="1">
      <alignment horizontal="center" vertical="top"/>
    </xf>
    <xf numFmtId="164" fontId="23" fillId="0" borderId="74" xfId="0" applyNumberFormat="1" applyFont="1" applyFill="1" applyBorder="1" applyAlignment="1">
      <alignment horizontal="center" vertical="top"/>
    </xf>
    <xf numFmtId="164" fontId="23" fillId="0" borderId="16" xfId="0" applyNumberFormat="1" applyFont="1" applyFill="1" applyBorder="1" applyAlignment="1">
      <alignment horizontal="center" vertical="top"/>
    </xf>
    <xf numFmtId="164" fontId="23" fillId="4" borderId="17" xfId="0" applyNumberFormat="1" applyFont="1" applyFill="1" applyBorder="1" applyAlignment="1">
      <alignment horizontal="center" vertical="top"/>
    </xf>
    <xf numFmtId="164" fontId="23" fillId="0" borderId="5" xfId="0" applyNumberFormat="1" applyFont="1" applyFill="1" applyBorder="1" applyAlignment="1">
      <alignment horizontal="center" vertical="top"/>
    </xf>
    <xf numFmtId="164" fontId="26" fillId="5" borderId="13"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164" fontId="26" fillId="3" borderId="3" xfId="0" applyNumberFormat="1" applyFont="1" applyFill="1" applyBorder="1" applyAlignment="1">
      <alignment horizontal="center" vertical="top"/>
    </xf>
    <xf numFmtId="49" fontId="6" fillId="0" borderId="1" xfId="0" applyNumberFormat="1" applyFont="1" applyBorder="1" applyAlignment="1">
      <alignment horizontal="center" vertical="top"/>
    </xf>
    <xf numFmtId="164" fontId="5" fillId="5" borderId="1"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5" fillId="5" borderId="21"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2" borderId="48" xfId="0" applyNumberFormat="1" applyFont="1" applyFill="1" applyBorder="1" applyAlignment="1">
      <alignment horizontal="center" vertical="top"/>
    </xf>
    <xf numFmtId="0" fontId="2" fillId="2" borderId="32" xfId="0" applyFont="1" applyFill="1" applyBorder="1" applyAlignment="1">
      <alignment vertical="top"/>
    </xf>
    <xf numFmtId="0" fontId="6" fillId="0" borderId="14" xfId="0" applyFont="1" applyBorder="1" applyAlignment="1">
      <alignment horizontal="center" vertical="top"/>
    </xf>
    <xf numFmtId="164" fontId="6" fillId="0" borderId="17"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27" xfId="0" applyFont="1" applyFill="1" applyBorder="1" applyAlignment="1">
      <alignment horizontal="center" vertical="top"/>
    </xf>
    <xf numFmtId="0" fontId="6" fillId="0" borderId="7" xfId="0" applyFont="1" applyFill="1" applyBorder="1" applyAlignment="1">
      <alignment horizontal="center" vertical="top"/>
    </xf>
    <xf numFmtId="164" fontId="6" fillId="0" borderId="0" xfId="0" applyNumberFormat="1" applyFont="1" applyFill="1" applyBorder="1" applyAlignment="1">
      <alignment horizontal="center" vertical="top"/>
    </xf>
    <xf numFmtId="0" fontId="2" fillId="0" borderId="19" xfId="0" applyFont="1" applyFill="1" applyBorder="1" applyAlignment="1">
      <alignment horizontal="center" vertical="top"/>
    </xf>
    <xf numFmtId="0" fontId="2" fillId="0" borderId="0" xfId="0" applyFont="1" applyFill="1" applyBorder="1" applyAlignment="1">
      <alignment horizontal="center" vertical="top"/>
    </xf>
    <xf numFmtId="0" fontId="2" fillId="0" borderId="20" xfId="0" applyFont="1" applyFill="1" applyBorder="1" applyAlignment="1">
      <alignment horizontal="center" vertical="top"/>
    </xf>
    <xf numFmtId="0" fontId="6" fillId="0" borderId="56" xfId="0" applyFont="1" applyFill="1" applyBorder="1" applyAlignment="1">
      <alignment horizontal="center" vertical="top"/>
    </xf>
    <xf numFmtId="0" fontId="6" fillId="0" borderId="69" xfId="0" applyFont="1" applyFill="1" applyBorder="1" applyAlignment="1">
      <alignment horizontal="center" vertical="top"/>
    </xf>
    <xf numFmtId="0" fontId="6" fillId="0" borderId="19" xfId="0" applyFont="1" applyFill="1" applyBorder="1" applyAlignment="1">
      <alignment vertical="top" wrapText="1"/>
    </xf>
    <xf numFmtId="0" fontId="6" fillId="0" borderId="57" xfId="0" applyFont="1" applyFill="1" applyBorder="1" applyAlignment="1">
      <alignment horizontal="center" vertical="top"/>
    </xf>
    <xf numFmtId="0" fontId="2" fillId="0" borderId="19"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49" fontId="6" fillId="2" borderId="38" xfId="0" applyNumberFormat="1" applyFont="1" applyFill="1" applyBorder="1" applyAlignment="1">
      <alignment horizontal="center" vertical="top"/>
    </xf>
    <xf numFmtId="0" fontId="17" fillId="5" borderId="62" xfId="0" applyFont="1" applyFill="1" applyBorder="1" applyAlignment="1">
      <alignment horizontal="center" vertical="top"/>
    </xf>
    <xf numFmtId="0" fontId="2" fillId="0" borderId="30" xfId="0" applyNumberFormat="1" applyFont="1" applyFill="1" applyBorder="1" applyAlignment="1">
      <alignment horizontal="center" vertical="top"/>
    </xf>
    <xf numFmtId="0" fontId="2" fillId="0" borderId="42" xfId="0" applyNumberFormat="1" applyFont="1" applyFill="1" applyBorder="1" applyAlignment="1">
      <alignment horizontal="center" vertical="top"/>
    </xf>
    <xf numFmtId="0" fontId="2" fillId="0" borderId="31" xfId="0" applyNumberFormat="1" applyFont="1" applyFill="1" applyBorder="1" applyAlignment="1">
      <alignment horizontal="center" vertical="top"/>
    </xf>
    <xf numFmtId="164" fontId="6" fillId="0" borderId="64" xfId="0" applyNumberFormat="1" applyFont="1" applyFill="1" applyBorder="1" applyAlignment="1">
      <alignment horizontal="center" vertical="top"/>
    </xf>
    <xf numFmtId="164" fontId="6" fillId="0" borderId="66" xfId="0" applyNumberFormat="1" applyFont="1" applyFill="1" applyBorder="1" applyAlignment="1">
      <alignment horizontal="center" vertical="top"/>
    </xf>
    <xf numFmtId="0" fontId="6" fillId="0" borderId="69" xfId="0" applyFont="1" applyBorder="1" applyAlignment="1">
      <alignment horizontal="center" vertical="top"/>
    </xf>
    <xf numFmtId="164" fontId="6" fillId="0" borderId="61" xfId="0" applyNumberFormat="1" applyFont="1" applyFill="1" applyBorder="1" applyAlignment="1">
      <alignment horizontal="center" vertical="top"/>
    </xf>
    <xf numFmtId="0" fontId="38" fillId="0" borderId="19" xfId="0" applyFont="1" applyFill="1" applyBorder="1" applyAlignment="1">
      <alignment horizontal="center" vertical="top"/>
    </xf>
    <xf numFmtId="0" fontId="38" fillId="0" borderId="0" xfId="0" applyFont="1" applyFill="1" applyBorder="1" applyAlignment="1">
      <alignment horizontal="center" vertical="top"/>
    </xf>
    <xf numFmtId="0" fontId="38" fillId="0" borderId="20" xfId="0" applyFont="1" applyFill="1" applyBorder="1" applyAlignment="1">
      <alignment horizontal="center" vertical="top"/>
    </xf>
    <xf numFmtId="164" fontId="5" fillId="3" borderId="38" xfId="0" applyNumberFormat="1" applyFont="1" applyFill="1" applyBorder="1" applyAlignment="1">
      <alignment horizontal="center" vertical="top"/>
    </xf>
    <xf numFmtId="0" fontId="6" fillId="0" borderId="34" xfId="0" applyFont="1" applyBorder="1" applyAlignment="1">
      <alignment horizontal="center" vertical="top"/>
    </xf>
    <xf numFmtId="49" fontId="2" fillId="0" borderId="7" xfId="0" applyNumberFormat="1" applyFont="1" applyBorder="1" applyAlignment="1">
      <alignment horizontal="center" vertical="top" wrapText="1"/>
    </xf>
    <xf numFmtId="0" fontId="1" fillId="0" borderId="7" xfId="0" applyFont="1" applyBorder="1" applyAlignment="1">
      <alignment horizontal="center" vertical="top" wrapText="1"/>
    </xf>
    <xf numFmtId="0" fontId="1" fillId="0" borderId="39" xfId="0" applyFont="1" applyBorder="1" applyAlignment="1">
      <alignment horizontal="center" vertical="top" wrapText="1"/>
    </xf>
    <xf numFmtId="0" fontId="6" fillId="0" borderId="25" xfId="0" applyFont="1" applyBorder="1" applyAlignment="1">
      <alignment horizontal="center" vertical="top"/>
    </xf>
    <xf numFmtId="164" fontId="6" fillId="0" borderId="25" xfId="0" applyNumberFormat="1" applyFont="1" applyFill="1" applyBorder="1" applyAlignment="1">
      <alignment horizontal="center" vertical="top"/>
    </xf>
    <xf numFmtId="164" fontId="6" fillId="4" borderId="25" xfId="0" applyNumberFormat="1" applyFont="1" applyFill="1" applyBorder="1" applyAlignment="1">
      <alignment horizontal="center" vertical="top"/>
    </xf>
    <xf numFmtId="0" fontId="6" fillId="0" borderId="37" xfId="0" applyFont="1" applyFill="1" applyBorder="1" applyAlignment="1">
      <alignment horizontal="center" vertical="top"/>
    </xf>
    <xf numFmtId="164" fontId="6" fillId="4" borderId="37" xfId="0" applyNumberFormat="1" applyFont="1" applyFill="1" applyBorder="1" applyAlignment="1">
      <alignment horizontal="center" vertical="top"/>
    </xf>
    <xf numFmtId="164" fontId="6" fillId="0" borderId="37" xfId="0" applyNumberFormat="1" applyFont="1" applyFill="1" applyBorder="1" applyAlignment="1">
      <alignment horizontal="center" vertical="top"/>
    </xf>
    <xf numFmtId="49" fontId="6" fillId="2" borderId="70" xfId="0" applyNumberFormat="1" applyFont="1" applyFill="1" applyBorder="1" applyAlignment="1">
      <alignment horizontal="center" vertical="top"/>
    </xf>
    <xf numFmtId="0" fontId="1" fillId="0" borderId="37" xfId="0" applyFont="1" applyBorder="1" applyAlignment="1">
      <alignment horizontal="center" vertical="top" wrapText="1"/>
    </xf>
    <xf numFmtId="0" fontId="17" fillId="5" borderId="56" xfId="0" applyFont="1" applyFill="1" applyBorder="1" applyAlignment="1">
      <alignment horizontal="center" vertical="top"/>
    </xf>
    <xf numFmtId="164" fontId="5" fillId="5" borderId="76" xfId="0" applyNumberFormat="1" applyFont="1" applyFill="1" applyBorder="1" applyAlignment="1">
      <alignment horizontal="center" vertical="top"/>
    </xf>
    <xf numFmtId="0" fontId="2" fillId="0" borderId="35" xfId="0" applyNumberFormat="1" applyFont="1" applyFill="1" applyBorder="1" applyAlignment="1">
      <alignment horizontal="center" vertical="top"/>
    </xf>
    <xf numFmtId="0" fontId="2" fillId="0" borderId="57" xfId="0" applyNumberFormat="1" applyFont="1" applyFill="1" applyBorder="1" applyAlignment="1">
      <alignment horizontal="center" vertical="top"/>
    </xf>
    <xf numFmtId="0" fontId="2" fillId="0" borderId="72" xfId="0" applyNumberFormat="1" applyFont="1" applyFill="1" applyBorder="1" applyAlignment="1">
      <alignment horizontal="center" vertical="top"/>
    </xf>
    <xf numFmtId="49" fontId="26" fillId="2" borderId="58" xfId="0" applyNumberFormat="1" applyFont="1" applyFill="1" applyBorder="1" applyAlignment="1">
      <alignment horizontal="center" vertical="top"/>
    </xf>
    <xf numFmtId="0" fontId="18" fillId="0" borderId="7" xfId="0" applyFont="1" applyBorder="1" applyAlignment="1">
      <alignment horizontal="center" vertical="top" wrapText="1"/>
    </xf>
    <xf numFmtId="0" fontId="23" fillId="5" borderId="69" xfId="0" applyFont="1" applyFill="1" applyBorder="1" applyAlignment="1">
      <alignment horizontal="center" vertical="top"/>
    </xf>
    <xf numFmtId="164" fontId="23" fillId="5" borderId="56" xfId="0" applyNumberFormat="1" applyFont="1" applyFill="1" applyBorder="1" applyAlignment="1">
      <alignment horizontal="center" vertical="top"/>
    </xf>
    <xf numFmtId="164" fontId="23" fillId="5" borderId="76" xfId="0" applyNumberFormat="1" applyFont="1" applyFill="1" applyBorder="1" applyAlignment="1">
      <alignment horizontal="center" vertical="top"/>
    </xf>
    <xf numFmtId="0" fontId="23" fillId="0" borderId="0" xfId="0" applyFont="1" applyBorder="1" applyAlignment="1">
      <alignment horizontal="left" vertical="top" wrapText="1"/>
    </xf>
    <xf numFmtId="0" fontId="2" fillId="0" borderId="9" xfId="0" applyNumberFormat="1" applyFont="1" applyFill="1" applyBorder="1" applyAlignment="1">
      <alignment horizontal="center" vertical="top"/>
    </xf>
    <xf numFmtId="49" fontId="6" fillId="2" borderId="58" xfId="0" applyNumberFormat="1" applyFont="1" applyFill="1" applyBorder="1" applyAlignment="1">
      <alignment horizontal="center" vertical="top"/>
    </xf>
    <xf numFmtId="0" fontId="17" fillId="5" borderId="9" xfId="0" applyFont="1" applyFill="1" applyBorder="1" applyAlignment="1">
      <alignment horizontal="center" vertical="top"/>
    </xf>
    <xf numFmtId="164" fontId="5" fillId="5" borderId="28" xfId="0" applyNumberFormat="1" applyFont="1" applyFill="1" applyBorder="1" applyAlignment="1">
      <alignment horizontal="center" vertical="top"/>
    </xf>
    <xf numFmtId="0" fontId="7" fillId="0" borderId="0" xfId="0" applyFont="1" applyBorder="1" applyAlignment="1">
      <alignment horizontal="left" vertical="top" wrapText="1"/>
    </xf>
    <xf numFmtId="0" fontId="2" fillId="0" borderId="24"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0" fontId="39" fillId="4" borderId="42" xfId="0" applyFont="1" applyFill="1" applyBorder="1" applyAlignment="1">
      <alignment horizontal="left" vertical="top" wrapText="1"/>
    </xf>
    <xf numFmtId="9" fontId="40" fillId="0" borderId="42" xfId="0" applyNumberFormat="1" applyFont="1" applyFill="1" applyBorder="1" applyAlignment="1">
      <alignment horizontal="center" vertical="top"/>
    </xf>
    <xf numFmtId="9" fontId="40" fillId="0" borderId="44" xfId="0" applyNumberFormat="1" applyFont="1" applyFill="1" applyBorder="1" applyAlignment="1">
      <alignment horizontal="center" vertical="top"/>
    </xf>
    <xf numFmtId="0" fontId="6" fillId="0" borderId="26" xfId="0" applyFont="1" applyFill="1" applyBorder="1" applyAlignment="1">
      <alignment horizontal="center" vertical="top"/>
    </xf>
    <xf numFmtId="0" fontId="17" fillId="5" borderId="1" xfId="0" applyFont="1" applyFill="1" applyBorder="1" applyAlignment="1">
      <alignment horizontal="center" vertical="top"/>
    </xf>
    <xf numFmtId="0" fontId="6" fillId="0" borderId="17" xfId="0" applyFont="1" applyFill="1" applyBorder="1" applyAlignment="1">
      <alignment horizontal="center" vertical="top"/>
    </xf>
    <xf numFmtId="0" fontId="38" fillId="0" borderId="26" xfId="0" applyFont="1" applyFill="1" applyBorder="1" applyAlignment="1">
      <alignment horizontal="center" vertical="top"/>
    </xf>
    <xf numFmtId="0" fontId="38" fillId="0" borderId="27" xfId="0" applyFont="1" applyFill="1" applyBorder="1" applyAlignment="1">
      <alignment horizontal="center" vertical="top"/>
    </xf>
    <xf numFmtId="0" fontId="6" fillId="0" borderId="46" xfId="0" applyFont="1" applyBorder="1" applyAlignment="1">
      <alignment horizontal="center" vertical="top"/>
    </xf>
    <xf numFmtId="164" fontId="6" fillId="4" borderId="0" xfId="0" applyNumberFormat="1" applyFont="1" applyFill="1" applyBorder="1" applyAlignment="1">
      <alignment horizontal="center" vertical="top"/>
    </xf>
    <xf numFmtId="1" fontId="2" fillId="0" borderId="19"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164" fontId="5" fillId="5" borderId="10" xfId="0" applyNumberFormat="1" applyFont="1" applyFill="1" applyBorder="1" applyAlignment="1">
      <alignment horizontal="center" vertical="top"/>
    </xf>
    <xf numFmtId="0" fontId="6" fillId="0" borderId="0" xfId="0" applyFont="1" applyFill="1" applyAlignment="1">
      <alignment vertical="top"/>
    </xf>
    <xf numFmtId="164" fontId="5" fillId="5" borderId="9" xfId="0" applyNumberFormat="1" applyFont="1" applyFill="1" applyBorder="1" applyAlignment="1">
      <alignment horizontal="center" vertical="top"/>
    </xf>
    <xf numFmtId="0" fontId="37" fillId="4" borderId="0" xfId="0" applyFont="1" applyFill="1" applyBorder="1" applyAlignment="1">
      <alignment horizontal="left" vertical="top" wrapText="1"/>
    </xf>
    <xf numFmtId="9" fontId="38" fillId="0" borderId="0" xfId="0" applyNumberFormat="1" applyFont="1" applyFill="1" applyBorder="1" applyAlignment="1">
      <alignment horizontal="center" vertical="top"/>
    </xf>
    <xf numFmtId="9" fontId="38" fillId="0" borderId="46" xfId="0" applyNumberFormat="1" applyFont="1" applyFill="1" applyBorder="1" applyAlignment="1">
      <alignment horizontal="center" vertical="top"/>
    </xf>
    <xf numFmtId="0" fontId="38" fillId="2" borderId="32" xfId="0" applyFont="1" applyFill="1" applyBorder="1" applyAlignment="1">
      <alignment vertical="top"/>
    </xf>
    <xf numFmtId="0" fontId="38" fillId="2" borderId="23" xfId="0" applyFont="1" applyFill="1" applyBorder="1" applyAlignment="1">
      <alignment vertical="top"/>
    </xf>
    <xf numFmtId="0" fontId="38" fillId="2" borderId="24" xfId="0" applyFont="1" applyFill="1" applyBorder="1" applyAlignment="1">
      <alignment vertical="top"/>
    </xf>
    <xf numFmtId="49" fontId="5" fillId="15" borderId="3" xfId="0" applyNumberFormat="1" applyFont="1" applyFill="1" applyBorder="1" applyAlignment="1">
      <alignment horizontal="center" vertical="top"/>
    </xf>
    <xf numFmtId="164" fontId="5" fillId="15" borderId="48" xfId="0" applyNumberFormat="1" applyFont="1" applyFill="1" applyBorder="1" applyAlignment="1">
      <alignment horizontal="center" vertical="top"/>
    </xf>
    <xf numFmtId="0" fontId="2" fillId="15" borderId="32" xfId="0" applyFont="1" applyFill="1" applyBorder="1" applyAlignment="1">
      <alignment vertical="top"/>
    </xf>
    <xf numFmtId="0" fontId="2" fillId="15" borderId="23" xfId="0" applyFont="1" applyFill="1" applyBorder="1" applyAlignment="1">
      <alignment vertical="top"/>
    </xf>
    <xf numFmtId="0" fontId="2" fillId="15" borderId="24" xfId="0" applyFont="1" applyFill="1" applyBorder="1" applyAlignment="1">
      <alignment vertical="top"/>
    </xf>
    <xf numFmtId="0" fontId="6" fillId="4" borderId="0" xfId="0" applyFont="1" applyFill="1" applyAlignment="1">
      <alignment vertical="top"/>
    </xf>
    <xf numFmtId="0" fontId="5" fillId="0" borderId="0" xfId="0" applyFont="1" applyBorder="1" applyAlignment="1">
      <alignment horizontal="right" vertical="top" wrapText="1"/>
    </xf>
    <xf numFmtId="0" fontId="7" fillId="0" borderId="0" xfId="0" applyFont="1" applyBorder="1" applyAlignment="1">
      <alignment horizontal="right" vertical="top" wrapText="1"/>
    </xf>
    <xf numFmtId="0" fontId="18" fillId="0" borderId="0" xfId="0" applyFont="1" applyAlignment="1">
      <alignment vertical="top"/>
    </xf>
    <xf numFmtId="164" fontId="6" fillId="0" borderId="7" xfId="0" applyNumberFormat="1" applyFont="1" applyFill="1" applyBorder="1" applyAlignment="1">
      <alignment horizontal="right" vertical="top"/>
    </xf>
    <xf numFmtId="164" fontId="32" fillId="0" borderId="15" xfId="0" applyNumberFormat="1" applyFont="1" applyBorder="1" applyAlignment="1">
      <alignment horizontal="center" vertical="center"/>
    </xf>
    <xf numFmtId="164" fontId="32" fillId="0" borderId="14" xfId="0" applyNumberFormat="1" applyFont="1" applyBorder="1" applyAlignment="1">
      <alignment horizontal="center" vertical="center"/>
    </xf>
    <xf numFmtId="164" fontId="31" fillId="5" borderId="13" xfId="0" applyNumberFormat="1" applyFont="1" applyFill="1" applyBorder="1" applyAlignment="1">
      <alignment horizontal="center" vertical="center"/>
    </xf>
    <xf numFmtId="164" fontId="32" fillId="0" borderId="15" xfId="0" applyNumberFormat="1" applyFont="1" applyFill="1" applyBorder="1" applyAlignment="1">
      <alignment horizontal="center" vertical="center"/>
    </xf>
    <xf numFmtId="164" fontId="32" fillId="0" borderId="14" xfId="0" applyNumberFormat="1" applyFont="1" applyFill="1" applyBorder="1" applyAlignment="1">
      <alignment horizontal="center" vertical="center"/>
    </xf>
    <xf numFmtId="164" fontId="31" fillId="3" borderId="38" xfId="0" applyNumberFormat="1" applyFont="1" applyFill="1" applyBorder="1" applyAlignment="1">
      <alignment horizontal="center" vertical="center"/>
    </xf>
    <xf numFmtId="164" fontId="31" fillId="9" borderId="13" xfId="0" applyNumberFormat="1" applyFont="1" applyFill="1" applyBorder="1" applyAlignment="1">
      <alignment horizontal="center" vertical="top"/>
    </xf>
    <xf numFmtId="164" fontId="31" fillId="9" borderId="2" xfId="0" applyNumberFormat="1" applyFont="1" applyFill="1" applyBorder="1" applyAlignment="1">
      <alignment horizontal="center" vertical="top"/>
    </xf>
    <xf numFmtId="164" fontId="31" fillId="13" borderId="29" xfId="0" applyNumberFormat="1" applyFont="1" applyFill="1" applyBorder="1" applyAlignment="1">
      <alignment horizontal="center" vertical="top"/>
    </xf>
    <xf numFmtId="164" fontId="31" fillId="5" borderId="13" xfId="0" applyNumberFormat="1" applyFont="1" applyFill="1" applyBorder="1" applyAlignment="1">
      <alignment horizontal="center" vertical="top"/>
    </xf>
    <xf numFmtId="164" fontId="31" fillId="3" borderId="3" xfId="0" applyNumberFormat="1" applyFont="1" applyFill="1" applyBorder="1" applyAlignment="1">
      <alignment horizontal="center" vertical="top"/>
    </xf>
    <xf numFmtId="164" fontId="31" fillId="5" borderId="1" xfId="0" applyNumberFormat="1" applyFont="1" applyFill="1" applyBorder="1" applyAlignment="1">
      <alignment horizontal="center" vertical="top"/>
    </xf>
    <xf numFmtId="164" fontId="31" fillId="2" borderId="48" xfId="0" applyNumberFormat="1" applyFont="1" applyFill="1" applyBorder="1" applyAlignment="1">
      <alignment horizontal="center" vertical="top"/>
    </xf>
    <xf numFmtId="164" fontId="31" fillId="3" borderId="38" xfId="0" applyNumberFormat="1" applyFont="1" applyFill="1" applyBorder="1" applyAlignment="1">
      <alignment horizontal="center" vertical="top"/>
    </xf>
    <xf numFmtId="164" fontId="32" fillId="0" borderId="64" xfId="0" applyNumberFormat="1" applyFont="1" applyFill="1" applyBorder="1" applyAlignment="1">
      <alignment horizontal="center" vertical="top"/>
    </xf>
    <xf numFmtId="164" fontId="31" fillId="5" borderId="76" xfId="0" applyNumberFormat="1" applyFont="1" applyFill="1" applyBorder="1" applyAlignment="1">
      <alignment horizontal="center" vertical="top"/>
    </xf>
    <xf numFmtId="164" fontId="31" fillId="5" borderId="43" xfId="0" applyNumberFormat="1" applyFont="1" applyFill="1" applyBorder="1" applyAlignment="1">
      <alignment horizontal="center" vertical="top"/>
    </xf>
    <xf numFmtId="164" fontId="31" fillId="5" borderId="29" xfId="0" applyNumberFormat="1" applyFont="1" applyFill="1" applyBorder="1" applyAlignment="1">
      <alignment horizontal="center" vertical="top"/>
    </xf>
    <xf numFmtId="164" fontId="31" fillId="15" borderId="48" xfId="0" applyNumberFormat="1" applyFont="1" applyFill="1" applyBorder="1" applyAlignment="1">
      <alignment horizontal="center" vertical="top"/>
    </xf>
    <xf numFmtId="0" fontId="46" fillId="0" borderId="45" xfId="0" applyFont="1" applyFill="1" applyBorder="1" applyAlignment="1">
      <alignment horizontal="center" vertical="top"/>
    </xf>
    <xf numFmtId="164" fontId="46" fillId="0" borderId="15" xfId="0" applyNumberFormat="1" applyFont="1" applyFill="1" applyBorder="1" applyAlignment="1">
      <alignment horizontal="center" vertical="top"/>
    </xf>
    <xf numFmtId="164" fontId="46" fillId="0" borderId="14" xfId="0" applyNumberFormat="1" applyFont="1" applyFill="1" applyBorder="1" applyAlignment="1">
      <alignment horizontal="center" vertical="top"/>
    </xf>
    <xf numFmtId="164" fontId="46" fillId="0" borderId="74" xfId="0" applyNumberFormat="1" applyFont="1" applyFill="1" applyBorder="1" applyAlignment="1">
      <alignment horizontal="center" vertical="top"/>
    </xf>
    <xf numFmtId="164" fontId="46" fillId="0" borderId="16" xfId="0" applyNumberFormat="1" applyFont="1" applyFill="1" applyBorder="1" applyAlignment="1">
      <alignment horizontal="center" vertical="top"/>
    </xf>
    <xf numFmtId="0" fontId="46" fillId="0" borderId="50" xfId="0" applyFont="1" applyFill="1" applyBorder="1" applyAlignment="1">
      <alignment horizontal="center" vertical="top"/>
    </xf>
    <xf numFmtId="164" fontId="46" fillId="0" borderId="56" xfId="0" applyNumberFormat="1" applyFont="1" applyFill="1" applyBorder="1" applyAlignment="1">
      <alignment horizontal="center" vertical="top"/>
    </xf>
    <xf numFmtId="164" fontId="46" fillId="0" borderId="60" xfId="0" applyNumberFormat="1" applyFont="1" applyFill="1" applyBorder="1" applyAlignment="1">
      <alignment horizontal="center" vertical="top"/>
    </xf>
    <xf numFmtId="164" fontId="46" fillId="0" borderId="55"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wrapText="1"/>
    </xf>
    <xf numFmtId="49" fontId="5" fillId="2" borderId="33" xfId="0" applyNumberFormat="1" applyFont="1" applyFill="1" applyBorder="1" applyAlignment="1">
      <alignment horizontal="center" vertical="top"/>
    </xf>
    <xf numFmtId="49" fontId="5" fillId="2" borderId="38"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wrapText="1"/>
    </xf>
    <xf numFmtId="49" fontId="5" fillId="0" borderId="14" xfId="0" applyNumberFormat="1" applyFont="1" applyBorder="1" applyAlignment="1">
      <alignment horizontal="center" vertical="top"/>
    </xf>
    <xf numFmtId="164" fontId="6" fillId="0" borderId="9" xfId="0" applyNumberFormat="1" applyFont="1" applyFill="1" applyBorder="1" applyAlignment="1">
      <alignment horizontal="center" vertical="top"/>
    </xf>
    <xf numFmtId="49" fontId="19" fillId="0" borderId="0" xfId="0" applyNumberFormat="1" applyFont="1" applyFill="1" applyBorder="1" applyAlignment="1">
      <alignment horizontal="center" vertical="top" wrapText="1"/>
    </xf>
    <xf numFmtId="0" fontId="7" fillId="0" borderId="0" xfId="0" applyFont="1" applyAlignment="1">
      <alignment vertical="top" wrapText="1"/>
    </xf>
    <xf numFmtId="49" fontId="5" fillId="2" borderId="33"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8"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0" borderId="26"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30" xfId="0" applyNumberFormat="1" applyFont="1" applyBorder="1" applyAlignment="1">
      <alignment horizontal="center" vertical="top"/>
    </xf>
    <xf numFmtId="0" fontId="6" fillId="0" borderId="26" xfId="0" applyFont="1" applyFill="1" applyBorder="1" applyAlignment="1">
      <alignment vertical="top" wrapText="1"/>
    </xf>
    <xf numFmtId="0" fontId="0" fillId="0" borderId="19" xfId="0" applyBorder="1" applyAlignment="1">
      <alignment vertical="top" wrapText="1"/>
    </xf>
    <xf numFmtId="0" fontId="4" fillId="0" borderId="7" xfId="0" applyFont="1" applyFill="1" applyBorder="1" applyAlignment="1">
      <alignment horizontal="left" vertical="top" wrapText="1"/>
    </xf>
    <xf numFmtId="49" fontId="2" fillId="0" borderId="19" xfId="0" applyNumberFormat="1" applyFont="1" applyBorder="1" applyAlignment="1">
      <alignment horizontal="center" vertical="top"/>
    </xf>
    <xf numFmtId="49" fontId="2" fillId="0" borderId="34" xfId="0" applyNumberFormat="1" applyFont="1" applyBorder="1" applyAlignment="1">
      <alignment horizontal="center" vertical="top" wrapText="1"/>
    </xf>
    <xf numFmtId="49" fontId="2" fillId="0" borderId="43" xfId="0" applyNumberFormat="1" applyFont="1" applyBorder="1" applyAlignment="1">
      <alignment horizontal="center" vertical="top"/>
    </xf>
    <xf numFmtId="49" fontId="2" fillId="0" borderId="58" xfId="0" applyNumberFormat="1" applyFont="1" applyBorder="1" applyAlignment="1">
      <alignment horizontal="center" vertical="top"/>
    </xf>
    <xf numFmtId="0" fontId="10" fillId="0" borderId="0" xfId="0" applyFont="1" applyAlignment="1">
      <alignment vertical="top"/>
    </xf>
    <xf numFmtId="0" fontId="36" fillId="0" borderId="0" xfId="0" applyNumberFormat="1" applyFont="1" applyAlignment="1">
      <alignment vertical="top"/>
    </xf>
    <xf numFmtId="0" fontId="36" fillId="0" borderId="0" xfId="0" applyFont="1" applyAlignment="1">
      <alignment vertical="top"/>
    </xf>
    <xf numFmtId="0" fontId="36" fillId="0" borderId="0" xfId="0" applyFont="1" applyAlignment="1">
      <alignment horizontal="center" vertical="top"/>
    </xf>
    <xf numFmtId="0" fontId="10" fillId="0" borderId="0" xfId="0" applyFont="1" applyAlignment="1">
      <alignment horizontal="left" vertical="top" wrapText="1"/>
    </xf>
    <xf numFmtId="0" fontId="10" fillId="0" borderId="0" xfId="0" applyFont="1" applyBorder="1" applyAlignment="1">
      <alignment vertical="top"/>
    </xf>
    <xf numFmtId="0" fontId="4" fillId="0" borderId="0" xfId="0" applyFont="1" applyFill="1" applyAlignment="1">
      <alignment horizontal="center" vertical="top"/>
    </xf>
    <xf numFmtId="164" fontId="6" fillId="4" borderId="5" xfId="0" applyNumberFormat="1" applyFont="1" applyFill="1" applyBorder="1" applyAlignment="1">
      <alignment horizontal="left" vertical="center" wrapText="1"/>
    </xf>
    <xf numFmtId="49" fontId="6" fillId="4" borderId="5" xfId="0" applyNumberFormat="1" applyFont="1" applyFill="1" applyBorder="1" applyAlignment="1">
      <alignment horizontal="center" vertical="center" wrapText="1"/>
    </xf>
    <xf numFmtId="0" fontId="6" fillId="0" borderId="8" xfId="0" applyFont="1" applyFill="1" applyBorder="1" applyAlignment="1">
      <alignment horizontal="center" vertical="top" wrapText="1"/>
    </xf>
    <xf numFmtId="164" fontId="6" fillId="0" borderId="10" xfId="0" applyNumberFormat="1" applyFont="1" applyFill="1" applyBorder="1" applyAlignment="1">
      <alignment horizontal="center" vertical="center"/>
    </xf>
    <xf numFmtId="164" fontId="6" fillId="0" borderId="9" xfId="0" applyNumberFormat="1" applyFont="1" applyFill="1" applyBorder="1" applyAlignment="1">
      <alignment horizontal="center" vertical="center"/>
    </xf>
    <xf numFmtId="164" fontId="6" fillId="0" borderId="11" xfId="0" applyNumberFormat="1" applyFont="1" applyFill="1" applyBorder="1" applyAlignment="1">
      <alignment horizontal="center" vertical="center"/>
    </xf>
    <xf numFmtId="164" fontId="6" fillId="0" borderId="75"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164" fontId="6" fillId="0" borderId="50" xfId="0" applyNumberFormat="1" applyFont="1" applyFill="1" applyBorder="1" applyAlignment="1">
      <alignment horizontal="left" vertical="center" wrapText="1"/>
    </xf>
    <xf numFmtId="49" fontId="6" fillId="0" borderId="8" xfId="0" applyNumberFormat="1" applyFont="1" applyFill="1" applyBorder="1" applyAlignment="1">
      <alignment horizontal="center" vertical="center"/>
    </xf>
    <xf numFmtId="164" fontId="6" fillId="0" borderId="53" xfId="0" applyNumberFormat="1" applyFont="1" applyFill="1" applyBorder="1" applyAlignment="1">
      <alignment horizontal="left" vertical="center" wrapText="1"/>
    </xf>
    <xf numFmtId="49" fontId="6" fillId="0" borderId="50" xfId="0" applyNumberFormat="1" applyFont="1" applyFill="1" applyBorder="1" applyAlignment="1">
      <alignment horizontal="center" vertical="center"/>
    </xf>
    <xf numFmtId="0" fontId="17" fillId="5" borderId="48" xfId="0" applyFont="1" applyFill="1" applyBorder="1" applyAlignment="1">
      <alignment horizontal="center" vertical="top"/>
    </xf>
    <xf numFmtId="164" fontId="5" fillId="5" borderId="32" xfId="0" applyNumberFormat="1" applyFont="1" applyFill="1" applyBorder="1" applyAlignment="1">
      <alignment horizontal="center" vertical="center"/>
    </xf>
    <xf numFmtId="0" fontId="6" fillId="0" borderId="43" xfId="0" applyFont="1" applyBorder="1" applyAlignment="1">
      <alignment horizontal="left" wrapText="1"/>
    </xf>
    <xf numFmtId="164" fontId="6" fillId="0" borderId="41" xfId="0" applyNumberFormat="1" applyFont="1" applyFill="1" applyBorder="1" applyAlignment="1">
      <alignment horizontal="center" vertical="center"/>
    </xf>
    <xf numFmtId="164" fontId="6" fillId="0" borderId="25"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wrapText="1"/>
    </xf>
    <xf numFmtId="164" fontId="6" fillId="4" borderId="51" xfId="0" applyNumberFormat="1" applyFont="1" applyFill="1" applyBorder="1" applyAlignment="1">
      <alignment horizontal="left" vertical="center" wrapText="1"/>
    </xf>
    <xf numFmtId="0" fontId="6" fillId="0" borderId="17" xfId="0" applyFont="1" applyFill="1" applyBorder="1" applyAlignment="1">
      <alignment horizontal="center" vertical="top" wrapText="1"/>
    </xf>
    <xf numFmtId="0" fontId="6" fillId="0" borderId="18" xfId="0" applyFont="1" applyFill="1" applyBorder="1" applyAlignment="1">
      <alignment horizontal="center" vertical="top" wrapText="1"/>
    </xf>
    <xf numFmtId="164" fontId="6" fillId="0" borderId="6"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wrapText="1"/>
    </xf>
    <xf numFmtId="164" fontId="6" fillId="0" borderId="18" xfId="0" applyNumberFormat="1" applyFont="1" applyFill="1" applyBorder="1" applyAlignment="1">
      <alignment horizontal="center" vertical="center"/>
    </xf>
    <xf numFmtId="164" fontId="6" fillId="4" borderId="58" xfId="0" applyNumberFormat="1" applyFont="1" applyFill="1" applyBorder="1" applyAlignment="1">
      <alignment horizontal="left" vertical="center" wrapText="1"/>
    </xf>
    <xf numFmtId="0" fontId="6" fillId="0" borderId="50" xfId="0" applyFont="1" applyFill="1" applyBorder="1" applyAlignment="1">
      <alignment horizontal="center" vertical="top" wrapText="1"/>
    </xf>
    <xf numFmtId="0" fontId="6" fillId="0" borderId="61" xfId="0" applyFont="1" applyFill="1" applyBorder="1" applyAlignment="1">
      <alignment horizontal="center" vertical="top" wrapText="1"/>
    </xf>
    <xf numFmtId="164" fontId="5" fillId="0" borderId="18" xfId="0" applyNumberFormat="1" applyFont="1" applyFill="1" applyBorder="1" applyAlignment="1">
      <alignment horizontal="center" vertical="center" wrapText="1"/>
    </xf>
    <xf numFmtId="164" fontId="5" fillId="0" borderId="18" xfId="0" applyNumberFormat="1" applyFont="1" applyFill="1" applyBorder="1" applyAlignment="1">
      <alignment horizontal="center" vertical="center"/>
    </xf>
    <xf numFmtId="0" fontId="6" fillId="0" borderId="8" xfId="0" applyFont="1" applyBorder="1" applyAlignment="1">
      <alignment horizontal="center" vertical="top"/>
    </xf>
    <xf numFmtId="0" fontId="6" fillId="0" borderId="75" xfId="0" applyFont="1" applyBorder="1" applyAlignment="1">
      <alignment horizontal="center" vertical="top"/>
    </xf>
    <xf numFmtId="164" fontId="6" fillId="0" borderId="28"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5" fillId="0" borderId="58" xfId="0" applyNumberFormat="1" applyFont="1" applyFill="1" applyBorder="1" applyAlignment="1">
      <alignment horizontal="center" vertical="center"/>
    </xf>
    <xf numFmtId="0" fontId="6" fillId="0" borderId="54" xfId="0" applyFont="1" applyBorder="1" applyAlignment="1">
      <alignment horizontal="center" vertical="top"/>
    </xf>
    <xf numFmtId="0" fontId="6" fillId="0" borderId="57" xfId="0" applyFont="1" applyBorder="1" applyAlignment="1">
      <alignment horizontal="center" vertical="top"/>
    </xf>
    <xf numFmtId="0" fontId="6" fillId="0" borderId="54" xfId="0" applyFont="1" applyFill="1" applyBorder="1" applyAlignment="1">
      <alignment horizontal="center" vertical="top" wrapText="1"/>
    </xf>
    <xf numFmtId="164" fontId="5" fillId="5" borderId="52" xfId="0" applyNumberFormat="1" applyFont="1" applyFill="1" applyBorder="1" applyAlignment="1">
      <alignment horizontal="center" vertical="center"/>
    </xf>
    <xf numFmtId="164" fontId="5" fillId="5" borderId="62" xfId="0" applyNumberFormat="1" applyFont="1" applyFill="1" applyBorder="1" applyAlignment="1">
      <alignment horizontal="center" vertical="center"/>
    </xf>
    <xf numFmtId="164" fontId="5" fillId="5" borderId="2" xfId="0" applyNumberFormat="1" applyFont="1" applyFill="1" applyBorder="1" applyAlignment="1">
      <alignment horizontal="center" vertical="center"/>
    </xf>
    <xf numFmtId="164" fontId="5" fillId="5" borderId="12" xfId="0" applyNumberFormat="1" applyFont="1" applyFill="1" applyBorder="1" applyAlignment="1">
      <alignment horizontal="center" vertical="center"/>
    </xf>
    <xf numFmtId="0" fontId="23" fillId="0" borderId="43" xfId="0" applyFont="1" applyBorder="1" applyAlignment="1">
      <alignment wrapText="1"/>
    </xf>
    <xf numFmtId="0" fontId="6" fillId="0" borderId="41" xfId="0" applyFont="1" applyFill="1" applyBorder="1" applyAlignment="1">
      <alignment horizontal="center" vertical="top" wrapText="1"/>
    </xf>
    <xf numFmtId="0" fontId="6" fillId="0" borderId="42" xfId="0" applyFont="1" applyFill="1" applyBorder="1" applyAlignment="1">
      <alignment horizontal="center" vertical="top" wrapText="1"/>
    </xf>
    <xf numFmtId="0" fontId="38" fillId="0" borderId="0" xfId="0" applyFont="1" applyFill="1" applyBorder="1" applyAlignment="1">
      <alignment vertical="top"/>
    </xf>
    <xf numFmtId="0" fontId="22" fillId="0" borderId="0" xfId="0" applyFont="1" applyFill="1" applyBorder="1" applyAlignment="1">
      <alignment horizontal="center" vertical="top" wrapText="1"/>
    </xf>
    <xf numFmtId="164" fontId="6" fillId="0" borderId="20"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top" wrapText="1"/>
    </xf>
    <xf numFmtId="164" fontId="5" fillId="5" borderId="1"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wrapText="1"/>
    </xf>
    <xf numFmtId="164" fontId="6" fillId="0" borderId="5" xfId="0" applyNumberFormat="1" applyFont="1" applyFill="1" applyBorder="1" applyAlignment="1">
      <alignment horizontal="left" vertical="center"/>
    </xf>
    <xf numFmtId="0" fontId="2" fillId="0" borderId="0" xfId="0" applyFont="1" applyFill="1" applyBorder="1" applyAlignment="1">
      <alignment horizontal="center" vertical="top" wrapText="1"/>
    </xf>
    <xf numFmtId="164" fontId="6" fillId="0" borderId="41" xfId="0" applyNumberFormat="1" applyFont="1" applyFill="1" applyBorder="1" applyAlignment="1">
      <alignment horizontal="left" vertical="center" wrapText="1"/>
    </xf>
    <xf numFmtId="0" fontId="6" fillId="0" borderId="41" xfId="0" applyFont="1" applyFill="1" applyBorder="1" applyAlignment="1">
      <alignment horizontal="left" vertical="top" wrapText="1"/>
    </xf>
    <xf numFmtId="164" fontId="5" fillId="3" borderId="3" xfId="0" applyNumberFormat="1" applyFont="1" applyFill="1" applyBorder="1" applyAlignment="1">
      <alignment horizontal="center" vertical="center"/>
    </xf>
    <xf numFmtId="164" fontId="23" fillId="0" borderId="25" xfId="0" applyNumberFormat="1" applyFont="1" applyFill="1" applyBorder="1" applyAlignment="1">
      <alignment horizontal="center" vertical="top"/>
    </xf>
    <xf numFmtId="164" fontId="6" fillId="4" borderId="5" xfId="0" applyNumberFormat="1" applyFont="1" applyFill="1" applyBorder="1" applyAlignment="1">
      <alignment horizontal="center" vertical="top"/>
    </xf>
    <xf numFmtId="164" fontId="5" fillId="0" borderId="7" xfId="0" applyNumberFormat="1" applyFont="1" applyFill="1" applyBorder="1" applyAlignment="1">
      <alignment horizontal="center" vertical="top"/>
    </xf>
    <xf numFmtId="164" fontId="6" fillId="4" borderId="18" xfId="0" applyNumberFormat="1" applyFont="1" applyFill="1" applyBorder="1" applyAlignment="1">
      <alignment horizontal="center" vertical="top"/>
    </xf>
    <xf numFmtId="164" fontId="5" fillId="5" borderId="52" xfId="0" applyNumberFormat="1" applyFont="1" applyFill="1" applyBorder="1" applyAlignment="1">
      <alignment horizontal="center" vertical="top"/>
    </xf>
    <xf numFmtId="164" fontId="5" fillId="5" borderId="62"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9" fontId="2" fillId="0" borderId="27" xfId="0" applyNumberFormat="1" applyFont="1" applyFill="1" applyBorder="1" applyAlignment="1">
      <alignment horizontal="center" vertical="top"/>
    </xf>
    <xf numFmtId="2" fontId="22" fillId="0" borderId="0" xfId="0" applyNumberFormat="1" applyFont="1" applyBorder="1" applyAlignment="1">
      <alignment vertical="top"/>
    </xf>
    <xf numFmtId="164" fontId="23" fillId="0" borderId="7" xfId="0" applyNumberFormat="1" applyFont="1" applyFill="1" applyBorder="1" applyAlignment="1">
      <alignment horizontal="center" vertical="top"/>
    </xf>
    <xf numFmtId="164" fontId="5" fillId="5" borderId="48" xfId="0" applyNumberFormat="1" applyFont="1" applyFill="1" applyBorder="1" applyAlignment="1">
      <alignment horizontal="center" vertical="top"/>
    </xf>
    <xf numFmtId="164" fontId="5" fillId="0" borderId="14" xfId="0" applyNumberFormat="1" applyFont="1" applyFill="1" applyBorder="1" applyAlignment="1">
      <alignment horizontal="center" vertical="top"/>
    </xf>
    <xf numFmtId="0" fontId="2" fillId="0" borderId="27" xfId="0" applyNumberFormat="1" applyFont="1" applyFill="1" applyBorder="1" applyAlignment="1">
      <alignment horizontal="center" vertical="top"/>
    </xf>
    <xf numFmtId="9" fontId="2" fillId="0" borderId="1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1" fontId="2" fillId="0" borderId="15" xfId="0" applyNumberFormat="1" applyFont="1" applyFill="1" applyBorder="1" applyAlignment="1">
      <alignment horizontal="center" vertical="top"/>
    </xf>
    <xf numFmtId="49" fontId="2" fillId="0" borderId="14" xfId="0" applyNumberFormat="1" applyFont="1" applyFill="1" applyBorder="1" applyAlignment="1">
      <alignment horizontal="center" vertical="top"/>
    </xf>
    <xf numFmtId="0" fontId="2" fillId="0" borderId="16" xfId="0" applyNumberFormat="1" applyFont="1" applyFill="1" applyBorder="1" applyAlignment="1">
      <alignment horizontal="center" vertical="top"/>
    </xf>
    <xf numFmtId="9" fontId="2" fillId="0" borderId="13"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164" fontId="5" fillId="2" borderId="3" xfId="0" applyNumberFormat="1" applyFont="1" applyFill="1" applyBorder="1" applyAlignment="1">
      <alignment horizontal="center" vertical="top"/>
    </xf>
    <xf numFmtId="0" fontId="2" fillId="2" borderId="42" xfId="0" applyFont="1" applyFill="1" applyBorder="1" applyAlignment="1">
      <alignment vertical="top"/>
    </xf>
    <xf numFmtId="0" fontId="2" fillId="2" borderId="44" xfId="0" applyFont="1" applyFill="1" applyBorder="1" applyAlignment="1">
      <alignment vertical="top"/>
    </xf>
    <xf numFmtId="0" fontId="18" fillId="0" borderId="14" xfId="0" applyNumberFormat="1" applyFont="1" applyFill="1" applyBorder="1" applyAlignment="1">
      <alignment horizontal="center" vertical="top"/>
    </xf>
    <xf numFmtId="0" fontId="18" fillId="0" borderId="17" xfId="0" applyNumberFormat="1" applyFont="1" applyFill="1" applyBorder="1" applyAlignment="1">
      <alignment horizontal="center" vertical="top"/>
    </xf>
    <xf numFmtId="0" fontId="18" fillId="0" borderId="16" xfId="0" applyNumberFormat="1" applyFont="1" applyFill="1" applyBorder="1" applyAlignment="1">
      <alignment horizontal="center" vertical="top"/>
    </xf>
    <xf numFmtId="0" fontId="18" fillId="0" borderId="19" xfId="0" applyNumberFormat="1" applyFont="1" applyFill="1" applyBorder="1" applyAlignment="1">
      <alignment horizontal="center" vertical="top"/>
    </xf>
    <xf numFmtId="0" fontId="18" fillId="0" borderId="0" xfId="0" applyNumberFormat="1" applyFont="1" applyFill="1" applyBorder="1" applyAlignment="1">
      <alignment horizontal="center" vertical="top"/>
    </xf>
    <xf numFmtId="0" fontId="18" fillId="0" borderId="20" xfId="0" applyNumberFormat="1" applyFont="1" applyFill="1" applyBorder="1" applyAlignment="1">
      <alignment horizontal="center" vertical="top"/>
    </xf>
    <xf numFmtId="0" fontId="7" fillId="0" borderId="36" xfId="0" applyFont="1" applyBorder="1" applyAlignment="1"/>
    <xf numFmtId="0" fontId="7" fillId="0" borderId="35" xfId="0" applyFont="1" applyBorder="1" applyAlignment="1"/>
    <xf numFmtId="0" fontId="7" fillId="0" borderId="37" xfId="0" applyFont="1" applyBorder="1" applyAlignment="1"/>
    <xf numFmtId="0" fontId="7" fillId="0" borderId="54" xfId="0" applyFont="1" applyBorder="1" applyAlignment="1"/>
    <xf numFmtId="0" fontId="7" fillId="0" borderId="41" xfId="0" applyFont="1" applyBorder="1" applyAlignment="1"/>
    <xf numFmtId="0" fontId="18" fillId="0" borderId="14" xfId="0" applyFont="1" applyFill="1" applyBorder="1" applyAlignment="1">
      <alignment horizontal="center" vertical="top"/>
    </xf>
    <xf numFmtId="0" fontId="18" fillId="0" borderId="16" xfId="0" applyFont="1" applyFill="1" applyBorder="1" applyAlignment="1">
      <alignment horizontal="center" vertical="top"/>
    </xf>
    <xf numFmtId="0" fontId="17" fillId="5" borderId="41" xfId="0" applyFont="1" applyFill="1" applyBorder="1" applyAlignment="1">
      <alignment horizontal="center" vertical="top"/>
    </xf>
    <xf numFmtId="164" fontId="5" fillId="5" borderId="40"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164" fontId="5" fillId="5" borderId="39" xfId="0" applyNumberFormat="1" applyFont="1" applyFill="1" applyBorder="1" applyAlignment="1">
      <alignment horizontal="center" vertical="top"/>
    </xf>
    <xf numFmtId="164" fontId="5" fillId="5" borderId="41"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0" fontId="18" fillId="0" borderId="4" xfId="0" applyFont="1" applyFill="1" applyBorder="1" applyAlignment="1">
      <alignment horizontal="center" vertical="top"/>
    </xf>
    <xf numFmtId="0" fontId="18" fillId="0" borderId="59" xfId="0" applyFont="1" applyFill="1" applyBorder="1" applyAlignment="1">
      <alignment horizontal="center" vertical="top"/>
    </xf>
    <xf numFmtId="164" fontId="5" fillId="3" borderId="40" xfId="0" applyNumberFormat="1" applyFont="1" applyFill="1" applyBorder="1" applyAlignment="1">
      <alignment horizontal="center" vertical="top"/>
    </xf>
    <xf numFmtId="164" fontId="5" fillId="2" borderId="77" xfId="0" applyNumberFormat="1" applyFont="1" applyFill="1" applyBorder="1" applyAlignment="1">
      <alignment horizontal="center" vertical="top"/>
    </xf>
    <xf numFmtId="0" fontId="6" fillId="0" borderId="49" xfId="0" applyFont="1" applyFill="1" applyBorder="1" applyAlignment="1">
      <alignment horizontal="center" vertical="top" wrapText="1"/>
    </xf>
    <xf numFmtId="164" fontId="5" fillId="5" borderId="44" xfId="0" applyNumberFormat="1" applyFont="1" applyFill="1" applyBorder="1" applyAlignment="1">
      <alignment horizontal="center" vertical="top"/>
    </xf>
    <xf numFmtId="0" fontId="4" fillId="0" borderId="30" xfId="0" applyNumberFormat="1" applyFont="1" applyFill="1" applyBorder="1" applyAlignment="1">
      <alignment horizontal="center" vertical="top"/>
    </xf>
    <xf numFmtId="0" fontId="4" fillId="0" borderId="42" xfId="0" applyNumberFormat="1" applyFont="1" applyFill="1" applyBorder="1" applyAlignment="1">
      <alignment horizontal="center" vertical="top"/>
    </xf>
    <xf numFmtId="0" fontId="4" fillId="0" borderId="31" xfId="0" applyNumberFormat="1" applyFont="1" applyFill="1" applyBorder="1" applyAlignment="1">
      <alignment horizontal="center" vertical="top"/>
    </xf>
    <xf numFmtId="49" fontId="4" fillId="0" borderId="0" xfId="0" applyNumberFormat="1" applyFont="1" applyFill="1" applyBorder="1" applyAlignment="1">
      <alignment horizontal="left" vertical="top" wrapText="1"/>
    </xf>
    <xf numFmtId="0" fontId="14" fillId="0" borderId="0" xfId="0" applyFont="1" applyBorder="1" applyAlignment="1">
      <alignment horizontal="left" vertical="top" wrapText="1"/>
    </xf>
    <xf numFmtId="0" fontId="32" fillId="0" borderId="5" xfId="0" applyFont="1" applyBorder="1" applyAlignment="1">
      <alignment horizontal="center" vertical="top"/>
    </xf>
    <xf numFmtId="0" fontId="32" fillId="0" borderId="5" xfId="0" applyFont="1" applyFill="1" applyBorder="1" applyAlignment="1">
      <alignment horizontal="center" vertical="top" wrapText="1"/>
    </xf>
    <xf numFmtId="164" fontId="32" fillId="0" borderId="7" xfId="0" applyNumberFormat="1" applyFont="1" applyFill="1" applyBorder="1" applyAlignment="1">
      <alignment horizontal="center" vertical="top"/>
    </xf>
    <xf numFmtId="0" fontId="6" fillId="0" borderId="60" xfId="0" applyFont="1" applyBorder="1" applyAlignment="1">
      <alignment horizontal="left" vertical="top" wrapText="1"/>
    </xf>
    <xf numFmtId="0" fontId="7" fillId="0" borderId="56" xfId="0" applyFont="1" applyBorder="1" applyAlignment="1">
      <alignment vertical="top" wrapText="1"/>
    </xf>
    <xf numFmtId="0" fontId="7" fillId="0" borderId="55" xfId="0" applyFont="1" applyBorder="1" applyAlignment="1">
      <alignment vertical="top" wrapText="1"/>
    </xf>
    <xf numFmtId="164" fontId="21" fillId="0" borderId="61" xfId="0" applyNumberFormat="1" applyFont="1" applyBorder="1" applyAlignment="1">
      <alignment horizontal="center" vertical="top" wrapText="1"/>
    </xf>
    <xf numFmtId="164" fontId="21" fillId="0" borderId="68" xfId="0" applyNumberFormat="1" applyFont="1" applyBorder="1" applyAlignment="1">
      <alignment horizontal="center" vertical="top" wrapText="1"/>
    </xf>
    <xf numFmtId="0" fontId="5" fillId="5" borderId="3" xfId="0" applyFont="1" applyFill="1" applyBorder="1" applyAlignment="1">
      <alignment horizontal="right" vertical="top" wrapText="1"/>
    </xf>
    <xf numFmtId="0" fontId="7" fillId="0" borderId="4" xfId="0" applyFont="1" applyBorder="1" applyAlignment="1">
      <alignment vertical="top" wrapText="1"/>
    </xf>
    <xf numFmtId="0" fontId="7" fillId="0" borderId="59" xfId="0" applyFont="1" applyBorder="1" applyAlignment="1">
      <alignment vertical="top" wrapText="1"/>
    </xf>
    <xf numFmtId="164" fontId="11" fillId="5" borderId="23" xfId="0" applyNumberFormat="1" applyFont="1" applyFill="1" applyBorder="1" applyAlignment="1">
      <alignment horizontal="center" vertical="top" wrapText="1"/>
    </xf>
    <xf numFmtId="164" fontId="11" fillId="5" borderId="24" xfId="0" applyNumberFormat="1" applyFont="1" applyFill="1" applyBorder="1" applyAlignment="1">
      <alignment horizontal="center" vertical="top" wrapText="1"/>
    </xf>
    <xf numFmtId="0" fontId="6" fillId="0" borderId="70" xfId="0" applyFont="1" applyBorder="1" applyAlignment="1">
      <alignment horizontal="left" vertical="top" wrapText="1"/>
    </xf>
    <xf numFmtId="0" fontId="7" fillId="0" borderId="35" xfId="0" applyFont="1" applyBorder="1" applyAlignment="1">
      <alignment vertical="top" wrapText="1"/>
    </xf>
    <xf numFmtId="0" fontId="7" fillId="0" borderId="72" xfId="0" applyFont="1" applyBorder="1" applyAlignment="1">
      <alignment vertical="top" wrapText="1"/>
    </xf>
    <xf numFmtId="164" fontId="21" fillId="0" borderId="53" xfId="0" applyNumberFormat="1" applyFont="1" applyBorder="1" applyAlignment="1">
      <alignment horizontal="center" vertical="top" wrapText="1"/>
    </xf>
    <xf numFmtId="0" fontId="14" fillId="0" borderId="61" xfId="0" applyFont="1" applyBorder="1" applyAlignment="1">
      <alignment horizontal="center" vertical="top" wrapText="1"/>
    </xf>
    <xf numFmtId="0" fontId="14" fillId="0" borderId="68" xfId="0" applyFont="1" applyBorder="1" applyAlignment="1">
      <alignment horizontal="center" vertical="top" wrapText="1"/>
    </xf>
    <xf numFmtId="0" fontId="6" fillId="4" borderId="53" xfId="0" applyFont="1" applyFill="1" applyBorder="1" applyAlignment="1">
      <alignment horizontal="left" vertical="top" wrapText="1"/>
    </xf>
    <xf numFmtId="0" fontId="7" fillId="4" borderId="61" xfId="0" applyFont="1" applyFill="1" applyBorder="1" applyAlignment="1">
      <alignment horizontal="left" vertical="top" wrapText="1"/>
    </xf>
    <xf numFmtId="0" fontId="7" fillId="4" borderId="68" xfId="0" applyFont="1" applyFill="1" applyBorder="1" applyAlignment="1">
      <alignment horizontal="left" vertical="top" wrapText="1"/>
    </xf>
    <xf numFmtId="164" fontId="21" fillId="0" borderId="43" xfId="0" applyNumberFormat="1" applyFont="1" applyBorder="1" applyAlignment="1">
      <alignment horizontal="center" vertical="top" wrapText="1"/>
    </xf>
    <xf numFmtId="0" fontId="14" fillId="0" borderId="42" xfId="0" applyFont="1" applyBorder="1" applyAlignment="1">
      <alignment horizontal="center" vertical="top" wrapText="1"/>
    </xf>
    <xf numFmtId="0" fontId="14" fillId="0" borderId="44" xfId="0" applyFont="1" applyBorder="1" applyAlignment="1">
      <alignment horizontal="center" vertical="top"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164" fontId="20" fillId="6" borderId="32" xfId="0" applyNumberFormat="1" applyFont="1" applyFill="1" applyBorder="1" applyAlignment="1">
      <alignment horizontal="center" vertical="top" wrapText="1"/>
    </xf>
    <xf numFmtId="164" fontId="20" fillId="6" borderId="23" xfId="0" applyNumberFormat="1" applyFont="1" applyFill="1" applyBorder="1" applyAlignment="1">
      <alignment horizontal="center" vertical="top" wrapText="1"/>
    </xf>
    <xf numFmtId="164" fontId="20" fillId="6" borderId="24" xfId="0" applyNumberFormat="1" applyFont="1" applyFill="1" applyBorder="1" applyAlignment="1">
      <alignment horizontal="center" vertical="top" wrapText="1"/>
    </xf>
    <xf numFmtId="0" fontId="6" fillId="0" borderId="53" xfId="0" applyFont="1" applyBorder="1" applyAlignment="1">
      <alignment horizontal="left" vertical="top" wrapText="1"/>
    </xf>
    <xf numFmtId="0" fontId="7" fillId="0" borderId="61" xfId="0" applyFont="1" applyBorder="1" applyAlignment="1">
      <alignment vertical="top" wrapText="1"/>
    </xf>
    <xf numFmtId="0" fontId="7" fillId="0" borderId="68" xfId="0" applyFont="1" applyBorder="1" applyAlignment="1">
      <alignment vertical="top" wrapText="1"/>
    </xf>
    <xf numFmtId="0" fontId="7" fillId="0" borderId="69" xfId="0" applyFont="1" applyBorder="1" applyAlignment="1">
      <alignment vertical="top" wrapText="1"/>
    </xf>
    <xf numFmtId="0" fontId="3" fillId="0" borderId="32" xfId="0" applyFont="1" applyBorder="1" applyAlignment="1">
      <alignment horizontal="center"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7" fillId="0" borderId="37" xfId="0" applyFont="1" applyBorder="1" applyAlignment="1">
      <alignment vertical="top" wrapText="1"/>
    </xf>
    <xf numFmtId="164" fontId="21" fillId="0" borderId="67" xfId="0" applyNumberFormat="1" applyFont="1" applyBorder="1" applyAlignment="1">
      <alignment horizontal="center" vertical="top" wrapText="1"/>
    </xf>
    <xf numFmtId="164" fontId="21" fillId="0" borderId="57" xfId="0" applyNumberFormat="1" applyFont="1" applyBorder="1" applyAlignment="1">
      <alignment horizontal="center" vertical="top" wrapText="1"/>
    </xf>
    <xf numFmtId="164" fontId="21" fillId="0" borderId="63" xfId="0" applyNumberFormat="1" applyFont="1" applyBorder="1" applyAlignment="1">
      <alignment horizontal="center" vertical="top" wrapText="1"/>
    </xf>
    <xf numFmtId="49" fontId="5" fillId="3" borderId="2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6" borderId="23" xfId="0" applyNumberFormat="1" applyFont="1" applyFill="1" applyBorder="1" applyAlignment="1">
      <alignment horizontal="right" vertical="top"/>
    </xf>
    <xf numFmtId="0" fontId="2" fillId="6" borderId="52" xfId="0" applyFont="1" applyFill="1" applyBorder="1" applyAlignment="1">
      <alignment horizontal="center" vertical="top"/>
    </xf>
    <xf numFmtId="0" fontId="2" fillId="6" borderId="21" xfId="0" applyFont="1" applyFill="1" applyBorder="1" applyAlignment="1">
      <alignment horizontal="center" vertical="top"/>
    </xf>
    <xf numFmtId="0" fontId="2" fillId="6" borderId="47" xfId="0" applyFont="1" applyFill="1" applyBorder="1" applyAlignment="1">
      <alignment horizontal="center" vertical="top"/>
    </xf>
    <xf numFmtId="49" fontId="4" fillId="0" borderId="66" xfId="0" applyNumberFormat="1" applyFont="1" applyFill="1" applyBorder="1" applyAlignment="1">
      <alignment horizontal="left" vertical="top" wrapText="1"/>
    </xf>
    <xf numFmtId="0" fontId="14" fillId="0" borderId="66" xfId="0" applyFont="1" applyBorder="1" applyAlignment="1">
      <alignment horizontal="left" vertical="top" wrapText="1"/>
    </xf>
    <xf numFmtId="49" fontId="19" fillId="0" borderId="0" xfId="0" applyNumberFormat="1" applyFont="1" applyFill="1" applyBorder="1" applyAlignment="1">
      <alignment horizontal="center" vertical="top" wrapText="1"/>
    </xf>
    <xf numFmtId="0" fontId="7" fillId="0" borderId="0" xfId="0" applyFont="1" applyAlignment="1">
      <alignment vertical="top" wrapText="1"/>
    </xf>
    <xf numFmtId="49" fontId="5" fillId="0" borderId="26" xfId="0" applyNumberFormat="1" applyFont="1" applyBorder="1" applyAlignment="1">
      <alignment horizontal="center" vertical="top" wrapText="1"/>
    </xf>
    <xf numFmtId="0" fontId="7" fillId="0" borderId="30" xfId="0" applyFont="1" applyBorder="1" applyAlignment="1">
      <alignment horizontal="center" vertical="top" wrapText="1"/>
    </xf>
    <xf numFmtId="0" fontId="4" fillId="0" borderId="27" xfId="0" applyFont="1" applyFill="1" applyBorder="1" applyAlignment="1">
      <alignment horizontal="left" vertical="top" wrapText="1"/>
    </xf>
    <xf numFmtId="0" fontId="4" fillId="0" borderId="31" xfId="0" applyFont="1" applyFill="1" applyBorder="1" applyAlignment="1">
      <alignment horizontal="left" vertical="top" wrapText="1"/>
    </xf>
    <xf numFmtId="49" fontId="16" fillId="0" borderId="5"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49" xfId="0" applyNumberFormat="1" applyFont="1" applyBorder="1" applyAlignment="1">
      <alignment horizontal="center" vertical="top" wrapText="1"/>
    </xf>
    <xf numFmtId="0" fontId="7" fillId="0" borderId="41" xfId="0" applyFont="1" applyBorder="1" applyAlignment="1">
      <alignment horizontal="center" vertical="top" wrapText="1"/>
    </xf>
    <xf numFmtId="0" fontId="4" fillId="0" borderId="33" xfId="0" applyFont="1" applyBorder="1" applyAlignment="1">
      <alignment horizontal="left" vertical="top" wrapText="1"/>
    </xf>
    <xf numFmtId="0" fontId="7" fillId="0" borderId="38" xfId="0" applyFont="1" applyBorder="1" applyAlignment="1">
      <alignmen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0" fontId="6" fillId="0" borderId="33" xfId="0" applyFont="1" applyBorder="1" applyAlignment="1">
      <alignment horizontal="left" vertical="top" wrapText="1"/>
    </xf>
    <xf numFmtId="0" fontId="47" fillId="0" borderId="38" xfId="0" applyFont="1" applyBorder="1" applyAlignment="1">
      <alignment vertical="top" wrapText="1"/>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30" xfId="0" applyNumberFormat="1" applyFont="1" applyFill="1" applyBorder="1" applyAlignment="1">
      <alignment horizontal="right" vertical="top"/>
    </xf>
    <xf numFmtId="49" fontId="5" fillId="3" borderId="59" xfId="0" applyNumberFormat="1" applyFont="1" applyFill="1" applyBorder="1" applyAlignment="1">
      <alignment horizontal="right" vertical="top"/>
    </xf>
    <xf numFmtId="49" fontId="5" fillId="2" borderId="4" xfId="0" applyNumberFormat="1" applyFont="1" applyFill="1" applyBorder="1" applyAlignment="1">
      <alignment horizontal="right" vertical="top"/>
    </xf>
    <xf numFmtId="49" fontId="5" fillId="2" borderId="59" xfId="0" applyNumberFormat="1" applyFont="1" applyFill="1" applyBorder="1" applyAlignment="1">
      <alignment horizontal="right" vertical="top"/>
    </xf>
    <xf numFmtId="49" fontId="5" fillId="0" borderId="19" xfId="0" applyNumberFormat="1" applyFont="1" applyBorder="1" applyAlignment="1">
      <alignment horizontal="center" vertical="top" wrapText="1"/>
    </xf>
    <xf numFmtId="0" fontId="7" fillId="0" borderId="19" xfId="0" applyFont="1" applyBorder="1" applyAlignment="1">
      <alignment horizontal="center" vertical="top" wrapText="1"/>
    </xf>
    <xf numFmtId="0" fontId="4" fillId="0" borderId="20" xfId="0" applyFont="1" applyFill="1" applyBorder="1" applyAlignment="1">
      <alignment horizontal="left" vertical="top" wrapText="1"/>
    </xf>
    <xf numFmtId="49" fontId="16" fillId="0" borderId="18"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8" xfId="0" applyNumberFormat="1" applyFont="1" applyBorder="1" applyAlignment="1">
      <alignment horizontal="center" vertical="top" wrapText="1"/>
    </xf>
    <xf numFmtId="0" fontId="7" fillId="0" borderId="18" xfId="0" applyFont="1" applyBorder="1" applyAlignment="1">
      <alignment horizontal="center" vertical="top" wrapText="1"/>
    </xf>
    <xf numFmtId="0" fontId="6" fillId="0" borderId="49" xfId="0" applyFont="1" applyFill="1" applyBorder="1" applyAlignment="1">
      <alignment horizontal="center" vertical="top" wrapText="1"/>
    </xf>
    <xf numFmtId="0" fontId="6" fillId="0" borderId="18" xfId="0" applyFont="1" applyFill="1" applyBorder="1" applyAlignment="1">
      <alignment horizontal="center" vertical="top" wrapText="1"/>
    </xf>
    <xf numFmtId="0" fontId="7" fillId="0" borderId="54" xfId="0" applyFont="1" applyBorder="1" applyAlignment="1">
      <alignment horizontal="center" vertical="top" wrapText="1"/>
    </xf>
    <xf numFmtId="0" fontId="23" fillId="0" borderId="33" xfId="0" applyNumberFormat="1" applyFont="1" applyFill="1" applyBorder="1" applyAlignment="1">
      <alignment horizontal="left" vertical="top" wrapText="1"/>
    </xf>
    <xf numFmtId="0" fontId="0" fillId="0" borderId="38" xfId="0" applyBorder="1" applyAlignment="1">
      <alignment horizontal="left" vertical="top" wrapText="1"/>
    </xf>
    <xf numFmtId="0" fontId="23" fillId="0" borderId="33" xfId="0" applyFont="1" applyFill="1" applyBorder="1" applyAlignment="1">
      <alignment vertical="top" wrapText="1"/>
    </xf>
    <xf numFmtId="0" fontId="0" fillId="0" borderId="38" xfId="0" applyBorder="1" applyAlignment="1">
      <alignment vertical="top" wrapText="1"/>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66" xfId="0" applyNumberFormat="1" applyFont="1" applyFill="1" applyBorder="1" applyAlignment="1">
      <alignment horizontal="left" vertical="top"/>
    </xf>
    <xf numFmtId="49" fontId="5" fillId="3" borderId="73" xfId="0" applyNumberFormat="1" applyFont="1" applyFill="1" applyBorder="1" applyAlignment="1">
      <alignment horizontal="left" vertical="top"/>
    </xf>
    <xf numFmtId="49" fontId="5" fillId="2" borderId="51" xfId="0" applyNumberFormat="1" applyFont="1" applyFill="1" applyBorder="1" applyAlignment="1">
      <alignment horizontal="center" vertical="top"/>
    </xf>
    <xf numFmtId="49" fontId="5" fillId="2" borderId="52"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25" xfId="0" applyFont="1" applyFill="1" applyBorder="1" applyAlignment="1">
      <alignment vertical="top" wrapText="1"/>
    </xf>
    <xf numFmtId="0" fontId="4" fillId="0" borderId="62" xfId="0" applyFont="1" applyFill="1" applyBorder="1" applyAlignment="1">
      <alignment vertical="top" wrapText="1"/>
    </xf>
    <xf numFmtId="49" fontId="2" fillId="0" borderId="5" xfId="0" applyNumberFormat="1" applyFont="1" applyBorder="1" applyAlignment="1">
      <alignment horizontal="center" vertical="top"/>
    </xf>
    <xf numFmtId="0" fontId="6" fillId="0" borderId="66" xfId="0" applyFont="1" applyFill="1" applyBorder="1" applyAlignment="1">
      <alignment horizontal="left" vertical="top" wrapText="1"/>
    </xf>
    <xf numFmtId="0" fontId="6" fillId="0" borderId="42" xfId="0" applyFont="1" applyFill="1" applyBorder="1" applyAlignment="1">
      <alignment horizontal="left" vertical="top" wrapText="1"/>
    </xf>
    <xf numFmtId="0" fontId="6" fillId="0" borderId="64" xfId="0" applyFont="1" applyFill="1" applyBorder="1" applyAlignment="1">
      <alignment horizontal="left" vertical="top" wrapText="1"/>
    </xf>
    <xf numFmtId="0" fontId="7" fillId="0" borderId="40" xfId="0" applyFont="1" applyFill="1" applyBorder="1" applyAlignment="1">
      <alignment horizontal="left" vertical="top" wrapText="1"/>
    </xf>
    <xf numFmtId="49" fontId="5" fillId="3" borderId="24" xfId="0" applyNumberFormat="1" applyFont="1" applyFill="1" applyBorder="1" applyAlignment="1">
      <alignment horizontal="left" vertical="top"/>
    </xf>
    <xf numFmtId="49" fontId="5" fillId="2" borderId="58"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0" borderId="19" xfId="0" applyNumberFormat="1" applyFont="1" applyBorder="1" applyAlignment="1">
      <alignment horizontal="center" vertical="top"/>
    </xf>
    <xf numFmtId="0" fontId="4" fillId="0" borderId="7" xfId="0" applyFont="1" applyFill="1" applyBorder="1" applyAlignment="1">
      <alignment vertical="top" wrapText="1"/>
    </xf>
    <xf numFmtId="49" fontId="2" fillId="0" borderId="50" xfId="0" applyNumberFormat="1" applyFont="1" applyBorder="1" applyAlignment="1">
      <alignment horizontal="center" vertical="top"/>
    </xf>
    <xf numFmtId="0" fontId="6" fillId="0" borderId="28" xfId="0" applyFont="1" applyFill="1" applyBorder="1" applyAlignment="1">
      <alignment horizontal="left" vertical="top" wrapText="1"/>
    </xf>
    <xf numFmtId="0" fontId="6" fillId="0" borderId="40" xfId="0" applyFont="1" applyFill="1" applyBorder="1" applyAlignment="1">
      <alignment horizontal="left" vertical="top" wrapText="1"/>
    </xf>
    <xf numFmtId="49" fontId="2" fillId="0" borderId="63" xfId="0" applyNumberFormat="1" applyFont="1" applyBorder="1" applyAlignment="1">
      <alignment horizontal="center" vertical="top"/>
    </xf>
    <xf numFmtId="49" fontId="2" fillId="0" borderId="47" xfId="0" applyNumberFormat="1" applyFont="1" applyBorder="1" applyAlignment="1">
      <alignment horizontal="center" vertical="top"/>
    </xf>
    <xf numFmtId="49" fontId="2" fillId="0" borderId="5" xfId="0" applyNumberFormat="1" applyFont="1" applyBorder="1" applyAlignment="1">
      <alignment horizontal="center" vertical="top" wrapText="1"/>
    </xf>
    <xf numFmtId="1" fontId="6" fillId="0" borderId="33" xfId="0" applyNumberFormat="1" applyFont="1" applyFill="1" applyBorder="1" applyAlignment="1">
      <alignment horizontal="left" vertical="top" wrapText="1"/>
    </xf>
    <xf numFmtId="0" fontId="21" fillId="0" borderId="6" xfId="0" applyFont="1" applyBorder="1" applyAlignment="1">
      <alignment vertical="top" wrapText="1"/>
    </xf>
    <xf numFmtId="0" fontId="21" fillId="0" borderId="38" xfId="0" applyFont="1" applyBorder="1" applyAlignment="1">
      <alignment vertical="top" wrapText="1"/>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65" xfId="0" applyNumberFormat="1" applyFont="1" applyBorder="1" applyAlignment="1">
      <alignment horizontal="center" vertical="top"/>
    </xf>
    <xf numFmtId="49" fontId="2" fillId="0" borderId="43" xfId="0" applyNumberFormat="1" applyFont="1" applyBorder="1" applyAlignment="1">
      <alignment horizontal="center" vertical="top"/>
    </xf>
    <xf numFmtId="49" fontId="2" fillId="0" borderId="58" xfId="0" applyNumberFormat="1" applyFont="1" applyBorder="1" applyAlignment="1">
      <alignment horizontal="center" vertical="top"/>
    </xf>
    <xf numFmtId="0" fontId="6" fillId="0" borderId="78" xfId="0" applyFont="1" applyBorder="1" applyAlignment="1">
      <alignment vertical="top" wrapText="1"/>
    </xf>
    <xf numFmtId="0" fontId="21" fillId="0" borderId="67" xfId="0" applyFont="1" applyBorder="1" applyAlignment="1">
      <alignment vertical="top" wrapText="1"/>
    </xf>
    <xf numFmtId="49" fontId="16" fillId="0" borderId="49" xfId="0" applyNumberFormat="1" applyFont="1" applyBorder="1" applyAlignment="1">
      <alignment horizontal="center" vertical="top"/>
    </xf>
    <xf numFmtId="49" fontId="16" fillId="0" borderId="41" xfId="0" applyNumberFormat="1" applyFont="1" applyBorder="1" applyAlignment="1">
      <alignment horizontal="center" vertical="top"/>
    </xf>
    <xf numFmtId="49" fontId="2" fillId="0" borderId="49" xfId="0" applyNumberFormat="1" applyFont="1" applyBorder="1" applyAlignment="1">
      <alignment horizontal="center" vertical="top"/>
    </xf>
    <xf numFmtId="49" fontId="2" fillId="0" borderId="18" xfId="0" applyNumberFormat="1" applyFont="1" applyBorder="1" applyAlignment="1">
      <alignment horizontal="center" vertical="top"/>
    </xf>
    <xf numFmtId="49" fontId="2" fillId="0" borderId="41" xfId="0" applyNumberFormat="1" applyFont="1" applyBorder="1" applyAlignment="1">
      <alignment horizontal="center" vertical="top"/>
    </xf>
    <xf numFmtId="164" fontId="6" fillId="0" borderId="49" xfId="0" applyNumberFormat="1" applyFont="1" applyFill="1" applyBorder="1" applyAlignment="1">
      <alignment horizontal="left" vertical="center" wrapText="1"/>
    </xf>
    <xf numFmtId="164" fontId="6" fillId="0" borderId="18" xfId="0" applyNumberFormat="1" applyFont="1" applyFill="1" applyBorder="1" applyAlignment="1">
      <alignment horizontal="left" vertical="center" wrapText="1"/>
    </xf>
    <xf numFmtId="164" fontId="6" fillId="0" borderId="41" xfId="0" applyNumberFormat="1" applyFont="1" applyFill="1" applyBorder="1" applyAlignment="1">
      <alignment horizontal="left" vertical="center"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5" fillId="3" borderId="4" xfId="0" applyFont="1" applyFill="1" applyBorder="1" applyAlignment="1">
      <alignment horizontal="left" vertical="top" wrapText="1"/>
    </xf>
    <xf numFmtId="0" fontId="5" fillId="3" borderId="59" xfId="0" applyFont="1"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0"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71" xfId="0" applyNumberFormat="1" applyFont="1" applyFill="1" applyBorder="1" applyAlignment="1">
      <alignment horizontal="center" vertical="top"/>
    </xf>
    <xf numFmtId="49" fontId="5" fillId="3" borderId="62" xfId="0" applyNumberFormat="1" applyFont="1" applyFill="1" applyBorder="1" applyAlignment="1">
      <alignment horizontal="center" vertical="top"/>
    </xf>
    <xf numFmtId="49" fontId="5" fillId="0" borderId="9" xfId="0" applyNumberFormat="1" applyFont="1" applyBorder="1" applyAlignment="1">
      <alignment horizontal="center" vertical="top"/>
    </xf>
    <xf numFmtId="0" fontId="4" fillId="0" borderId="34"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39" xfId="0" applyFont="1" applyFill="1" applyBorder="1" applyAlignment="1">
      <alignment horizontal="left" vertical="top" wrapText="1"/>
    </xf>
    <xf numFmtId="49" fontId="2" fillId="0" borderId="51" xfId="0" applyNumberFormat="1" applyFont="1" applyBorder="1" applyAlignment="1">
      <alignment horizontal="center" vertical="top"/>
    </xf>
    <xf numFmtId="49" fontId="2" fillId="0" borderId="78" xfId="0" applyNumberFormat="1" applyFont="1" applyBorder="1" applyAlignment="1">
      <alignment horizontal="center" vertical="top"/>
    </xf>
    <xf numFmtId="49" fontId="2" fillId="0" borderId="52" xfId="0" applyNumberFormat="1" applyFont="1" applyBorder="1" applyAlignment="1">
      <alignment horizontal="center" vertical="top"/>
    </xf>
    <xf numFmtId="0" fontId="2" fillId="0" borderId="66"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2" fillId="0" borderId="49"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1" xfId="0" applyFont="1" applyBorder="1" applyAlignment="1">
      <alignment horizontal="center" vertical="center" textRotation="90" wrapText="1"/>
    </xf>
    <xf numFmtId="0" fontId="5" fillId="0" borderId="51" xfId="0" applyFont="1" applyBorder="1" applyAlignment="1">
      <alignment horizontal="center" vertical="center"/>
    </xf>
    <xf numFmtId="0" fontId="5" fillId="0" borderId="17" xfId="0" applyFont="1" applyBorder="1" applyAlignment="1">
      <alignment horizontal="center" vertical="center"/>
    </xf>
    <xf numFmtId="0" fontId="5" fillId="0" borderId="45"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8" xfId="0" applyFont="1" applyBorder="1" applyAlignment="1">
      <alignment horizontal="center" vertical="center" textRotation="90" wrapText="1"/>
    </xf>
    <xf numFmtId="0" fontId="2" fillId="0" borderId="56" xfId="0" applyFont="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8" xfId="0" applyFont="1" applyBorder="1" applyAlignment="1">
      <alignment horizontal="center" vertical="center" wrapText="1"/>
    </xf>
    <xf numFmtId="0" fontId="2" fillId="0" borderId="35" xfId="0" applyFont="1" applyBorder="1" applyAlignment="1">
      <alignment horizontal="center" vertical="center"/>
    </xf>
    <xf numFmtId="0" fontId="2" fillId="0" borderId="72" xfId="0" applyFont="1" applyBorder="1" applyAlignment="1">
      <alignment horizontal="center" vertical="center"/>
    </xf>
    <xf numFmtId="0" fontId="4" fillId="0" borderId="0" xfId="0" applyFont="1" applyAlignment="1">
      <alignment wrapText="1"/>
    </xf>
    <xf numFmtId="0" fontId="0" fillId="0" borderId="0" xfId="0" applyAlignment="1">
      <alignment wrapText="1"/>
    </xf>
    <xf numFmtId="0" fontId="10"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0"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6"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49"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1" xfId="0" applyNumberFormat="1"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15" xfId="0" applyFont="1" applyFill="1" applyBorder="1" applyAlignment="1">
      <alignment horizontal="center" vertical="center" textRotation="90" wrapText="1"/>
    </xf>
    <xf numFmtId="0" fontId="2" fillId="0" borderId="60"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2" fillId="0" borderId="14" xfId="0" applyFont="1" applyFill="1" applyBorder="1" applyAlignment="1">
      <alignment horizontal="center" vertical="center" textRotation="90" wrapText="1"/>
    </xf>
    <xf numFmtId="0" fontId="2" fillId="0" borderId="56"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49"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1"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0" fontId="2" fillId="0" borderId="49"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1" xfId="0" applyFont="1" applyFill="1" applyBorder="1" applyAlignment="1">
      <alignment horizontal="center" vertical="center" textRotation="90"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66"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6" fillId="0" borderId="49"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1" xfId="0" applyFont="1" applyFill="1" applyBorder="1" applyAlignment="1">
      <alignment horizontal="center" vertical="center" textRotation="90" wrapText="1"/>
    </xf>
    <xf numFmtId="0" fontId="5" fillId="0" borderId="51"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5"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8" xfId="0" applyFont="1" applyFill="1" applyBorder="1" applyAlignment="1">
      <alignment horizontal="center" vertical="center" textRotation="90" wrapText="1"/>
    </xf>
    <xf numFmtId="0" fontId="2" fillId="0" borderId="56"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2" fillId="0" borderId="35" xfId="0" applyFont="1" applyFill="1" applyBorder="1" applyAlignment="1">
      <alignment horizontal="center" vertical="center"/>
    </xf>
    <xf numFmtId="0" fontId="2" fillId="0" borderId="72" xfId="0" applyFont="1" applyFill="1" applyBorder="1" applyAlignment="1">
      <alignment horizontal="center" vertical="center"/>
    </xf>
    <xf numFmtId="0" fontId="7" fillId="0" borderId="0" xfId="0" applyFont="1" applyFill="1" applyBorder="1" applyAlignment="1">
      <alignment horizontal="left" wrapText="1"/>
    </xf>
    <xf numFmtId="49" fontId="5" fillId="7" borderId="51" xfId="0" applyNumberFormat="1" applyFont="1" applyFill="1" applyBorder="1" applyAlignment="1">
      <alignment horizontal="center" vertical="top"/>
    </xf>
    <xf numFmtId="49" fontId="5" fillId="7" borderId="58" xfId="0" applyNumberFormat="1" applyFont="1" applyFill="1" applyBorder="1" applyAlignment="1">
      <alignment horizontal="center" vertical="top"/>
    </xf>
    <xf numFmtId="49" fontId="5" fillId="7" borderId="52" xfId="0" applyNumberFormat="1" applyFont="1" applyFill="1" applyBorder="1" applyAlignment="1">
      <alignment horizontal="center" vertical="top"/>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5" fillId="0" borderId="14"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49" fontId="16" fillId="0" borderId="5" xfId="0" applyNumberFormat="1" applyFont="1" applyFill="1" applyBorder="1" applyAlignment="1">
      <alignment horizontal="center" vertical="top"/>
    </xf>
    <xf numFmtId="49" fontId="16"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4"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0" fontId="5" fillId="8" borderId="4" xfId="0" applyFont="1" applyFill="1" applyBorder="1" applyAlignment="1">
      <alignment horizontal="left" vertical="top" wrapText="1"/>
    </xf>
    <xf numFmtId="0" fontId="5" fillId="8" borderId="59" xfId="0" applyFont="1" applyFill="1" applyBorder="1" applyAlignment="1">
      <alignment horizontal="left" vertical="top" wrapText="1"/>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2" xfId="0" applyFont="1" applyFill="1" applyBorder="1" applyAlignment="1">
      <alignment vertical="top" wrapText="1"/>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0" fontId="4" fillId="0" borderId="16" xfId="0" applyFont="1" applyFill="1" applyBorder="1" applyAlignment="1">
      <alignment vertical="top" wrapText="1"/>
    </xf>
    <xf numFmtId="0" fontId="4" fillId="0" borderId="20" xfId="0" applyFont="1" applyFill="1" applyBorder="1" applyAlignment="1">
      <alignment vertical="top" wrapText="1"/>
    </xf>
    <xf numFmtId="0" fontId="4" fillId="0" borderId="2" xfId="0" applyFont="1" applyFill="1" applyBorder="1" applyAlignment="1">
      <alignment vertical="top" wrapText="1"/>
    </xf>
    <xf numFmtId="49" fontId="2" fillId="0" borderId="18" xfId="0" applyNumberFormat="1" applyFont="1" applyFill="1" applyBorder="1" applyAlignment="1">
      <alignment horizontal="center" vertical="top"/>
    </xf>
    <xf numFmtId="49" fontId="5" fillId="8" borderId="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59" xfId="0" applyNumberFormat="1" applyFont="1" applyFill="1" applyBorder="1" applyAlignment="1">
      <alignment horizontal="right" vertical="top"/>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49" fontId="2" fillId="0" borderId="5" xfId="0" applyNumberFormat="1" applyFont="1" applyFill="1" applyBorder="1" applyAlignment="1">
      <alignment horizontal="center" vertical="top" wrapText="1"/>
    </xf>
    <xf numFmtId="49" fontId="5" fillId="7" borderId="4" xfId="0" applyNumberFormat="1" applyFont="1" applyFill="1" applyBorder="1" applyAlignment="1">
      <alignment horizontal="right" vertical="top"/>
    </xf>
    <xf numFmtId="49" fontId="5" fillId="7" borderId="59" xfId="0" applyNumberFormat="1" applyFont="1" applyFill="1" applyBorder="1" applyAlignment="1">
      <alignment horizontal="right" vertical="top"/>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0" fontId="4" fillId="0" borderId="34" xfId="0" applyFont="1" applyFill="1" applyBorder="1" applyAlignment="1">
      <alignment vertical="top" wrapText="1"/>
    </xf>
    <xf numFmtId="0" fontId="14" fillId="0" borderId="7" xfId="0" applyFont="1" applyFill="1" applyBorder="1" applyAlignment="1">
      <alignment vertical="top" wrapText="1"/>
    </xf>
    <xf numFmtId="0" fontId="14" fillId="0" borderId="39"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4" fillId="0" borderId="28" xfId="0" applyFont="1" applyFill="1" applyBorder="1" applyAlignment="1">
      <alignment horizontal="center" vertical="top" wrapText="1"/>
    </xf>
    <xf numFmtId="0" fontId="14" fillId="0" borderId="40" xfId="0" applyFont="1" applyFill="1" applyBorder="1" applyAlignment="1">
      <alignment horizontal="center" vertical="top" wrapText="1"/>
    </xf>
    <xf numFmtId="0" fontId="4" fillId="11" borderId="49" xfId="0" applyFont="1" applyFill="1" applyBorder="1" applyAlignment="1">
      <alignment vertical="top" wrapText="1"/>
    </xf>
    <xf numFmtId="0" fontId="14" fillId="11" borderId="54" xfId="0" applyFont="1" applyFill="1" applyBorder="1" applyAlignment="1">
      <alignment vertical="top" wrapText="1"/>
    </xf>
    <xf numFmtId="0" fontId="4" fillId="11" borderId="8" xfId="0" applyFont="1" applyFill="1" applyBorder="1" applyAlignment="1">
      <alignment vertical="top" wrapText="1"/>
    </xf>
    <xf numFmtId="0" fontId="41" fillId="0" borderId="25" xfId="0" applyFont="1" applyFill="1" applyBorder="1" applyAlignment="1">
      <alignment vertical="top" wrapText="1"/>
    </xf>
    <xf numFmtId="0" fontId="41" fillId="0" borderId="7" xfId="0" applyFont="1" applyFill="1" applyBorder="1" applyAlignment="1">
      <alignment vertical="top" wrapText="1"/>
    </xf>
    <xf numFmtId="0" fontId="41" fillId="0" borderId="62" xfId="0" applyFont="1" applyFill="1" applyBorder="1" applyAlignment="1">
      <alignment vertical="top" wrapText="1"/>
    </xf>
    <xf numFmtId="0" fontId="4" fillId="0" borderId="27" xfId="0" applyFont="1" applyFill="1" applyBorder="1" applyAlignment="1">
      <alignment vertical="top" wrapText="1"/>
    </xf>
    <xf numFmtId="0" fontId="4" fillId="0" borderId="31" xfId="0" applyFont="1" applyFill="1" applyBorder="1" applyAlignment="1">
      <alignment vertical="top" wrapText="1"/>
    </xf>
    <xf numFmtId="49" fontId="2" fillId="0" borderId="49"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2" fillId="0" borderId="41" xfId="0" applyNumberFormat="1" applyFont="1" applyFill="1" applyBorder="1" applyAlignment="1">
      <alignment horizontal="center" vertical="top" wrapText="1"/>
    </xf>
    <xf numFmtId="0" fontId="4" fillId="0" borderId="33" xfId="0" applyFont="1" applyFill="1" applyBorder="1" applyAlignment="1">
      <alignment horizontal="left" vertical="top" wrapText="1"/>
    </xf>
    <xf numFmtId="0" fontId="14" fillId="0" borderId="70" xfId="0" applyFont="1" applyFill="1" applyBorder="1" applyAlignment="1">
      <alignment horizontal="left" vertical="top" wrapText="1"/>
    </xf>
    <xf numFmtId="0" fontId="2" fillId="13" borderId="52" xfId="0" applyFont="1" applyFill="1" applyBorder="1" applyAlignment="1">
      <alignment horizontal="center" vertical="top"/>
    </xf>
    <xf numFmtId="0" fontId="2" fillId="13" borderId="21" xfId="0" applyFont="1" applyFill="1" applyBorder="1" applyAlignment="1">
      <alignment horizontal="center" vertical="top"/>
    </xf>
    <xf numFmtId="0" fontId="2" fillId="13" borderId="47" xfId="0" applyFont="1" applyFill="1" applyBorder="1" applyAlignment="1">
      <alignment horizontal="center" vertical="top"/>
    </xf>
    <xf numFmtId="0" fontId="3" fillId="0" borderId="32" xfId="0" applyFont="1" applyFill="1" applyBorder="1" applyAlignment="1">
      <alignment horizontal="center" vertical="center"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5" fillId="13" borderId="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164" fontId="20" fillId="13" borderId="32" xfId="0" applyNumberFormat="1" applyFont="1" applyFill="1" applyBorder="1" applyAlignment="1">
      <alignment horizontal="center" vertical="top" wrapText="1"/>
    </xf>
    <xf numFmtId="164" fontId="20" fillId="13" borderId="23" xfId="0" applyNumberFormat="1" applyFont="1" applyFill="1" applyBorder="1" applyAlignment="1">
      <alignment horizontal="center" vertical="top" wrapText="1"/>
    </xf>
    <xf numFmtId="164" fontId="20" fillId="13" borderId="24" xfId="0" applyNumberFormat="1" applyFont="1" applyFill="1" applyBorder="1" applyAlignment="1">
      <alignment horizontal="center" vertical="top" wrapText="1"/>
    </xf>
    <xf numFmtId="0" fontId="6" fillId="0" borderId="70" xfId="0" applyFont="1" applyFill="1" applyBorder="1" applyAlignment="1">
      <alignment horizontal="left" vertical="top" wrapText="1"/>
    </xf>
    <xf numFmtId="0" fontId="7" fillId="0" borderId="35" xfId="0" applyFont="1" applyFill="1" applyBorder="1" applyAlignment="1">
      <alignment vertical="top" wrapText="1"/>
    </xf>
    <xf numFmtId="0" fontId="7" fillId="0" borderId="37" xfId="0" applyFont="1" applyFill="1" applyBorder="1" applyAlignment="1">
      <alignment vertical="top" wrapText="1"/>
    </xf>
    <xf numFmtId="164" fontId="21" fillId="0" borderId="67" xfId="0" applyNumberFormat="1" applyFont="1" applyFill="1" applyBorder="1" applyAlignment="1">
      <alignment horizontal="center" vertical="top" wrapText="1"/>
    </xf>
    <xf numFmtId="164" fontId="21" fillId="0" borderId="57" xfId="0" applyNumberFormat="1" applyFont="1" applyFill="1" applyBorder="1" applyAlignment="1">
      <alignment horizontal="center" vertical="top" wrapText="1"/>
    </xf>
    <xf numFmtId="164" fontId="21" fillId="0" borderId="63" xfId="0" applyNumberFormat="1" applyFont="1" applyFill="1" applyBorder="1" applyAlignment="1">
      <alignment horizontal="center" vertical="top" wrapText="1"/>
    </xf>
    <xf numFmtId="0" fontId="6" fillId="0" borderId="53" xfId="0" applyFont="1" applyFill="1" applyBorder="1" applyAlignment="1">
      <alignment horizontal="left" vertical="top" wrapText="1"/>
    </xf>
    <xf numFmtId="0" fontId="7" fillId="0" borderId="61" xfId="0" applyFont="1" applyFill="1" applyBorder="1" applyAlignment="1">
      <alignment vertical="top" wrapText="1"/>
    </xf>
    <xf numFmtId="0" fontId="7" fillId="0" borderId="68" xfId="0" applyFont="1" applyFill="1" applyBorder="1" applyAlignment="1">
      <alignment vertical="top" wrapText="1"/>
    </xf>
    <xf numFmtId="164" fontId="21" fillId="0" borderId="53" xfId="0" applyNumberFormat="1" applyFont="1" applyFill="1" applyBorder="1" applyAlignment="1">
      <alignment horizontal="center" vertical="top" wrapText="1"/>
    </xf>
    <xf numFmtId="164" fontId="21" fillId="0" borderId="61" xfId="0" applyNumberFormat="1" applyFont="1" applyFill="1" applyBorder="1" applyAlignment="1">
      <alignment horizontal="center" vertical="top" wrapText="1"/>
    </xf>
    <xf numFmtId="164" fontId="21" fillId="0" borderId="68" xfId="0" applyNumberFormat="1" applyFont="1" applyFill="1" applyBorder="1" applyAlignment="1">
      <alignment horizontal="center" vertical="top" wrapText="1"/>
    </xf>
    <xf numFmtId="49" fontId="5" fillId="13" borderId="23" xfId="0" applyNumberFormat="1" applyFont="1" applyFill="1" applyBorder="1" applyAlignment="1">
      <alignment horizontal="right" vertical="top"/>
    </xf>
    <xf numFmtId="0" fontId="5" fillId="9" borderId="3" xfId="0" applyFont="1" applyFill="1" applyBorder="1" applyAlignment="1">
      <alignment horizontal="right" vertical="top" wrapText="1"/>
    </xf>
    <xf numFmtId="0" fontId="7" fillId="0" borderId="4" xfId="0" applyFont="1" applyFill="1" applyBorder="1" applyAlignment="1">
      <alignment vertical="top" wrapText="1"/>
    </xf>
    <xf numFmtId="0" fontId="7" fillId="0" borderId="59" xfId="0" applyFont="1" applyFill="1" applyBorder="1" applyAlignment="1">
      <alignment vertical="top" wrapText="1"/>
    </xf>
    <xf numFmtId="164" fontId="43" fillId="9" borderId="23" xfId="0" applyNumberFormat="1" applyFont="1" applyFill="1" applyBorder="1" applyAlignment="1">
      <alignment horizontal="center" vertical="top" wrapText="1"/>
    </xf>
    <xf numFmtId="164" fontId="43" fillId="9" borderId="24" xfId="0" applyNumberFormat="1" applyFont="1" applyFill="1" applyBorder="1" applyAlignment="1">
      <alignment horizontal="center" vertical="top" wrapText="1"/>
    </xf>
    <xf numFmtId="0" fontId="6" fillId="10" borderId="53" xfId="0" applyFont="1" applyFill="1" applyBorder="1" applyAlignment="1">
      <alignment horizontal="left" vertical="top" wrapText="1"/>
    </xf>
    <xf numFmtId="0" fontId="6" fillId="10" borderId="61" xfId="0" applyFont="1" applyFill="1" applyBorder="1" applyAlignment="1">
      <alignment horizontal="left" vertical="top" wrapText="1"/>
    </xf>
    <xf numFmtId="0" fontId="6" fillId="10" borderId="68" xfId="0" applyFont="1" applyFill="1" applyBorder="1" applyAlignment="1">
      <alignment horizontal="left" vertical="top" wrapText="1"/>
    </xf>
    <xf numFmtId="0" fontId="6" fillId="0" borderId="60" xfId="0" applyFont="1" applyFill="1" applyBorder="1" applyAlignment="1">
      <alignment horizontal="left" vertical="top" wrapText="1"/>
    </xf>
    <xf numFmtId="0" fontId="7" fillId="0" borderId="56" xfId="0" applyFont="1" applyFill="1" applyBorder="1" applyAlignment="1">
      <alignment vertical="top" wrapText="1"/>
    </xf>
    <xf numFmtId="0" fontId="7" fillId="0" borderId="55" xfId="0" applyFont="1" applyFill="1" applyBorder="1" applyAlignment="1">
      <alignment vertical="top" wrapText="1"/>
    </xf>
    <xf numFmtId="0" fontId="7" fillId="0" borderId="69" xfId="0" applyFont="1" applyFill="1" applyBorder="1" applyAlignment="1">
      <alignment vertical="top" wrapText="1"/>
    </xf>
    <xf numFmtId="0" fontId="14" fillId="0" borderId="61" xfId="0" applyFont="1" applyFill="1" applyBorder="1" applyAlignment="1">
      <alignment vertical="top" wrapText="1"/>
    </xf>
    <xf numFmtId="0" fontId="14" fillId="0" borderId="68" xfId="0" applyFont="1" applyFill="1" applyBorder="1" applyAlignment="1">
      <alignment vertical="top" wrapText="1"/>
    </xf>
    <xf numFmtId="164" fontId="42" fillId="0" borderId="53" xfId="0" applyNumberFormat="1" applyFont="1" applyFill="1" applyBorder="1" applyAlignment="1">
      <alignment horizontal="center" vertical="top"/>
    </xf>
    <xf numFmtId="0" fontId="33" fillId="0" borderId="61" xfId="0" applyFont="1" applyFill="1" applyBorder="1" applyAlignment="1">
      <alignment horizontal="center" vertical="top"/>
    </xf>
    <xf numFmtId="0" fontId="33" fillId="0" borderId="68" xfId="0" applyFont="1" applyFill="1" applyBorder="1" applyAlignment="1">
      <alignment horizontal="center" vertical="top"/>
    </xf>
    <xf numFmtId="0" fontId="6" fillId="0" borderId="67" xfId="0" applyFont="1" applyFill="1" applyBorder="1" applyAlignment="1">
      <alignment horizontal="left" vertical="top" wrapText="1"/>
    </xf>
    <xf numFmtId="0" fontId="6" fillId="0" borderId="57" xfId="0" applyFont="1" applyFill="1" applyBorder="1" applyAlignment="1">
      <alignment horizontal="left" vertical="top" wrapText="1"/>
    </xf>
    <xf numFmtId="0" fontId="6" fillId="0" borderId="63" xfId="0" applyFont="1" applyFill="1" applyBorder="1" applyAlignment="1">
      <alignment horizontal="left" vertical="top" wrapText="1"/>
    </xf>
    <xf numFmtId="0" fontId="6" fillId="0" borderId="15" xfId="0" applyFont="1" applyBorder="1" applyAlignment="1">
      <alignment horizontal="left" vertical="top" wrapText="1"/>
    </xf>
    <xf numFmtId="0" fontId="7" fillId="0" borderId="14" xfId="0" applyFont="1" applyBorder="1" applyAlignment="1">
      <alignment vertical="top" wrapText="1"/>
    </xf>
    <xf numFmtId="0" fontId="7" fillId="0" borderId="16" xfId="0" applyFont="1" applyBorder="1" applyAlignment="1">
      <alignment vertical="top" wrapText="1"/>
    </xf>
    <xf numFmtId="164" fontId="21" fillId="0" borderId="17" xfId="0" applyNumberFormat="1" applyFont="1" applyBorder="1" applyAlignment="1">
      <alignment horizontal="center" vertical="top" wrapText="1"/>
    </xf>
    <xf numFmtId="164" fontId="21" fillId="0" borderId="45" xfId="0" applyNumberFormat="1" applyFont="1" applyBorder="1" applyAlignment="1">
      <alignment horizontal="center" vertical="top" wrapText="1"/>
    </xf>
    <xf numFmtId="0" fontId="4" fillId="11" borderId="20" xfId="0" applyFont="1" applyFill="1" applyBorder="1" applyAlignment="1">
      <alignment horizontal="left" vertical="top" wrapText="1"/>
    </xf>
    <xf numFmtId="0" fontId="6" fillId="11" borderId="19" xfId="0" applyFont="1" applyFill="1" applyBorder="1" applyAlignment="1">
      <alignment vertical="top" wrapText="1"/>
    </xf>
    <xf numFmtId="0" fontId="7" fillId="11" borderId="19" xfId="0" applyFont="1" applyFill="1" applyBorder="1" applyAlignment="1">
      <alignment wrapText="1"/>
    </xf>
    <xf numFmtId="0" fontId="5" fillId="3" borderId="42" xfId="0" applyFont="1" applyFill="1" applyBorder="1" applyAlignment="1">
      <alignment horizontal="left" vertical="top" wrapText="1"/>
    </xf>
    <xf numFmtId="0" fontId="5" fillId="3" borderId="44" xfId="0" applyFont="1" applyFill="1" applyBorder="1" applyAlignment="1">
      <alignment horizontal="left" vertical="top" wrapText="1"/>
    </xf>
    <xf numFmtId="49" fontId="5" fillId="3" borderId="39" xfId="0" applyNumberFormat="1" applyFont="1" applyFill="1" applyBorder="1" applyAlignment="1">
      <alignment horizontal="right" vertical="top"/>
    </xf>
    <xf numFmtId="49" fontId="5" fillId="3" borderId="42" xfId="0" applyNumberFormat="1" applyFont="1" applyFill="1" applyBorder="1" applyAlignment="1">
      <alignment horizontal="right" vertical="top"/>
    </xf>
    <xf numFmtId="164" fontId="6" fillId="0" borderId="9" xfId="0" applyNumberFormat="1" applyFont="1" applyFill="1" applyBorder="1" applyAlignment="1">
      <alignment horizontal="center" vertical="top"/>
    </xf>
    <xf numFmtId="0" fontId="14" fillId="0" borderId="35" xfId="0" applyFont="1" applyBorder="1" applyAlignment="1"/>
    <xf numFmtId="164" fontId="6" fillId="0" borderId="71" xfId="0" applyNumberFormat="1" applyFont="1" applyFill="1" applyBorder="1" applyAlignment="1">
      <alignment horizontal="center" vertical="top"/>
    </xf>
    <xf numFmtId="0" fontId="14" fillId="0" borderId="37" xfId="0" applyFont="1" applyBorder="1" applyAlignment="1"/>
    <xf numFmtId="164" fontId="6" fillId="0" borderId="75" xfId="0" applyNumberFormat="1" applyFont="1" applyFill="1" applyBorder="1" applyAlignment="1">
      <alignment horizontal="center" vertical="top"/>
    </xf>
    <xf numFmtId="0" fontId="14" fillId="0" borderId="57" xfId="0" applyFont="1" applyBorder="1" applyAlignment="1"/>
    <xf numFmtId="164" fontId="6" fillId="11" borderId="7" xfId="0" applyNumberFormat="1" applyFont="1" applyFill="1" applyBorder="1" applyAlignment="1">
      <alignment horizontal="center" vertical="top"/>
    </xf>
    <xf numFmtId="0" fontId="14" fillId="0" borderId="7" xfId="0" applyFont="1" applyBorder="1" applyAlignment="1">
      <alignment horizontal="center" vertical="top"/>
    </xf>
    <xf numFmtId="0" fontId="14" fillId="0" borderId="39" xfId="0" applyFont="1" applyBorder="1" applyAlignment="1">
      <alignment horizontal="center" vertical="top"/>
    </xf>
    <xf numFmtId="164" fontId="6" fillId="11" borderId="19" xfId="0" applyNumberFormat="1" applyFont="1" applyFill="1" applyBorder="1" applyAlignment="1">
      <alignment horizontal="center" vertical="top"/>
    </xf>
    <xf numFmtId="0" fontId="14" fillId="0" borderId="19" xfId="0" applyFont="1" applyBorder="1" applyAlignment="1">
      <alignment horizontal="center" vertical="top"/>
    </xf>
    <xf numFmtId="0" fontId="14" fillId="0" borderId="30" xfId="0" applyFont="1" applyBorder="1" applyAlignment="1">
      <alignment horizontal="center" vertical="top"/>
    </xf>
    <xf numFmtId="49" fontId="16" fillId="0" borderId="65" xfId="0" applyNumberFormat="1" applyFont="1" applyBorder="1" applyAlignment="1">
      <alignment horizontal="center" vertical="top" wrapText="1"/>
    </xf>
    <xf numFmtId="0" fontId="0" fillId="0" borderId="58" xfId="0" applyBorder="1" applyAlignment="1">
      <alignment horizontal="center" vertical="top"/>
    </xf>
    <xf numFmtId="0" fontId="0" fillId="0" borderId="43" xfId="0" applyBorder="1" applyAlignment="1">
      <alignment horizontal="center" vertical="top"/>
    </xf>
    <xf numFmtId="49" fontId="2" fillId="0" borderId="26" xfId="0" applyNumberFormat="1" applyFont="1" applyFill="1" applyBorder="1" applyAlignment="1">
      <alignment horizontal="center" vertical="top" wrapText="1"/>
    </xf>
    <xf numFmtId="0" fontId="0" fillId="0" borderId="19" xfId="0" applyFill="1" applyBorder="1" applyAlignment="1">
      <alignment horizontal="center" vertical="top" wrapText="1"/>
    </xf>
    <xf numFmtId="0" fontId="0" fillId="0" borderId="30" xfId="0" applyBorder="1" applyAlignment="1">
      <alignment horizontal="center" vertical="top" wrapText="1"/>
    </xf>
    <xf numFmtId="49" fontId="5" fillId="0" borderId="9" xfId="0" applyNumberFormat="1" applyFont="1" applyBorder="1" applyAlignment="1">
      <alignment horizontal="center" vertical="top" wrapText="1"/>
    </xf>
    <xf numFmtId="0" fontId="7" fillId="0" borderId="35" xfId="0" applyFont="1" applyBorder="1" applyAlignment="1">
      <alignment horizontal="center" vertical="top" wrapText="1"/>
    </xf>
    <xf numFmtId="0" fontId="4" fillId="0" borderId="11" xfId="0" applyFont="1" applyFill="1" applyBorder="1" applyAlignment="1">
      <alignment horizontal="left" vertical="top" wrapText="1"/>
    </xf>
    <xf numFmtId="0" fontId="4" fillId="0" borderId="72" xfId="0" applyFont="1" applyFill="1" applyBorder="1" applyAlignment="1">
      <alignment horizontal="left" vertical="top" wrapText="1"/>
    </xf>
    <xf numFmtId="0" fontId="6" fillId="0" borderId="9" xfId="0" applyFont="1" applyFill="1" applyBorder="1" applyAlignment="1">
      <alignment horizontal="center" vertical="top" wrapText="1"/>
    </xf>
    <xf numFmtId="164" fontId="2" fillId="0" borderId="9" xfId="0" applyNumberFormat="1" applyFont="1" applyFill="1" applyBorder="1" applyAlignment="1">
      <alignment horizontal="center" vertical="top"/>
    </xf>
    <xf numFmtId="49" fontId="5" fillId="11" borderId="9" xfId="0" applyNumberFormat="1" applyFont="1" applyFill="1" applyBorder="1" applyAlignment="1">
      <alignment horizontal="center" vertical="top"/>
    </xf>
    <xf numFmtId="0" fontId="14" fillId="11" borderId="19" xfId="0" applyFont="1" applyFill="1" applyBorder="1" applyAlignment="1">
      <alignment horizontal="center" vertical="top"/>
    </xf>
    <xf numFmtId="0" fontId="14" fillId="11" borderId="30" xfId="0" applyFont="1" applyFill="1" applyBorder="1" applyAlignment="1">
      <alignment horizontal="center" vertical="top"/>
    </xf>
    <xf numFmtId="0" fontId="4" fillId="11" borderId="11" xfId="0" applyFont="1" applyFill="1" applyBorder="1" applyAlignment="1">
      <alignment horizontal="left" vertical="top" wrapText="1"/>
    </xf>
    <xf numFmtId="0" fontId="4" fillId="11" borderId="31" xfId="0" applyFont="1" applyFill="1" applyBorder="1" applyAlignment="1">
      <alignment horizontal="left" vertical="top" wrapText="1"/>
    </xf>
    <xf numFmtId="164" fontId="32" fillId="11" borderId="9" xfId="0" applyNumberFormat="1" applyFont="1" applyFill="1" applyBorder="1" applyAlignment="1">
      <alignment horizontal="center" vertical="top"/>
    </xf>
    <xf numFmtId="0" fontId="33" fillId="0" borderId="19" xfId="0" applyFont="1" applyBorder="1" applyAlignment="1">
      <alignment horizontal="center" vertical="top"/>
    </xf>
    <xf numFmtId="0" fontId="33" fillId="0" borderId="30" xfId="0" applyFont="1" applyBorder="1" applyAlignment="1">
      <alignment horizontal="center" vertical="top"/>
    </xf>
    <xf numFmtId="164" fontId="6" fillId="11" borderId="9" xfId="0" applyNumberFormat="1" applyFont="1" applyFill="1" applyBorder="1" applyAlignment="1">
      <alignment horizontal="center" vertical="top"/>
    </xf>
    <xf numFmtId="0" fontId="14" fillId="0" borderId="38" xfId="0" applyFont="1" applyBorder="1" applyAlignment="1">
      <alignment horizontal="center" vertical="top"/>
    </xf>
    <xf numFmtId="49" fontId="5" fillId="3" borderId="9" xfId="0" applyNumberFormat="1" applyFont="1" applyFill="1" applyBorder="1" applyAlignment="1">
      <alignment horizontal="center" vertical="top"/>
    </xf>
    <xf numFmtId="49" fontId="5" fillId="3" borderId="38" xfId="0" applyNumberFormat="1" applyFont="1" applyFill="1" applyBorder="1" applyAlignment="1">
      <alignment horizontal="right" vertical="top"/>
    </xf>
    <xf numFmtId="49" fontId="5" fillId="3" borderId="1" xfId="0" applyNumberFormat="1" applyFont="1" applyFill="1" applyBorder="1" applyAlignment="1">
      <alignment horizontal="right" vertical="top"/>
    </xf>
    <xf numFmtId="49" fontId="5" fillId="3" borderId="62" xfId="0" applyNumberFormat="1" applyFont="1" applyFill="1" applyBorder="1" applyAlignment="1">
      <alignment horizontal="right" vertical="top"/>
    </xf>
    <xf numFmtId="49" fontId="5" fillId="3" borderId="32" xfId="0" applyNumberFormat="1" applyFont="1" applyFill="1" applyBorder="1" applyAlignment="1">
      <alignment horizontal="left" vertical="top"/>
    </xf>
    <xf numFmtId="49" fontId="16" fillId="0" borderId="64" xfId="0" applyNumberFormat="1" applyFont="1" applyBorder="1" applyAlignment="1">
      <alignment horizontal="center" vertical="top"/>
    </xf>
    <xf numFmtId="0" fontId="14" fillId="0" borderId="28" xfId="0" applyFont="1" applyBorder="1" applyAlignment="1">
      <alignment horizontal="center" vertical="top"/>
    </xf>
    <xf numFmtId="0" fontId="14" fillId="0" borderId="40" xfId="0" applyFont="1" applyBorder="1" applyAlignment="1">
      <alignment horizontal="center" vertical="top"/>
    </xf>
    <xf numFmtId="49" fontId="2" fillId="0" borderId="26" xfId="0" applyNumberFormat="1" applyFont="1" applyBorder="1" applyAlignment="1">
      <alignment horizontal="center" vertical="top"/>
    </xf>
    <xf numFmtId="0" fontId="6" fillId="0" borderId="34" xfId="0" applyFont="1" applyFill="1" applyBorder="1" applyAlignment="1">
      <alignment horizontal="center" vertical="top"/>
    </xf>
    <xf numFmtId="0" fontId="0" fillId="0" borderId="6" xfId="0" applyBorder="1" applyAlignment="1">
      <alignment horizontal="center" vertical="top"/>
    </xf>
    <xf numFmtId="0" fontId="0" fillId="0" borderId="38" xfId="0" applyBorder="1" applyAlignment="1">
      <alignment horizontal="center" vertical="top"/>
    </xf>
    <xf numFmtId="0" fontId="0" fillId="0" borderId="19" xfId="0" applyBorder="1" applyAlignment="1">
      <alignment horizontal="center" vertical="top"/>
    </xf>
    <xf numFmtId="0" fontId="0" fillId="0" borderId="30" xfId="0" applyBorder="1" applyAlignment="1">
      <alignment horizontal="center" vertical="top"/>
    </xf>
    <xf numFmtId="49" fontId="5" fillId="0" borderId="56" xfId="0" applyNumberFormat="1" applyFont="1" applyBorder="1" applyAlignment="1">
      <alignment horizontal="center" vertical="top"/>
    </xf>
    <xf numFmtId="0" fontId="4" fillId="11" borderId="27" xfId="0" applyFont="1" applyFill="1" applyBorder="1" applyAlignment="1">
      <alignment horizontal="left" vertical="top" wrapText="1"/>
    </xf>
    <xf numFmtId="0" fontId="4" fillId="11" borderId="72" xfId="0" applyFont="1" applyFill="1" applyBorder="1" applyAlignment="1">
      <alignment horizontal="left" vertical="top" wrapText="1"/>
    </xf>
    <xf numFmtId="49" fontId="16" fillId="0" borderId="33" xfId="0" applyNumberFormat="1" applyFont="1" applyBorder="1" applyAlignment="1">
      <alignment horizontal="left" vertical="top" wrapText="1"/>
    </xf>
    <xf numFmtId="0" fontId="14" fillId="0" borderId="6" xfId="0" applyFont="1" applyBorder="1" applyAlignment="1">
      <alignment vertical="top" wrapText="1"/>
    </xf>
    <xf numFmtId="0" fontId="14" fillId="0" borderId="70" xfId="0" applyFont="1" applyBorder="1" applyAlignment="1">
      <alignment vertical="top" wrapText="1"/>
    </xf>
    <xf numFmtId="49" fontId="2" fillId="0" borderId="26" xfId="0" applyNumberFormat="1" applyFont="1" applyBorder="1" applyAlignment="1">
      <alignment horizontal="center" vertical="top" wrapText="1"/>
    </xf>
    <xf numFmtId="0" fontId="14" fillId="0" borderId="19" xfId="0" applyFont="1" applyBorder="1" applyAlignment="1">
      <alignment horizontal="center" vertical="top" wrapText="1"/>
    </xf>
    <xf numFmtId="0" fontId="14" fillId="0" borderId="35" xfId="0" applyFont="1" applyBorder="1" applyAlignment="1">
      <alignment horizontal="center" vertical="top" wrapText="1"/>
    </xf>
    <xf numFmtId="0" fontId="6" fillId="11" borderId="26" xfId="0" applyFont="1" applyFill="1" applyBorder="1" applyAlignment="1">
      <alignment horizontal="left" vertical="top" wrapText="1"/>
    </xf>
    <xf numFmtId="0" fontId="6" fillId="11" borderId="35" xfId="0" applyFont="1" applyFill="1" applyBorder="1" applyAlignment="1">
      <alignment horizontal="left" vertical="top" wrapText="1"/>
    </xf>
    <xf numFmtId="0" fontId="7" fillId="0" borderId="0" xfId="0" applyFont="1" applyAlignment="1">
      <alignment horizontal="left" wrapText="1"/>
    </xf>
    <xf numFmtId="0" fontId="5" fillId="0" borderId="25" xfId="0" applyFont="1" applyBorder="1" applyAlignment="1">
      <alignment horizontal="center" vertical="center" wrapText="1"/>
    </xf>
    <xf numFmtId="0" fontId="6" fillId="0" borderId="34"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6" fillId="0" borderId="39" xfId="0" applyFont="1" applyBorder="1" applyAlignment="1">
      <alignment horizontal="center" vertical="center" textRotation="90" wrapText="1"/>
    </xf>
    <xf numFmtId="0" fontId="6" fillId="0" borderId="27"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31" xfId="0" applyFont="1" applyBorder="1" applyAlignment="1">
      <alignment horizontal="center" vertical="center" textRotation="90" wrapText="1"/>
    </xf>
    <xf numFmtId="0" fontId="2" fillId="0" borderId="71"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36" fillId="0" borderId="0" xfId="0" applyFont="1" applyAlignment="1">
      <alignment horizontal="left" wrapText="1"/>
    </xf>
    <xf numFmtId="0" fontId="6" fillId="0" borderId="66" xfId="0"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6" fillId="4" borderId="64" xfId="0" applyFont="1" applyFill="1" applyBorder="1" applyAlignment="1">
      <alignment horizontal="left" vertical="top" wrapText="1"/>
    </xf>
    <xf numFmtId="0" fontId="6" fillId="4" borderId="40" xfId="0" applyFont="1" applyFill="1" applyBorder="1" applyAlignment="1">
      <alignment horizontal="left" vertical="top" wrapText="1"/>
    </xf>
    <xf numFmtId="0" fontId="6" fillId="0" borderId="49"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1" xfId="0" applyFont="1" applyBorder="1" applyAlignment="1">
      <alignment horizontal="center" vertical="center" textRotation="90" wrapText="1"/>
    </xf>
    <xf numFmtId="0" fontId="6" fillId="4" borderId="28" xfId="0" applyFont="1" applyFill="1" applyBorder="1" applyAlignment="1">
      <alignment horizontal="left" vertical="top" wrapText="1"/>
    </xf>
    <xf numFmtId="49" fontId="5" fillId="3" borderId="31" xfId="0" applyNumberFormat="1" applyFont="1" applyFill="1" applyBorder="1" applyAlignment="1">
      <alignment horizontal="right" vertical="top"/>
    </xf>
    <xf numFmtId="49" fontId="6" fillId="0" borderId="5" xfId="0" applyNumberFormat="1" applyFont="1" applyBorder="1" applyAlignment="1">
      <alignment horizontal="center" vertical="top"/>
    </xf>
    <xf numFmtId="49" fontId="6" fillId="0" borderId="12" xfId="0" applyNumberFormat="1" applyFont="1" applyBorder="1" applyAlignment="1">
      <alignment horizontal="center" vertical="top"/>
    </xf>
    <xf numFmtId="49" fontId="5" fillId="2" borderId="33" xfId="0" applyNumberFormat="1" applyFont="1" applyFill="1" applyBorder="1" applyAlignment="1">
      <alignment horizontal="center" vertical="top"/>
    </xf>
    <xf numFmtId="49" fontId="5" fillId="2" borderId="38"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2" fillId="0" borderId="17" xfId="0" applyNumberFormat="1" applyFont="1" applyBorder="1" applyAlignment="1">
      <alignment horizontal="center" vertical="top"/>
    </xf>
    <xf numFmtId="49" fontId="2" fillId="0" borderId="0" xfId="0" applyNumberFormat="1" applyFont="1" applyBorder="1" applyAlignment="1">
      <alignment horizontal="center" vertical="top"/>
    </xf>
    <xf numFmtId="49" fontId="2" fillId="0" borderId="21" xfId="0" applyNumberFormat="1" applyFont="1" applyBorder="1" applyAlignment="1">
      <alignment horizontal="center" vertical="top"/>
    </xf>
    <xf numFmtId="49" fontId="2" fillId="0" borderId="34" xfId="0" applyNumberFormat="1" applyFont="1" applyBorder="1" applyAlignment="1">
      <alignment horizontal="center" vertical="top" wrapText="1"/>
    </xf>
    <xf numFmtId="49" fontId="2" fillId="0" borderId="19"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6" fillId="0" borderId="26" xfId="0" applyFont="1" applyFill="1" applyBorder="1" applyAlignment="1">
      <alignment vertical="top" wrapText="1"/>
    </xf>
    <xf numFmtId="0" fontId="0" fillId="0" borderId="19" xfId="0" applyBorder="1" applyAlignment="1">
      <alignment vertical="top" wrapText="1"/>
    </xf>
    <xf numFmtId="49" fontId="2" fillId="0" borderId="14"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1" xfId="0" applyNumberFormat="1" applyFont="1" applyBorder="1" applyAlignment="1">
      <alignment horizontal="center" vertical="top"/>
    </xf>
    <xf numFmtId="0" fontId="6" fillId="0" borderId="19" xfId="0" applyFont="1" applyBorder="1" applyAlignment="1">
      <alignment horizontal="left" vertical="top" wrapText="1"/>
    </xf>
    <xf numFmtId="0" fontId="7" fillId="0" borderId="30" xfId="0" applyFont="1" applyBorder="1" applyAlignment="1">
      <alignment horizontal="left" vertical="top" wrapText="1"/>
    </xf>
    <xf numFmtId="0" fontId="5" fillId="3" borderId="30" xfId="0" applyFont="1" applyFill="1" applyBorder="1" applyAlignment="1">
      <alignment horizontal="left" vertical="top" wrapText="1"/>
    </xf>
    <xf numFmtId="0" fontId="5" fillId="3" borderId="31" xfId="0" applyFont="1" applyFill="1" applyBorder="1" applyAlignment="1">
      <alignment horizontal="left" vertical="top" wrapText="1"/>
    </xf>
    <xf numFmtId="0" fontId="4" fillId="0" borderId="37" xfId="0" applyFont="1" applyFill="1" applyBorder="1" applyAlignment="1">
      <alignment horizontal="left" vertical="top" wrapText="1"/>
    </xf>
    <xf numFmtId="49" fontId="2" fillId="0" borderId="56" xfId="0" applyNumberFormat="1" applyFont="1" applyBorder="1" applyAlignment="1">
      <alignment horizontal="center" vertical="top"/>
    </xf>
    <xf numFmtId="0" fontId="7" fillId="0" borderId="35" xfId="0" applyFont="1" applyBorder="1" applyAlignment="1">
      <alignment horizontal="left" vertical="top" wrapText="1"/>
    </xf>
    <xf numFmtId="49" fontId="5" fillId="2" borderId="24" xfId="0" applyNumberFormat="1" applyFont="1" applyFill="1" applyBorder="1" applyAlignment="1">
      <alignment horizontal="right" vertical="top"/>
    </xf>
    <xf numFmtId="0" fontId="3" fillId="2" borderId="22" xfId="0" applyFont="1" applyFill="1" applyBorder="1" applyAlignment="1">
      <alignment horizontal="left" vertical="top"/>
    </xf>
    <xf numFmtId="0" fontId="5" fillId="3" borderId="22" xfId="0" applyFont="1" applyFill="1" applyBorder="1" applyAlignment="1">
      <alignment horizontal="left" vertical="top" wrapText="1"/>
    </xf>
    <xf numFmtId="0" fontId="6" fillId="0" borderId="64" xfId="0" applyFont="1" applyFill="1" applyBorder="1" applyAlignment="1">
      <alignment vertical="top" wrapText="1"/>
    </xf>
    <xf numFmtId="0" fontId="14" fillId="0" borderId="28" xfId="0" applyFont="1" applyBorder="1" applyAlignment="1">
      <alignment vertical="top" wrapText="1"/>
    </xf>
    <xf numFmtId="0" fontId="14" fillId="0" borderId="40" xfId="0" applyFont="1" applyBorder="1" applyAlignment="1">
      <alignment vertical="top" wrapText="1"/>
    </xf>
    <xf numFmtId="49" fontId="5" fillId="2" borderId="6" xfId="0" applyNumberFormat="1" applyFont="1" applyFill="1" applyBorder="1" applyAlignment="1">
      <alignment horizontal="center" vertical="top"/>
    </xf>
    <xf numFmtId="49" fontId="5" fillId="15" borderId="22" xfId="0" applyNumberFormat="1" applyFont="1" applyFill="1" applyBorder="1" applyAlignment="1">
      <alignment horizontal="right" vertical="top"/>
    </xf>
    <xf numFmtId="49" fontId="5" fillId="15" borderId="23" xfId="0" applyNumberFormat="1" applyFont="1" applyFill="1" applyBorder="1" applyAlignment="1">
      <alignment horizontal="right" vertical="top"/>
    </xf>
    <xf numFmtId="49" fontId="5" fillId="15" borderId="24" xfId="0" applyNumberFormat="1" applyFont="1" applyFill="1" applyBorder="1" applyAlignment="1">
      <alignment horizontal="right" vertical="top"/>
    </xf>
    <xf numFmtId="49" fontId="19" fillId="0" borderId="0" xfId="0" applyNumberFormat="1" applyFont="1" applyFill="1" applyBorder="1" applyAlignment="1">
      <alignment horizontal="left" vertical="top" wrapText="1"/>
    </xf>
    <xf numFmtId="0" fontId="7" fillId="0" borderId="0" xfId="0" applyFont="1" applyAlignment="1">
      <alignment horizontal="left" vertical="top" wrapText="1"/>
    </xf>
    <xf numFmtId="164" fontId="10" fillId="0" borderId="61" xfId="0" applyNumberFormat="1" applyFont="1" applyBorder="1" applyAlignment="1">
      <alignment horizontal="center" vertical="top" wrapText="1"/>
    </xf>
    <xf numFmtId="164" fontId="10" fillId="0" borderId="68" xfId="0" applyNumberFormat="1" applyFont="1" applyBorder="1" applyAlignment="1">
      <alignment horizontal="center" vertical="top" wrapText="1"/>
    </xf>
    <xf numFmtId="164" fontId="45" fillId="0" borderId="61" xfId="0" applyNumberFormat="1" applyFont="1" applyBorder="1" applyAlignment="1">
      <alignment horizontal="center" vertical="top" wrapText="1"/>
    </xf>
    <xf numFmtId="164" fontId="45" fillId="0" borderId="68" xfId="0" applyNumberFormat="1" applyFont="1" applyBorder="1" applyAlignment="1">
      <alignment horizontal="center" vertical="top" wrapText="1"/>
    </xf>
    <xf numFmtId="164" fontId="44" fillId="6" borderId="32" xfId="0" applyNumberFormat="1" applyFont="1" applyFill="1" applyBorder="1" applyAlignment="1">
      <alignment horizontal="center" vertical="top" wrapText="1"/>
    </xf>
    <xf numFmtId="164" fontId="44" fillId="6" borderId="23" xfId="0" applyNumberFormat="1" applyFont="1" applyFill="1" applyBorder="1" applyAlignment="1">
      <alignment horizontal="center" vertical="top" wrapText="1"/>
    </xf>
    <xf numFmtId="164" fontId="44" fillId="6" borderId="24" xfId="0" applyNumberFormat="1" applyFont="1" applyFill="1" applyBorder="1" applyAlignment="1">
      <alignment horizontal="center" vertical="top" wrapText="1"/>
    </xf>
    <xf numFmtId="164" fontId="10" fillId="0" borderId="57" xfId="0" applyNumberFormat="1" applyFont="1" applyBorder="1" applyAlignment="1">
      <alignment horizontal="center" vertical="top" wrapText="1"/>
    </xf>
    <xf numFmtId="164" fontId="10" fillId="0" borderId="63" xfId="0" applyNumberFormat="1" applyFont="1" applyBorder="1" applyAlignment="1">
      <alignment horizontal="center" vertical="top" wrapText="1"/>
    </xf>
    <xf numFmtId="164" fontId="26" fillId="6" borderId="32" xfId="0" applyNumberFormat="1" applyFont="1" applyFill="1" applyBorder="1" applyAlignment="1">
      <alignment horizontal="center" vertical="top" wrapText="1"/>
    </xf>
    <xf numFmtId="164" fontId="26" fillId="6" borderId="23" xfId="0" applyNumberFormat="1" applyFont="1" applyFill="1" applyBorder="1" applyAlignment="1">
      <alignment horizontal="center" vertical="top" wrapText="1"/>
    </xf>
    <xf numFmtId="164" fontId="26" fillId="6" borderId="24" xfId="0" applyNumberFormat="1" applyFont="1" applyFill="1" applyBorder="1" applyAlignment="1">
      <alignment horizontal="center" vertical="top" wrapText="1"/>
    </xf>
    <xf numFmtId="164" fontId="44" fillId="5" borderId="23" xfId="0" applyNumberFormat="1" applyFont="1" applyFill="1" applyBorder="1" applyAlignment="1">
      <alignment horizontal="center" vertical="top" wrapText="1"/>
    </xf>
    <xf numFmtId="164" fontId="44" fillId="5" borderId="24" xfId="0" applyNumberFormat="1" applyFont="1" applyFill="1" applyBorder="1" applyAlignment="1">
      <alignment horizontal="center" vertical="top" wrapText="1"/>
    </xf>
    <xf numFmtId="164" fontId="10" fillId="0" borderId="42" xfId="0" applyNumberFormat="1" applyFont="1" applyBorder="1" applyAlignment="1">
      <alignment horizontal="center" vertical="top" wrapText="1"/>
    </xf>
  </cellXfs>
  <cellStyles count="21">
    <cellStyle name="Comma 2" xfId="6"/>
    <cellStyle name="Comma 2 2" xfId="10"/>
    <cellStyle name="Comma 2 2 2" xfId="12"/>
    <cellStyle name="Comma 2 2 2 2" xfId="18"/>
    <cellStyle name="Comma 2 2 3" xfId="14"/>
    <cellStyle name="Comma 2 2 3 2" xfId="20"/>
    <cellStyle name="Comma 2 2 4" xfId="16"/>
    <cellStyle name="Comma 2 3" xfId="11"/>
    <cellStyle name="Comma 2 3 2" xfId="17"/>
    <cellStyle name="Comma 2 4" xfId="13"/>
    <cellStyle name="Comma 2 4 2" xfId="19"/>
    <cellStyle name="Comma 2 5" xfId="15"/>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4"/>
  <sheetViews>
    <sheetView tabSelected="1" workbookViewId="0">
      <selection activeCell="D88" sqref="D88"/>
    </sheetView>
  </sheetViews>
  <sheetFormatPr defaultRowHeight="13.2"/>
  <cols>
    <col min="1" max="1" width="2.6640625" customWidth="1"/>
    <col min="2" max="3" width="2.5546875" customWidth="1"/>
    <col min="4" max="4" width="24" customWidth="1"/>
    <col min="5" max="5" width="7.88671875" customWidth="1"/>
    <col min="6" max="6" width="4.44140625" customWidth="1"/>
    <col min="7" max="7" width="6" customWidth="1"/>
    <col min="8" max="9" width="5.5546875" customWidth="1"/>
    <col min="10" max="10" width="5.88671875" customWidth="1"/>
    <col min="11" max="11" width="5.6640625" customWidth="1"/>
    <col min="12" max="12" width="5.88671875" customWidth="1"/>
    <col min="13" max="13" width="5.44140625" customWidth="1"/>
    <col min="14" max="14" width="30.5546875" customWidth="1"/>
    <col min="15" max="15" width="4.33203125" customWidth="1"/>
    <col min="16" max="16" width="3.6640625" customWidth="1"/>
    <col min="17" max="17" width="3.88671875" customWidth="1"/>
  </cols>
  <sheetData>
    <row r="1" spans="1:23">
      <c r="A1" s="280"/>
      <c r="B1" s="280"/>
      <c r="C1" s="280"/>
      <c r="D1" s="280"/>
      <c r="E1" s="280"/>
      <c r="F1" s="280"/>
      <c r="G1" s="280"/>
      <c r="H1" s="280"/>
      <c r="I1" s="280"/>
      <c r="J1" s="280"/>
      <c r="K1" s="280"/>
      <c r="L1" s="280"/>
      <c r="M1" s="280"/>
      <c r="N1" s="1061"/>
      <c r="O1" s="1062"/>
      <c r="P1" s="1062"/>
      <c r="Q1" s="1062"/>
      <c r="R1" s="280"/>
      <c r="S1" s="280"/>
      <c r="T1" s="280"/>
      <c r="U1" s="280"/>
      <c r="V1" s="280"/>
      <c r="W1" s="280"/>
    </row>
    <row r="2" spans="1:23">
      <c r="A2" s="281"/>
      <c r="B2" s="281"/>
      <c r="C2" s="281"/>
      <c r="D2" s="766"/>
      <c r="E2" s="767" t="s">
        <v>375</v>
      </c>
      <c r="F2" s="768"/>
      <c r="G2" s="769"/>
      <c r="H2" s="768"/>
      <c r="I2" s="768"/>
      <c r="J2" s="768"/>
      <c r="K2" s="768"/>
      <c r="L2" s="770"/>
      <c r="M2" s="766"/>
      <c r="N2" s="766"/>
      <c r="O2" s="766"/>
      <c r="P2" s="766"/>
      <c r="Q2" s="766"/>
      <c r="R2" s="771"/>
      <c r="S2" s="771"/>
      <c r="T2" s="771"/>
      <c r="U2" s="771"/>
      <c r="V2" s="771"/>
      <c r="W2" s="771"/>
    </row>
    <row r="3" spans="1:23" ht="13.8" thickBot="1">
      <c r="A3" s="772"/>
      <c r="B3" s="9"/>
      <c r="C3" s="9"/>
      <c r="D3" s="1063" t="s">
        <v>34</v>
      </c>
      <c r="E3" s="1063"/>
      <c r="F3" s="1063"/>
      <c r="G3" s="1063"/>
      <c r="H3" s="1063"/>
      <c r="I3" s="1063"/>
      <c r="J3" s="1063"/>
      <c r="K3" s="1063"/>
      <c r="L3" s="1063"/>
      <c r="M3" s="1063"/>
      <c r="N3" s="1063"/>
      <c r="O3" s="1063"/>
      <c r="P3" s="1063"/>
      <c r="Q3" s="1063"/>
      <c r="R3" s="1063"/>
      <c r="S3" s="1063"/>
      <c r="T3" s="1063"/>
      <c r="U3" s="1063"/>
      <c r="V3" s="1063"/>
      <c r="W3" s="1063"/>
    </row>
    <row r="4" spans="1:23" ht="40.799999999999997" customHeight="1">
      <c r="A4" s="1064" t="s">
        <v>0</v>
      </c>
      <c r="B4" s="1067" t="s">
        <v>1</v>
      </c>
      <c r="C4" s="1067" t="s">
        <v>2</v>
      </c>
      <c r="D4" s="1070" t="s">
        <v>3</v>
      </c>
      <c r="E4" s="1073" t="s">
        <v>4</v>
      </c>
      <c r="F4" s="1076" t="s">
        <v>5</v>
      </c>
      <c r="G4" s="1046" t="s">
        <v>6</v>
      </c>
      <c r="H4" s="924" t="s">
        <v>290</v>
      </c>
      <c r="I4" s="925"/>
      <c r="J4" s="925"/>
      <c r="K4" s="926"/>
      <c r="L4" s="1043" t="s">
        <v>376</v>
      </c>
      <c r="M4" s="1046" t="s">
        <v>377</v>
      </c>
      <c r="N4" s="1049" t="s">
        <v>21</v>
      </c>
      <c r="O4" s="1050"/>
      <c r="P4" s="1050"/>
      <c r="Q4" s="1051"/>
      <c r="R4" s="299"/>
      <c r="S4" s="299"/>
      <c r="T4" s="299"/>
      <c r="U4" s="299"/>
      <c r="V4" s="299"/>
      <c r="W4" s="299"/>
    </row>
    <row r="5" spans="1:23">
      <c r="A5" s="1065"/>
      <c r="B5" s="1068"/>
      <c r="C5" s="1068"/>
      <c r="D5" s="1071"/>
      <c r="E5" s="1074"/>
      <c r="F5" s="1077"/>
      <c r="G5" s="1047"/>
      <c r="H5" s="1052" t="s">
        <v>7</v>
      </c>
      <c r="I5" s="1054" t="s">
        <v>8</v>
      </c>
      <c r="J5" s="1054"/>
      <c r="K5" s="1055" t="s">
        <v>378</v>
      </c>
      <c r="L5" s="1044"/>
      <c r="M5" s="1047"/>
      <c r="N5" s="1057" t="s">
        <v>33</v>
      </c>
      <c r="O5" s="1059" t="s">
        <v>9</v>
      </c>
      <c r="P5" s="1059"/>
      <c r="Q5" s="1060"/>
      <c r="R5" s="299"/>
      <c r="S5" s="299"/>
      <c r="T5" s="299"/>
      <c r="U5" s="299"/>
      <c r="V5" s="299"/>
      <c r="W5" s="299"/>
    </row>
    <row r="6" spans="1:23" ht="90" customHeight="1" thickBot="1">
      <c r="A6" s="1066"/>
      <c r="B6" s="1069"/>
      <c r="C6" s="1069"/>
      <c r="D6" s="1072"/>
      <c r="E6" s="1075"/>
      <c r="F6" s="1078"/>
      <c r="G6" s="1048"/>
      <c r="H6" s="1053"/>
      <c r="I6" s="740" t="s">
        <v>7</v>
      </c>
      <c r="J6" s="739" t="s">
        <v>10</v>
      </c>
      <c r="K6" s="1056"/>
      <c r="L6" s="1045"/>
      <c r="M6" s="1048"/>
      <c r="N6" s="1058"/>
      <c r="O6" s="287" t="s">
        <v>41</v>
      </c>
      <c r="P6" s="287" t="s">
        <v>54</v>
      </c>
      <c r="Q6" s="288" t="s">
        <v>67</v>
      </c>
      <c r="R6" s="299"/>
      <c r="S6" s="299"/>
      <c r="T6" s="299"/>
      <c r="U6" s="299"/>
      <c r="V6" s="299"/>
      <c r="W6" s="299"/>
    </row>
    <row r="7" spans="1:23" ht="13.8" thickBot="1">
      <c r="A7" s="289" t="s">
        <v>11</v>
      </c>
      <c r="B7" s="1026" t="s">
        <v>375</v>
      </c>
      <c r="C7" s="1026"/>
      <c r="D7" s="1026"/>
      <c r="E7" s="1026"/>
      <c r="F7" s="1026"/>
      <c r="G7" s="1026"/>
      <c r="H7" s="1026"/>
      <c r="I7" s="1026"/>
      <c r="J7" s="1026"/>
      <c r="K7" s="1026"/>
      <c r="L7" s="1026"/>
      <c r="M7" s="1026"/>
      <c r="N7" s="1026"/>
      <c r="O7" s="1026"/>
      <c r="P7" s="1026"/>
      <c r="Q7" s="1027"/>
      <c r="R7" s="12"/>
      <c r="S7" s="12"/>
      <c r="T7" s="12"/>
      <c r="U7" s="12"/>
      <c r="V7" s="12"/>
      <c r="W7" s="12"/>
    </row>
    <row r="8" spans="1:23" ht="13.8" thickBot="1">
      <c r="A8" s="290" t="s">
        <v>11</v>
      </c>
      <c r="B8" s="291" t="s">
        <v>11</v>
      </c>
      <c r="C8" s="1028" t="s">
        <v>379</v>
      </c>
      <c r="D8" s="1028"/>
      <c r="E8" s="1028"/>
      <c r="F8" s="1028"/>
      <c r="G8" s="1028"/>
      <c r="H8" s="1028"/>
      <c r="I8" s="1028"/>
      <c r="J8" s="1028"/>
      <c r="K8" s="1028"/>
      <c r="L8" s="1028"/>
      <c r="M8" s="1028"/>
      <c r="N8" s="1028"/>
      <c r="O8" s="1028"/>
      <c r="P8" s="1028"/>
      <c r="Q8" s="1029"/>
      <c r="R8" s="12"/>
      <c r="S8" s="12"/>
      <c r="T8" s="12"/>
      <c r="U8" s="12"/>
      <c r="V8" s="12"/>
      <c r="W8" s="12"/>
    </row>
    <row r="9" spans="1:23">
      <c r="A9" s="1030" t="s">
        <v>11</v>
      </c>
      <c r="B9" s="1033" t="s">
        <v>11</v>
      </c>
      <c r="C9" s="988" t="s">
        <v>11</v>
      </c>
      <c r="D9" s="1037" t="s">
        <v>380</v>
      </c>
      <c r="E9" s="947" t="s">
        <v>39</v>
      </c>
      <c r="F9" s="1040" t="s">
        <v>64</v>
      </c>
      <c r="G9" s="886" t="s">
        <v>37</v>
      </c>
      <c r="H9" s="714">
        <f>I9+K9</f>
        <v>4010.8</v>
      </c>
      <c r="I9" s="715">
        <v>3993.5</v>
      </c>
      <c r="J9" s="715">
        <v>2662.1</v>
      </c>
      <c r="K9" s="565">
        <v>17.3</v>
      </c>
      <c r="L9" s="566">
        <v>4200</v>
      </c>
      <c r="M9" s="567">
        <v>4300</v>
      </c>
      <c r="N9" s="773" t="s">
        <v>381</v>
      </c>
      <c r="O9" s="774" t="s">
        <v>382</v>
      </c>
      <c r="P9" s="774" t="s">
        <v>382</v>
      </c>
      <c r="Q9" s="774" t="s">
        <v>382</v>
      </c>
      <c r="R9" s="12"/>
      <c r="S9" s="12"/>
      <c r="T9" s="12"/>
      <c r="U9" s="12"/>
      <c r="V9" s="12"/>
      <c r="W9" s="12"/>
    </row>
    <row r="10" spans="1:23" ht="24">
      <c r="A10" s="1031"/>
      <c r="B10" s="1034"/>
      <c r="C10" s="1036"/>
      <c r="D10" s="1038"/>
      <c r="E10" s="970"/>
      <c r="F10" s="1041"/>
      <c r="G10" s="775" t="s">
        <v>55</v>
      </c>
      <c r="H10" s="776">
        <f>I10+K10</f>
        <v>0</v>
      </c>
      <c r="I10" s="777">
        <v>0</v>
      </c>
      <c r="J10" s="777">
        <v>0</v>
      </c>
      <c r="K10" s="778">
        <v>0</v>
      </c>
      <c r="L10" s="779"/>
      <c r="M10" s="780"/>
      <c r="N10" s="781" t="s">
        <v>383</v>
      </c>
      <c r="O10" s="782" t="s">
        <v>384</v>
      </c>
      <c r="P10" s="782" t="s">
        <v>384</v>
      </c>
      <c r="Q10" s="782" t="s">
        <v>384</v>
      </c>
      <c r="R10" s="12"/>
      <c r="S10" s="12"/>
      <c r="T10" s="13"/>
      <c r="U10" s="12"/>
      <c r="V10" s="12"/>
      <c r="W10" s="12"/>
    </row>
    <row r="11" spans="1:23" ht="24">
      <c r="A11" s="1031"/>
      <c r="B11" s="1034"/>
      <c r="C11" s="1036"/>
      <c r="D11" s="1038"/>
      <c r="E11" s="970"/>
      <c r="F11" s="1041"/>
      <c r="G11" s="775" t="s">
        <v>65</v>
      </c>
      <c r="H11" s="776">
        <f>I11+K11</f>
        <v>11.1</v>
      </c>
      <c r="I11" s="777">
        <v>11.1</v>
      </c>
      <c r="J11" s="777">
        <v>8.5</v>
      </c>
      <c r="K11" s="778">
        <v>0</v>
      </c>
      <c r="L11" s="779"/>
      <c r="M11" s="780"/>
      <c r="N11" s="783" t="s">
        <v>385</v>
      </c>
      <c r="O11" s="782" t="s">
        <v>386</v>
      </c>
      <c r="P11" s="782" t="s">
        <v>387</v>
      </c>
      <c r="Q11" s="782" t="s">
        <v>388</v>
      </c>
      <c r="R11" s="12"/>
      <c r="S11" s="12"/>
      <c r="T11" s="13"/>
      <c r="U11" s="12"/>
      <c r="V11" s="12"/>
      <c r="W11" s="12"/>
    </row>
    <row r="12" spans="1:23" ht="24">
      <c r="A12" s="1031"/>
      <c r="B12" s="1034"/>
      <c r="C12" s="1036"/>
      <c r="D12" s="1038"/>
      <c r="E12" s="970"/>
      <c r="F12" s="1041"/>
      <c r="G12" s="775"/>
      <c r="H12" s="776"/>
      <c r="I12" s="777"/>
      <c r="J12" s="777"/>
      <c r="K12" s="778"/>
      <c r="L12" s="779"/>
      <c r="M12" s="780"/>
      <c r="N12" s="783" t="s">
        <v>389</v>
      </c>
      <c r="O12" s="782" t="s">
        <v>40</v>
      </c>
      <c r="P12" s="782" t="s">
        <v>40</v>
      </c>
      <c r="Q12" s="782" t="s">
        <v>40</v>
      </c>
      <c r="R12" s="12"/>
      <c r="S12" s="12"/>
      <c r="T12" s="13"/>
      <c r="U12" s="12"/>
      <c r="V12" s="12"/>
      <c r="W12" s="12"/>
    </row>
    <row r="13" spans="1:23" ht="13.8" thickBot="1">
      <c r="A13" s="1031"/>
      <c r="B13" s="1034"/>
      <c r="C13" s="1036"/>
      <c r="D13" s="1038"/>
      <c r="E13" s="970"/>
      <c r="F13" s="1041"/>
      <c r="G13" s="775"/>
      <c r="H13" s="776"/>
      <c r="I13" s="777"/>
      <c r="J13" s="777"/>
      <c r="K13" s="778"/>
      <c r="L13" s="779"/>
      <c r="M13" s="780"/>
      <c r="N13" s="783" t="s">
        <v>390</v>
      </c>
      <c r="O13" s="784" t="s">
        <v>40</v>
      </c>
      <c r="P13" s="784" t="s">
        <v>40</v>
      </c>
      <c r="Q13" s="784" t="s">
        <v>40</v>
      </c>
      <c r="R13" s="12"/>
      <c r="S13" s="12"/>
      <c r="T13" s="13"/>
      <c r="U13" s="12"/>
      <c r="V13" s="12"/>
      <c r="W13" s="12"/>
    </row>
    <row r="14" spans="1:23" ht="24.6" thickBot="1">
      <c r="A14" s="1032"/>
      <c r="B14" s="1035"/>
      <c r="C14" s="989"/>
      <c r="D14" s="1039"/>
      <c r="E14" s="948"/>
      <c r="F14" s="1042"/>
      <c r="G14" s="785" t="s">
        <v>12</v>
      </c>
      <c r="H14" s="786">
        <f t="shared" ref="H14:M14" si="0">SUM(H9:H13)</f>
        <v>4021.9</v>
      </c>
      <c r="I14" s="786">
        <f t="shared" si="0"/>
        <v>4004.6</v>
      </c>
      <c r="J14" s="786">
        <f t="shared" si="0"/>
        <v>2670.6</v>
      </c>
      <c r="K14" s="786">
        <f t="shared" si="0"/>
        <v>17.3</v>
      </c>
      <c r="L14" s="786">
        <f t="shared" si="0"/>
        <v>4200</v>
      </c>
      <c r="M14" s="786">
        <f t="shared" si="0"/>
        <v>4300</v>
      </c>
      <c r="N14" s="787" t="s">
        <v>391</v>
      </c>
      <c r="O14" s="788">
        <v>60</v>
      </c>
      <c r="P14" s="788">
        <v>62</v>
      </c>
      <c r="Q14" s="788">
        <v>64</v>
      </c>
      <c r="R14" s="14"/>
      <c r="S14" s="12"/>
      <c r="T14" s="13"/>
      <c r="U14" s="12"/>
      <c r="V14" s="12"/>
      <c r="W14" s="12"/>
    </row>
    <row r="15" spans="1:23">
      <c r="A15" s="741" t="s">
        <v>11</v>
      </c>
      <c r="B15" s="378" t="s">
        <v>11</v>
      </c>
      <c r="C15" s="1011" t="s">
        <v>13</v>
      </c>
      <c r="D15" s="945" t="s">
        <v>392</v>
      </c>
      <c r="E15" s="947" t="s">
        <v>39</v>
      </c>
      <c r="F15" s="1013" t="s">
        <v>64</v>
      </c>
      <c r="G15" s="563" t="s">
        <v>37</v>
      </c>
      <c r="H15" s="574">
        <f>I15+K15</f>
        <v>457.8</v>
      </c>
      <c r="I15" s="564">
        <v>457.8</v>
      </c>
      <c r="J15" s="564">
        <v>266.10000000000002</v>
      </c>
      <c r="K15" s="789">
        <v>0</v>
      </c>
      <c r="L15" s="790">
        <v>550</v>
      </c>
      <c r="M15" s="567">
        <v>580</v>
      </c>
      <c r="N15" s="791" t="s">
        <v>393</v>
      </c>
      <c r="O15" s="563">
        <v>31</v>
      </c>
      <c r="P15" s="792">
        <v>31</v>
      </c>
      <c r="Q15" s="563">
        <v>31</v>
      </c>
      <c r="R15" s="14"/>
      <c r="S15" s="12"/>
      <c r="T15" s="13"/>
      <c r="U15" s="12"/>
      <c r="V15" s="12"/>
      <c r="W15" s="12"/>
    </row>
    <row r="16" spans="1:23">
      <c r="A16" s="744"/>
      <c r="B16" s="379"/>
      <c r="C16" s="1000"/>
      <c r="D16" s="968"/>
      <c r="E16" s="969"/>
      <c r="F16" s="1015"/>
      <c r="G16" s="793"/>
      <c r="H16" s="794"/>
      <c r="I16" s="795"/>
      <c r="J16" s="795"/>
      <c r="K16" s="796"/>
      <c r="L16" s="797"/>
      <c r="M16" s="798"/>
      <c r="N16" s="799" t="s">
        <v>394</v>
      </c>
      <c r="O16" s="800">
        <v>31</v>
      </c>
      <c r="P16" s="801">
        <v>31</v>
      </c>
      <c r="Q16" s="800">
        <v>31</v>
      </c>
      <c r="R16" s="14"/>
      <c r="S16" s="12"/>
      <c r="T16" s="13"/>
      <c r="U16" s="12"/>
      <c r="V16" s="12"/>
      <c r="W16" s="12"/>
    </row>
    <row r="17" spans="1:23">
      <c r="A17" s="744"/>
      <c r="B17" s="379"/>
      <c r="C17" s="1000"/>
      <c r="D17" s="968"/>
      <c r="E17" s="970"/>
      <c r="F17" s="1015"/>
      <c r="G17" s="793"/>
      <c r="H17" s="794"/>
      <c r="I17" s="795"/>
      <c r="J17" s="795"/>
      <c r="K17" s="796"/>
      <c r="L17" s="802"/>
      <c r="M17" s="803"/>
      <c r="N17" s="1016" t="s">
        <v>395</v>
      </c>
      <c r="O17" s="804">
        <v>8</v>
      </c>
      <c r="P17" s="805">
        <v>8</v>
      </c>
      <c r="Q17" s="775">
        <v>8</v>
      </c>
      <c r="R17" s="14"/>
      <c r="S17" s="12"/>
      <c r="T17" s="13"/>
      <c r="U17" s="12"/>
      <c r="V17" s="12"/>
      <c r="W17" s="12"/>
    </row>
    <row r="18" spans="1:23">
      <c r="A18" s="744"/>
      <c r="B18" s="379"/>
      <c r="C18" s="1000"/>
      <c r="D18" s="968"/>
      <c r="E18" s="970"/>
      <c r="F18" s="1015"/>
      <c r="G18" s="793"/>
      <c r="H18" s="794"/>
      <c r="I18" s="806"/>
      <c r="J18" s="806"/>
      <c r="K18" s="807"/>
      <c r="L18" s="802"/>
      <c r="M18" s="808"/>
      <c r="N18" s="1017"/>
      <c r="O18" s="809"/>
      <c r="P18" s="810"/>
      <c r="Q18" s="811"/>
      <c r="R18" s="14"/>
      <c r="S18" s="12"/>
      <c r="T18" s="13"/>
      <c r="U18" s="12"/>
      <c r="V18" s="12"/>
      <c r="W18" s="12"/>
    </row>
    <row r="19" spans="1:23" ht="24.6" thickBot="1">
      <c r="A19" s="742"/>
      <c r="B19" s="300"/>
      <c r="C19" s="1012"/>
      <c r="D19" s="946"/>
      <c r="E19" s="948"/>
      <c r="F19" s="1014"/>
      <c r="G19" s="559" t="s">
        <v>12</v>
      </c>
      <c r="H19" s="812">
        <f t="shared" ref="H19:M19" si="1">H15+H17</f>
        <v>457.8</v>
      </c>
      <c r="I19" s="813">
        <f t="shared" si="1"/>
        <v>457.8</v>
      </c>
      <c r="J19" s="813">
        <f t="shared" si="1"/>
        <v>266.10000000000002</v>
      </c>
      <c r="K19" s="814">
        <f t="shared" si="1"/>
        <v>0</v>
      </c>
      <c r="L19" s="815">
        <f t="shared" si="1"/>
        <v>550</v>
      </c>
      <c r="M19" s="560">
        <f t="shared" si="1"/>
        <v>580</v>
      </c>
      <c r="N19" s="816" t="s">
        <v>396</v>
      </c>
      <c r="O19" s="817">
        <v>8</v>
      </c>
      <c r="P19" s="818">
        <v>8</v>
      </c>
      <c r="Q19" s="817">
        <v>8</v>
      </c>
      <c r="R19" s="819"/>
      <c r="S19" s="12"/>
      <c r="T19" s="13"/>
      <c r="U19" s="12"/>
      <c r="V19" s="12"/>
      <c r="W19" s="12"/>
    </row>
    <row r="20" spans="1:23">
      <c r="A20" s="741" t="s">
        <v>11</v>
      </c>
      <c r="B20" s="378" t="s">
        <v>11</v>
      </c>
      <c r="C20" s="1011" t="s">
        <v>35</v>
      </c>
      <c r="D20" s="945" t="s">
        <v>397</v>
      </c>
      <c r="E20" s="1018" t="s">
        <v>39</v>
      </c>
      <c r="F20" s="1020" t="s">
        <v>64</v>
      </c>
      <c r="G20" s="887" t="s">
        <v>37</v>
      </c>
      <c r="H20" s="714">
        <f>I20+K20</f>
        <v>198.7</v>
      </c>
      <c r="I20" s="715">
        <v>198.7</v>
      </c>
      <c r="J20" s="715">
        <v>145.69999999999999</v>
      </c>
      <c r="K20" s="565"/>
      <c r="L20" s="566">
        <v>220</v>
      </c>
      <c r="M20" s="567">
        <v>240</v>
      </c>
      <c r="N20" s="1023" t="s">
        <v>398</v>
      </c>
      <c r="O20" s="563">
        <v>8</v>
      </c>
      <c r="P20" s="792">
        <v>8</v>
      </c>
      <c r="Q20" s="563">
        <v>8</v>
      </c>
      <c r="R20" s="820"/>
      <c r="S20" s="12"/>
      <c r="T20" s="13"/>
      <c r="U20" s="12"/>
      <c r="V20" s="12"/>
      <c r="W20" s="12"/>
    </row>
    <row r="21" spans="1:23">
      <c r="A21" s="744"/>
      <c r="B21" s="379"/>
      <c r="C21" s="1000"/>
      <c r="D21" s="968"/>
      <c r="E21" s="969"/>
      <c r="F21" s="1021"/>
      <c r="G21" s="793" t="s">
        <v>55</v>
      </c>
      <c r="H21" s="794">
        <f>I21+K21</f>
        <v>0</v>
      </c>
      <c r="I21" s="795">
        <v>0</v>
      </c>
      <c r="J21" s="795">
        <v>0</v>
      </c>
      <c r="K21" s="821"/>
      <c r="L21" s="822"/>
      <c r="M21" s="798"/>
      <c r="N21" s="1024"/>
      <c r="O21" s="793"/>
      <c r="P21" s="823"/>
      <c r="Q21" s="793"/>
      <c r="R21" s="820"/>
      <c r="S21" s="12"/>
      <c r="T21" s="13"/>
      <c r="U21" s="12"/>
      <c r="V21" s="12"/>
      <c r="W21" s="12"/>
    </row>
    <row r="22" spans="1:23" ht="13.8" thickBot="1">
      <c r="A22" s="742"/>
      <c r="B22" s="300"/>
      <c r="C22" s="1012"/>
      <c r="D22" s="946"/>
      <c r="E22" s="1019"/>
      <c r="F22" s="1022"/>
      <c r="G22" s="559" t="s">
        <v>12</v>
      </c>
      <c r="H22" s="560">
        <f>H20+H21</f>
        <v>198.7</v>
      </c>
      <c r="I22" s="824">
        <f>I20+I21</f>
        <v>198.7</v>
      </c>
      <c r="J22" s="824">
        <f>J20+J21</f>
        <v>145.69999999999999</v>
      </c>
      <c r="K22" s="814">
        <f>K20</f>
        <v>0</v>
      </c>
      <c r="L22" s="825">
        <f>L20</f>
        <v>220</v>
      </c>
      <c r="M22" s="815">
        <f>M20</f>
        <v>240</v>
      </c>
      <c r="N22" s="1025"/>
      <c r="O22" s="817"/>
      <c r="P22" s="818"/>
      <c r="Q22" s="817"/>
      <c r="R22" s="820"/>
      <c r="S22" s="12"/>
      <c r="T22" s="13"/>
      <c r="U22" s="12"/>
      <c r="V22" s="12"/>
      <c r="W22" s="12"/>
    </row>
    <row r="23" spans="1:23">
      <c r="A23" s="741" t="s">
        <v>11</v>
      </c>
      <c r="B23" s="378" t="s">
        <v>11</v>
      </c>
      <c r="C23" s="1011" t="s">
        <v>305</v>
      </c>
      <c r="D23" s="945" t="s">
        <v>399</v>
      </c>
      <c r="E23" s="947" t="s">
        <v>39</v>
      </c>
      <c r="F23" s="1013" t="s">
        <v>64</v>
      </c>
      <c r="G23" s="563" t="s">
        <v>37</v>
      </c>
      <c r="H23" s="574">
        <f>I23+K23</f>
        <v>39</v>
      </c>
      <c r="I23" s="564">
        <v>39</v>
      </c>
      <c r="J23" s="564"/>
      <c r="K23" s="565">
        <v>0</v>
      </c>
      <c r="L23" s="566">
        <v>50</v>
      </c>
      <c r="M23" s="567">
        <v>50</v>
      </c>
      <c r="N23" s="826"/>
      <c r="O23" s="563"/>
      <c r="P23" s="792"/>
      <c r="Q23" s="563"/>
      <c r="R23" s="827"/>
      <c r="S23" s="12"/>
      <c r="T23" s="13"/>
      <c r="U23" s="12"/>
      <c r="V23" s="12"/>
      <c r="W23" s="12"/>
    </row>
    <row r="24" spans="1:23" ht="28.2" customHeight="1" thickBot="1">
      <c r="A24" s="742"/>
      <c r="B24" s="300"/>
      <c r="C24" s="1012"/>
      <c r="D24" s="946"/>
      <c r="E24" s="948"/>
      <c r="F24" s="1014"/>
      <c r="G24" s="559" t="s">
        <v>12</v>
      </c>
      <c r="H24" s="560">
        <f t="shared" ref="H24:M24" si="2">H23</f>
        <v>39</v>
      </c>
      <c r="I24" s="824">
        <f>I23</f>
        <v>39</v>
      </c>
      <c r="J24" s="824">
        <f t="shared" si="2"/>
        <v>0</v>
      </c>
      <c r="K24" s="814">
        <f t="shared" si="2"/>
        <v>0</v>
      </c>
      <c r="L24" s="825">
        <f t="shared" si="2"/>
        <v>50</v>
      </c>
      <c r="M24" s="815">
        <f t="shared" si="2"/>
        <v>50</v>
      </c>
      <c r="N24" s="828"/>
      <c r="O24" s="817"/>
      <c r="P24" s="818"/>
      <c r="Q24" s="829"/>
      <c r="R24" s="827"/>
      <c r="S24" s="12"/>
      <c r="T24" s="13"/>
      <c r="U24" s="12"/>
      <c r="V24" s="12"/>
      <c r="W24" s="12"/>
    </row>
    <row r="25" spans="1:23" ht="13.8" thickBot="1">
      <c r="A25" s="290" t="s">
        <v>11</v>
      </c>
      <c r="B25" s="292" t="s">
        <v>11</v>
      </c>
      <c r="C25" s="960" t="s">
        <v>14</v>
      </c>
      <c r="D25" s="961"/>
      <c r="E25" s="961"/>
      <c r="F25" s="961"/>
      <c r="G25" s="963"/>
      <c r="H25" s="830">
        <f t="shared" ref="H25:M25" si="3">H24+H22+H19+H14</f>
        <v>4717.3999999999996</v>
      </c>
      <c r="I25" s="830">
        <f t="shared" si="3"/>
        <v>4700.1000000000004</v>
      </c>
      <c r="J25" s="830">
        <f t="shared" si="3"/>
        <v>3082.4</v>
      </c>
      <c r="K25" s="830">
        <f t="shared" si="3"/>
        <v>17.3</v>
      </c>
      <c r="L25" s="830">
        <f t="shared" si="3"/>
        <v>5020</v>
      </c>
      <c r="M25" s="830">
        <f t="shared" si="3"/>
        <v>5170</v>
      </c>
      <c r="N25" s="293"/>
      <c r="O25" s="294"/>
      <c r="P25" s="294"/>
      <c r="Q25" s="295"/>
      <c r="R25" s="12"/>
      <c r="S25" s="12"/>
      <c r="T25" s="12"/>
      <c r="U25" s="12"/>
      <c r="V25" s="12"/>
      <c r="W25" s="12"/>
    </row>
    <row r="26" spans="1:23" ht="13.8" thickBot="1">
      <c r="A26" s="290" t="s">
        <v>11</v>
      </c>
      <c r="B26" s="291" t="s">
        <v>13</v>
      </c>
      <c r="C26" s="980" t="s">
        <v>400</v>
      </c>
      <c r="D26" s="981"/>
      <c r="E26" s="981"/>
      <c r="F26" s="981"/>
      <c r="G26" s="981"/>
      <c r="H26" s="981"/>
      <c r="I26" s="981"/>
      <c r="J26" s="981"/>
      <c r="K26" s="981"/>
      <c r="L26" s="981"/>
      <c r="M26" s="981"/>
      <c r="N26" s="981"/>
      <c r="O26" s="981"/>
      <c r="P26" s="981"/>
      <c r="Q26" s="997"/>
      <c r="R26" s="12"/>
      <c r="S26" s="12"/>
      <c r="T26" s="12"/>
      <c r="U26" s="12"/>
      <c r="V26" s="12"/>
      <c r="W26" s="12"/>
    </row>
    <row r="27" spans="1:23">
      <c r="A27" s="984" t="s">
        <v>11</v>
      </c>
      <c r="B27" s="986" t="s">
        <v>13</v>
      </c>
      <c r="C27" s="988" t="s">
        <v>11</v>
      </c>
      <c r="D27" s="990" t="s">
        <v>401</v>
      </c>
      <c r="E27" s="947" t="s">
        <v>39</v>
      </c>
      <c r="F27" s="992" t="s">
        <v>402</v>
      </c>
      <c r="G27" s="303" t="s">
        <v>297</v>
      </c>
      <c r="H27" s="15">
        <f>I27+K27</f>
        <v>1.6</v>
      </c>
      <c r="I27" s="304">
        <v>1.6</v>
      </c>
      <c r="J27" s="831">
        <v>0</v>
      </c>
      <c r="K27" s="654">
        <v>0</v>
      </c>
      <c r="L27" s="832">
        <v>2</v>
      </c>
      <c r="M27" s="305">
        <v>2</v>
      </c>
      <c r="N27" s="995"/>
      <c r="O27" s="594"/>
      <c r="P27" s="594"/>
      <c r="Q27" s="595"/>
      <c r="R27" s="12"/>
      <c r="S27" s="12"/>
      <c r="T27" s="13"/>
      <c r="U27" s="12"/>
      <c r="V27" s="12"/>
      <c r="W27" s="12"/>
    </row>
    <row r="28" spans="1:23">
      <c r="A28" s="998"/>
      <c r="B28" s="999"/>
      <c r="C28" s="1000"/>
      <c r="D28" s="1001"/>
      <c r="E28" s="970"/>
      <c r="F28" s="1002"/>
      <c r="G28" s="16"/>
      <c r="H28" s="17"/>
      <c r="I28" s="18"/>
      <c r="J28" s="833"/>
      <c r="K28" s="833"/>
      <c r="L28" s="834"/>
      <c r="M28" s="19"/>
      <c r="N28" s="1003"/>
      <c r="O28" s="690"/>
      <c r="P28" s="690"/>
      <c r="Q28" s="691"/>
      <c r="R28" s="12"/>
      <c r="S28" s="12"/>
      <c r="T28" s="13"/>
      <c r="U28" s="12"/>
      <c r="V28" s="12"/>
      <c r="W28" s="12"/>
    </row>
    <row r="29" spans="1:23" ht="13.8" thickBot="1">
      <c r="A29" s="985"/>
      <c r="B29" s="987"/>
      <c r="C29" s="989"/>
      <c r="D29" s="991"/>
      <c r="E29" s="948"/>
      <c r="F29" s="948"/>
      <c r="G29" s="596" t="s">
        <v>12</v>
      </c>
      <c r="H29" s="835">
        <f>H27</f>
        <v>1.6</v>
      </c>
      <c r="I29" s="612">
        <f>I27</f>
        <v>1.6</v>
      </c>
      <c r="J29" s="836">
        <f>J27</f>
        <v>0</v>
      </c>
      <c r="K29" s="836">
        <f>SUM(K27:K28)</f>
        <v>0</v>
      </c>
      <c r="L29" s="616">
        <f>L27</f>
        <v>2</v>
      </c>
      <c r="M29" s="616">
        <f>M27</f>
        <v>2</v>
      </c>
      <c r="N29" s="1004"/>
      <c r="O29" s="837"/>
      <c r="P29" s="837"/>
      <c r="Q29" s="838"/>
      <c r="R29" s="12"/>
      <c r="S29" s="12"/>
      <c r="T29" s="13"/>
      <c r="U29" s="12"/>
      <c r="V29" s="12"/>
      <c r="W29" s="12"/>
    </row>
    <row r="30" spans="1:23">
      <c r="A30" s="984" t="s">
        <v>11</v>
      </c>
      <c r="B30" s="986" t="s">
        <v>13</v>
      </c>
      <c r="C30" s="988" t="s">
        <v>13</v>
      </c>
      <c r="D30" s="990" t="s">
        <v>403</v>
      </c>
      <c r="E30" s="947" t="s">
        <v>39</v>
      </c>
      <c r="F30" s="992" t="s">
        <v>402</v>
      </c>
      <c r="G30" s="303" t="s">
        <v>297</v>
      </c>
      <c r="H30" s="15">
        <f>I30+K30</f>
        <v>48.6</v>
      </c>
      <c r="I30" s="304">
        <v>48.6</v>
      </c>
      <c r="J30" s="831">
        <v>0</v>
      </c>
      <c r="K30" s="654">
        <v>0</v>
      </c>
      <c r="L30" s="832">
        <v>52</v>
      </c>
      <c r="M30" s="305">
        <v>52</v>
      </c>
      <c r="N30" s="995" t="s">
        <v>404</v>
      </c>
      <c r="O30" s="594">
        <v>5000</v>
      </c>
      <c r="P30" s="594" t="s">
        <v>405</v>
      </c>
      <c r="Q30" s="595" t="s">
        <v>405</v>
      </c>
      <c r="R30" s="12"/>
      <c r="S30" s="12"/>
      <c r="T30" s="13"/>
      <c r="U30" s="12"/>
      <c r="V30" s="12"/>
      <c r="W30" s="12"/>
    </row>
    <row r="31" spans="1:23">
      <c r="A31" s="998"/>
      <c r="B31" s="999"/>
      <c r="C31" s="1000"/>
      <c r="D31" s="1001"/>
      <c r="E31" s="970"/>
      <c r="F31" s="1002"/>
      <c r="G31" s="16"/>
      <c r="H31" s="17"/>
      <c r="I31" s="18"/>
      <c r="J31" s="833"/>
      <c r="K31" s="833"/>
      <c r="L31" s="834"/>
      <c r="M31" s="19"/>
      <c r="N31" s="1003"/>
      <c r="O31" s="690"/>
      <c r="P31" s="690"/>
      <c r="Q31" s="691"/>
      <c r="R31" s="12"/>
      <c r="S31" s="12"/>
      <c r="T31" s="13"/>
      <c r="U31" s="12"/>
      <c r="V31" s="12"/>
      <c r="W31" s="12"/>
    </row>
    <row r="32" spans="1:23" ht="13.8" thickBot="1">
      <c r="A32" s="985"/>
      <c r="B32" s="987"/>
      <c r="C32" s="989"/>
      <c r="D32" s="991"/>
      <c r="E32" s="948"/>
      <c r="F32" s="948"/>
      <c r="G32" s="596" t="s">
        <v>12</v>
      </c>
      <c r="H32" s="835">
        <f>H30</f>
        <v>48.6</v>
      </c>
      <c r="I32" s="612">
        <f>I30</f>
        <v>48.6</v>
      </c>
      <c r="J32" s="836">
        <f>J30</f>
        <v>0</v>
      </c>
      <c r="K32" s="836">
        <f>SUM(K30:K31)</f>
        <v>0</v>
      </c>
      <c r="L32" s="616">
        <f>L30</f>
        <v>52</v>
      </c>
      <c r="M32" s="616">
        <f>M30</f>
        <v>52</v>
      </c>
      <c r="N32" s="1004"/>
      <c r="O32" s="837"/>
      <c r="P32" s="837"/>
      <c r="Q32" s="838"/>
      <c r="R32" s="12"/>
      <c r="S32" s="12"/>
      <c r="T32" s="13"/>
      <c r="U32" s="12"/>
      <c r="V32" s="12"/>
      <c r="W32" s="12"/>
    </row>
    <row r="33" spans="1:23">
      <c r="A33" s="984" t="s">
        <v>11</v>
      </c>
      <c r="B33" s="986" t="s">
        <v>13</v>
      </c>
      <c r="C33" s="988" t="s">
        <v>35</v>
      </c>
      <c r="D33" s="990" t="s">
        <v>406</v>
      </c>
      <c r="E33" s="947" t="s">
        <v>39</v>
      </c>
      <c r="F33" s="992" t="s">
        <v>64</v>
      </c>
      <c r="G33" s="303" t="s">
        <v>297</v>
      </c>
      <c r="H33" s="15">
        <f>I33+K33</f>
        <v>46.4</v>
      </c>
      <c r="I33" s="304">
        <v>46.4</v>
      </c>
      <c r="J33" s="831">
        <v>0</v>
      </c>
      <c r="K33" s="654">
        <v>0</v>
      </c>
      <c r="L33" s="832">
        <v>50</v>
      </c>
      <c r="M33" s="305">
        <v>50</v>
      </c>
      <c r="N33" s="995"/>
      <c r="O33" s="594"/>
      <c r="P33" s="594"/>
      <c r="Q33" s="595"/>
      <c r="R33" s="12"/>
      <c r="S33" s="12"/>
      <c r="T33" s="13"/>
      <c r="U33" s="12"/>
      <c r="V33" s="12"/>
      <c r="W33" s="12"/>
    </row>
    <row r="34" spans="1:23" ht="13.8" thickBot="1">
      <c r="A34" s="985"/>
      <c r="B34" s="987"/>
      <c r="C34" s="989"/>
      <c r="D34" s="991"/>
      <c r="E34" s="948"/>
      <c r="F34" s="948"/>
      <c r="G34" s="596" t="s">
        <v>12</v>
      </c>
      <c r="H34" s="835">
        <f>H33</f>
        <v>46.4</v>
      </c>
      <c r="I34" s="612">
        <f>I33</f>
        <v>46.4</v>
      </c>
      <c r="J34" s="836">
        <f>J33</f>
        <v>0</v>
      </c>
      <c r="K34" s="836">
        <f>SUM(K33:K33)</f>
        <v>0</v>
      </c>
      <c r="L34" s="616">
        <f>L33</f>
        <v>50</v>
      </c>
      <c r="M34" s="616">
        <f>M33</f>
        <v>50</v>
      </c>
      <c r="N34" s="1004"/>
      <c r="O34" s="837"/>
      <c r="P34" s="837"/>
      <c r="Q34" s="838"/>
      <c r="R34" s="12"/>
      <c r="S34" s="12"/>
      <c r="T34" s="13"/>
      <c r="U34" s="12"/>
      <c r="V34" s="12"/>
      <c r="W34" s="12"/>
    </row>
    <row r="35" spans="1:23">
      <c r="A35" s="984" t="s">
        <v>11</v>
      </c>
      <c r="B35" s="986" t="s">
        <v>13</v>
      </c>
      <c r="C35" s="988" t="s">
        <v>36</v>
      </c>
      <c r="D35" s="990" t="s">
        <v>407</v>
      </c>
      <c r="E35" s="947" t="s">
        <v>39</v>
      </c>
      <c r="F35" s="992" t="s">
        <v>408</v>
      </c>
      <c r="G35" s="303" t="s">
        <v>297</v>
      </c>
      <c r="H35" s="15">
        <f>I35+K35</f>
        <v>15</v>
      </c>
      <c r="I35" s="304">
        <v>15</v>
      </c>
      <c r="J35" s="831">
        <v>0</v>
      </c>
      <c r="K35" s="654">
        <v>0</v>
      </c>
      <c r="L35" s="832">
        <v>16</v>
      </c>
      <c r="M35" s="305">
        <v>16</v>
      </c>
      <c r="N35" s="995"/>
      <c r="O35" s="594"/>
      <c r="P35" s="594"/>
      <c r="Q35" s="595"/>
      <c r="R35" s="12"/>
      <c r="S35" s="12"/>
      <c r="T35" s="13"/>
      <c r="U35" s="12"/>
      <c r="V35" s="12"/>
      <c r="W35" s="12"/>
    </row>
    <row r="36" spans="1:23" ht="13.8" thickBot="1">
      <c r="A36" s="985"/>
      <c r="B36" s="987"/>
      <c r="C36" s="989"/>
      <c r="D36" s="991"/>
      <c r="E36" s="948"/>
      <c r="F36" s="948"/>
      <c r="G36" s="596" t="s">
        <v>12</v>
      </c>
      <c r="H36" s="835">
        <f>H35</f>
        <v>15</v>
      </c>
      <c r="I36" s="612">
        <f>I35</f>
        <v>15</v>
      </c>
      <c r="J36" s="836">
        <f>J35</f>
        <v>0</v>
      </c>
      <c r="K36" s="836">
        <f>SUM(K35:K35)</f>
        <v>0</v>
      </c>
      <c r="L36" s="616">
        <f>L35</f>
        <v>16</v>
      </c>
      <c r="M36" s="616">
        <f>M35</f>
        <v>16</v>
      </c>
      <c r="N36" s="1004"/>
      <c r="O36" s="837"/>
      <c r="P36" s="837"/>
      <c r="Q36" s="838"/>
      <c r="R36" s="12"/>
      <c r="S36" s="12"/>
      <c r="T36" s="13"/>
      <c r="U36" s="12"/>
      <c r="V36" s="12"/>
      <c r="W36" s="12"/>
    </row>
    <row r="37" spans="1:23">
      <c r="A37" s="984" t="s">
        <v>11</v>
      </c>
      <c r="B37" s="986" t="s">
        <v>13</v>
      </c>
      <c r="C37" s="988" t="s">
        <v>57</v>
      </c>
      <c r="D37" s="990" t="s">
        <v>409</v>
      </c>
      <c r="E37" s="947" t="s">
        <v>39</v>
      </c>
      <c r="F37" s="992" t="s">
        <v>322</v>
      </c>
      <c r="G37" s="303" t="s">
        <v>297</v>
      </c>
      <c r="H37" s="15">
        <f>I37+K37</f>
        <v>5.2</v>
      </c>
      <c r="I37" s="304">
        <v>5.2</v>
      </c>
      <c r="J37" s="831">
        <v>0</v>
      </c>
      <c r="K37" s="654">
        <v>0</v>
      </c>
      <c r="L37" s="832">
        <v>6</v>
      </c>
      <c r="M37" s="305">
        <v>6</v>
      </c>
      <c r="N37" s="995"/>
      <c r="O37" s="594"/>
      <c r="P37" s="594"/>
      <c r="Q37" s="595"/>
      <c r="R37" s="12"/>
      <c r="S37" s="12"/>
      <c r="T37" s="13"/>
      <c r="U37" s="12"/>
      <c r="V37" s="12"/>
      <c r="W37" s="12"/>
    </row>
    <row r="38" spans="1:23" ht="13.8" thickBot="1">
      <c r="A38" s="985"/>
      <c r="B38" s="987"/>
      <c r="C38" s="989"/>
      <c r="D38" s="991"/>
      <c r="E38" s="948"/>
      <c r="F38" s="948"/>
      <c r="G38" s="596" t="s">
        <v>12</v>
      </c>
      <c r="H38" s="835">
        <f>H37</f>
        <v>5.2</v>
      </c>
      <c r="I38" s="612">
        <f>I37</f>
        <v>5.2</v>
      </c>
      <c r="J38" s="836">
        <f>J37</f>
        <v>0</v>
      </c>
      <c r="K38" s="836">
        <f>SUM(K37:K37)</f>
        <v>0</v>
      </c>
      <c r="L38" s="616">
        <f>L37</f>
        <v>6</v>
      </c>
      <c r="M38" s="616">
        <f>M37</f>
        <v>6</v>
      </c>
      <c r="N38" s="1004"/>
      <c r="O38" s="837"/>
      <c r="P38" s="837"/>
      <c r="Q38" s="838"/>
      <c r="R38" s="12"/>
      <c r="S38" s="12"/>
      <c r="T38" s="13"/>
      <c r="U38" s="12"/>
      <c r="V38" s="12"/>
      <c r="W38" s="12"/>
    </row>
    <row r="39" spans="1:23">
      <c r="A39" s="984" t="s">
        <v>11</v>
      </c>
      <c r="B39" s="986" t="s">
        <v>13</v>
      </c>
      <c r="C39" s="988" t="s">
        <v>38</v>
      </c>
      <c r="D39" s="990" t="s">
        <v>410</v>
      </c>
      <c r="E39" s="947" t="s">
        <v>39</v>
      </c>
      <c r="F39" s="992" t="s">
        <v>408</v>
      </c>
      <c r="G39" s="303" t="s">
        <v>297</v>
      </c>
      <c r="H39" s="15">
        <f>I39+K39</f>
        <v>58.4</v>
      </c>
      <c r="I39" s="304">
        <v>58.4</v>
      </c>
      <c r="J39" s="654">
        <v>0</v>
      </c>
      <c r="K39" s="654">
        <v>0</v>
      </c>
      <c r="L39" s="832">
        <v>60</v>
      </c>
      <c r="M39" s="305">
        <v>60</v>
      </c>
      <c r="N39" s="995"/>
      <c r="O39" s="593"/>
      <c r="P39" s="594"/>
      <c r="Q39" s="839"/>
      <c r="R39" s="12"/>
      <c r="S39" s="12"/>
      <c r="T39" s="13"/>
      <c r="U39" s="12"/>
      <c r="V39" s="12"/>
      <c r="W39" s="12"/>
    </row>
    <row r="40" spans="1:23" ht="13.8" thickBot="1">
      <c r="A40" s="985"/>
      <c r="B40" s="987"/>
      <c r="C40" s="989"/>
      <c r="D40" s="991"/>
      <c r="E40" s="948"/>
      <c r="F40" s="948"/>
      <c r="G40" s="596" t="s">
        <v>12</v>
      </c>
      <c r="H40" s="835">
        <f t="shared" ref="H40:M40" si="4">H39</f>
        <v>58.4</v>
      </c>
      <c r="I40" s="612">
        <f t="shared" si="4"/>
        <v>58.4</v>
      </c>
      <c r="J40" s="836">
        <f t="shared" si="4"/>
        <v>0</v>
      </c>
      <c r="K40" s="836">
        <f t="shared" si="4"/>
        <v>0</v>
      </c>
      <c r="L40" s="616">
        <f t="shared" si="4"/>
        <v>60</v>
      </c>
      <c r="M40" s="616">
        <f t="shared" si="4"/>
        <v>60</v>
      </c>
      <c r="N40" s="1004"/>
      <c r="O40" s="608"/>
      <c r="P40" s="608"/>
      <c r="Q40" s="609"/>
      <c r="R40" s="12"/>
      <c r="S40" s="12"/>
      <c r="T40" s="13"/>
      <c r="U40" s="12"/>
      <c r="V40" s="12"/>
      <c r="W40" s="12"/>
    </row>
    <row r="41" spans="1:23">
      <c r="A41" s="984" t="s">
        <v>11</v>
      </c>
      <c r="B41" s="986" t="s">
        <v>13</v>
      </c>
      <c r="C41" s="988" t="s">
        <v>305</v>
      </c>
      <c r="D41" s="990" t="s">
        <v>411</v>
      </c>
      <c r="E41" s="947" t="s">
        <v>39</v>
      </c>
      <c r="F41" s="992" t="s">
        <v>412</v>
      </c>
      <c r="G41" s="303" t="s">
        <v>297</v>
      </c>
      <c r="H41" s="15">
        <f>I41+K41</f>
        <v>8.3000000000000007</v>
      </c>
      <c r="I41" s="304">
        <v>8.3000000000000007</v>
      </c>
      <c r="J41" s="654">
        <v>0</v>
      </c>
      <c r="K41" s="654">
        <v>0</v>
      </c>
      <c r="L41" s="832">
        <v>10</v>
      </c>
      <c r="M41" s="305">
        <v>10</v>
      </c>
      <c r="N41" s="995"/>
      <c r="O41" s="593"/>
      <c r="P41" s="594"/>
      <c r="Q41" s="839"/>
      <c r="R41" s="12"/>
      <c r="S41" s="12"/>
      <c r="T41" s="13"/>
      <c r="U41" s="12"/>
      <c r="V41" s="12"/>
      <c r="W41" s="12"/>
    </row>
    <row r="42" spans="1:23" ht="13.8" thickBot="1">
      <c r="A42" s="985"/>
      <c r="B42" s="987"/>
      <c r="C42" s="989"/>
      <c r="D42" s="991"/>
      <c r="E42" s="948"/>
      <c r="F42" s="948"/>
      <c r="G42" s="596" t="s">
        <v>12</v>
      </c>
      <c r="H42" s="835">
        <f>H41</f>
        <v>8.3000000000000007</v>
      </c>
      <c r="I42" s="612">
        <f>I41</f>
        <v>8.3000000000000007</v>
      </c>
      <c r="J42" s="836">
        <f>J41</f>
        <v>0</v>
      </c>
      <c r="K42" s="836">
        <f>SUM(K41:K41)</f>
        <v>0</v>
      </c>
      <c r="L42" s="616">
        <f>L41</f>
        <v>10</v>
      </c>
      <c r="M42" s="616">
        <f>M41</f>
        <v>10</v>
      </c>
      <c r="N42" s="1004"/>
      <c r="O42" s="608"/>
      <c r="P42" s="608"/>
      <c r="Q42" s="609"/>
      <c r="R42" s="12"/>
      <c r="S42" s="12"/>
      <c r="T42" s="13"/>
      <c r="U42" s="12"/>
      <c r="V42" s="12"/>
      <c r="W42" s="12"/>
    </row>
    <row r="43" spans="1:23" ht="13.8" thickBot="1">
      <c r="A43" s="984" t="s">
        <v>11</v>
      </c>
      <c r="B43" s="986" t="s">
        <v>13</v>
      </c>
      <c r="C43" s="988" t="s">
        <v>413</v>
      </c>
      <c r="D43" s="990" t="s">
        <v>414</v>
      </c>
      <c r="E43" s="947" t="s">
        <v>39</v>
      </c>
      <c r="F43" s="1007" t="s">
        <v>415</v>
      </c>
      <c r="G43" s="303" t="s">
        <v>297</v>
      </c>
      <c r="H43" s="15">
        <f>I43+K43</f>
        <v>118.1</v>
      </c>
      <c r="I43" s="304">
        <v>118.1</v>
      </c>
      <c r="J43" s="654">
        <v>0</v>
      </c>
      <c r="K43" s="654">
        <v>0</v>
      </c>
      <c r="L43" s="832">
        <v>150</v>
      </c>
      <c r="M43" s="305">
        <v>180</v>
      </c>
      <c r="N43" s="1008" t="s">
        <v>416</v>
      </c>
      <c r="O43" s="593">
        <v>1400</v>
      </c>
      <c r="P43" s="594" t="s">
        <v>417</v>
      </c>
      <c r="Q43" s="595" t="s">
        <v>417</v>
      </c>
      <c r="R43" s="840"/>
      <c r="S43" s="12"/>
      <c r="T43" s="13"/>
      <c r="U43" s="12"/>
      <c r="V43" s="12"/>
      <c r="W43" s="12"/>
    </row>
    <row r="44" spans="1:23" ht="13.8" thickBot="1">
      <c r="A44" s="998"/>
      <c r="B44" s="999"/>
      <c r="C44" s="1000"/>
      <c r="D44" s="1001"/>
      <c r="E44" s="970"/>
      <c r="F44" s="1002"/>
      <c r="G44" s="303" t="s">
        <v>297</v>
      </c>
      <c r="H44" s="17">
        <f>I44+K44</f>
        <v>14.9</v>
      </c>
      <c r="I44" s="306">
        <v>14.9</v>
      </c>
      <c r="J44" s="841">
        <v>0</v>
      </c>
      <c r="K44" s="833">
        <v>0</v>
      </c>
      <c r="L44" s="834">
        <v>20</v>
      </c>
      <c r="M44" s="19">
        <v>25</v>
      </c>
      <c r="N44" s="1009"/>
      <c r="O44" s="690"/>
      <c r="P44" s="690"/>
      <c r="Q44" s="691"/>
      <c r="R44" s="12"/>
      <c r="S44" s="12"/>
      <c r="T44" s="13"/>
      <c r="U44" s="12"/>
      <c r="V44" s="12"/>
      <c r="W44" s="12"/>
    </row>
    <row r="45" spans="1:23" ht="13.8" thickBot="1">
      <c r="A45" s="985"/>
      <c r="B45" s="987"/>
      <c r="C45" s="989"/>
      <c r="D45" s="991"/>
      <c r="E45" s="948"/>
      <c r="F45" s="948"/>
      <c r="G45" s="596" t="s">
        <v>12</v>
      </c>
      <c r="H45" s="835">
        <f>H43+H44</f>
        <v>133</v>
      </c>
      <c r="I45" s="612">
        <f>I43+I44</f>
        <v>133</v>
      </c>
      <c r="J45" s="836">
        <f>J43+J44</f>
        <v>0</v>
      </c>
      <c r="K45" s="836">
        <f>SUM(K43:K44)</f>
        <v>0</v>
      </c>
      <c r="L45" s="616">
        <f>L43+L44</f>
        <v>170</v>
      </c>
      <c r="M45" s="842">
        <f>M43+M44</f>
        <v>205</v>
      </c>
      <c r="N45" s="1010"/>
      <c r="O45" s="608"/>
      <c r="P45" s="608"/>
      <c r="Q45" s="609"/>
      <c r="R45" s="12"/>
      <c r="S45" s="12"/>
      <c r="T45" s="13"/>
      <c r="U45" s="12"/>
      <c r="V45" s="12"/>
      <c r="W45" s="12"/>
    </row>
    <row r="46" spans="1:23">
      <c r="A46" s="984" t="s">
        <v>11</v>
      </c>
      <c r="B46" s="986" t="s">
        <v>13</v>
      </c>
      <c r="C46" s="988" t="s">
        <v>307</v>
      </c>
      <c r="D46" s="990" t="s">
        <v>418</v>
      </c>
      <c r="E46" s="947" t="s">
        <v>39</v>
      </c>
      <c r="F46" s="992" t="s">
        <v>419</v>
      </c>
      <c r="G46" s="303" t="s">
        <v>297</v>
      </c>
      <c r="H46" s="15">
        <f>I46+K46</f>
        <v>20.8</v>
      </c>
      <c r="I46" s="304">
        <v>20.8</v>
      </c>
      <c r="J46" s="831">
        <v>0</v>
      </c>
      <c r="K46" s="654">
        <v>0</v>
      </c>
      <c r="L46" s="832">
        <v>25</v>
      </c>
      <c r="M46" s="305">
        <v>30</v>
      </c>
      <c r="N46" s="995" t="s">
        <v>420</v>
      </c>
      <c r="O46" s="594">
        <v>1500</v>
      </c>
      <c r="P46" s="594" t="s">
        <v>417</v>
      </c>
      <c r="Q46" s="595" t="s">
        <v>417</v>
      </c>
      <c r="R46" s="12"/>
      <c r="S46" s="12"/>
      <c r="T46" s="13"/>
      <c r="U46" s="12"/>
      <c r="V46" s="12"/>
      <c r="W46" s="12"/>
    </row>
    <row r="47" spans="1:23" ht="13.8" thickBot="1">
      <c r="A47" s="985"/>
      <c r="B47" s="987"/>
      <c r="C47" s="989"/>
      <c r="D47" s="991"/>
      <c r="E47" s="948"/>
      <c r="F47" s="948"/>
      <c r="G47" s="596" t="s">
        <v>12</v>
      </c>
      <c r="H47" s="835">
        <f>H46</f>
        <v>20.8</v>
      </c>
      <c r="I47" s="612">
        <f>I46</f>
        <v>20.8</v>
      </c>
      <c r="J47" s="836">
        <f>J46</f>
        <v>0</v>
      </c>
      <c r="K47" s="836">
        <f>SUM(K46:K46)</f>
        <v>0</v>
      </c>
      <c r="L47" s="616">
        <f>L46</f>
        <v>25</v>
      </c>
      <c r="M47" s="616">
        <f>M46</f>
        <v>30</v>
      </c>
      <c r="N47" s="1004"/>
      <c r="O47" s="608"/>
      <c r="P47" s="608"/>
      <c r="Q47" s="609"/>
      <c r="R47" s="12"/>
      <c r="S47" s="12"/>
      <c r="T47" s="13"/>
      <c r="U47" s="12"/>
      <c r="V47" s="12"/>
      <c r="W47" s="12"/>
    </row>
    <row r="48" spans="1:23">
      <c r="A48" s="984" t="s">
        <v>11</v>
      </c>
      <c r="B48" s="986" t="s">
        <v>13</v>
      </c>
      <c r="C48" s="988" t="s">
        <v>421</v>
      </c>
      <c r="D48" s="990" t="s">
        <v>422</v>
      </c>
      <c r="E48" s="947" t="s">
        <v>39</v>
      </c>
      <c r="F48" s="992" t="s">
        <v>408</v>
      </c>
      <c r="G48" s="303" t="s">
        <v>297</v>
      </c>
      <c r="H48" s="15">
        <f>I48+K48</f>
        <v>12.6</v>
      </c>
      <c r="I48" s="304">
        <v>12.6</v>
      </c>
      <c r="J48" s="654">
        <v>0</v>
      </c>
      <c r="K48" s="654">
        <v>0</v>
      </c>
      <c r="L48" s="832">
        <v>15</v>
      </c>
      <c r="M48" s="305">
        <v>18</v>
      </c>
      <c r="N48" s="995"/>
      <c r="O48" s="593"/>
      <c r="P48" s="594"/>
      <c r="Q48" s="839"/>
      <c r="R48" s="12"/>
      <c r="S48" s="12"/>
      <c r="T48" s="13"/>
      <c r="U48" s="12"/>
      <c r="V48" s="12"/>
      <c r="W48" s="12"/>
    </row>
    <row r="49" spans="1:23" ht="13.8" thickBot="1">
      <c r="A49" s="985"/>
      <c r="B49" s="987"/>
      <c r="C49" s="989"/>
      <c r="D49" s="991"/>
      <c r="E49" s="948"/>
      <c r="F49" s="948"/>
      <c r="G49" s="596" t="s">
        <v>12</v>
      </c>
      <c r="H49" s="835">
        <f>H48</f>
        <v>12.6</v>
      </c>
      <c r="I49" s="612">
        <f>I48</f>
        <v>12.6</v>
      </c>
      <c r="J49" s="836">
        <f>J48</f>
        <v>0</v>
      </c>
      <c r="K49" s="836">
        <f>SUM(K48:K48)</f>
        <v>0</v>
      </c>
      <c r="L49" s="616">
        <f>L48</f>
        <v>15</v>
      </c>
      <c r="M49" s="616">
        <f>M48</f>
        <v>18</v>
      </c>
      <c r="N49" s="1004"/>
      <c r="O49" s="608"/>
      <c r="P49" s="608"/>
      <c r="Q49" s="609"/>
      <c r="R49" s="12"/>
      <c r="S49" s="12"/>
      <c r="T49" s="13"/>
      <c r="U49" s="12"/>
      <c r="V49" s="12"/>
      <c r="W49" s="12"/>
    </row>
    <row r="50" spans="1:23">
      <c r="A50" s="984" t="s">
        <v>11</v>
      </c>
      <c r="B50" s="986" t="s">
        <v>13</v>
      </c>
      <c r="C50" s="988" t="s">
        <v>423</v>
      </c>
      <c r="D50" s="990" t="s">
        <v>424</v>
      </c>
      <c r="E50" s="947" t="s">
        <v>39</v>
      </c>
      <c r="F50" s="1005" t="s">
        <v>419</v>
      </c>
      <c r="G50" s="303" t="s">
        <v>297</v>
      </c>
      <c r="H50" s="15">
        <f>I50+K50</f>
        <v>0.6</v>
      </c>
      <c r="I50" s="304">
        <v>0.6</v>
      </c>
      <c r="J50" s="831">
        <v>0</v>
      </c>
      <c r="K50" s="654">
        <v>0</v>
      </c>
      <c r="L50" s="305">
        <v>1</v>
      </c>
      <c r="M50" s="305">
        <v>1</v>
      </c>
      <c r="N50" s="995"/>
      <c r="O50" s="594"/>
      <c r="P50" s="594"/>
      <c r="Q50" s="595"/>
      <c r="R50" s="12"/>
      <c r="S50" s="12"/>
      <c r="T50" s="13"/>
      <c r="U50" s="12"/>
      <c r="V50" s="12"/>
      <c r="W50" s="12"/>
    </row>
    <row r="51" spans="1:23" ht="13.8" thickBot="1">
      <c r="A51" s="985"/>
      <c r="B51" s="987"/>
      <c r="C51" s="989"/>
      <c r="D51" s="991"/>
      <c r="E51" s="948"/>
      <c r="F51" s="1006"/>
      <c r="G51" s="596" t="s">
        <v>12</v>
      </c>
      <c r="H51" s="835">
        <f>H50</f>
        <v>0.6</v>
      </c>
      <c r="I51" s="612">
        <f>I50</f>
        <v>0.6</v>
      </c>
      <c r="J51" s="836">
        <f>J50</f>
        <v>0</v>
      </c>
      <c r="K51" s="836">
        <f>SUM(K50:K50)</f>
        <v>0</v>
      </c>
      <c r="L51" s="616">
        <f>L50</f>
        <v>1</v>
      </c>
      <c r="M51" s="616">
        <f>M50</f>
        <v>1</v>
      </c>
      <c r="N51" s="996"/>
      <c r="O51" s="837"/>
      <c r="P51" s="837"/>
      <c r="Q51" s="838"/>
      <c r="R51" s="12"/>
      <c r="S51" s="12"/>
      <c r="T51" s="13"/>
      <c r="U51" s="12"/>
      <c r="V51" s="12"/>
      <c r="W51" s="12"/>
    </row>
    <row r="52" spans="1:23">
      <c r="A52" s="984" t="s">
        <v>11</v>
      </c>
      <c r="B52" s="986" t="s">
        <v>13</v>
      </c>
      <c r="C52" s="988" t="s">
        <v>425</v>
      </c>
      <c r="D52" s="990" t="s">
        <v>426</v>
      </c>
      <c r="E52" s="947" t="s">
        <v>39</v>
      </c>
      <c r="F52" s="1005" t="s">
        <v>296</v>
      </c>
      <c r="G52" s="303" t="s">
        <v>297</v>
      </c>
      <c r="H52" s="15">
        <f>I52+K52</f>
        <v>61.2</v>
      </c>
      <c r="I52" s="304">
        <v>61.2</v>
      </c>
      <c r="J52" s="304">
        <v>0</v>
      </c>
      <c r="K52" s="654">
        <v>0</v>
      </c>
      <c r="L52" s="305">
        <v>65</v>
      </c>
      <c r="M52" s="305">
        <v>70</v>
      </c>
      <c r="N52" s="995"/>
      <c r="O52" s="594"/>
      <c r="P52" s="594"/>
      <c r="Q52" s="595"/>
      <c r="R52" s="12"/>
      <c r="S52" s="12"/>
      <c r="T52" s="13"/>
      <c r="U52" s="12"/>
      <c r="V52" s="12"/>
      <c r="W52" s="12"/>
    </row>
    <row r="53" spans="1:23" ht="13.8" customHeight="1" thickBot="1">
      <c r="A53" s="985"/>
      <c r="B53" s="987"/>
      <c r="C53" s="989"/>
      <c r="D53" s="991"/>
      <c r="E53" s="948"/>
      <c r="F53" s="1006"/>
      <c r="G53" s="596" t="s">
        <v>12</v>
      </c>
      <c r="H53" s="835">
        <f t="shared" ref="H53:M53" si="5">H52</f>
        <v>61.2</v>
      </c>
      <c r="I53" s="612">
        <f t="shared" si="5"/>
        <v>61.2</v>
      </c>
      <c r="J53" s="612">
        <f t="shared" si="5"/>
        <v>0</v>
      </c>
      <c r="K53" s="835">
        <f t="shared" si="5"/>
        <v>0</v>
      </c>
      <c r="L53" s="616">
        <f t="shared" si="5"/>
        <v>65</v>
      </c>
      <c r="M53" s="616">
        <f t="shared" si="5"/>
        <v>70</v>
      </c>
      <c r="N53" s="996"/>
      <c r="O53" s="837"/>
      <c r="P53" s="837"/>
      <c r="Q53" s="838"/>
      <c r="R53" s="12"/>
      <c r="S53" s="12"/>
      <c r="T53" s="13"/>
      <c r="U53" s="12"/>
      <c r="V53" s="12"/>
      <c r="W53" s="12"/>
    </row>
    <row r="54" spans="1:23">
      <c r="A54" s="984" t="s">
        <v>11</v>
      </c>
      <c r="B54" s="986" t="s">
        <v>13</v>
      </c>
      <c r="C54" s="988" t="s">
        <v>427</v>
      </c>
      <c r="D54" s="990" t="s">
        <v>428</v>
      </c>
      <c r="E54" s="947" t="s">
        <v>39</v>
      </c>
      <c r="F54" s="1005" t="s">
        <v>429</v>
      </c>
      <c r="G54" s="303" t="s">
        <v>297</v>
      </c>
      <c r="H54" s="15">
        <f>I54+K54</f>
        <v>1.2</v>
      </c>
      <c r="I54" s="304">
        <v>1.2</v>
      </c>
      <c r="J54" s="843">
        <v>0</v>
      </c>
      <c r="K54" s="654">
        <v>0</v>
      </c>
      <c r="L54" s="305">
        <v>2</v>
      </c>
      <c r="M54" s="305">
        <v>2</v>
      </c>
      <c r="N54" s="995"/>
      <c r="O54" s="594"/>
      <c r="P54" s="594"/>
      <c r="Q54" s="595"/>
      <c r="R54" s="12"/>
      <c r="S54" s="12"/>
      <c r="T54" s="13"/>
      <c r="U54" s="12"/>
      <c r="V54" s="12"/>
      <c r="W54" s="12"/>
    </row>
    <row r="55" spans="1:23" ht="57" customHeight="1" thickBot="1">
      <c r="A55" s="985"/>
      <c r="B55" s="987"/>
      <c r="C55" s="989"/>
      <c r="D55" s="991"/>
      <c r="E55" s="948"/>
      <c r="F55" s="1006"/>
      <c r="G55" s="596" t="s">
        <v>12</v>
      </c>
      <c r="H55" s="835">
        <f>H54</f>
        <v>1.2</v>
      </c>
      <c r="I55" s="612">
        <f>I54</f>
        <v>1.2</v>
      </c>
      <c r="J55" s="612">
        <f>J54</f>
        <v>0</v>
      </c>
      <c r="K55" s="836">
        <f>SUM(K54:K54)</f>
        <v>0</v>
      </c>
      <c r="L55" s="616">
        <f>L54</f>
        <v>2</v>
      </c>
      <c r="M55" s="616">
        <f>M54</f>
        <v>2</v>
      </c>
      <c r="N55" s="996"/>
      <c r="O55" s="837"/>
      <c r="P55" s="837"/>
      <c r="Q55" s="838"/>
      <c r="R55" s="12"/>
      <c r="S55" s="12"/>
      <c r="T55" s="13"/>
      <c r="U55" s="12"/>
      <c r="V55" s="12"/>
      <c r="W55" s="12"/>
    </row>
    <row r="56" spans="1:23" ht="13.8" thickBot="1">
      <c r="A56" s="296" t="s">
        <v>11</v>
      </c>
      <c r="B56" s="292" t="s">
        <v>13</v>
      </c>
      <c r="C56" s="960" t="s">
        <v>14</v>
      </c>
      <c r="D56" s="961"/>
      <c r="E56" s="961"/>
      <c r="F56" s="961"/>
      <c r="G56" s="963"/>
      <c r="H56" s="617">
        <f>H29+H32+H34+H36+H38+H40+H42+H45+H47+H49+H55+H51+H53</f>
        <v>412.90000000000003</v>
      </c>
      <c r="I56" s="617">
        <f>I29+I32+I34+I36+I38+I40+I42+I45+I47+I49+I55+I51+I53</f>
        <v>412.90000000000003</v>
      </c>
      <c r="J56" s="617">
        <v>283.7</v>
      </c>
      <c r="K56" s="617">
        <f>K29+K32+K34+K36+K38+K40+K42+K45+K47+K49+K55+K51+K53</f>
        <v>0</v>
      </c>
      <c r="L56" s="617">
        <f>L29+L32+L34+L36+L38+L40+L42+L45+L47+L49+L55+L51+L53</f>
        <v>474</v>
      </c>
      <c r="M56" s="617">
        <f>M29+M32+M34+M36+M38+M40+M42+M45+M47+M49+M55+M51+M53</f>
        <v>522</v>
      </c>
      <c r="N56" s="293"/>
      <c r="O56" s="294"/>
      <c r="P56" s="294"/>
      <c r="Q56" s="295"/>
      <c r="R56" s="12"/>
      <c r="S56" s="12"/>
      <c r="T56" s="13"/>
      <c r="U56" s="12"/>
      <c r="V56" s="12"/>
      <c r="W56" s="12"/>
    </row>
    <row r="57" spans="1:23" ht="13.8" thickBot="1">
      <c r="A57" s="290" t="s">
        <v>11</v>
      </c>
      <c r="B57" s="291" t="s">
        <v>35</v>
      </c>
      <c r="C57" s="980" t="s">
        <v>430</v>
      </c>
      <c r="D57" s="981"/>
      <c r="E57" s="981"/>
      <c r="F57" s="981"/>
      <c r="G57" s="981"/>
      <c r="H57" s="981"/>
      <c r="I57" s="981"/>
      <c r="J57" s="981"/>
      <c r="K57" s="981"/>
      <c r="L57" s="981"/>
      <c r="M57" s="981"/>
      <c r="N57" s="981"/>
      <c r="O57" s="981"/>
      <c r="P57" s="981"/>
      <c r="Q57" s="997"/>
      <c r="R57" s="12"/>
      <c r="S57" s="12"/>
      <c r="T57" s="13"/>
      <c r="U57" s="12"/>
      <c r="V57" s="12"/>
      <c r="W57" s="12"/>
    </row>
    <row r="58" spans="1:23">
      <c r="A58" s="984" t="s">
        <v>11</v>
      </c>
      <c r="B58" s="986" t="s">
        <v>35</v>
      </c>
      <c r="C58" s="988" t="s">
        <v>11</v>
      </c>
      <c r="D58" s="990" t="s">
        <v>431</v>
      </c>
      <c r="E58" s="947" t="s">
        <v>39</v>
      </c>
      <c r="F58" s="992" t="s">
        <v>64</v>
      </c>
      <c r="G58" s="303" t="s">
        <v>37</v>
      </c>
      <c r="H58" s="307">
        <f>I58+K58</f>
        <v>30.8</v>
      </c>
      <c r="I58" s="304">
        <v>30.8</v>
      </c>
      <c r="J58" s="20"/>
      <c r="K58" s="308"/>
      <c r="L58" s="592">
        <v>30</v>
      </c>
      <c r="M58" s="305">
        <v>30</v>
      </c>
      <c r="N58" s="995" t="s">
        <v>432</v>
      </c>
      <c r="O58" s="593">
        <v>2</v>
      </c>
      <c r="P58" s="594" t="s">
        <v>56</v>
      </c>
      <c r="Q58" s="844">
        <v>2</v>
      </c>
      <c r="R58" s="12"/>
      <c r="S58" s="12"/>
      <c r="T58" s="13"/>
      <c r="U58" s="12"/>
      <c r="V58" s="12"/>
      <c r="W58" s="12"/>
    </row>
    <row r="59" spans="1:23">
      <c r="A59" s="998"/>
      <c r="B59" s="999"/>
      <c r="C59" s="1000"/>
      <c r="D59" s="1001"/>
      <c r="E59" s="970"/>
      <c r="F59" s="1002"/>
      <c r="G59" s="16"/>
      <c r="H59" s="21"/>
      <c r="I59" s="18"/>
      <c r="J59" s="22"/>
      <c r="K59" s="23"/>
      <c r="L59" s="688"/>
      <c r="M59" s="19">
        <v>0</v>
      </c>
      <c r="N59" s="1003"/>
      <c r="O59" s="845"/>
      <c r="P59" s="845"/>
      <c r="Q59" s="846"/>
      <c r="R59" s="12"/>
      <c r="S59" s="12"/>
      <c r="T59" s="13"/>
      <c r="U59" s="12"/>
      <c r="V59" s="12"/>
      <c r="W59" s="12"/>
    </row>
    <row r="60" spans="1:23" ht="13.8" thickBot="1">
      <c r="A60" s="985"/>
      <c r="B60" s="987"/>
      <c r="C60" s="989"/>
      <c r="D60" s="991"/>
      <c r="E60" s="948"/>
      <c r="F60" s="948"/>
      <c r="G60" s="596" t="s">
        <v>12</v>
      </c>
      <c r="H60" s="597">
        <f t="shared" ref="H60:M60" si="6">H58</f>
        <v>30.8</v>
      </c>
      <c r="I60" s="597">
        <f t="shared" si="6"/>
        <v>30.8</v>
      </c>
      <c r="J60" s="597">
        <f t="shared" si="6"/>
        <v>0</v>
      </c>
      <c r="K60" s="597">
        <f t="shared" si="6"/>
        <v>0</v>
      </c>
      <c r="L60" s="597">
        <f t="shared" si="6"/>
        <v>30</v>
      </c>
      <c r="M60" s="597">
        <f t="shared" si="6"/>
        <v>30</v>
      </c>
      <c r="N60" s="1004"/>
      <c r="O60" s="608"/>
      <c r="P60" s="608"/>
      <c r="Q60" s="609"/>
      <c r="R60" s="12"/>
      <c r="S60" s="12"/>
      <c r="T60" s="13"/>
      <c r="U60" s="12"/>
      <c r="V60" s="12"/>
      <c r="W60" s="12"/>
    </row>
    <row r="61" spans="1:23" ht="13.8" thickBot="1">
      <c r="A61" s="296" t="s">
        <v>11</v>
      </c>
      <c r="B61" s="292" t="s">
        <v>35</v>
      </c>
      <c r="C61" s="960" t="s">
        <v>14</v>
      </c>
      <c r="D61" s="961"/>
      <c r="E61" s="962"/>
      <c r="F61" s="962"/>
      <c r="G61" s="963"/>
      <c r="H61" s="617">
        <f t="shared" ref="H61:M61" si="7">H60</f>
        <v>30.8</v>
      </c>
      <c r="I61" s="617">
        <f t="shared" si="7"/>
        <v>30.8</v>
      </c>
      <c r="J61" s="617">
        <f t="shared" si="7"/>
        <v>0</v>
      </c>
      <c r="K61" s="617">
        <f t="shared" si="7"/>
        <v>0</v>
      </c>
      <c r="L61" s="617">
        <f t="shared" si="7"/>
        <v>30</v>
      </c>
      <c r="M61" s="617">
        <f t="shared" si="7"/>
        <v>30</v>
      </c>
      <c r="N61" s="293"/>
      <c r="O61" s="294"/>
      <c r="P61" s="294"/>
      <c r="Q61" s="295"/>
      <c r="R61" s="12"/>
      <c r="S61" s="12"/>
      <c r="T61" s="13"/>
      <c r="U61" s="12"/>
      <c r="V61" s="12"/>
      <c r="W61" s="12"/>
    </row>
    <row r="62" spans="1:23" ht="13.8" thickBot="1">
      <c r="A62" s="290" t="s">
        <v>11</v>
      </c>
      <c r="B62" s="291" t="s">
        <v>36</v>
      </c>
      <c r="C62" s="980" t="s">
        <v>433</v>
      </c>
      <c r="D62" s="981"/>
      <c r="E62" s="982"/>
      <c r="F62" s="982"/>
      <c r="G62" s="981"/>
      <c r="H62" s="981"/>
      <c r="I62" s="981"/>
      <c r="J62" s="981"/>
      <c r="K62" s="981"/>
      <c r="L62" s="981"/>
      <c r="M62" s="981"/>
      <c r="N62" s="981"/>
      <c r="O62" s="982"/>
      <c r="P62" s="982"/>
      <c r="Q62" s="983"/>
      <c r="R62" s="12"/>
      <c r="S62" s="12"/>
      <c r="T62" s="13"/>
      <c r="U62" s="12"/>
      <c r="V62" s="12"/>
      <c r="W62" s="12"/>
    </row>
    <row r="63" spans="1:23">
      <c r="A63" s="984" t="s">
        <v>11</v>
      </c>
      <c r="B63" s="986" t="s">
        <v>36</v>
      </c>
      <c r="C63" s="988" t="s">
        <v>11</v>
      </c>
      <c r="D63" s="990" t="s">
        <v>434</v>
      </c>
      <c r="E63" s="947" t="s">
        <v>39</v>
      </c>
      <c r="F63" s="992" t="s">
        <v>64</v>
      </c>
      <c r="G63" s="303" t="s">
        <v>37</v>
      </c>
      <c r="H63" s="307">
        <f>I63+K63</f>
        <v>5.8</v>
      </c>
      <c r="I63" s="304">
        <v>5.8</v>
      </c>
      <c r="J63" s="20"/>
      <c r="K63" s="308"/>
      <c r="L63" s="592">
        <v>10</v>
      </c>
      <c r="M63" s="305">
        <v>10</v>
      </c>
      <c r="N63" s="993"/>
      <c r="O63" s="847"/>
      <c r="P63" s="848"/>
      <c r="Q63" s="849"/>
      <c r="R63" s="12"/>
      <c r="S63" s="12"/>
      <c r="T63" s="12"/>
      <c r="U63" s="12"/>
      <c r="V63" s="12"/>
      <c r="W63" s="12"/>
    </row>
    <row r="64" spans="1:23" ht="13.8" thickBot="1">
      <c r="A64" s="985"/>
      <c r="B64" s="987"/>
      <c r="C64" s="989"/>
      <c r="D64" s="991"/>
      <c r="E64" s="948"/>
      <c r="F64" s="948"/>
      <c r="G64" s="596" t="s">
        <v>12</v>
      </c>
      <c r="H64" s="597">
        <f>H63</f>
        <v>5.8</v>
      </c>
      <c r="I64" s="612">
        <f>SUM(I63:I63)</f>
        <v>5.8</v>
      </c>
      <c r="J64" s="613"/>
      <c r="K64" s="614">
        <f>SUM(K63:K63)</f>
        <v>0</v>
      </c>
      <c r="L64" s="615">
        <f>L63</f>
        <v>10</v>
      </c>
      <c r="M64" s="616">
        <f>M63</f>
        <v>10</v>
      </c>
      <c r="N64" s="994"/>
      <c r="O64" s="850"/>
      <c r="P64" s="851"/>
      <c r="Q64" s="852"/>
      <c r="R64" s="12"/>
      <c r="S64" s="12"/>
      <c r="T64" s="13"/>
      <c r="U64" s="12"/>
      <c r="V64" s="12"/>
      <c r="W64" s="12"/>
    </row>
    <row r="65" spans="1:23" ht="13.8" thickBot="1">
      <c r="A65" s="296" t="s">
        <v>11</v>
      </c>
      <c r="B65" s="292" t="s">
        <v>36</v>
      </c>
      <c r="C65" s="960" t="s">
        <v>14</v>
      </c>
      <c r="D65" s="961"/>
      <c r="E65" s="962"/>
      <c r="F65" s="962"/>
      <c r="G65" s="963"/>
      <c r="H65" s="617">
        <f>H64</f>
        <v>5.8</v>
      </c>
      <c r="I65" s="617">
        <f>I64</f>
        <v>5.8</v>
      </c>
      <c r="J65" s="617">
        <f>J64</f>
        <v>0</v>
      </c>
      <c r="K65" s="617">
        <f>K64</f>
        <v>0</v>
      </c>
      <c r="L65" s="617">
        <f>L64</f>
        <v>10</v>
      </c>
      <c r="M65" s="617">
        <f>M64</f>
        <v>10</v>
      </c>
      <c r="N65" s="293"/>
      <c r="O65" s="294"/>
      <c r="P65" s="294"/>
      <c r="Q65" s="295"/>
      <c r="R65" s="12"/>
      <c r="S65" s="12"/>
      <c r="T65" s="12"/>
      <c r="U65" s="12"/>
      <c r="V65" s="12"/>
      <c r="W65" s="12"/>
    </row>
    <row r="66" spans="1:23" ht="13.8" thickBot="1">
      <c r="A66" s="296" t="s">
        <v>11</v>
      </c>
      <c r="B66" s="964" t="s">
        <v>58</v>
      </c>
      <c r="C66" s="964"/>
      <c r="D66" s="964"/>
      <c r="E66" s="964"/>
      <c r="F66" s="964"/>
      <c r="G66" s="965"/>
      <c r="H66" s="853">
        <f t="shared" ref="H66:M66" si="8">H65+H61+H56+H25</f>
        <v>5166.8999999999996</v>
      </c>
      <c r="I66" s="853">
        <f t="shared" si="8"/>
        <v>5149.6000000000004</v>
      </c>
      <c r="J66" s="853">
        <f t="shared" si="8"/>
        <v>3366.1</v>
      </c>
      <c r="K66" s="853">
        <f t="shared" si="8"/>
        <v>17.3</v>
      </c>
      <c r="L66" s="853">
        <f t="shared" si="8"/>
        <v>5534</v>
      </c>
      <c r="M66" s="853">
        <f t="shared" si="8"/>
        <v>5732</v>
      </c>
      <c r="N66" s="297"/>
      <c r="O66" s="854"/>
      <c r="P66" s="854"/>
      <c r="Q66" s="855"/>
      <c r="R66" s="12"/>
      <c r="S66" s="12"/>
      <c r="T66" s="12"/>
      <c r="U66" s="12"/>
      <c r="V66" s="12"/>
      <c r="W66" s="12"/>
    </row>
    <row r="67" spans="1:23" ht="13.8" thickBot="1">
      <c r="A67" s="289" t="s">
        <v>13</v>
      </c>
      <c r="B67" s="953" t="s">
        <v>435</v>
      </c>
      <c r="C67" s="954"/>
      <c r="D67" s="954"/>
      <c r="E67" s="954"/>
      <c r="F67" s="954"/>
      <c r="G67" s="954"/>
      <c r="H67" s="954"/>
      <c r="I67" s="954"/>
      <c r="J67" s="954"/>
      <c r="K67" s="954"/>
      <c r="L67" s="954"/>
      <c r="M67" s="954"/>
      <c r="N67" s="954"/>
      <c r="O67" s="954"/>
      <c r="P67" s="954"/>
      <c r="Q67" s="955"/>
      <c r="R67" s="12"/>
      <c r="S67" s="12"/>
      <c r="T67" s="12"/>
      <c r="U67" s="12"/>
      <c r="V67" s="12"/>
      <c r="W67" s="12"/>
    </row>
    <row r="68" spans="1:23" ht="13.8" thickBot="1">
      <c r="A68" s="290" t="s">
        <v>13</v>
      </c>
      <c r="B68" s="291" t="s">
        <v>11</v>
      </c>
      <c r="C68" s="956" t="s">
        <v>436</v>
      </c>
      <c r="D68" s="956"/>
      <c r="E68" s="956"/>
      <c r="F68" s="956"/>
      <c r="G68" s="956"/>
      <c r="H68" s="956"/>
      <c r="I68" s="956"/>
      <c r="J68" s="956"/>
      <c r="K68" s="956"/>
      <c r="L68" s="956"/>
      <c r="M68" s="956"/>
      <c r="N68" s="956"/>
      <c r="O68" s="956"/>
      <c r="P68" s="956"/>
      <c r="Q68" s="957"/>
      <c r="R68" s="12"/>
      <c r="S68" s="12"/>
      <c r="T68" s="12"/>
      <c r="U68" s="12"/>
      <c r="V68" s="12"/>
      <c r="W68" s="12"/>
    </row>
    <row r="69" spans="1:23">
      <c r="A69" s="741" t="s">
        <v>13</v>
      </c>
      <c r="B69" s="378" t="s">
        <v>11</v>
      </c>
      <c r="C69" s="943" t="s">
        <v>11</v>
      </c>
      <c r="D69" s="945" t="s">
        <v>437</v>
      </c>
      <c r="E69" s="947" t="s">
        <v>39</v>
      </c>
      <c r="F69" s="949" t="s">
        <v>438</v>
      </c>
      <c r="G69" s="973" t="s">
        <v>37</v>
      </c>
      <c r="H69" s="309">
        <v>0</v>
      </c>
      <c r="I69" s="304"/>
      <c r="J69" s="304"/>
      <c r="K69" s="654"/>
      <c r="L69" s="305">
        <v>0</v>
      </c>
      <c r="M69" s="305">
        <v>0</v>
      </c>
      <c r="N69" s="976" t="s">
        <v>439</v>
      </c>
      <c r="O69" s="856"/>
      <c r="P69" s="857"/>
      <c r="Q69" s="858"/>
      <c r="R69" s="12"/>
      <c r="S69" s="12"/>
      <c r="T69" s="13"/>
      <c r="U69" s="12"/>
      <c r="V69" s="12"/>
      <c r="W69" s="12"/>
    </row>
    <row r="70" spans="1:23" ht="13.8" thickBot="1">
      <c r="A70" s="744"/>
      <c r="B70" s="379"/>
      <c r="C70" s="966"/>
      <c r="D70" s="968"/>
      <c r="E70" s="969"/>
      <c r="F70" s="971"/>
      <c r="G70" s="974"/>
      <c r="H70" s="24"/>
      <c r="I70" s="310"/>
      <c r="J70" s="310"/>
      <c r="K70" s="658"/>
      <c r="L70" s="331"/>
      <c r="M70" s="331"/>
      <c r="N70" s="977"/>
      <c r="O70" s="859"/>
      <c r="P70" s="860"/>
      <c r="Q70" s="861"/>
      <c r="R70" s="12"/>
      <c r="S70" s="12"/>
      <c r="T70" s="13"/>
      <c r="U70" s="12"/>
      <c r="V70" s="12"/>
      <c r="W70" s="12"/>
    </row>
    <row r="71" spans="1:23" ht="13.8" thickBot="1">
      <c r="A71" s="744"/>
      <c r="B71" s="379"/>
      <c r="C71" s="967"/>
      <c r="D71" s="968"/>
      <c r="E71" s="970"/>
      <c r="F71" s="972"/>
      <c r="G71" s="975"/>
      <c r="H71" s="862"/>
      <c r="I71" s="863"/>
      <c r="J71" s="863"/>
      <c r="K71" s="864"/>
      <c r="L71" s="865"/>
      <c r="M71" s="866"/>
      <c r="N71" s="978" t="s">
        <v>440</v>
      </c>
      <c r="O71" s="867" t="s">
        <v>40</v>
      </c>
      <c r="P71" s="867" t="s">
        <v>40</v>
      </c>
      <c r="Q71" s="868" t="s">
        <v>40</v>
      </c>
      <c r="R71" s="12"/>
      <c r="S71" s="12"/>
      <c r="T71" s="13"/>
      <c r="U71" s="12"/>
      <c r="V71" s="12"/>
      <c r="W71" s="12"/>
    </row>
    <row r="72" spans="1:23" ht="26.4" customHeight="1" thickBot="1">
      <c r="A72" s="636"/>
      <c r="B72" s="300"/>
      <c r="C72" s="944"/>
      <c r="D72" s="946"/>
      <c r="E72" s="948"/>
      <c r="F72" s="950"/>
      <c r="G72" s="869" t="s">
        <v>12</v>
      </c>
      <c r="H72" s="870">
        <f>H69</f>
        <v>0</v>
      </c>
      <c r="I72" s="871">
        <f>I69</f>
        <v>0</v>
      </c>
      <c r="J72" s="871"/>
      <c r="K72" s="872">
        <f>K69</f>
        <v>0</v>
      </c>
      <c r="L72" s="873">
        <f>L71+L69</f>
        <v>0</v>
      </c>
      <c r="M72" s="874">
        <f>M71+M69</f>
        <v>0</v>
      </c>
      <c r="N72" s="979"/>
      <c r="O72" s="875"/>
      <c r="P72" s="875"/>
      <c r="Q72" s="876"/>
      <c r="R72" s="12"/>
      <c r="S72" s="12"/>
      <c r="T72" s="13"/>
      <c r="U72" s="12"/>
      <c r="V72" s="12"/>
      <c r="W72" s="12"/>
    </row>
    <row r="73" spans="1:23" ht="13.8" thickBot="1">
      <c r="A73" s="742" t="s">
        <v>13</v>
      </c>
      <c r="B73" s="743" t="s">
        <v>11</v>
      </c>
      <c r="C73" s="931" t="s">
        <v>14</v>
      </c>
      <c r="D73" s="932"/>
      <c r="E73" s="932"/>
      <c r="F73" s="932"/>
      <c r="G73" s="932"/>
      <c r="H73" s="877">
        <f t="shared" ref="H73:M74" si="9">H72</f>
        <v>0</v>
      </c>
      <c r="I73" s="877">
        <f t="shared" si="9"/>
        <v>0</v>
      </c>
      <c r="J73" s="877">
        <f t="shared" si="9"/>
        <v>0</v>
      </c>
      <c r="K73" s="877">
        <f t="shared" si="9"/>
        <v>0</v>
      </c>
      <c r="L73" s="877">
        <f t="shared" si="9"/>
        <v>0</v>
      </c>
      <c r="M73" s="877">
        <f t="shared" si="9"/>
        <v>0</v>
      </c>
      <c r="N73" s="25"/>
      <c r="O73" s="301"/>
      <c r="P73" s="301"/>
      <c r="Q73" s="302"/>
      <c r="R73" s="12"/>
      <c r="S73" s="12"/>
      <c r="T73" s="12"/>
      <c r="U73" s="12"/>
      <c r="V73" s="12"/>
      <c r="W73" s="12"/>
    </row>
    <row r="74" spans="1:23" ht="13.8" thickBot="1">
      <c r="A74" s="290" t="s">
        <v>13</v>
      </c>
      <c r="B74" s="933" t="s">
        <v>58</v>
      </c>
      <c r="C74" s="934"/>
      <c r="D74" s="934"/>
      <c r="E74" s="934"/>
      <c r="F74" s="934"/>
      <c r="G74" s="934"/>
      <c r="H74" s="878">
        <f t="shared" si="9"/>
        <v>0</v>
      </c>
      <c r="I74" s="878">
        <f t="shared" si="9"/>
        <v>0</v>
      </c>
      <c r="J74" s="878">
        <f t="shared" si="9"/>
        <v>0</v>
      </c>
      <c r="K74" s="878">
        <f t="shared" si="9"/>
        <v>0</v>
      </c>
      <c r="L74" s="878">
        <f t="shared" si="9"/>
        <v>0</v>
      </c>
      <c r="M74" s="878">
        <f t="shared" si="9"/>
        <v>0</v>
      </c>
      <c r="N74" s="619"/>
      <c r="O74" s="297"/>
      <c r="P74" s="297"/>
      <c r="Q74" s="298"/>
      <c r="R74" s="12"/>
      <c r="S74" s="12"/>
      <c r="T74" s="12"/>
      <c r="U74" s="12"/>
      <c r="V74" s="12"/>
      <c r="W74" s="12"/>
    </row>
    <row r="75" spans="1:23" ht="13.8" thickBot="1">
      <c r="A75" s="289" t="s">
        <v>35</v>
      </c>
      <c r="B75" s="953" t="s">
        <v>441</v>
      </c>
      <c r="C75" s="954"/>
      <c r="D75" s="954"/>
      <c r="E75" s="954"/>
      <c r="F75" s="954"/>
      <c r="G75" s="954"/>
      <c r="H75" s="954"/>
      <c r="I75" s="954"/>
      <c r="J75" s="954"/>
      <c r="K75" s="954"/>
      <c r="L75" s="954"/>
      <c r="M75" s="954"/>
      <c r="N75" s="954"/>
      <c r="O75" s="954"/>
      <c r="P75" s="954"/>
      <c r="Q75" s="955"/>
      <c r="R75" s="12"/>
      <c r="S75" s="12"/>
      <c r="T75" s="12"/>
      <c r="U75" s="12"/>
      <c r="V75" s="12"/>
      <c r="W75" s="12"/>
    </row>
    <row r="76" spans="1:23" ht="13.8" thickBot="1">
      <c r="A76" s="290" t="s">
        <v>35</v>
      </c>
      <c r="B76" s="291" t="s">
        <v>11</v>
      </c>
      <c r="C76" s="956" t="s">
        <v>442</v>
      </c>
      <c r="D76" s="956"/>
      <c r="E76" s="956"/>
      <c r="F76" s="956"/>
      <c r="G76" s="956"/>
      <c r="H76" s="956"/>
      <c r="I76" s="956"/>
      <c r="J76" s="956"/>
      <c r="K76" s="956"/>
      <c r="L76" s="956"/>
      <c r="M76" s="956"/>
      <c r="N76" s="956"/>
      <c r="O76" s="956"/>
      <c r="P76" s="956"/>
      <c r="Q76" s="957"/>
      <c r="R76" s="12"/>
      <c r="S76" s="12"/>
      <c r="T76" s="12"/>
      <c r="U76" s="12"/>
      <c r="V76" s="12"/>
      <c r="W76" s="12"/>
    </row>
    <row r="77" spans="1:23" ht="13.8" thickBot="1">
      <c r="A77" s="741" t="s">
        <v>35</v>
      </c>
      <c r="B77" s="378" t="s">
        <v>11</v>
      </c>
      <c r="C77" s="943" t="s">
        <v>11</v>
      </c>
      <c r="D77" s="945" t="s">
        <v>443</v>
      </c>
      <c r="E77" s="947" t="s">
        <v>39</v>
      </c>
      <c r="F77" s="949" t="s">
        <v>53</v>
      </c>
      <c r="G77" s="879" t="s">
        <v>37</v>
      </c>
      <c r="H77" s="309">
        <f>I77+K77</f>
        <v>2347.4</v>
      </c>
      <c r="I77" s="304">
        <v>0</v>
      </c>
      <c r="J77" s="304"/>
      <c r="K77" s="654">
        <v>2347.4</v>
      </c>
      <c r="L77" s="305">
        <v>1600.3</v>
      </c>
      <c r="M77" s="621">
        <v>1961.2</v>
      </c>
      <c r="N77" s="958" t="s">
        <v>444</v>
      </c>
      <c r="O77" s="622">
        <v>100</v>
      </c>
      <c r="P77" s="622">
        <v>100</v>
      </c>
      <c r="Q77" s="623">
        <v>100</v>
      </c>
      <c r="R77" s="12"/>
      <c r="S77" s="12"/>
      <c r="T77" s="12"/>
      <c r="U77" s="12"/>
      <c r="V77" s="12"/>
      <c r="W77" s="12"/>
    </row>
    <row r="78" spans="1:23" ht="33.6" customHeight="1" thickBot="1">
      <c r="A78" s="636"/>
      <c r="B78" s="300"/>
      <c r="C78" s="944"/>
      <c r="D78" s="946"/>
      <c r="E78" s="948"/>
      <c r="F78" s="950"/>
      <c r="G78" s="869" t="s">
        <v>12</v>
      </c>
      <c r="H78" s="870">
        <f>H77</f>
        <v>2347.4</v>
      </c>
      <c r="I78" s="871">
        <f>I77</f>
        <v>0</v>
      </c>
      <c r="J78" s="871"/>
      <c r="K78" s="872">
        <f>K77</f>
        <v>2347.4</v>
      </c>
      <c r="L78" s="873">
        <f>L77</f>
        <v>1600.3</v>
      </c>
      <c r="M78" s="880">
        <f>M77</f>
        <v>1961.2</v>
      </c>
      <c r="N78" s="959"/>
      <c r="O78" s="622"/>
      <c r="P78" s="622"/>
      <c r="Q78" s="623"/>
      <c r="R78" s="12"/>
      <c r="S78" s="12"/>
      <c r="T78" s="12"/>
      <c r="U78" s="12"/>
      <c r="V78" s="12"/>
      <c r="W78" s="12"/>
    </row>
    <row r="79" spans="1:23">
      <c r="A79" s="741" t="s">
        <v>35</v>
      </c>
      <c r="B79" s="378" t="s">
        <v>11</v>
      </c>
      <c r="C79" s="943" t="s">
        <v>13</v>
      </c>
      <c r="D79" s="945" t="s">
        <v>445</v>
      </c>
      <c r="E79" s="947" t="s">
        <v>39</v>
      </c>
      <c r="F79" s="949" t="s">
        <v>53</v>
      </c>
      <c r="G79" s="879" t="s">
        <v>37</v>
      </c>
      <c r="H79" s="309">
        <v>55</v>
      </c>
      <c r="I79" s="304">
        <v>55</v>
      </c>
      <c r="J79" s="304"/>
      <c r="K79" s="654"/>
      <c r="L79" s="305">
        <v>200</v>
      </c>
      <c r="M79" s="621">
        <v>300</v>
      </c>
      <c r="N79" s="951"/>
      <c r="O79" s="622"/>
      <c r="P79" s="622"/>
      <c r="Q79" s="623"/>
      <c r="R79" s="12"/>
      <c r="S79" s="12"/>
      <c r="T79" s="12"/>
      <c r="U79" s="12"/>
      <c r="V79" s="12"/>
      <c r="W79" s="12"/>
    </row>
    <row r="80" spans="1:23" ht="58.8" customHeight="1" thickBot="1">
      <c r="A80" s="636"/>
      <c r="B80" s="300"/>
      <c r="C80" s="944"/>
      <c r="D80" s="946"/>
      <c r="E80" s="948"/>
      <c r="F80" s="950"/>
      <c r="G80" s="869" t="s">
        <v>12</v>
      </c>
      <c r="H80" s="870">
        <f t="shared" ref="H80:M80" si="10">H79</f>
        <v>55</v>
      </c>
      <c r="I80" s="870">
        <f t="shared" si="10"/>
        <v>55</v>
      </c>
      <c r="J80" s="870">
        <f t="shared" si="10"/>
        <v>0</v>
      </c>
      <c r="K80" s="874">
        <f t="shared" si="10"/>
        <v>0</v>
      </c>
      <c r="L80" s="873">
        <f t="shared" si="10"/>
        <v>200</v>
      </c>
      <c r="M80" s="870">
        <f t="shared" si="10"/>
        <v>300</v>
      </c>
      <c r="N80" s="952"/>
      <c r="O80" s="881"/>
      <c r="P80" s="882"/>
      <c r="Q80" s="883"/>
      <c r="R80" s="12"/>
      <c r="S80" s="12"/>
      <c r="T80" s="12"/>
      <c r="U80" s="12"/>
      <c r="V80" s="12"/>
      <c r="W80" s="12"/>
    </row>
    <row r="81" spans="1:23">
      <c r="A81" s="741" t="s">
        <v>35</v>
      </c>
      <c r="B81" s="378" t="s">
        <v>11</v>
      </c>
      <c r="C81" s="943" t="s">
        <v>35</v>
      </c>
      <c r="D81" s="945" t="s">
        <v>446</v>
      </c>
      <c r="E81" s="947" t="s">
        <v>39</v>
      </c>
      <c r="F81" s="949" t="s">
        <v>53</v>
      </c>
      <c r="G81" s="879" t="s">
        <v>37</v>
      </c>
      <c r="H81" s="309">
        <f>I81+K81</f>
        <v>0</v>
      </c>
      <c r="I81" s="304"/>
      <c r="J81" s="304"/>
      <c r="K81" s="654"/>
      <c r="L81" s="305"/>
      <c r="M81" s="621"/>
      <c r="N81" s="951"/>
      <c r="O81" s="622"/>
      <c r="P81" s="622"/>
      <c r="Q81" s="623"/>
      <c r="R81" s="12"/>
      <c r="S81" s="12"/>
      <c r="T81" s="12"/>
      <c r="U81" s="12"/>
      <c r="V81" s="12"/>
      <c r="W81" s="12"/>
    </row>
    <row r="82" spans="1:23" ht="13.8" thickBot="1">
      <c r="A82" s="636"/>
      <c r="B82" s="300"/>
      <c r="C82" s="944"/>
      <c r="D82" s="946"/>
      <c r="E82" s="948"/>
      <c r="F82" s="950"/>
      <c r="G82" s="869" t="s">
        <v>12</v>
      </c>
      <c r="H82" s="870">
        <f t="shared" ref="H82:M82" si="11">H81</f>
        <v>0</v>
      </c>
      <c r="I82" s="870">
        <f t="shared" si="11"/>
        <v>0</v>
      </c>
      <c r="J82" s="870">
        <f t="shared" si="11"/>
        <v>0</v>
      </c>
      <c r="K82" s="870">
        <f t="shared" si="11"/>
        <v>0</v>
      </c>
      <c r="L82" s="870">
        <f t="shared" si="11"/>
        <v>0</v>
      </c>
      <c r="M82" s="870">
        <f t="shared" si="11"/>
        <v>0</v>
      </c>
      <c r="N82" s="952"/>
      <c r="O82" s="881"/>
      <c r="P82" s="882"/>
      <c r="Q82" s="883"/>
      <c r="R82" s="12"/>
      <c r="S82" s="12"/>
      <c r="T82" s="12"/>
      <c r="U82" s="12"/>
      <c r="V82" s="12"/>
      <c r="W82" s="12"/>
    </row>
    <row r="83" spans="1:23" ht="13.8" thickBot="1">
      <c r="A83" s="742" t="s">
        <v>35</v>
      </c>
      <c r="B83" s="743" t="s">
        <v>11</v>
      </c>
      <c r="C83" s="931" t="s">
        <v>14</v>
      </c>
      <c r="D83" s="932"/>
      <c r="E83" s="932"/>
      <c r="F83" s="932"/>
      <c r="G83" s="932"/>
      <c r="H83" s="877">
        <f t="shared" ref="H83:M83" si="12">H82+H78+H80</f>
        <v>2402.4</v>
      </c>
      <c r="I83" s="877">
        <f t="shared" si="12"/>
        <v>55</v>
      </c>
      <c r="J83" s="877">
        <f t="shared" si="12"/>
        <v>0</v>
      </c>
      <c r="K83" s="877">
        <f t="shared" si="12"/>
        <v>2347.4</v>
      </c>
      <c r="L83" s="877">
        <f t="shared" si="12"/>
        <v>1800.3</v>
      </c>
      <c r="M83" s="877">
        <f t="shared" si="12"/>
        <v>2261.1999999999998</v>
      </c>
      <c r="N83" s="25"/>
      <c r="O83" s="301"/>
      <c r="P83" s="301"/>
      <c r="Q83" s="302"/>
      <c r="R83" s="12"/>
      <c r="S83" s="12"/>
      <c r="T83" s="12"/>
      <c r="U83" s="12"/>
      <c r="V83" s="12"/>
      <c r="W83" s="12"/>
    </row>
    <row r="84" spans="1:23" ht="13.8" thickBot="1">
      <c r="A84" s="290" t="s">
        <v>35</v>
      </c>
      <c r="B84" s="933" t="s">
        <v>58</v>
      </c>
      <c r="C84" s="934"/>
      <c r="D84" s="934"/>
      <c r="E84" s="934"/>
      <c r="F84" s="934"/>
      <c r="G84" s="934"/>
      <c r="H84" s="878">
        <f t="shared" ref="H84:M84" si="13">H83</f>
        <v>2402.4</v>
      </c>
      <c r="I84" s="878">
        <f t="shared" si="13"/>
        <v>55</v>
      </c>
      <c r="J84" s="878">
        <f t="shared" si="13"/>
        <v>0</v>
      </c>
      <c r="K84" s="878">
        <f t="shared" si="13"/>
        <v>2347.4</v>
      </c>
      <c r="L84" s="878">
        <f t="shared" si="13"/>
        <v>1800.3</v>
      </c>
      <c r="M84" s="878">
        <f t="shared" si="13"/>
        <v>2261.1999999999998</v>
      </c>
      <c r="N84" s="619"/>
      <c r="O84" s="297"/>
      <c r="P84" s="297"/>
      <c r="Q84" s="298"/>
      <c r="R84" s="12"/>
      <c r="S84" s="12"/>
      <c r="T84" s="12"/>
      <c r="U84" s="12"/>
      <c r="V84" s="12"/>
      <c r="W84" s="12"/>
    </row>
    <row r="85" spans="1:23" ht="13.8" thickBot="1">
      <c r="A85" s="10" t="s">
        <v>11</v>
      </c>
      <c r="B85" s="935" t="s">
        <v>15</v>
      </c>
      <c r="C85" s="935"/>
      <c r="D85" s="935"/>
      <c r="E85" s="935"/>
      <c r="F85" s="935"/>
      <c r="G85" s="935"/>
      <c r="H85" s="11">
        <f t="shared" ref="H85:M85" si="14">H84+H74+H66</f>
        <v>7569.2999999999993</v>
      </c>
      <c r="I85" s="11">
        <f t="shared" si="14"/>
        <v>5204.6000000000004</v>
      </c>
      <c r="J85" s="11">
        <f t="shared" si="14"/>
        <v>3366.1</v>
      </c>
      <c r="K85" s="11">
        <f t="shared" si="14"/>
        <v>2364.7000000000003</v>
      </c>
      <c r="L85" s="11">
        <f t="shared" si="14"/>
        <v>7334.3</v>
      </c>
      <c r="M85" s="11">
        <f t="shared" si="14"/>
        <v>7993.2</v>
      </c>
      <c r="N85" s="936"/>
      <c r="O85" s="937"/>
      <c r="P85" s="937"/>
      <c r="Q85" s="938"/>
      <c r="R85" s="12"/>
      <c r="S85" s="12"/>
      <c r="T85" s="12"/>
      <c r="U85" s="12"/>
      <c r="V85" s="12"/>
      <c r="W85" s="12"/>
    </row>
    <row r="86" spans="1:23">
      <c r="A86" s="939"/>
      <c r="B86" s="940"/>
      <c r="C86" s="940"/>
      <c r="D86" s="940"/>
      <c r="E86" s="940"/>
      <c r="F86" s="940"/>
      <c r="G86" s="940"/>
      <c r="H86" s="940"/>
      <c r="I86" s="940"/>
      <c r="J86" s="940"/>
      <c r="K86" s="940"/>
      <c r="L86" s="940"/>
      <c r="M86" s="940"/>
      <c r="N86" s="940"/>
      <c r="O86" s="285"/>
      <c r="P86" s="285"/>
      <c r="Q86" s="285"/>
      <c r="R86" s="26"/>
      <c r="S86" s="26"/>
      <c r="T86" s="26"/>
      <c r="U86" s="26"/>
      <c r="V86" s="26"/>
      <c r="W86" s="26"/>
    </row>
    <row r="87" spans="1:23" s="280" customFormat="1">
      <c r="A87" s="884"/>
      <c r="B87" s="885"/>
      <c r="C87" s="885"/>
      <c r="D87" s="885"/>
      <c r="E87" s="885"/>
      <c r="F87" s="885"/>
      <c r="G87" s="885"/>
      <c r="H87" s="885"/>
      <c r="I87" s="885"/>
      <c r="J87" s="885"/>
      <c r="K87" s="885"/>
      <c r="L87" s="885"/>
      <c r="M87" s="885"/>
      <c r="N87" s="885"/>
      <c r="O87" s="285"/>
      <c r="P87" s="285"/>
      <c r="Q87" s="285"/>
      <c r="R87" s="26"/>
      <c r="S87" s="26"/>
      <c r="T87" s="26"/>
      <c r="U87" s="26"/>
      <c r="V87" s="26"/>
      <c r="W87" s="26"/>
    </row>
    <row r="88" spans="1:23">
      <c r="A88" s="884"/>
      <c r="B88" s="885"/>
      <c r="C88" s="885"/>
      <c r="D88" s="885"/>
      <c r="E88" s="885"/>
      <c r="F88" s="885"/>
      <c r="G88" s="885"/>
      <c r="H88" s="885"/>
      <c r="I88" s="885"/>
      <c r="J88" s="885"/>
      <c r="K88" s="885"/>
      <c r="L88" s="885"/>
      <c r="M88" s="885"/>
      <c r="N88" s="885"/>
      <c r="O88" s="285"/>
      <c r="P88" s="285"/>
      <c r="Q88" s="285"/>
      <c r="R88" s="26"/>
      <c r="S88" s="26"/>
      <c r="T88" s="26"/>
      <c r="U88" s="26"/>
      <c r="V88" s="26"/>
      <c r="W88" s="26"/>
    </row>
    <row r="89" spans="1:23" s="280" customFormat="1">
      <c r="A89" s="884"/>
      <c r="B89" s="885"/>
      <c r="C89" s="885"/>
      <c r="D89" s="885"/>
      <c r="E89" s="885"/>
      <c r="F89" s="885"/>
      <c r="G89" s="885"/>
      <c r="H89" s="885"/>
      <c r="I89" s="885"/>
      <c r="J89" s="885"/>
      <c r="K89" s="885"/>
      <c r="L89" s="885"/>
      <c r="M89" s="885"/>
      <c r="N89" s="885"/>
      <c r="O89" s="285"/>
      <c r="P89" s="285"/>
      <c r="Q89" s="285"/>
      <c r="R89" s="26"/>
      <c r="S89" s="26"/>
      <c r="T89" s="26"/>
      <c r="U89" s="26"/>
      <c r="V89" s="26"/>
      <c r="W89" s="26"/>
    </row>
    <row r="90" spans="1:23">
      <c r="A90" s="884"/>
      <c r="B90" s="885"/>
      <c r="C90" s="885"/>
      <c r="D90" s="885"/>
      <c r="E90" s="885"/>
      <c r="F90" s="885"/>
      <c r="G90" s="885"/>
      <c r="H90" s="885"/>
      <c r="I90" s="885"/>
      <c r="J90" s="885"/>
      <c r="K90" s="885"/>
      <c r="L90" s="885"/>
      <c r="M90" s="885"/>
      <c r="N90" s="885"/>
      <c r="O90" s="285"/>
      <c r="P90" s="285"/>
      <c r="Q90" s="285"/>
      <c r="R90" s="26"/>
      <c r="S90" s="26"/>
      <c r="T90" s="26"/>
      <c r="U90" s="26"/>
      <c r="V90" s="26"/>
      <c r="W90" s="26"/>
    </row>
    <row r="91" spans="1:23">
      <c r="A91" s="884"/>
      <c r="B91" s="885"/>
      <c r="C91" s="885"/>
      <c r="D91" s="885"/>
      <c r="E91" s="885"/>
      <c r="F91" s="885"/>
      <c r="G91" s="885"/>
      <c r="H91" s="885"/>
      <c r="I91" s="885"/>
      <c r="J91" s="885"/>
      <c r="K91" s="885"/>
      <c r="L91" s="885"/>
      <c r="M91" s="885"/>
      <c r="N91" s="885"/>
      <c r="O91" s="285"/>
      <c r="P91" s="285"/>
      <c r="Q91" s="285"/>
      <c r="R91" s="26"/>
      <c r="S91" s="26"/>
      <c r="T91" s="26"/>
      <c r="U91" s="26"/>
      <c r="V91" s="26"/>
      <c r="W91" s="26"/>
    </row>
    <row r="92" spans="1:23">
      <c r="A92" s="282"/>
      <c r="B92" s="283"/>
      <c r="C92" s="283"/>
      <c r="D92" s="283"/>
      <c r="E92" s="283"/>
      <c r="F92" s="706"/>
      <c r="G92" s="706"/>
      <c r="H92" s="706"/>
      <c r="I92" s="706"/>
      <c r="J92" s="706"/>
      <c r="K92" s="706"/>
      <c r="L92" s="706"/>
      <c r="M92" s="706"/>
      <c r="N92" s="285"/>
      <c r="O92" s="285"/>
      <c r="P92" s="285"/>
      <c r="Q92" s="285"/>
      <c r="R92" s="26"/>
      <c r="S92" s="26"/>
      <c r="T92" s="26"/>
      <c r="U92" s="26"/>
      <c r="V92" s="26"/>
      <c r="W92" s="26"/>
    </row>
    <row r="93" spans="1:23" ht="13.8" thickBot="1">
      <c r="A93" s="282"/>
      <c r="B93" s="283"/>
      <c r="C93" s="283"/>
      <c r="D93" s="283"/>
      <c r="E93" s="283"/>
      <c r="F93" s="941" t="s">
        <v>16</v>
      </c>
      <c r="G93" s="942"/>
      <c r="H93" s="942"/>
      <c r="I93" s="942"/>
      <c r="J93" s="942"/>
      <c r="K93" s="942"/>
      <c r="L93" s="942"/>
      <c r="M93" s="942"/>
      <c r="N93" s="285"/>
      <c r="O93" s="285"/>
      <c r="P93" s="285"/>
      <c r="Q93" s="285"/>
      <c r="R93" s="26"/>
      <c r="S93" s="26"/>
      <c r="T93" s="26"/>
      <c r="U93" s="26"/>
      <c r="V93" s="26"/>
      <c r="W93" s="26"/>
    </row>
    <row r="94" spans="1:23" ht="36" customHeight="1" thickBot="1">
      <c r="A94" s="281"/>
      <c r="B94" s="281"/>
      <c r="C94" s="921" t="s">
        <v>17</v>
      </c>
      <c r="D94" s="922"/>
      <c r="E94" s="922"/>
      <c r="F94" s="922"/>
      <c r="G94" s="923"/>
      <c r="H94" s="924" t="s">
        <v>447</v>
      </c>
      <c r="I94" s="925"/>
      <c r="J94" s="925"/>
      <c r="K94" s="926"/>
      <c r="L94" s="299"/>
      <c r="M94" s="299"/>
      <c r="N94" s="281"/>
      <c r="O94" s="709"/>
      <c r="P94" s="281"/>
      <c r="Q94" s="281"/>
      <c r="R94" s="12"/>
      <c r="S94" s="12"/>
      <c r="T94" s="12"/>
      <c r="U94" s="12"/>
      <c r="V94" s="12"/>
      <c r="W94" s="12"/>
    </row>
    <row r="95" spans="1:23" ht="13.8" thickBot="1">
      <c r="A95" s="281"/>
      <c r="B95" s="281"/>
      <c r="C95" s="911" t="s">
        <v>18</v>
      </c>
      <c r="D95" s="912"/>
      <c r="E95" s="912"/>
      <c r="F95" s="912"/>
      <c r="G95" s="913"/>
      <c r="H95" s="914">
        <f>H96+H97+H98+H99+H100+H101</f>
        <v>7569.3</v>
      </c>
      <c r="I95" s="915"/>
      <c r="J95" s="915"/>
      <c r="K95" s="916"/>
      <c r="L95" s="299"/>
      <c r="M95" s="299"/>
      <c r="N95" s="281"/>
      <c r="O95" s="709"/>
      <c r="P95" s="281"/>
      <c r="Q95" s="281"/>
      <c r="R95" s="12"/>
      <c r="S95" s="12"/>
      <c r="T95" s="12"/>
      <c r="U95" s="12"/>
      <c r="V95" s="12"/>
      <c r="W95" s="12"/>
    </row>
    <row r="96" spans="1:23">
      <c r="A96" s="281"/>
      <c r="B96" s="281"/>
      <c r="C96" s="899" t="s">
        <v>59</v>
      </c>
      <c r="D96" s="900"/>
      <c r="E96" s="900"/>
      <c r="F96" s="900"/>
      <c r="G96" s="927"/>
      <c r="H96" s="928">
        <v>7145.3</v>
      </c>
      <c r="I96" s="929"/>
      <c r="J96" s="929"/>
      <c r="K96" s="930"/>
      <c r="L96" s="299"/>
      <c r="M96" s="299"/>
      <c r="N96" s="281"/>
      <c r="O96" s="709"/>
      <c r="P96" s="281"/>
      <c r="Q96" s="281"/>
      <c r="R96" s="12"/>
      <c r="S96" s="12"/>
      <c r="T96" s="12"/>
      <c r="U96" s="12"/>
      <c r="V96" s="12"/>
      <c r="W96" s="12"/>
    </row>
    <row r="97" spans="1:23">
      <c r="A97" s="281"/>
      <c r="B97" s="281"/>
      <c r="C97" s="917" t="s">
        <v>60</v>
      </c>
      <c r="D97" s="918"/>
      <c r="E97" s="918"/>
      <c r="F97" s="918"/>
      <c r="G97" s="919"/>
      <c r="H97" s="902"/>
      <c r="I97" s="892"/>
      <c r="J97" s="892"/>
      <c r="K97" s="893"/>
      <c r="L97" s="299"/>
      <c r="M97" s="299"/>
      <c r="N97" s="281"/>
      <c r="O97" s="709"/>
      <c r="P97" s="281"/>
      <c r="Q97" s="281"/>
      <c r="R97" s="12"/>
      <c r="S97" s="12"/>
      <c r="T97" s="12"/>
      <c r="U97" s="12"/>
      <c r="V97" s="12"/>
      <c r="W97" s="12"/>
    </row>
    <row r="98" spans="1:23">
      <c r="A98" s="281"/>
      <c r="B98" s="281"/>
      <c r="C98" s="889" t="s">
        <v>66</v>
      </c>
      <c r="D98" s="890"/>
      <c r="E98" s="890"/>
      <c r="F98" s="890"/>
      <c r="G98" s="920"/>
      <c r="H98" s="902">
        <v>412.9</v>
      </c>
      <c r="I98" s="892"/>
      <c r="J98" s="892"/>
      <c r="K98" s="893"/>
      <c r="L98" s="299"/>
      <c r="M98" s="299"/>
      <c r="N98" s="281"/>
      <c r="O98" s="709"/>
      <c r="P98" s="281"/>
      <c r="Q98" s="281"/>
      <c r="R98" s="12"/>
      <c r="S98" s="12"/>
      <c r="T98" s="12"/>
      <c r="U98" s="12"/>
      <c r="V98" s="12"/>
      <c r="W98" s="12"/>
    </row>
    <row r="99" spans="1:23">
      <c r="A99" s="281"/>
      <c r="B99" s="281"/>
      <c r="C99" s="917" t="s">
        <v>373</v>
      </c>
      <c r="D99" s="918"/>
      <c r="E99" s="918"/>
      <c r="F99" s="918"/>
      <c r="G99" s="919"/>
      <c r="H99" s="902">
        <v>0</v>
      </c>
      <c r="I99" s="892"/>
      <c r="J99" s="892"/>
      <c r="K99" s="893"/>
      <c r="L99" s="299"/>
      <c r="M99" s="299"/>
      <c r="N99" s="281"/>
      <c r="O99" s="709"/>
      <c r="P99" s="281"/>
      <c r="Q99" s="281"/>
      <c r="R99" s="12"/>
      <c r="S99" s="12"/>
      <c r="T99" s="12"/>
      <c r="U99" s="12"/>
      <c r="V99" s="12"/>
      <c r="W99" s="12"/>
    </row>
    <row r="100" spans="1:23">
      <c r="A100" s="281"/>
      <c r="B100" s="281"/>
      <c r="C100" s="899" t="s">
        <v>61</v>
      </c>
      <c r="D100" s="900"/>
      <c r="E100" s="900"/>
      <c r="F100" s="900"/>
      <c r="G100" s="901"/>
      <c r="H100" s="902"/>
      <c r="I100" s="903"/>
      <c r="J100" s="903"/>
      <c r="K100" s="904"/>
      <c r="L100" s="299"/>
      <c r="M100" s="299"/>
      <c r="N100" s="281"/>
      <c r="O100" s="709"/>
      <c r="P100" s="281"/>
      <c r="Q100" s="281"/>
      <c r="R100" s="12"/>
      <c r="S100" s="12"/>
      <c r="T100" s="12"/>
      <c r="U100" s="12"/>
      <c r="V100" s="12"/>
      <c r="W100" s="12"/>
    </row>
    <row r="101" spans="1:23" ht="13.8" thickBot="1">
      <c r="A101" s="281"/>
      <c r="B101" s="281"/>
      <c r="C101" s="905" t="s">
        <v>62</v>
      </c>
      <c r="D101" s="906"/>
      <c r="E101" s="906"/>
      <c r="F101" s="906"/>
      <c r="G101" s="907"/>
      <c r="H101" s="908">
        <v>11.1</v>
      </c>
      <c r="I101" s="909"/>
      <c r="J101" s="909"/>
      <c r="K101" s="910"/>
      <c r="L101" s="299"/>
      <c r="M101" s="299"/>
      <c r="N101" s="281"/>
      <c r="O101" s="709"/>
      <c r="P101" s="281"/>
      <c r="Q101" s="281"/>
      <c r="R101" s="12"/>
      <c r="S101" s="12"/>
      <c r="T101" s="12"/>
      <c r="U101" s="12"/>
      <c r="V101" s="12"/>
      <c r="W101" s="12"/>
    </row>
    <row r="102" spans="1:23" ht="13.8" thickBot="1">
      <c r="A102" s="281"/>
      <c r="B102" s="281"/>
      <c r="C102" s="911" t="s">
        <v>19</v>
      </c>
      <c r="D102" s="912"/>
      <c r="E102" s="912"/>
      <c r="F102" s="912"/>
      <c r="G102" s="913"/>
      <c r="H102" s="914">
        <f>H103*1</f>
        <v>0</v>
      </c>
      <c r="I102" s="915"/>
      <c r="J102" s="915"/>
      <c r="K102" s="916"/>
      <c r="L102" s="299"/>
      <c r="M102" s="299"/>
      <c r="N102" s="281"/>
      <c r="O102" s="709"/>
      <c r="P102" s="281"/>
      <c r="Q102" s="281"/>
      <c r="R102" s="12"/>
      <c r="S102" s="12"/>
      <c r="T102" s="12"/>
      <c r="U102" s="12"/>
      <c r="V102" s="12"/>
      <c r="W102" s="12"/>
    </row>
    <row r="103" spans="1:23" ht="13.8" thickBot="1">
      <c r="A103" s="281"/>
      <c r="B103" s="281"/>
      <c r="C103" s="889" t="s">
        <v>63</v>
      </c>
      <c r="D103" s="890"/>
      <c r="E103" s="890"/>
      <c r="F103" s="890"/>
      <c r="G103" s="891"/>
      <c r="H103" s="892">
        <v>0</v>
      </c>
      <c r="I103" s="892"/>
      <c r="J103" s="892"/>
      <c r="K103" s="893"/>
      <c r="L103" s="299"/>
      <c r="M103" s="299"/>
      <c r="N103" s="281"/>
      <c r="O103" s="709"/>
      <c r="P103" s="281"/>
      <c r="Q103" s="281"/>
      <c r="R103" s="12"/>
      <c r="S103" s="12"/>
      <c r="T103" s="12"/>
      <c r="U103" s="12"/>
      <c r="V103" s="12"/>
      <c r="W103" s="12"/>
    </row>
    <row r="104" spans="1:23" ht="13.8" thickBot="1">
      <c r="A104" s="281"/>
      <c r="B104" s="281"/>
      <c r="C104" s="894" t="s">
        <v>20</v>
      </c>
      <c r="D104" s="895"/>
      <c r="E104" s="895"/>
      <c r="F104" s="895"/>
      <c r="G104" s="896"/>
      <c r="H104" s="897">
        <f>H102+H95</f>
        <v>7569.3</v>
      </c>
      <c r="I104" s="897"/>
      <c r="J104" s="897"/>
      <c r="K104" s="898"/>
      <c r="L104" s="281"/>
      <c r="M104" s="281"/>
      <c r="N104" s="281"/>
      <c r="O104" s="709"/>
      <c r="P104" s="281"/>
      <c r="Q104" s="281"/>
      <c r="R104" s="12"/>
      <c r="S104" s="12"/>
      <c r="T104" s="12"/>
      <c r="U104" s="12"/>
      <c r="V104" s="12"/>
      <c r="W104" s="12"/>
    </row>
  </sheetData>
  <mergeCells count="209">
    <mergeCell ref="N1:Q1"/>
    <mergeCell ref="D3:W3"/>
    <mergeCell ref="A4:A6"/>
    <mergeCell ref="B4:B6"/>
    <mergeCell ref="C4:C6"/>
    <mergeCell ref="D4:D6"/>
    <mergeCell ref="E4:E6"/>
    <mergeCell ref="F4:F6"/>
    <mergeCell ref="G4:G6"/>
    <mergeCell ref="H4:K4"/>
    <mergeCell ref="B7:Q7"/>
    <mergeCell ref="C8:Q8"/>
    <mergeCell ref="A9:A14"/>
    <mergeCell ref="B9:B14"/>
    <mergeCell ref="C9:C14"/>
    <mergeCell ref="D9:D14"/>
    <mergeCell ref="E9:E14"/>
    <mergeCell ref="F9:F14"/>
    <mergeCell ref="L4:L6"/>
    <mergeCell ref="M4:M6"/>
    <mergeCell ref="N4:Q4"/>
    <mergeCell ref="H5:H6"/>
    <mergeCell ref="I5:J5"/>
    <mergeCell ref="K5:K6"/>
    <mergeCell ref="N5:N6"/>
    <mergeCell ref="O5:Q5"/>
    <mergeCell ref="C23:C24"/>
    <mergeCell ref="D23:D24"/>
    <mergeCell ref="E23:E24"/>
    <mergeCell ref="F23:F24"/>
    <mergeCell ref="C25:G25"/>
    <mergeCell ref="C26:Q26"/>
    <mergeCell ref="C15:C19"/>
    <mergeCell ref="D15:D19"/>
    <mergeCell ref="E15:E19"/>
    <mergeCell ref="F15:F19"/>
    <mergeCell ref="N17:N18"/>
    <mergeCell ref="C20:C22"/>
    <mergeCell ref="D20:D22"/>
    <mergeCell ref="E20:E22"/>
    <mergeCell ref="F20:F22"/>
    <mergeCell ref="N20:N22"/>
    <mergeCell ref="N27:N29"/>
    <mergeCell ref="A30:A32"/>
    <mergeCell ref="B30:B32"/>
    <mergeCell ref="C30:C32"/>
    <mergeCell ref="D30:D32"/>
    <mergeCell ref="E30:E32"/>
    <mergeCell ref="F30:F32"/>
    <mergeCell ref="N30:N32"/>
    <mergeCell ref="A27:A29"/>
    <mergeCell ref="B27:B29"/>
    <mergeCell ref="C27:C29"/>
    <mergeCell ref="D27:D29"/>
    <mergeCell ref="E27:E29"/>
    <mergeCell ref="F27:F29"/>
    <mergeCell ref="N33:N34"/>
    <mergeCell ref="A35:A36"/>
    <mergeCell ref="B35:B36"/>
    <mergeCell ref="C35:C36"/>
    <mergeCell ref="D35:D36"/>
    <mergeCell ref="E35:E36"/>
    <mergeCell ref="F35:F36"/>
    <mergeCell ref="N35:N36"/>
    <mergeCell ref="A33:A34"/>
    <mergeCell ref="B33:B34"/>
    <mergeCell ref="C33:C34"/>
    <mergeCell ref="D33:D34"/>
    <mergeCell ref="E33:E34"/>
    <mergeCell ref="F33:F34"/>
    <mergeCell ref="N37:N38"/>
    <mergeCell ref="A39:A40"/>
    <mergeCell ref="B39:B40"/>
    <mergeCell ref="C39:C40"/>
    <mergeCell ref="D39:D40"/>
    <mergeCell ref="E39:E40"/>
    <mergeCell ref="F39:F40"/>
    <mergeCell ref="N39:N40"/>
    <mergeCell ref="A37:A38"/>
    <mergeCell ref="B37:B38"/>
    <mergeCell ref="C37:C38"/>
    <mergeCell ref="D37:D38"/>
    <mergeCell ref="E37:E38"/>
    <mergeCell ref="F37:F38"/>
    <mergeCell ref="N41:N42"/>
    <mergeCell ref="A43:A45"/>
    <mergeCell ref="B43:B45"/>
    <mergeCell ref="C43:C45"/>
    <mergeCell ref="D43:D45"/>
    <mergeCell ref="E43:E45"/>
    <mergeCell ref="F43:F45"/>
    <mergeCell ref="N43:N45"/>
    <mergeCell ref="A41:A42"/>
    <mergeCell ref="B41:B42"/>
    <mergeCell ref="C41:C42"/>
    <mergeCell ref="D41:D42"/>
    <mergeCell ref="E41:E42"/>
    <mergeCell ref="F41:F42"/>
    <mergeCell ref="N46:N47"/>
    <mergeCell ref="A48:A49"/>
    <mergeCell ref="B48:B49"/>
    <mergeCell ref="C48:C49"/>
    <mergeCell ref="D48:D49"/>
    <mergeCell ref="E48:E49"/>
    <mergeCell ref="F48:F49"/>
    <mergeCell ref="N48:N49"/>
    <mergeCell ref="A46:A47"/>
    <mergeCell ref="B46:B47"/>
    <mergeCell ref="C46:C47"/>
    <mergeCell ref="D46:D47"/>
    <mergeCell ref="E46:E47"/>
    <mergeCell ref="F46:F47"/>
    <mergeCell ref="N50:N51"/>
    <mergeCell ref="A52:A53"/>
    <mergeCell ref="B52:B53"/>
    <mergeCell ref="C52:C53"/>
    <mergeCell ref="D52:D53"/>
    <mergeCell ref="E52:E53"/>
    <mergeCell ref="F52:F53"/>
    <mergeCell ref="N52:N53"/>
    <mergeCell ref="A50:A51"/>
    <mergeCell ref="B50:B51"/>
    <mergeCell ref="C50:C51"/>
    <mergeCell ref="D50:D51"/>
    <mergeCell ref="E50:E51"/>
    <mergeCell ref="F50:F51"/>
    <mergeCell ref="N54:N55"/>
    <mergeCell ref="C56:G56"/>
    <mergeCell ref="C57:Q57"/>
    <mergeCell ref="A58:A60"/>
    <mergeCell ref="B58:B60"/>
    <mergeCell ref="C58:C60"/>
    <mergeCell ref="D58:D60"/>
    <mergeCell ref="E58:E60"/>
    <mergeCell ref="F58:F60"/>
    <mergeCell ref="N58:N60"/>
    <mergeCell ref="A54:A55"/>
    <mergeCell ref="B54:B55"/>
    <mergeCell ref="C54:C55"/>
    <mergeCell ref="D54:D55"/>
    <mergeCell ref="E54:E55"/>
    <mergeCell ref="F54:F55"/>
    <mergeCell ref="C61:G61"/>
    <mergeCell ref="C62:Q62"/>
    <mergeCell ref="A63:A64"/>
    <mergeCell ref="B63:B64"/>
    <mergeCell ref="C63:C64"/>
    <mergeCell ref="D63:D64"/>
    <mergeCell ref="E63:E64"/>
    <mergeCell ref="F63:F64"/>
    <mergeCell ref="N63:N64"/>
    <mergeCell ref="C65:G65"/>
    <mergeCell ref="B66:G66"/>
    <mergeCell ref="B67:Q67"/>
    <mergeCell ref="C68:Q68"/>
    <mergeCell ref="C69:C72"/>
    <mergeCell ref="D69:D72"/>
    <mergeCell ref="E69:E72"/>
    <mergeCell ref="F69:F72"/>
    <mergeCell ref="G69:G71"/>
    <mergeCell ref="N69:N70"/>
    <mergeCell ref="N71:N72"/>
    <mergeCell ref="C73:G73"/>
    <mergeCell ref="B74:G74"/>
    <mergeCell ref="B75:Q75"/>
    <mergeCell ref="C76:Q76"/>
    <mergeCell ref="C77:C78"/>
    <mergeCell ref="D77:D78"/>
    <mergeCell ref="E77:E78"/>
    <mergeCell ref="F77:F78"/>
    <mergeCell ref="N77:N78"/>
    <mergeCell ref="C83:G83"/>
    <mergeCell ref="B84:G84"/>
    <mergeCell ref="B85:G85"/>
    <mergeCell ref="N85:Q85"/>
    <mergeCell ref="A86:N86"/>
    <mergeCell ref="F93:M93"/>
    <mergeCell ref="C79:C80"/>
    <mergeCell ref="D79:D80"/>
    <mergeCell ref="E79:E80"/>
    <mergeCell ref="F79:F80"/>
    <mergeCell ref="N79:N80"/>
    <mergeCell ref="C81:C82"/>
    <mergeCell ref="D81:D82"/>
    <mergeCell ref="E81:E82"/>
    <mergeCell ref="F81:F82"/>
    <mergeCell ref="N81:N82"/>
    <mergeCell ref="C97:G97"/>
    <mergeCell ref="H97:K97"/>
    <mergeCell ref="C98:G98"/>
    <mergeCell ref="H98:K98"/>
    <mergeCell ref="C99:G99"/>
    <mergeCell ref="H99:K99"/>
    <mergeCell ref="C94:G94"/>
    <mergeCell ref="H94:K94"/>
    <mergeCell ref="C95:G95"/>
    <mergeCell ref="H95:K95"/>
    <mergeCell ref="C96:G96"/>
    <mergeCell ref="H96:K96"/>
    <mergeCell ref="C103:G103"/>
    <mergeCell ref="H103:K103"/>
    <mergeCell ref="C104:G104"/>
    <mergeCell ref="H104:K104"/>
    <mergeCell ref="C100:G100"/>
    <mergeCell ref="H100:K100"/>
    <mergeCell ref="C101:G101"/>
    <mergeCell ref="H101:K101"/>
    <mergeCell ref="C102:G102"/>
    <mergeCell ref="H102:K102"/>
  </mergeCells>
  <pageMargins left="0.7" right="0.7" top="0.75" bottom="0.75" header="0.3" footer="0.3"/>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9"/>
  <sheetViews>
    <sheetView zoomScaleNormal="100" workbookViewId="0">
      <selection activeCell="E81" sqref="E81:E84"/>
    </sheetView>
  </sheetViews>
  <sheetFormatPr defaultRowHeight="13.2"/>
  <cols>
    <col min="1" max="1" width="2.6640625" customWidth="1"/>
    <col min="2" max="3" width="2.5546875" customWidth="1"/>
    <col min="4" max="4" width="25" customWidth="1"/>
    <col min="5" max="5" width="7.88671875" customWidth="1"/>
    <col min="6" max="6" width="6" customWidth="1"/>
    <col min="7" max="7" width="5.6640625" customWidth="1"/>
    <col min="8" max="8" width="6.44140625" customWidth="1"/>
    <col min="9" max="9" width="5.88671875" customWidth="1"/>
    <col min="10" max="10" width="5" customWidth="1"/>
    <col min="11" max="11" width="7.33203125" customWidth="1"/>
    <col min="12" max="13" width="6.33203125" customWidth="1"/>
    <col min="14" max="14" width="34.44140625" customWidth="1"/>
    <col min="15" max="16" width="3.33203125" customWidth="1"/>
    <col min="17" max="17" width="3.5546875" customWidth="1"/>
    <col min="18" max="18" width="0.88671875" customWidth="1"/>
    <col min="19" max="23" width="0" hidden="1" customWidth="1"/>
  </cols>
  <sheetData>
    <row r="1" spans="1:23" ht="42.6" customHeight="1">
      <c r="A1" s="275"/>
      <c r="B1" s="275"/>
      <c r="C1" s="275"/>
      <c r="D1" s="275"/>
      <c r="E1" s="275"/>
      <c r="F1" s="275"/>
      <c r="G1" s="275"/>
      <c r="H1" s="275"/>
      <c r="I1" s="275"/>
      <c r="J1" s="275"/>
      <c r="K1" s="275"/>
      <c r="L1" s="275"/>
      <c r="M1" s="275"/>
      <c r="N1" s="1061"/>
      <c r="O1" s="1061"/>
      <c r="P1" s="1061"/>
      <c r="Q1" s="1061"/>
      <c r="R1" s="275"/>
      <c r="S1" s="275"/>
      <c r="T1" s="275"/>
      <c r="U1" s="275"/>
      <c r="V1" s="275"/>
      <c r="W1" s="275"/>
    </row>
    <row r="2" spans="1:23" ht="15.6">
      <c r="A2" s="284"/>
      <c r="B2" s="284"/>
      <c r="C2" s="284"/>
      <c r="D2" s="284"/>
      <c r="E2" s="27" t="s">
        <v>68</v>
      </c>
      <c r="F2" s="28"/>
      <c r="G2" s="29"/>
      <c r="H2" s="28"/>
      <c r="I2" s="28"/>
      <c r="J2" s="28"/>
      <c r="K2" s="28"/>
      <c r="L2" s="28"/>
      <c r="M2" s="28"/>
      <c r="N2" s="28"/>
      <c r="O2" s="284"/>
      <c r="P2" s="284"/>
      <c r="Q2" s="284"/>
      <c r="R2" s="284"/>
      <c r="S2" s="284"/>
      <c r="T2" s="284"/>
      <c r="U2" s="284"/>
      <c r="V2" s="284"/>
      <c r="W2" s="284"/>
    </row>
    <row r="3" spans="1:23" ht="12.6" customHeight="1" thickBot="1">
      <c r="A3" s="285"/>
      <c r="B3" s="30"/>
      <c r="C3" s="30"/>
      <c r="D3" s="1116" t="s">
        <v>34</v>
      </c>
      <c r="E3" s="1116"/>
      <c r="F3" s="1116"/>
      <c r="G3" s="1116"/>
      <c r="H3" s="1116"/>
      <c r="I3" s="1116"/>
      <c r="J3" s="1116"/>
      <c r="K3" s="1116"/>
      <c r="L3" s="1116"/>
      <c r="M3" s="1116"/>
      <c r="N3" s="1116"/>
      <c r="O3" s="1116"/>
      <c r="P3" s="1116"/>
      <c r="Q3" s="1116"/>
      <c r="R3" s="1116"/>
      <c r="S3" s="1116"/>
      <c r="T3" s="1116"/>
      <c r="U3" s="1116"/>
      <c r="V3" s="1116"/>
      <c r="W3" s="1116"/>
    </row>
    <row r="4" spans="1:23" ht="21.6" customHeight="1">
      <c r="A4" s="1079" t="s">
        <v>0</v>
      </c>
      <c r="B4" s="1082" t="s">
        <v>1</v>
      </c>
      <c r="C4" s="1082" t="s">
        <v>2</v>
      </c>
      <c r="D4" s="1085" t="s">
        <v>3</v>
      </c>
      <c r="E4" s="1088" t="s">
        <v>4</v>
      </c>
      <c r="F4" s="1091" t="s">
        <v>5</v>
      </c>
      <c r="G4" s="1094" t="s">
        <v>6</v>
      </c>
      <c r="H4" s="1097" t="s">
        <v>69</v>
      </c>
      <c r="I4" s="1098"/>
      <c r="J4" s="1098"/>
      <c r="K4" s="1099"/>
      <c r="L4" s="1100" t="s">
        <v>70</v>
      </c>
      <c r="M4" s="1103" t="s">
        <v>71</v>
      </c>
      <c r="N4" s="1106" t="s">
        <v>21</v>
      </c>
      <c r="O4" s="1107"/>
      <c r="P4" s="1107"/>
      <c r="Q4" s="1108"/>
      <c r="R4" s="284"/>
      <c r="S4" s="284"/>
      <c r="T4" s="284"/>
      <c r="U4" s="284"/>
      <c r="V4" s="284"/>
      <c r="W4" s="284"/>
    </row>
    <row r="5" spans="1:23">
      <c r="A5" s="1080"/>
      <c r="B5" s="1083"/>
      <c r="C5" s="1083"/>
      <c r="D5" s="1086"/>
      <c r="E5" s="1089"/>
      <c r="F5" s="1092"/>
      <c r="G5" s="1095"/>
      <c r="H5" s="1109" t="s">
        <v>7</v>
      </c>
      <c r="I5" s="1111" t="s">
        <v>8</v>
      </c>
      <c r="J5" s="1111"/>
      <c r="K5" s="1055" t="s">
        <v>72</v>
      </c>
      <c r="L5" s="1101"/>
      <c r="M5" s="1104"/>
      <c r="N5" s="1112" t="s">
        <v>33</v>
      </c>
      <c r="O5" s="1114" t="s">
        <v>9</v>
      </c>
      <c r="P5" s="1114"/>
      <c r="Q5" s="1115"/>
      <c r="R5" s="284"/>
      <c r="S5" s="284"/>
      <c r="T5" s="284"/>
      <c r="U5" s="284"/>
      <c r="V5" s="284"/>
      <c r="W5" s="284"/>
    </row>
    <row r="6" spans="1:23" ht="117.6" customHeight="1" thickBot="1">
      <c r="A6" s="1081"/>
      <c r="B6" s="1084"/>
      <c r="C6" s="1084"/>
      <c r="D6" s="1087"/>
      <c r="E6" s="1090"/>
      <c r="F6" s="1093"/>
      <c r="G6" s="1096"/>
      <c r="H6" s="1110"/>
      <c r="I6" s="321" t="s">
        <v>7</v>
      </c>
      <c r="J6" s="321" t="s">
        <v>10</v>
      </c>
      <c r="K6" s="1056"/>
      <c r="L6" s="1102"/>
      <c r="M6" s="1105"/>
      <c r="N6" s="1113"/>
      <c r="O6" s="31" t="s">
        <v>41</v>
      </c>
      <c r="P6" s="31" t="s">
        <v>54</v>
      </c>
      <c r="Q6" s="32" t="s">
        <v>67</v>
      </c>
      <c r="R6" s="284"/>
      <c r="S6" s="284"/>
      <c r="T6" s="284"/>
      <c r="U6" s="284"/>
      <c r="V6" s="284"/>
      <c r="W6" s="284"/>
    </row>
    <row r="7" spans="1:23" ht="13.8" thickBot="1">
      <c r="A7" s="33" t="s">
        <v>11</v>
      </c>
      <c r="B7" s="1133" t="s">
        <v>73</v>
      </c>
      <c r="C7" s="1133"/>
      <c r="D7" s="1133"/>
      <c r="E7" s="1133"/>
      <c r="F7" s="1133"/>
      <c r="G7" s="1133"/>
      <c r="H7" s="1133"/>
      <c r="I7" s="1133"/>
      <c r="J7" s="1133"/>
      <c r="K7" s="1133"/>
      <c r="L7" s="1133"/>
      <c r="M7" s="1133"/>
      <c r="N7" s="1133"/>
      <c r="O7" s="1133"/>
      <c r="P7" s="1133"/>
      <c r="Q7" s="1134"/>
      <c r="R7" s="284"/>
      <c r="S7" s="284"/>
      <c r="T7" s="284"/>
      <c r="U7" s="284"/>
      <c r="V7" s="284"/>
      <c r="W7" s="284"/>
    </row>
    <row r="8" spans="1:23" ht="13.8" thickBot="1">
      <c r="A8" s="34" t="s">
        <v>11</v>
      </c>
      <c r="B8" s="35" t="s">
        <v>11</v>
      </c>
      <c r="C8" s="1135" t="s">
        <v>74</v>
      </c>
      <c r="D8" s="1135"/>
      <c r="E8" s="1135"/>
      <c r="F8" s="1135"/>
      <c r="G8" s="1135"/>
      <c r="H8" s="1135"/>
      <c r="I8" s="1135"/>
      <c r="J8" s="1135"/>
      <c r="K8" s="1135"/>
      <c r="L8" s="1135"/>
      <c r="M8" s="1135"/>
      <c r="N8" s="1135"/>
      <c r="O8" s="1135"/>
      <c r="P8" s="1135"/>
      <c r="Q8" s="1136"/>
      <c r="R8" s="284"/>
      <c r="S8" s="284"/>
      <c r="T8" s="284"/>
      <c r="U8" s="284"/>
      <c r="V8" s="284"/>
      <c r="W8" s="284"/>
    </row>
    <row r="9" spans="1:23">
      <c r="A9" s="1117" t="s">
        <v>11</v>
      </c>
      <c r="B9" s="1120" t="s">
        <v>11</v>
      </c>
      <c r="C9" s="1123" t="s">
        <v>11</v>
      </c>
      <c r="D9" s="1137" t="s">
        <v>75</v>
      </c>
      <c r="E9" s="1126" t="s">
        <v>39</v>
      </c>
      <c r="F9" s="1130" t="s">
        <v>64</v>
      </c>
      <c r="G9" s="303" t="s">
        <v>76</v>
      </c>
      <c r="H9" s="15">
        <f t="shared" ref="H9:M11" si="0">H13+H17+H21+H25+H29+H33+H37+H42</f>
        <v>134.4</v>
      </c>
      <c r="I9" s="15">
        <f t="shared" si="0"/>
        <v>9.6</v>
      </c>
      <c r="J9" s="15">
        <f t="shared" si="0"/>
        <v>0</v>
      </c>
      <c r="K9" s="15">
        <f t="shared" si="0"/>
        <v>124.8</v>
      </c>
      <c r="L9" s="15">
        <f t="shared" si="0"/>
        <v>2076.3000000000002</v>
      </c>
      <c r="M9" s="15">
        <f t="shared" si="0"/>
        <v>721</v>
      </c>
      <c r="N9" s="36"/>
      <c r="O9" s="37"/>
      <c r="P9" s="38"/>
      <c r="Q9" s="39"/>
      <c r="R9" s="284"/>
      <c r="S9" s="284"/>
      <c r="T9" s="284"/>
      <c r="U9" s="284"/>
      <c r="V9" s="284"/>
      <c r="W9" s="284"/>
    </row>
    <row r="10" spans="1:23">
      <c r="A10" s="1118"/>
      <c r="B10" s="1121"/>
      <c r="C10" s="1124"/>
      <c r="D10" s="1138"/>
      <c r="E10" s="1127"/>
      <c r="F10" s="1131"/>
      <c r="G10" s="40" t="s">
        <v>65</v>
      </c>
      <c r="H10" s="41">
        <f t="shared" si="0"/>
        <v>1432.8000000000002</v>
      </c>
      <c r="I10" s="41">
        <f t="shared" si="0"/>
        <v>189.7</v>
      </c>
      <c r="J10" s="41">
        <f t="shared" si="0"/>
        <v>9.6</v>
      </c>
      <c r="K10" s="41">
        <f t="shared" si="0"/>
        <v>1243.1000000000001</v>
      </c>
      <c r="L10" s="41">
        <f t="shared" si="0"/>
        <v>5599.7000000000007</v>
      </c>
      <c r="M10" s="41">
        <f t="shared" si="0"/>
        <v>1517</v>
      </c>
      <c r="N10" s="42"/>
      <c r="O10" s="43"/>
      <c r="P10" s="44"/>
      <c r="Q10" s="45"/>
      <c r="R10" s="284"/>
      <c r="S10" s="284"/>
      <c r="T10" s="284"/>
      <c r="U10" s="284"/>
      <c r="V10" s="284"/>
      <c r="W10" s="284"/>
    </row>
    <row r="11" spans="1:23" ht="13.8" thickBot="1">
      <c r="A11" s="1118"/>
      <c r="B11" s="1121"/>
      <c r="C11" s="1124"/>
      <c r="D11" s="1138"/>
      <c r="E11" s="1128"/>
      <c r="F11" s="1132"/>
      <c r="G11" s="16" t="s">
        <v>37</v>
      </c>
      <c r="H11" s="17">
        <f t="shared" si="0"/>
        <v>78.600000000000009</v>
      </c>
      <c r="I11" s="17">
        <f t="shared" si="0"/>
        <v>16.899999999999999</v>
      </c>
      <c r="J11" s="17">
        <f t="shared" si="0"/>
        <v>6.5</v>
      </c>
      <c r="K11" s="17">
        <f t="shared" si="0"/>
        <v>61.7</v>
      </c>
      <c r="L11" s="17">
        <f t="shared" si="0"/>
        <v>1.7000000000000002</v>
      </c>
      <c r="M11" s="17">
        <f t="shared" si="0"/>
        <v>0.3</v>
      </c>
      <c r="N11" s="42"/>
      <c r="O11" s="46"/>
      <c r="P11" s="44"/>
      <c r="Q11" s="47"/>
      <c r="R11" s="284"/>
      <c r="S11" s="284"/>
      <c r="T11" s="284"/>
      <c r="U11" s="284"/>
      <c r="V11" s="284"/>
      <c r="W11" s="284"/>
    </row>
    <row r="12" spans="1:23" ht="13.8" thickBot="1">
      <c r="A12" s="1119"/>
      <c r="B12" s="1122"/>
      <c r="C12" s="1125"/>
      <c r="D12" s="1139"/>
      <c r="E12" s="1129"/>
      <c r="F12" s="1129"/>
      <c r="G12" s="48" t="s">
        <v>12</v>
      </c>
      <c r="H12" s="49">
        <f t="shared" ref="H12:M12" si="1">H9+H10+H11</f>
        <v>1645.8000000000002</v>
      </c>
      <c r="I12" s="50">
        <f t="shared" si="1"/>
        <v>216.2</v>
      </c>
      <c r="J12" s="50">
        <f t="shared" si="1"/>
        <v>16.100000000000001</v>
      </c>
      <c r="K12" s="51">
        <f t="shared" si="1"/>
        <v>1429.6000000000001</v>
      </c>
      <c r="L12" s="52">
        <f t="shared" si="1"/>
        <v>7677.7000000000007</v>
      </c>
      <c r="M12" s="52">
        <f t="shared" si="1"/>
        <v>2238.3000000000002</v>
      </c>
      <c r="N12" s="53"/>
      <c r="O12" s="54"/>
      <c r="P12" s="55"/>
      <c r="Q12" s="56"/>
      <c r="R12" s="284"/>
      <c r="S12" s="284"/>
      <c r="T12" s="284"/>
      <c r="U12" s="284"/>
      <c r="V12" s="284"/>
      <c r="W12" s="284"/>
    </row>
    <row r="13" spans="1:23">
      <c r="A13" s="1117"/>
      <c r="B13" s="1120"/>
      <c r="C13" s="1123"/>
      <c r="D13" s="990" t="s">
        <v>77</v>
      </c>
      <c r="E13" s="1126" t="s">
        <v>39</v>
      </c>
      <c r="F13" s="1130" t="s">
        <v>78</v>
      </c>
      <c r="G13" s="303" t="s">
        <v>76</v>
      </c>
      <c r="H13" s="307">
        <f>I13+K13</f>
        <v>0</v>
      </c>
      <c r="I13" s="304">
        <v>0</v>
      </c>
      <c r="J13" s="20"/>
      <c r="K13" s="308">
        <v>0</v>
      </c>
      <c r="L13" s="57">
        <v>35</v>
      </c>
      <c r="M13" s="305">
        <v>30</v>
      </c>
      <c r="N13" s="36" t="s">
        <v>79</v>
      </c>
      <c r="O13" s="37" t="s">
        <v>40</v>
      </c>
      <c r="P13" s="38"/>
      <c r="Q13" s="39"/>
      <c r="R13" s="284"/>
      <c r="S13" s="284"/>
      <c r="T13" s="284"/>
      <c r="U13" s="284"/>
      <c r="V13" s="284"/>
      <c r="W13" s="284"/>
    </row>
    <row r="14" spans="1:23">
      <c r="A14" s="1118"/>
      <c r="B14" s="1121"/>
      <c r="C14" s="1124"/>
      <c r="D14" s="1001"/>
      <c r="E14" s="1127"/>
      <c r="F14" s="1131"/>
      <c r="G14" s="40" t="s">
        <v>65</v>
      </c>
      <c r="H14" s="58">
        <f>I14+K14</f>
        <v>0</v>
      </c>
      <c r="I14" s="313"/>
      <c r="J14" s="59"/>
      <c r="K14" s="60"/>
      <c r="L14" s="61">
        <v>432.5</v>
      </c>
      <c r="M14" s="62">
        <v>268.39999999999998</v>
      </c>
      <c r="N14" s="42" t="s">
        <v>80</v>
      </c>
      <c r="O14" s="43"/>
      <c r="P14" s="44"/>
      <c r="Q14" s="45" t="s">
        <v>40</v>
      </c>
      <c r="R14" s="284"/>
      <c r="S14" s="284"/>
      <c r="T14" s="284"/>
      <c r="U14" s="284"/>
      <c r="V14" s="284"/>
      <c r="W14" s="284"/>
    </row>
    <row r="15" spans="1:23">
      <c r="A15" s="1118"/>
      <c r="B15" s="1121"/>
      <c r="C15" s="1124"/>
      <c r="D15" s="1001"/>
      <c r="E15" s="1128"/>
      <c r="F15" s="1132"/>
      <c r="G15" s="16" t="s">
        <v>37</v>
      </c>
      <c r="H15" s="21">
        <f>I15+K15</f>
        <v>0</v>
      </c>
      <c r="I15" s="18"/>
      <c r="J15" s="22"/>
      <c r="K15" s="23"/>
      <c r="L15" s="63"/>
      <c r="M15" s="19"/>
      <c r="N15" s="42"/>
      <c r="O15" s="46"/>
      <c r="P15" s="44"/>
      <c r="Q15" s="47"/>
      <c r="R15" s="284"/>
      <c r="S15" s="284"/>
      <c r="T15" s="64"/>
      <c r="U15" s="284"/>
      <c r="V15" s="284"/>
      <c r="W15" s="284"/>
    </row>
    <row r="16" spans="1:23" ht="13.8" thickBot="1">
      <c r="A16" s="1119"/>
      <c r="B16" s="1122"/>
      <c r="C16" s="1125"/>
      <c r="D16" s="991"/>
      <c r="E16" s="1129"/>
      <c r="F16" s="1129"/>
      <c r="G16" s="48" t="s">
        <v>12</v>
      </c>
      <c r="H16" s="52">
        <f t="shared" ref="H16:M16" si="2">SUM(H13:H15)</f>
        <v>0</v>
      </c>
      <c r="I16" s="65">
        <f t="shared" si="2"/>
        <v>0</v>
      </c>
      <c r="J16" s="66">
        <f t="shared" si="2"/>
        <v>0</v>
      </c>
      <c r="K16" s="67">
        <f t="shared" si="2"/>
        <v>0</v>
      </c>
      <c r="L16" s="68">
        <f>SUM(L13:L15)</f>
        <v>467.5</v>
      </c>
      <c r="M16" s="69">
        <f t="shared" si="2"/>
        <v>298.39999999999998</v>
      </c>
      <c r="N16" s="53"/>
      <c r="O16" s="54"/>
      <c r="P16" s="55"/>
      <c r="Q16" s="56"/>
      <c r="R16" s="284"/>
      <c r="S16" s="284"/>
      <c r="T16" s="64"/>
      <c r="U16" s="284"/>
      <c r="V16" s="284"/>
      <c r="W16" s="284"/>
    </row>
    <row r="17" spans="1:23">
      <c r="A17" s="1117"/>
      <c r="B17" s="1120"/>
      <c r="C17" s="1123"/>
      <c r="D17" s="990" t="s">
        <v>81</v>
      </c>
      <c r="E17" s="1126" t="s">
        <v>39</v>
      </c>
      <c r="F17" s="1130" t="s">
        <v>82</v>
      </c>
      <c r="G17" s="303" t="s">
        <v>76</v>
      </c>
      <c r="H17" s="307">
        <f>I17+K17</f>
        <v>0</v>
      </c>
      <c r="I17" s="304">
        <v>0</v>
      </c>
      <c r="J17" s="20"/>
      <c r="K17" s="308">
        <v>0</v>
      </c>
      <c r="L17" s="57">
        <v>60</v>
      </c>
      <c r="M17" s="15">
        <v>58.4</v>
      </c>
      <c r="N17" s="70" t="s">
        <v>79</v>
      </c>
      <c r="O17" s="37" t="s">
        <v>40</v>
      </c>
      <c r="P17" s="38"/>
      <c r="Q17" s="39"/>
      <c r="R17" s="284"/>
      <c r="S17" s="284"/>
      <c r="T17" s="64"/>
      <c r="U17" s="284"/>
      <c r="V17" s="284"/>
      <c r="W17" s="284"/>
    </row>
    <row r="18" spans="1:23">
      <c r="A18" s="1118"/>
      <c r="B18" s="1121"/>
      <c r="C18" s="1124"/>
      <c r="D18" s="1001"/>
      <c r="E18" s="1127"/>
      <c r="F18" s="1131"/>
      <c r="G18" s="40" t="s">
        <v>65</v>
      </c>
      <c r="H18" s="58">
        <f>I18+K18</f>
        <v>0</v>
      </c>
      <c r="I18" s="313"/>
      <c r="J18" s="59"/>
      <c r="K18" s="60"/>
      <c r="L18" s="61">
        <v>740</v>
      </c>
      <c r="M18" s="41">
        <v>720.1</v>
      </c>
      <c r="N18" s="71" t="s">
        <v>83</v>
      </c>
      <c r="O18" s="43"/>
      <c r="P18" s="44" t="s">
        <v>40</v>
      </c>
      <c r="Q18" s="45"/>
      <c r="R18" s="284"/>
      <c r="S18" s="284"/>
      <c r="T18" s="64"/>
      <c r="U18" s="284"/>
      <c r="V18" s="284"/>
      <c r="W18" s="284"/>
    </row>
    <row r="19" spans="1:23">
      <c r="A19" s="1118"/>
      <c r="B19" s="1121"/>
      <c r="C19" s="1124"/>
      <c r="D19" s="1001"/>
      <c r="E19" s="1127"/>
      <c r="F19" s="1131"/>
      <c r="G19" s="40" t="s">
        <v>37</v>
      </c>
      <c r="H19" s="58">
        <f>I19+K19</f>
        <v>0</v>
      </c>
      <c r="I19" s="313"/>
      <c r="J19" s="59"/>
      <c r="K19" s="60"/>
      <c r="L19" s="61">
        <v>0.3</v>
      </c>
      <c r="M19" s="62"/>
      <c r="N19" s="71"/>
      <c r="O19" s="43"/>
      <c r="P19" s="44"/>
      <c r="Q19" s="45"/>
      <c r="R19" s="284"/>
      <c r="S19" s="284"/>
      <c r="T19" s="64"/>
      <c r="U19" s="284"/>
      <c r="V19" s="284"/>
      <c r="W19" s="284"/>
    </row>
    <row r="20" spans="1:23" ht="11.4" customHeight="1" thickBot="1">
      <c r="A20" s="1119"/>
      <c r="B20" s="1122"/>
      <c r="C20" s="1125"/>
      <c r="D20" s="991"/>
      <c r="E20" s="1129"/>
      <c r="F20" s="1129"/>
      <c r="G20" s="48" t="s">
        <v>12</v>
      </c>
      <c r="H20" s="52">
        <f>SUM(H17:H19)</f>
        <v>0</v>
      </c>
      <c r="I20" s="65">
        <f>SUM(I17:I19)</f>
        <v>0</v>
      </c>
      <c r="J20" s="66">
        <f>SUM(J17:J19)</f>
        <v>0</v>
      </c>
      <c r="K20" s="67">
        <f>SUM(K17:K19)</f>
        <v>0</v>
      </c>
      <c r="L20" s="67">
        <f t="shared" ref="L20:M20" si="3">SUM(L17:L19)</f>
        <v>800.3</v>
      </c>
      <c r="M20" s="67">
        <f t="shared" si="3"/>
        <v>778.5</v>
      </c>
      <c r="N20" s="72"/>
      <c r="O20" s="73"/>
      <c r="P20" s="55"/>
      <c r="Q20" s="74"/>
      <c r="R20" s="284"/>
      <c r="S20" s="284"/>
      <c r="T20" s="64"/>
      <c r="U20" s="284"/>
      <c r="V20" s="284"/>
      <c r="W20" s="284"/>
    </row>
    <row r="21" spans="1:23">
      <c r="A21" s="1117"/>
      <c r="B21" s="1120"/>
      <c r="C21" s="1123"/>
      <c r="D21" s="990" t="s">
        <v>84</v>
      </c>
      <c r="E21" s="1126" t="s">
        <v>39</v>
      </c>
      <c r="F21" s="1140" t="s">
        <v>85</v>
      </c>
      <c r="G21" s="303" t="s">
        <v>76</v>
      </c>
      <c r="H21" s="307">
        <f>I21+K21</f>
        <v>90.5</v>
      </c>
      <c r="I21" s="304">
        <v>1.3</v>
      </c>
      <c r="J21" s="20"/>
      <c r="K21" s="308">
        <v>89.2</v>
      </c>
      <c r="L21" s="57">
        <v>1361.8</v>
      </c>
      <c r="M21" s="305">
        <v>0</v>
      </c>
      <c r="N21" s="36" t="s">
        <v>79</v>
      </c>
      <c r="O21" s="75" t="s">
        <v>40</v>
      </c>
      <c r="P21" s="76"/>
      <c r="Q21" s="77"/>
      <c r="R21" s="284"/>
      <c r="S21" s="284"/>
      <c r="T21" s="64"/>
      <c r="U21" s="284"/>
      <c r="V21" s="284"/>
      <c r="W21" s="284"/>
    </row>
    <row r="22" spans="1:23">
      <c r="A22" s="1118"/>
      <c r="B22" s="1121"/>
      <c r="C22" s="1124"/>
      <c r="D22" s="1001"/>
      <c r="E22" s="1127"/>
      <c r="F22" s="1141"/>
      <c r="G22" s="356" t="s">
        <v>65</v>
      </c>
      <c r="H22" s="352">
        <f>I22+K22</f>
        <v>460.79999999999995</v>
      </c>
      <c r="I22" s="351">
        <v>85.1</v>
      </c>
      <c r="J22" s="388">
        <v>3.6</v>
      </c>
      <c r="K22" s="357">
        <v>375.7</v>
      </c>
      <c r="L22" s="81">
        <v>1962.4</v>
      </c>
      <c r="M22" s="331">
        <v>0</v>
      </c>
      <c r="N22" s="42" t="s">
        <v>80</v>
      </c>
      <c r="O22" s="82"/>
      <c r="P22" s="83" t="s">
        <v>40</v>
      </c>
      <c r="Q22" s="84"/>
      <c r="R22" s="284"/>
      <c r="S22" s="284"/>
      <c r="T22" s="64"/>
      <c r="U22" s="284"/>
      <c r="V22" s="284"/>
      <c r="W22" s="284"/>
    </row>
    <row r="23" spans="1:23">
      <c r="A23" s="1118"/>
      <c r="B23" s="1121"/>
      <c r="C23" s="1124"/>
      <c r="D23" s="1001"/>
      <c r="E23" s="1127"/>
      <c r="F23" s="1141"/>
      <c r="G23" s="78" t="s">
        <v>37</v>
      </c>
      <c r="H23" s="79">
        <f>I23+K23</f>
        <v>0.3</v>
      </c>
      <c r="I23" s="310">
        <v>0.3</v>
      </c>
      <c r="J23" s="24">
        <v>0.2</v>
      </c>
      <c r="K23" s="80">
        <v>0</v>
      </c>
      <c r="L23" s="81">
        <v>0.8</v>
      </c>
      <c r="M23" s="331"/>
      <c r="N23" s="42"/>
      <c r="O23" s="82"/>
      <c r="P23" s="83"/>
      <c r="Q23" s="84"/>
      <c r="R23" s="284"/>
      <c r="S23" s="284"/>
      <c r="T23" s="64"/>
      <c r="U23" s="284"/>
      <c r="V23" s="284"/>
      <c r="W23" s="284"/>
    </row>
    <row r="24" spans="1:23" ht="12.6" customHeight="1" thickBot="1">
      <c r="A24" s="1119"/>
      <c r="B24" s="1122"/>
      <c r="C24" s="1125"/>
      <c r="D24" s="991"/>
      <c r="E24" s="1129"/>
      <c r="F24" s="1142"/>
      <c r="G24" s="85" t="s">
        <v>12</v>
      </c>
      <c r="H24" s="52">
        <f t="shared" ref="H24:M24" si="4">SUM(H21:H23)</f>
        <v>551.59999999999991</v>
      </c>
      <c r="I24" s="65">
        <f t="shared" si="4"/>
        <v>86.699999999999989</v>
      </c>
      <c r="J24" s="66">
        <f t="shared" si="4"/>
        <v>3.8000000000000003</v>
      </c>
      <c r="K24" s="67">
        <f t="shared" si="4"/>
        <v>464.9</v>
      </c>
      <c r="L24" s="67">
        <f t="shared" si="4"/>
        <v>3325</v>
      </c>
      <c r="M24" s="67">
        <f t="shared" si="4"/>
        <v>0</v>
      </c>
      <c r="N24" s="86"/>
      <c r="O24" s="87"/>
      <c r="P24" s="88"/>
      <c r="Q24" s="89"/>
      <c r="R24" s="284"/>
      <c r="S24" s="284"/>
      <c r="T24" s="64"/>
      <c r="U24" s="284"/>
      <c r="V24" s="284"/>
      <c r="W24" s="284"/>
    </row>
    <row r="25" spans="1:23" ht="13.2" customHeight="1">
      <c r="A25" s="1117"/>
      <c r="B25" s="1120"/>
      <c r="C25" s="1123"/>
      <c r="D25" s="990" t="s">
        <v>86</v>
      </c>
      <c r="E25" s="1126" t="s">
        <v>39</v>
      </c>
      <c r="F25" s="1130" t="s">
        <v>87</v>
      </c>
      <c r="G25" s="303" t="s">
        <v>76</v>
      </c>
      <c r="H25" s="307">
        <f>I25+K25</f>
        <v>18</v>
      </c>
      <c r="I25" s="304">
        <v>0.2</v>
      </c>
      <c r="J25" s="20"/>
      <c r="K25" s="308">
        <v>17.8</v>
      </c>
      <c r="L25" s="57">
        <v>486.2</v>
      </c>
      <c r="M25" s="305">
        <v>608.6</v>
      </c>
      <c r="N25" s="36" t="s">
        <v>79</v>
      </c>
      <c r="O25" s="90" t="s">
        <v>40</v>
      </c>
      <c r="P25" s="91"/>
      <c r="Q25" s="92"/>
      <c r="R25" s="284"/>
      <c r="S25" s="284"/>
      <c r="T25" s="64"/>
      <c r="U25" s="284"/>
      <c r="V25" s="284"/>
      <c r="W25" s="284"/>
    </row>
    <row r="26" spans="1:23">
      <c r="A26" s="1118"/>
      <c r="B26" s="1121"/>
      <c r="C26" s="1124"/>
      <c r="D26" s="1001"/>
      <c r="E26" s="1127"/>
      <c r="F26" s="1131"/>
      <c r="G26" s="40" t="s">
        <v>65</v>
      </c>
      <c r="H26" s="58">
        <f>I26+K26</f>
        <v>190.7</v>
      </c>
      <c r="I26" s="313">
        <v>1.7</v>
      </c>
      <c r="J26" s="319">
        <v>1.3</v>
      </c>
      <c r="K26" s="60">
        <v>189</v>
      </c>
      <c r="L26" s="61">
        <v>1145.4000000000001</v>
      </c>
      <c r="M26" s="62">
        <v>229</v>
      </c>
      <c r="N26" s="93" t="s">
        <v>88</v>
      </c>
      <c r="O26" s="94"/>
      <c r="P26" s="95"/>
      <c r="Q26" s="96" t="s">
        <v>40</v>
      </c>
      <c r="R26" s="284"/>
      <c r="S26" s="284"/>
      <c r="T26" s="64"/>
      <c r="U26" s="284"/>
      <c r="V26" s="284"/>
      <c r="W26" s="284"/>
    </row>
    <row r="27" spans="1:23">
      <c r="A27" s="1118"/>
      <c r="B27" s="1121"/>
      <c r="C27" s="1124"/>
      <c r="D27" s="1001"/>
      <c r="E27" s="1127"/>
      <c r="F27" s="1131"/>
      <c r="G27" s="40" t="s">
        <v>37</v>
      </c>
      <c r="H27" s="58">
        <f>I27+K27</f>
        <v>0.3</v>
      </c>
      <c r="I27" s="313">
        <v>0.3</v>
      </c>
      <c r="J27" s="319">
        <v>0.2</v>
      </c>
      <c r="K27" s="60">
        <v>0</v>
      </c>
      <c r="L27" s="61">
        <v>0.3</v>
      </c>
      <c r="M27" s="62">
        <v>0.3</v>
      </c>
      <c r="N27" s="93"/>
      <c r="O27" s="94"/>
      <c r="P27" s="95"/>
      <c r="Q27" s="96"/>
      <c r="R27" s="284"/>
      <c r="S27" s="284"/>
      <c r="T27" s="64"/>
      <c r="U27" s="284"/>
      <c r="V27" s="284"/>
      <c r="W27" s="284"/>
    </row>
    <row r="28" spans="1:23" ht="13.8" thickBot="1">
      <c r="A28" s="1119"/>
      <c r="B28" s="1122"/>
      <c r="C28" s="1125"/>
      <c r="D28" s="991"/>
      <c r="E28" s="1129"/>
      <c r="F28" s="1129"/>
      <c r="G28" s="48" t="s">
        <v>12</v>
      </c>
      <c r="H28" s="52">
        <f t="shared" ref="H28:M28" si="5">SUM(H25:H27)</f>
        <v>209</v>
      </c>
      <c r="I28" s="65">
        <f t="shared" si="5"/>
        <v>2.1999999999999997</v>
      </c>
      <c r="J28" s="66">
        <f t="shared" si="5"/>
        <v>1.5</v>
      </c>
      <c r="K28" s="67">
        <f t="shared" si="5"/>
        <v>206.8</v>
      </c>
      <c r="L28" s="67">
        <f t="shared" si="5"/>
        <v>1631.9</v>
      </c>
      <c r="M28" s="67">
        <f t="shared" si="5"/>
        <v>837.9</v>
      </c>
      <c r="N28" s="98"/>
      <c r="O28" s="99"/>
      <c r="P28" s="100"/>
      <c r="Q28" s="101"/>
      <c r="R28" s="284"/>
      <c r="S28" s="284"/>
      <c r="T28" s="64"/>
      <c r="U28" s="284"/>
      <c r="V28" s="284"/>
      <c r="W28" s="284"/>
    </row>
    <row r="29" spans="1:23" ht="13.2" customHeight="1">
      <c r="A29" s="1117"/>
      <c r="B29" s="1120"/>
      <c r="C29" s="1123"/>
      <c r="D29" s="1143" t="s">
        <v>89</v>
      </c>
      <c r="E29" s="1126" t="s">
        <v>39</v>
      </c>
      <c r="F29" s="1130" t="s">
        <v>90</v>
      </c>
      <c r="G29" s="303" t="s">
        <v>76</v>
      </c>
      <c r="H29" s="307">
        <f>I29+K29</f>
        <v>25.9</v>
      </c>
      <c r="I29" s="304">
        <v>8.1</v>
      </c>
      <c r="J29" s="20"/>
      <c r="K29" s="308">
        <v>17.8</v>
      </c>
      <c r="L29" s="57">
        <v>108.3</v>
      </c>
      <c r="M29" s="305">
        <v>0</v>
      </c>
      <c r="N29" s="36" t="s">
        <v>79</v>
      </c>
      <c r="O29" s="90" t="s">
        <v>40</v>
      </c>
      <c r="P29" s="91"/>
      <c r="Q29" s="92"/>
      <c r="R29" s="284"/>
      <c r="S29" s="284"/>
      <c r="T29" s="64"/>
      <c r="U29" s="284"/>
      <c r="V29" s="284"/>
      <c r="W29" s="284"/>
    </row>
    <row r="30" spans="1:23">
      <c r="A30" s="1118"/>
      <c r="B30" s="1121"/>
      <c r="C30" s="1124"/>
      <c r="D30" s="1144"/>
      <c r="E30" s="1127"/>
      <c r="F30" s="1146"/>
      <c r="G30" s="40" t="s">
        <v>65</v>
      </c>
      <c r="H30" s="58">
        <f>I30+K30</f>
        <v>770.4</v>
      </c>
      <c r="I30" s="313">
        <v>98.8</v>
      </c>
      <c r="J30" s="319">
        <v>1.8</v>
      </c>
      <c r="K30" s="60">
        <v>671.6</v>
      </c>
      <c r="L30" s="61">
        <v>1069.9000000000001</v>
      </c>
      <c r="M30" s="62">
        <v>0</v>
      </c>
      <c r="N30" s="93" t="s">
        <v>91</v>
      </c>
      <c r="O30" s="102"/>
      <c r="P30" s="103"/>
      <c r="Q30" s="104" t="s">
        <v>40</v>
      </c>
      <c r="R30" s="105"/>
      <c r="S30" s="105"/>
      <c r="T30" s="328"/>
      <c r="U30" s="284"/>
      <c r="V30" s="284"/>
      <c r="W30" s="284"/>
    </row>
    <row r="31" spans="1:23">
      <c r="A31" s="1118"/>
      <c r="B31" s="1121"/>
      <c r="C31" s="1124"/>
      <c r="D31" s="1144"/>
      <c r="E31" s="1127"/>
      <c r="F31" s="1146"/>
      <c r="G31" s="40" t="s">
        <v>37</v>
      </c>
      <c r="H31" s="58">
        <f>I31+K31</f>
        <v>0.3</v>
      </c>
      <c r="I31" s="313">
        <v>0.3</v>
      </c>
      <c r="J31" s="319">
        <v>0.2</v>
      </c>
      <c r="K31" s="60">
        <v>0</v>
      </c>
      <c r="L31" s="61">
        <v>0.3</v>
      </c>
      <c r="M31" s="62">
        <v>0</v>
      </c>
      <c r="N31" s="93"/>
      <c r="O31" s="94"/>
      <c r="P31" s="95"/>
      <c r="Q31" s="96"/>
      <c r="R31" s="284"/>
      <c r="S31" s="284"/>
      <c r="T31" s="64"/>
      <c r="U31" s="284"/>
      <c r="V31" s="284"/>
      <c r="W31" s="284"/>
    </row>
    <row r="32" spans="1:23" ht="13.8" thickBot="1">
      <c r="A32" s="1119"/>
      <c r="B32" s="1122"/>
      <c r="C32" s="1125"/>
      <c r="D32" s="1145"/>
      <c r="E32" s="1129"/>
      <c r="F32" s="1129"/>
      <c r="G32" s="48" t="s">
        <v>12</v>
      </c>
      <c r="H32" s="52">
        <f t="shared" ref="H32:M32" si="6">SUM(H29:H31)</f>
        <v>796.59999999999991</v>
      </c>
      <c r="I32" s="65">
        <f t="shared" si="6"/>
        <v>107.19999999999999</v>
      </c>
      <c r="J32" s="66">
        <f t="shared" si="6"/>
        <v>2</v>
      </c>
      <c r="K32" s="67">
        <f t="shared" si="6"/>
        <v>689.4</v>
      </c>
      <c r="L32" s="67">
        <f t="shared" si="6"/>
        <v>1178.5</v>
      </c>
      <c r="M32" s="67">
        <f t="shared" si="6"/>
        <v>0</v>
      </c>
      <c r="N32" s="106"/>
      <c r="O32" s="99"/>
      <c r="P32" s="100"/>
      <c r="Q32" s="101"/>
      <c r="R32" s="284"/>
      <c r="S32" s="284"/>
      <c r="T32" s="64"/>
      <c r="U32" s="284"/>
      <c r="V32" s="284"/>
      <c r="W32" s="284"/>
    </row>
    <row r="33" spans="1:23">
      <c r="A33" s="1117"/>
      <c r="B33" s="1120"/>
      <c r="C33" s="1123"/>
      <c r="D33" s="990" t="s">
        <v>92</v>
      </c>
      <c r="E33" s="1126" t="s">
        <v>39</v>
      </c>
      <c r="F33" s="1130" t="s">
        <v>90</v>
      </c>
      <c r="G33" s="303" t="s">
        <v>76</v>
      </c>
      <c r="H33" s="307">
        <f>I33+K33</f>
        <v>0</v>
      </c>
      <c r="I33" s="304">
        <v>0</v>
      </c>
      <c r="J33" s="20"/>
      <c r="K33" s="308">
        <v>0</v>
      </c>
      <c r="L33" s="57">
        <v>0</v>
      </c>
      <c r="M33" s="305">
        <v>0</v>
      </c>
      <c r="N33" s="36" t="s">
        <v>93</v>
      </c>
      <c r="O33" s="107"/>
      <c r="P33" s="108" t="s">
        <v>40</v>
      </c>
      <c r="Q33" s="39"/>
      <c r="R33" s="284"/>
      <c r="S33" s="284"/>
      <c r="T33" s="64"/>
      <c r="U33" s="284"/>
      <c r="V33" s="284"/>
      <c r="W33" s="284"/>
    </row>
    <row r="34" spans="1:23">
      <c r="A34" s="1118"/>
      <c r="B34" s="1121"/>
      <c r="C34" s="1124"/>
      <c r="D34" s="1001"/>
      <c r="E34" s="1127"/>
      <c r="F34" s="1131"/>
      <c r="G34" s="40" t="s">
        <v>65</v>
      </c>
      <c r="H34" s="58">
        <f>I34+K34</f>
        <v>0</v>
      </c>
      <c r="I34" s="313">
        <v>0</v>
      </c>
      <c r="J34" s="59"/>
      <c r="K34" s="60">
        <v>0</v>
      </c>
      <c r="L34" s="61">
        <v>0</v>
      </c>
      <c r="M34" s="62">
        <v>0</v>
      </c>
      <c r="N34" s="109"/>
      <c r="O34" s="110"/>
      <c r="P34" s="111"/>
      <c r="Q34" s="45"/>
      <c r="R34" s="284"/>
      <c r="S34" s="284"/>
      <c r="T34" s="64"/>
      <c r="U34" s="284"/>
      <c r="V34" s="284"/>
      <c r="W34" s="284"/>
    </row>
    <row r="35" spans="1:23">
      <c r="A35" s="1118"/>
      <c r="B35" s="1121"/>
      <c r="C35" s="1124"/>
      <c r="D35" s="1001"/>
      <c r="E35" s="1128"/>
      <c r="F35" s="1132"/>
      <c r="G35" s="16" t="s">
        <v>37</v>
      </c>
      <c r="H35" s="21">
        <f>I35+K35</f>
        <v>0</v>
      </c>
      <c r="I35" s="18"/>
      <c r="J35" s="22"/>
      <c r="K35" s="23"/>
      <c r="L35" s="63"/>
      <c r="M35" s="19"/>
      <c r="N35" s="112"/>
      <c r="O35" s="113"/>
      <c r="P35" s="114"/>
      <c r="Q35" s="47"/>
      <c r="R35" s="284"/>
      <c r="S35" s="284"/>
      <c r="T35" s="64"/>
      <c r="U35" s="284"/>
      <c r="V35" s="284"/>
      <c r="W35" s="284"/>
    </row>
    <row r="36" spans="1:23" ht="27" thickBot="1">
      <c r="A36" s="1119"/>
      <c r="B36" s="1122"/>
      <c r="C36" s="1125"/>
      <c r="D36" s="991"/>
      <c r="E36" s="1129"/>
      <c r="F36" s="1129"/>
      <c r="G36" s="48" t="s">
        <v>12</v>
      </c>
      <c r="H36" s="52">
        <f>SUM(H33:H35)</f>
        <v>0</v>
      </c>
      <c r="I36" s="65">
        <f>SUM(I33:I35)</f>
        <v>0</v>
      </c>
      <c r="J36" s="66">
        <f>SUM(J33:J35)</f>
        <v>0</v>
      </c>
      <c r="K36" s="67">
        <f>SUM(K33:K35)</f>
        <v>0</v>
      </c>
      <c r="L36" s="68">
        <f>L33+L34+L35</f>
        <v>0</v>
      </c>
      <c r="M36" s="69">
        <f>M33+M34+M35</f>
        <v>0</v>
      </c>
      <c r="N36" s="106" t="s">
        <v>94</v>
      </c>
      <c r="O36" s="99"/>
      <c r="P36" s="100"/>
      <c r="Q36" s="56"/>
      <c r="R36" s="284"/>
      <c r="S36" s="284"/>
      <c r="T36" s="64"/>
      <c r="U36" s="284"/>
      <c r="V36" s="284"/>
      <c r="W36" s="284"/>
    </row>
    <row r="37" spans="1:23">
      <c r="A37" s="1117"/>
      <c r="B37" s="1120"/>
      <c r="C37" s="1123"/>
      <c r="D37" s="990" t="s">
        <v>95</v>
      </c>
      <c r="E37" s="1126" t="s">
        <v>39</v>
      </c>
      <c r="F37" s="1130" t="s">
        <v>96</v>
      </c>
      <c r="G37" s="303" t="s">
        <v>76</v>
      </c>
      <c r="H37" s="58">
        <f>I37+K37</f>
        <v>0</v>
      </c>
      <c r="I37" s="304">
        <v>0</v>
      </c>
      <c r="J37" s="20"/>
      <c r="K37" s="308">
        <v>0</v>
      </c>
      <c r="L37" s="57">
        <v>19</v>
      </c>
      <c r="M37" s="305">
        <v>18</v>
      </c>
      <c r="N37" s="70"/>
      <c r="O37" s="90"/>
      <c r="P37" s="91"/>
      <c r="Q37" s="39"/>
      <c r="R37" s="284"/>
      <c r="S37" s="284"/>
      <c r="T37" s="64"/>
      <c r="U37" s="284"/>
      <c r="V37" s="284"/>
      <c r="W37" s="284"/>
    </row>
    <row r="38" spans="1:23">
      <c r="A38" s="1118"/>
      <c r="B38" s="1121"/>
      <c r="C38" s="1124"/>
      <c r="D38" s="1001"/>
      <c r="E38" s="1127"/>
      <c r="F38" s="1131"/>
      <c r="G38" s="40" t="s">
        <v>65</v>
      </c>
      <c r="H38" s="58">
        <f>I38+K38</f>
        <v>0</v>
      </c>
      <c r="I38" s="313">
        <v>0</v>
      </c>
      <c r="J38" s="59"/>
      <c r="K38" s="60">
        <v>0</v>
      </c>
      <c r="L38" s="61">
        <v>180</v>
      </c>
      <c r="M38" s="62">
        <v>230</v>
      </c>
      <c r="N38" s="115" t="s">
        <v>97</v>
      </c>
      <c r="O38" s="94" t="s">
        <v>40</v>
      </c>
      <c r="P38" s="95"/>
      <c r="Q38" s="45"/>
      <c r="R38" s="284"/>
      <c r="S38" s="284"/>
      <c r="T38" s="64"/>
      <c r="U38" s="284"/>
      <c r="V38" s="284"/>
      <c r="W38" s="284"/>
    </row>
    <row r="39" spans="1:23">
      <c r="A39" s="1118"/>
      <c r="B39" s="1121"/>
      <c r="C39" s="1124"/>
      <c r="D39" s="1001"/>
      <c r="E39" s="1128"/>
      <c r="F39" s="1132"/>
      <c r="G39" s="40" t="s">
        <v>37</v>
      </c>
      <c r="H39" s="58">
        <f>I39+K39</f>
        <v>0</v>
      </c>
      <c r="I39" s="313"/>
      <c r="J39" s="319"/>
      <c r="K39" s="60"/>
      <c r="L39" s="116">
        <v>0</v>
      </c>
      <c r="M39" s="62">
        <v>0</v>
      </c>
      <c r="N39" s="115" t="s">
        <v>98</v>
      </c>
      <c r="O39" s="113" t="s">
        <v>40</v>
      </c>
      <c r="P39" s="114"/>
      <c r="Q39" s="47"/>
      <c r="R39" s="284"/>
      <c r="S39" s="284"/>
      <c r="T39" s="64"/>
      <c r="U39" s="284"/>
      <c r="V39" s="284"/>
      <c r="W39" s="284"/>
    </row>
    <row r="40" spans="1:23">
      <c r="A40" s="1118"/>
      <c r="B40" s="1121"/>
      <c r="C40" s="1124"/>
      <c r="D40" s="1001"/>
      <c r="E40" s="1128"/>
      <c r="F40" s="1128"/>
      <c r="G40" s="16"/>
      <c r="H40" s="21"/>
      <c r="I40" s="18"/>
      <c r="J40" s="22"/>
      <c r="K40" s="23"/>
      <c r="L40" s="63"/>
      <c r="M40" s="19"/>
      <c r="N40" s="115" t="s">
        <v>79</v>
      </c>
      <c r="O40" s="113" t="s">
        <v>40</v>
      </c>
      <c r="P40" s="114"/>
      <c r="Q40" s="47"/>
      <c r="R40" s="284"/>
      <c r="S40" s="284"/>
      <c r="T40" s="64"/>
      <c r="U40" s="284"/>
      <c r="V40" s="284"/>
      <c r="W40" s="284"/>
    </row>
    <row r="41" spans="1:23" ht="13.8" thickBot="1">
      <c r="A41" s="1119"/>
      <c r="B41" s="1122"/>
      <c r="C41" s="1125"/>
      <c r="D41" s="991"/>
      <c r="E41" s="1129"/>
      <c r="F41" s="1129"/>
      <c r="G41" s="48" t="s">
        <v>12</v>
      </c>
      <c r="H41" s="52">
        <f t="shared" ref="H41:M41" si="7">SUM(H37:H40)</f>
        <v>0</v>
      </c>
      <c r="I41" s="52">
        <f t="shared" si="7"/>
        <v>0</v>
      </c>
      <c r="J41" s="52">
        <f t="shared" si="7"/>
        <v>0</v>
      </c>
      <c r="K41" s="52">
        <f t="shared" si="7"/>
        <v>0</v>
      </c>
      <c r="L41" s="52">
        <f t="shared" si="7"/>
        <v>199</v>
      </c>
      <c r="M41" s="52">
        <f t="shared" si="7"/>
        <v>248</v>
      </c>
      <c r="N41" s="117" t="s">
        <v>80</v>
      </c>
      <c r="O41" s="99"/>
      <c r="P41" s="100"/>
      <c r="Q41" s="56" t="s">
        <v>40</v>
      </c>
      <c r="R41" s="284"/>
      <c r="S41" s="284"/>
      <c r="T41" s="64"/>
      <c r="U41" s="284"/>
      <c r="V41" s="284"/>
      <c r="W41" s="284"/>
    </row>
    <row r="42" spans="1:23">
      <c r="A42" s="1117"/>
      <c r="B42" s="1120"/>
      <c r="C42" s="1123"/>
      <c r="D42" s="990" t="s">
        <v>99</v>
      </c>
      <c r="E42" s="1126" t="s">
        <v>39</v>
      </c>
      <c r="F42" s="1130" t="s">
        <v>96</v>
      </c>
      <c r="G42" s="303" t="s">
        <v>76</v>
      </c>
      <c r="H42" s="58">
        <f>I42+K42</f>
        <v>0</v>
      </c>
      <c r="I42" s="304">
        <v>0</v>
      </c>
      <c r="J42" s="20"/>
      <c r="K42" s="308">
        <v>0</v>
      </c>
      <c r="L42" s="57">
        <v>6</v>
      </c>
      <c r="M42" s="305">
        <v>6</v>
      </c>
      <c r="N42" s="70" t="s">
        <v>80</v>
      </c>
      <c r="O42" s="90"/>
      <c r="P42" s="91"/>
      <c r="Q42" s="39" t="s">
        <v>40</v>
      </c>
      <c r="R42" s="284"/>
      <c r="S42" s="284"/>
      <c r="T42" s="64"/>
      <c r="U42" s="284"/>
      <c r="V42" s="284"/>
      <c r="W42" s="284"/>
    </row>
    <row r="43" spans="1:23">
      <c r="A43" s="1118"/>
      <c r="B43" s="1121"/>
      <c r="C43" s="1124"/>
      <c r="D43" s="1001"/>
      <c r="E43" s="1127"/>
      <c r="F43" s="1131"/>
      <c r="G43" s="355" t="s">
        <v>65</v>
      </c>
      <c r="H43" s="349">
        <f>I43+K43</f>
        <v>10.899999999999999</v>
      </c>
      <c r="I43" s="335">
        <v>4.0999999999999996</v>
      </c>
      <c r="J43" s="339">
        <v>2.9</v>
      </c>
      <c r="K43" s="350">
        <v>6.8</v>
      </c>
      <c r="L43" s="61">
        <v>69.5</v>
      </c>
      <c r="M43" s="62">
        <v>69.5</v>
      </c>
      <c r="N43" s="115"/>
      <c r="O43" s="94"/>
      <c r="P43" s="95"/>
      <c r="Q43" s="45"/>
      <c r="R43" s="284"/>
      <c r="S43" s="284"/>
      <c r="T43" s="64"/>
      <c r="U43" s="284"/>
      <c r="V43" s="284"/>
      <c r="W43" s="284"/>
    </row>
    <row r="44" spans="1:23">
      <c r="A44" s="1118"/>
      <c r="B44" s="1121"/>
      <c r="C44" s="1124"/>
      <c r="D44" s="1001"/>
      <c r="E44" s="1128"/>
      <c r="F44" s="1132"/>
      <c r="G44" s="355" t="s">
        <v>37</v>
      </c>
      <c r="H44" s="349">
        <f>I44+K44</f>
        <v>77.7</v>
      </c>
      <c r="I44" s="335">
        <v>16</v>
      </c>
      <c r="J44" s="339">
        <v>5.9</v>
      </c>
      <c r="K44" s="60">
        <v>61.7</v>
      </c>
      <c r="L44" s="116">
        <v>0</v>
      </c>
      <c r="M44" s="62"/>
      <c r="N44" s="115"/>
      <c r="O44" s="113"/>
      <c r="P44" s="114"/>
      <c r="Q44" s="47"/>
      <c r="R44" s="284"/>
      <c r="S44" s="284"/>
      <c r="T44" s="64"/>
      <c r="U44" s="284"/>
      <c r="V44" s="284"/>
      <c r="W44" s="284"/>
    </row>
    <row r="45" spans="1:23" ht="13.8" thickBot="1">
      <c r="A45" s="1119"/>
      <c r="B45" s="1122"/>
      <c r="C45" s="1125"/>
      <c r="D45" s="991"/>
      <c r="E45" s="1129"/>
      <c r="F45" s="1129"/>
      <c r="G45" s="48" t="s">
        <v>12</v>
      </c>
      <c r="H45" s="52">
        <f t="shared" ref="H45:M45" si="8">SUM(H42:H44)</f>
        <v>88.6</v>
      </c>
      <c r="I45" s="52">
        <f t="shared" si="8"/>
        <v>20.100000000000001</v>
      </c>
      <c r="J45" s="52">
        <f t="shared" si="8"/>
        <v>8.8000000000000007</v>
      </c>
      <c r="K45" s="52">
        <f t="shared" si="8"/>
        <v>68.5</v>
      </c>
      <c r="L45" s="52">
        <f t="shared" si="8"/>
        <v>75.5</v>
      </c>
      <c r="M45" s="52">
        <f t="shared" si="8"/>
        <v>75.5</v>
      </c>
      <c r="N45" s="117"/>
      <c r="O45" s="99"/>
      <c r="P45" s="100"/>
      <c r="Q45" s="56"/>
      <c r="R45" s="284"/>
      <c r="S45" s="284"/>
      <c r="T45" s="64"/>
      <c r="U45" s="284"/>
      <c r="V45" s="284"/>
      <c r="W45" s="284"/>
    </row>
    <row r="46" spans="1:23" ht="13.8" thickBot="1">
      <c r="A46" s="34" t="s">
        <v>11</v>
      </c>
      <c r="B46" s="118" t="s">
        <v>11</v>
      </c>
      <c r="C46" s="1147" t="s">
        <v>14</v>
      </c>
      <c r="D46" s="1148"/>
      <c r="E46" s="1148"/>
      <c r="F46" s="1148"/>
      <c r="G46" s="1149"/>
      <c r="H46" s="119">
        <f t="shared" ref="H46:M46" si="9">H16+H20+H24+H28+H32+H36+H41+H45</f>
        <v>1645.7999999999997</v>
      </c>
      <c r="I46" s="119">
        <f t="shared" si="9"/>
        <v>216.19999999999996</v>
      </c>
      <c r="J46" s="119">
        <f t="shared" si="9"/>
        <v>16.100000000000001</v>
      </c>
      <c r="K46" s="119">
        <f t="shared" si="9"/>
        <v>1429.6</v>
      </c>
      <c r="L46" s="119">
        <f t="shared" si="9"/>
        <v>7677.7000000000007</v>
      </c>
      <c r="M46" s="119">
        <f t="shared" si="9"/>
        <v>2238.3000000000002</v>
      </c>
      <c r="N46" s="120"/>
      <c r="O46" s="121"/>
      <c r="P46" s="121"/>
      <c r="Q46" s="122"/>
      <c r="R46" s="329"/>
      <c r="S46" s="284"/>
      <c r="T46" s="64"/>
      <c r="U46" s="284"/>
      <c r="V46" s="284"/>
      <c r="W46" s="284"/>
    </row>
    <row r="47" spans="1:23" ht="13.8" thickBot="1">
      <c r="A47" s="34" t="s">
        <v>11</v>
      </c>
      <c r="B47" s="35" t="s">
        <v>13</v>
      </c>
      <c r="C47" s="1150" t="s">
        <v>100</v>
      </c>
      <c r="D47" s="1151"/>
      <c r="E47" s="1151"/>
      <c r="F47" s="1151"/>
      <c r="G47" s="1151"/>
      <c r="H47" s="1151"/>
      <c r="I47" s="1151"/>
      <c r="J47" s="1151"/>
      <c r="K47" s="1151"/>
      <c r="L47" s="1151"/>
      <c r="M47" s="1151"/>
      <c r="N47" s="1151"/>
      <c r="O47" s="1151"/>
      <c r="P47" s="1151"/>
      <c r="Q47" s="1152"/>
      <c r="R47" s="329"/>
      <c r="S47" s="284"/>
      <c r="T47" s="64"/>
      <c r="U47" s="284"/>
      <c r="V47" s="284"/>
      <c r="W47" s="284"/>
    </row>
    <row r="48" spans="1:23">
      <c r="A48" s="1117" t="s">
        <v>11</v>
      </c>
      <c r="B48" s="1120" t="s">
        <v>13</v>
      </c>
      <c r="C48" s="1123" t="s">
        <v>11</v>
      </c>
      <c r="D48" s="1137" t="s">
        <v>101</v>
      </c>
      <c r="E48" s="1126" t="s">
        <v>39</v>
      </c>
      <c r="F48" s="1130" t="s">
        <v>64</v>
      </c>
      <c r="G48" s="303" t="s">
        <v>76</v>
      </c>
      <c r="H48" s="15">
        <f>H52+H56+H60+H64+H68+H72+H76+H85+H89+H98+H101+H105+H109+H114+H118+H122+H126+H130+H142+H134+H138</f>
        <v>315.25</v>
      </c>
      <c r="I48" s="15">
        <f t="shared" ref="I48:K48" si="10">I52+I56+I60+I64+I68+I72+I76+I85+I89+I98+I101+I105+I109+I114+I118+I122+I126+I130+I142+I134+I138</f>
        <v>43.5</v>
      </c>
      <c r="J48" s="15">
        <f t="shared" si="10"/>
        <v>0</v>
      </c>
      <c r="K48" s="15">
        <f t="shared" si="10"/>
        <v>271.75</v>
      </c>
      <c r="L48" s="15">
        <f t="shared" ref="L48:M48" si="11">L52+L56+L60+L64+L68+L72+L76+L85+L89+L98+L101+L105+L109+L114+L118+L122+L126+L130+L142+L134</f>
        <v>2706.4</v>
      </c>
      <c r="M48" s="15">
        <f t="shared" si="11"/>
        <v>4828.8999999999996</v>
      </c>
      <c r="N48" s="70"/>
      <c r="O48" s="90"/>
      <c r="P48" s="91"/>
      <c r="Q48" s="39"/>
      <c r="R48" s="329"/>
      <c r="S48" s="284"/>
      <c r="T48" s="64"/>
      <c r="U48" s="284"/>
      <c r="V48" s="284"/>
      <c r="W48" s="284"/>
    </row>
    <row r="49" spans="1:23">
      <c r="A49" s="1118"/>
      <c r="B49" s="1121"/>
      <c r="C49" s="1124"/>
      <c r="D49" s="1138"/>
      <c r="E49" s="1127"/>
      <c r="F49" s="1131"/>
      <c r="G49" s="40" t="s">
        <v>65</v>
      </c>
      <c r="H49" s="41">
        <f>H53+H57+H61+H65+H69+H73+H77+H86+H93+H97+H103+H106+H110+H115+H119+H123+H127+H131+H143+H135+H139</f>
        <v>1247.3000000000002</v>
      </c>
      <c r="I49" s="41">
        <f>I53+I57+I61+I65+I69+I73+I77+I86+I93+I97+I103+I106+I110+I115+I119+I123+I127+I131+I143+I135+I139</f>
        <v>246.2</v>
      </c>
      <c r="J49" s="41">
        <f t="shared" ref="J49:K49" si="12">J53+J57+J61+J65+J69+J73+J77+J86+J93+J97+J103+J106+J110+J115+J119+J123+J127+J131+J143+J135+J139</f>
        <v>13.02</v>
      </c>
      <c r="K49" s="41">
        <f t="shared" si="12"/>
        <v>1001.1</v>
      </c>
      <c r="L49" s="41">
        <f t="shared" ref="L49:M49" si="13">L53+L57+L61+L65+L69+L73+L77+L86+L93+L97+L103+L106+L110+L115+L119+L123+L127+L131+L143+L135</f>
        <v>8034.5</v>
      </c>
      <c r="M49" s="41">
        <f t="shared" si="13"/>
        <v>5624.7999999999993</v>
      </c>
      <c r="N49" s="115"/>
      <c r="O49" s="94"/>
      <c r="P49" s="95"/>
      <c r="Q49" s="45"/>
      <c r="R49" s="329"/>
      <c r="S49" s="284"/>
      <c r="T49" s="64"/>
      <c r="U49" s="284"/>
      <c r="V49" s="284"/>
      <c r="W49" s="284"/>
    </row>
    <row r="50" spans="1:23">
      <c r="A50" s="1118"/>
      <c r="B50" s="1121"/>
      <c r="C50" s="1124"/>
      <c r="D50" s="1138"/>
      <c r="E50" s="1128"/>
      <c r="F50" s="1132"/>
      <c r="G50" s="40" t="s">
        <v>37</v>
      </c>
      <c r="H50" s="41">
        <f>H54+H58+H62+H66+H70+H74+H78+H81+H87+H94+H102+H107+H111+H116+H120+H124+H128+H132+H144+H136+H99+H140</f>
        <v>134.30000000000001</v>
      </c>
      <c r="I50" s="41">
        <f t="shared" ref="I50:K50" si="14">I54+I58+I62+I66+I70+I74+I78+I81+I87+I94+I102+I107+I111+I116+I120+I124+I128+I132+I144+I136+I99+I140</f>
        <v>77.300000000000011</v>
      </c>
      <c r="J50" s="41">
        <f t="shared" si="14"/>
        <v>6.1</v>
      </c>
      <c r="K50" s="41">
        <f t="shared" si="14"/>
        <v>57</v>
      </c>
      <c r="L50" s="41">
        <f t="shared" ref="L50:M50" si="15">L54+L58+L62+L66+L70+L74+L78+L81+L87+L94+L102+L107+L111+L116+L120+L124+L128+L132+L144+L136+L99</f>
        <v>80.2</v>
      </c>
      <c r="M50" s="41">
        <f t="shared" si="15"/>
        <v>24.8</v>
      </c>
      <c r="N50" s="115"/>
      <c r="O50" s="113"/>
      <c r="P50" s="114"/>
      <c r="Q50" s="47"/>
      <c r="R50" s="329"/>
      <c r="S50" s="284"/>
      <c r="T50" s="64"/>
      <c r="U50" s="284"/>
      <c r="V50" s="284"/>
      <c r="W50" s="284"/>
    </row>
    <row r="51" spans="1:23" ht="13.8" thickBot="1">
      <c r="A51" s="1119"/>
      <c r="B51" s="1122"/>
      <c r="C51" s="1125"/>
      <c r="D51" s="1139"/>
      <c r="E51" s="1129"/>
      <c r="F51" s="1129"/>
      <c r="G51" s="48" t="s">
        <v>12</v>
      </c>
      <c r="H51" s="123">
        <f t="shared" ref="H51:M51" si="16">H48+H49+H50</f>
        <v>1696.8500000000001</v>
      </c>
      <c r="I51" s="123">
        <f t="shared" si="16"/>
        <v>367</v>
      </c>
      <c r="J51" s="123">
        <f t="shared" si="16"/>
        <v>19.119999999999997</v>
      </c>
      <c r="K51" s="123">
        <f t="shared" si="16"/>
        <v>1329.85</v>
      </c>
      <c r="L51" s="123">
        <f t="shared" si="16"/>
        <v>10821.1</v>
      </c>
      <c r="M51" s="123">
        <f t="shared" si="16"/>
        <v>10478.499999999998</v>
      </c>
      <c r="N51" s="124"/>
      <c r="O51" s="99"/>
      <c r="P51" s="100"/>
      <c r="Q51" s="56"/>
      <c r="R51" s="329"/>
      <c r="S51" s="284"/>
      <c r="T51" s="64"/>
      <c r="U51" s="284"/>
      <c r="V51" s="284"/>
      <c r="W51" s="284"/>
    </row>
    <row r="52" spans="1:23">
      <c r="A52" s="1117"/>
      <c r="B52" s="1120"/>
      <c r="C52" s="1123"/>
      <c r="D52" s="990" t="s">
        <v>102</v>
      </c>
      <c r="E52" s="1126" t="s">
        <v>39</v>
      </c>
      <c r="F52" s="1130" t="s">
        <v>103</v>
      </c>
      <c r="G52" s="303" t="s">
        <v>76</v>
      </c>
      <c r="H52" s="307">
        <f>I52+K52</f>
        <v>69.5</v>
      </c>
      <c r="I52" s="304">
        <v>0</v>
      </c>
      <c r="J52" s="20"/>
      <c r="K52" s="308">
        <v>69.5</v>
      </c>
      <c r="L52" s="57">
        <v>1600</v>
      </c>
      <c r="M52" s="305">
        <v>1600</v>
      </c>
      <c r="N52" s="70" t="s">
        <v>79</v>
      </c>
      <c r="O52" s="90" t="s">
        <v>40</v>
      </c>
      <c r="P52" s="91"/>
      <c r="Q52" s="39"/>
      <c r="R52" s="329"/>
      <c r="S52" s="284"/>
      <c r="T52" s="64"/>
      <c r="U52" s="284"/>
      <c r="V52" s="284"/>
      <c r="W52" s="284"/>
    </row>
    <row r="53" spans="1:23">
      <c r="A53" s="1118"/>
      <c r="B53" s="1121"/>
      <c r="C53" s="1124"/>
      <c r="D53" s="1001"/>
      <c r="E53" s="1127"/>
      <c r="F53" s="1131"/>
      <c r="G53" s="40" t="s">
        <v>65</v>
      </c>
      <c r="H53" s="58">
        <f>I53+K53</f>
        <v>7.5</v>
      </c>
      <c r="I53" s="313">
        <v>4.7</v>
      </c>
      <c r="J53" s="319">
        <v>0.6</v>
      </c>
      <c r="K53" s="60">
        <v>2.8</v>
      </c>
      <c r="L53" s="61">
        <v>1387.5</v>
      </c>
      <c r="M53" s="62">
        <v>925</v>
      </c>
      <c r="N53" s="115" t="s">
        <v>104</v>
      </c>
      <c r="O53" s="94"/>
      <c r="P53" s="95"/>
      <c r="Q53" s="45" t="s">
        <v>40</v>
      </c>
      <c r="R53" s="329"/>
      <c r="S53" s="284"/>
      <c r="T53" s="64"/>
      <c r="U53" s="284"/>
      <c r="V53" s="284"/>
      <c r="W53" s="284"/>
    </row>
    <row r="54" spans="1:23">
      <c r="A54" s="1118"/>
      <c r="B54" s="1121"/>
      <c r="C54" s="1124"/>
      <c r="D54" s="1001"/>
      <c r="E54" s="1128"/>
      <c r="F54" s="1132"/>
      <c r="G54" s="40" t="s">
        <v>37</v>
      </c>
      <c r="H54" s="58">
        <f>I54+K54</f>
        <v>0</v>
      </c>
      <c r="I54" s="125"/>
      <c r="J54" s="59"/>
      <c r="K54" s="60">
        <v>0</v>
      </c>
      <c r="L54" s="116"/>
      <c r="M54" s="62"/>
      <c r="N54" s="115"/>
      <c r="O54" s="113"/>
      <c r="P54" s="114"/>
      <c r="Q54" s="47"/>
      <c r="R54" s="329"/>
      <c r="S54" s="284"/>
      <c r="T54" s="64"/>
      <c r="U54" s="284"/>
      <c r="V54" s="284"/>
      <c r="W54" s="284"/>
    </row>
    <row r="55" spans="1:23" ht="13.8" thickBot="1">
      <c r="A55" s="1119"/>
      <c r="B55" s="1122"/>
      <c r="C55" s="1125"/>
      <c r="D55" s="991"/>
      <c r="E55" s="1129"/>
      <c r="F55" s="1129"/>
      <c r="G55" s="48" t="s">
        <v>12</v>
      </c>
      <c r="H55" s="52">
        <f t="shared" ref="H55:M55" si="17">SUM(H52:H54)</f>
        <v>77</v>
      </c>
      <c r="I55" s="65">
        <f t="shared" si="17"/>
        <v>4.7</v>
      </c>
      <c r="J55" s="66">
        <f t="shared" si="17"/>
        <v>0.6</v>
      </c>
      <c r="K55" s="67">
        <f t="shared" si="17"/>
        <v>72.3</v>
      </c>
      <c r="L55" s="67">
        <f t="shared" si="17"/>
        <v>2987.5</v>
      </c>
      <c r="M55" s="67">
        <f t="shared" si="17"/>
        <v>2525</v>
      </c>
      <c r="N55" s="361"/>
      <c r="O55" s="99"/>
      <c r="P55" s="100"/>
      <c r="Q55" s="56"/>
      <c r="R55" s="284"/>
      <c r="S55" s="284"/>
      <c r="T55" s="284"/>
      <c r="U55" s="284"/>
      <c r="V55" s="284"/>
      <c r="W55" s="284"/>
    </row>
    <row r="56" spans="1:23">
      <c r="A56" s="1117"/>
      <c r="B56" s="1120"/>
      <c r="C56" s="1123"/>
      <c r="D56" s="990" t="s">
        <v>105</v>
      </c>
      <c r="E56" s="1126" t="s">
        <v>39</v>
      </c>
      <c r="F56" s="1130" t="s">
        <v>90</v>
      </c>
      <c r="G56" s="303" t="s">
        <v>76</v>
      </c>
      <c r="H56" s="307">
        <f>I56+K56</f>
        <v>25</v>
      </c>
      <c r="I56" s="304">
        <v>0</v>
      </c>
      <c r="J56" s="20"/>
      <c r="K56" s="308">
        <v>25</v>
      </c>
      <c r="L56" s="57">
        <v>32</v>
      </c>
      <c r="M56" s="305">
        <v>8</v>
      </c>
      <c r="N56" s="70" t="s">
        <v>79</v>
      </c>
      <c r="O56" s="90" t="s">
        <v>40</v>
      </c>
      <c r="P56" s="91"/>
      <c r="Q56" s="39"/>
      <c r="R56" s="284"/>
      <c r="S56" s="284"/>
      <c r="T56" s="284"/>
      <c r="U56" s="284"/>
      <c r="V56" s="284"/>
      <c r="W56" s="284"/>
    </row>
    <row r="57" spans="1:23" ht="26.4">
      <c r="A57" s="1118"/>
      <c r="B57" s="1121"/>
      <c r="C57" s="1124"/>
      <c r="D57" s="1001"/>
      <c r="E57" s="1127"/>
      <c r="F57" s="1131"/>
      <c r="G57" s="40" t="s">
        <v>65</v>
      </c>
      <c r="H57" s="58">
        <f>I57+K57</f>
        <v>305</v>
      </c>
      <c r="I57" s="313">
        <v>0</v>
      </c>
      <c r="J57" s="59"/>
      <c r="K57" s="60">
        <v>305</v>
      </c>
      <c r="L57" s="61">
        <v>388</v>
      </c>
      <c r="M57" s="62">
        <v>93</v>
      </c>
      <c r="N57" s="363" t="s">
        <v>106</v>
      </c>
      <c r="O57" s="94"/>
      <c r="P57" s="95"/>
      <c r="Q57" s="45" t="s">
        <v>40</v>
      </c>
      <c r="R57" s="284"/>
      <c r="S57" s="284"/>
      <c r="T57" s="284"/>
      <c r="U57" s="284"/>
      <c r="V57" s="284"/>
      <c r="W57" s="284"/>
    </row>
    <row r="58" spans="1:23">
      <c r="A58" s="1118"/>
      <c r="B58" s="1121"/>
      <c r="C58" s="1124"/>
      <c r="D58" s="1001"/>
      <c r="E58" s="1128"/>
      <c r="F58" s="1132"/>
      <c r="G58" s="40" t="s">
        <v>37</v>
      </c>
      <c r="H58" s="58">
        <f>I58+K58</f>
        <v>0.5</v>
      </c>
      <c r="I58" s="313">
        <v>0.5</v>
      </c>
      <c r="J58" s="319">
        <v>0</v>
      </c>
      <c r="K58" s="60">
        <v>0</v>
      </c>
      <c r="L58" s="116">
        <v>0</v>
      </c>
      <c r="M58" s="62">
        <v>0</v>
      </c>
      <c r="N58" s="115"/>
      <c r="O58" s="113"/>
      <c r="P58" s="114"/>
      <c r="Q58" s="47"/>
      <c r="R58" s="284"/>
      <c r="S58" s="284"/>
      <c r="T58" s="284"/>
      <c r="U58" s="284"/>
      <c r="V58" s="284"/>
      <c r="W58" s="284"/>
    </row>
    <row r="59" spans="1:23" ht="21" customHeight="1" thickBot="1">
      <c r="A59" s="1119"/>
      <c r="B59" s="1122"/>
      <c r="C59" s="1125"/>
      <c r="D59" s="991"/>
      <c r="E59" s="1129"/>
      <c r="F59" s="1129"/>
      <c r="G59" s="48" t="s">
        <v>12</v>
      </c>
      <c r="H59" s="52">
        <f>SUM(H56:H58)</f>
        <v>330.5</v>
      </c>
      <c r="I59" s="65">
        <f>SUM(I56:I58)</f>
        <v>0.5</v>
      </c>
      <c r="J59" s="66">
        <f>SUM(J56:J58)</f>
        <v>0</v>
      </c>
      <c r="K59" s="67">
        <f>SUM(K56:K58)</f>
        <v>330</v>
      </c>
      <c r="L59" s="67">
        <f t="shared" ref="L59:M59" si="18">SUM(L56:L58)</f>
        <v>420</v>
      </c>
      <c r="M59" s="67">
        <f t="shared" si="18"/>
        <v>101</v>
      </c>
      <c r="N59" s="366"/>
      <c r="O59" s="99"/>
      <c r="P59" s="100"/>
      <c r="Q59" s="56"/>
      <c r="R59" s="284"/>
      <c r="S59" s="284"/>
      <c r="T59" s="284"/>
      <c r="U59" s="284"/>
      <c r="V59" s="284"/>
      <c r="W59" s="284"/>
    </row>
    <row r="60" spans="1:23" ht="13.2" customHeight="1">
      <c r="A60" s="1117"/>
      <c r="B60" s="1120"/>
      <c r="C60" s="1123"/>
      <c r="D60" s="990" t="s">
        <v>107</v>
      </c>
      <c r="E60" s="1126" t="s">
        <v>39</v>
      </c>
      <c r="F60" s="1130" t="s">
        <v>96</v>
      </c>
      <c r="G60" s="303" t="s">
        <v>76</v>
      </c>
      <c r="H60" s="58">
        <f>I60+K60</f>
        <v>25.5</v>
      </c>
      <c r="I60" s="304">
        <v>0</v>
      </c>
      <c r="J60" s="20"/>
      <c r="K60" s="308">
        <v>25.5</v>
      </c>
      <c r="L60" s="57">
        <v>145.5</v>
      </c>
      <c r="M60" s="305">
        <v>0</v>
      </c>
      <c r="N60" s="70" t="s">
        <v>98</v>
      </c>
      <c r="O60" s="90" t="s">
        <v>40</v>
      </c>
      <c r="P60" s="91"/>
      <c r="Q60" s="39"/>
      <c r="R60" s="284"/>
      <c r="S60" s="284"/>
      <c r="T60" s="284"/>
      <c r="U60" s="284"/>
      <c r="V60" s="284"/>
      <c r="W60" s="284"/>
    </row>
    <row r="61" spans="1:23">
      <c r="A61" s="1118"/>
      <c r="B61" s="1121"/>
      <c r="C61" s="1124"/>
      <c r="D61" s="1001"/>
      <c r="E61" s="1127"/>
      <c r="F61" s="1131"/>
      <c r="G61" s="40" t="s">
        <v>65</v>
      </c>
      <c r="H61" s="58">
        <f>I61+K61</f>
        <v>181</v>
      </c>
      <c r="I61" s="313">
        <v>4.3</v>
      </c>
      <c r="J61" s="319">
        <v>1.6</v>
      </c>
      <c r="K61" s="60">
        <v>176.7</v>
      </c>
      <c r="L61" s="61">
        <v>815.6</v>
      </c>
      <c r="M61" s="62">
        <v>0</v>
      </c>
      <c r="N61" s="115" t="s">
        <v>108</v>
      </c>
      <c r="O61" s="94" t="s">
        <v>40</v>
      </c>
      <c r="P61" s="95"/>
      <c r="Q61" s="45"/>
      <c r="R61" s="284"/>
      <c r="S61" s="284"/>
      <c r="T61" s="284"/>
      <c r="U61" s="284"/>
      <c r="V61" s="284"/>
      <c r="W61" s="284"/>
    </row>
    <row r="62" spans="1:23">
      <c r="A62" s="1118"/>
      <c r="B62" s="1121"/>
      <c r="C62" s="1124"/>
      <c r="D62" s="1001"/>
      <c r="E62" s="1128"/>
      <c r="F62" s="1132"/>
      <c r="G62" s="40" t="s">
        <v>37</v>
      </c>
      <c r="H62" s="58">
        <f>I62+K62</f>
        <v>1.3</v>
      </c>
      <c r="I62" s="313">
        <v>1.3</v>
      </c>
      <c r="J62" s="319">
        <v>1</v>
      </c>
      <c r="K62" s="60">
        <v>0</v>
      </c>
      <c r="L62" s="116">
        <v>1.3</v>
      </c>
      <c r="M62" s="62"/>
      <c r="N62" s="115" t="s">
        <v>80</v>
      </c>
      <c r="O62" s="113"/>
      <c r="P62" s="114" t="s">
        <v>40</v>
      </c>
      <c r="Q62" s="47"/>
      <c r="R62" s="284"/>
      <c r="S62" s="284"/>
      <c r="T62" s="284"/>
      <c r="U62" s="284"/>
      <c r="V62" s="284"/>
      <c r="W62" s="284"/>
    </row>
    <row r="63" spans="1:23" ht="26.4" customHeight="1" thickBot="1">
      <c r="A63" s="1119"/>
      <c r="B63" s="1122"/>
      <c r="C63" s="1125"/>
      <c r="D63" s="991"/>
      <c r="E63" s="1129"/>
      <c r="F63" s="1129"/>
      <c r="G63" s="48" t="s">
        <v>12</v>
      </c>
      <c r="H63" s="52">
        <f>SUM(H60:H62)</f>
        <v>207.8</v>
      </c>
      <c r="I63" s="65">
        <f>SUM(I60:I62)</f>
        <v>5.6</v>
      </c>
      <c r="J63" s="66">
        <f>SUM(J60:J62)</f>
        <v>2.6</v>
      </c>
      <c r="K63" s="67">
        <f>SUM(K60:K62)</f>
        <v>202.2</v>
      </c>
      <c r="L63" s="67">
        <f t="shared" ref="L63:M63" si="19">SUM(L60:L62)</f>
        <v>962.4</v>
      </c>
      <c r="M63" s="67">
        <f t="shared" si="19"/>
        <v>0</v>
      </c>
      <c r="N63" s="117"/>
      <c r="O63" s="99"/>
      <c r="P63" s="100"/>
      <c r="Q63" s="56"/>
      <c r="R63" s="284"/>
      <c r="S63" s="284"/>
      <c r="T63" s="284"/>
      <c r="U63" s="284"/>
      <c r="V63" s="284"/>
      <c r="W63" s="284"/>
    </row>
    <row r="64" spans="1:23" ht="13.2" customHeight="1">
      <c r="A64" s="1117"/>
      <c r="B64" s="1120"/>
      <c r="C64" s="1123"/>
      <c r="D64" s="990" t="s">
        <v>109</v>
      </c>
      <c r="E64" s="1126" t="s">
        <v>39</v>
      </c>
      <c r="F64" s="1130" t="s">
        <v>110</v>
      </c>
      <c r="G64" s="303" t="s">
        <v>76</v>
      </c>
      <c r="H64" s="58">
        <f>I64+K64</f>
        <v>36.450000000000003</v>
      </c>
      <c r="I64" s="304">
        <v>0</v>
      </c>
      <c r="J64" s="309">
        <v>0</v>
      </c>
      <c r="K64" s="308">
        <v>36.450000000000003</v>
      </c>
      <c r="L64" s="57">
        <v>202</v>
      </c>
      <c r="M64" s="305">
        <v>0</v>
      </c>
      <c r="N64" s="70" t="s">
        <v>80</v>
      </c>
      <c r="O64" s="90"/>
      <c r="P64" s="91" t="s">
        <v>40</v>
      </c>
      <c r="Q64" s="39"/>
      <c r="R64" s="284"/>
      <c r="S64" s="284"/>
      <c r="T64" s="284"/>
      <c r="U64" s="284"/>
      <c r="V64" s="284"/>
      <c r="W64" s="284"/>
    </row>
    <row r="65" spans="1:23">
      <c r="A65" s="1118"/>
      <c r="B65" s="1121"/>
      <c r="C65" s="1124"/>
      <c r="D65" s="1001"/>
      <c r="E65" s="1127"/>
      <c r="F65" s="1131"/>
      <c r="G65" s="40" t="s">
        <v>65</v>
      </c>
      <c r="H65" s="58">
        <f>I65+K65</f>
        <v>382.5</v>
      </c>
      <c r="I65" s="313">
        <v>6.3</v>
      </c>
      <c r="J65" s="319">
        <v>3.3</v>
      </c>
      <c r="K65" s="60">
        <v>376.2</v>
      </c>
      <c r="L65" s="61">
        <v>843.2</v>
      </c>
      <c r="M65" s="62">
        <v>0</v>
      </c>
      <c r="N65" s="115"/>
      <c r="O65" s="94"/>
      <c r="P65" s="95"/>
      <c r="Q65" s="45"/>
      <c r="R65" s="284"/>
      <c r="S65" s="284"/>
      <c r="T65" s="284"/>
      <c r="U65" s="284"/>
      <c r="V65" s="284"/>
      <c r="W65" s="284"/>
    </row>
    <row r="66" spans="1:23">
      <c r="A66" s="1118"/>
      <c r="B66" s="1121"/>
      <c r="C66" s="1124"/>
      <c r="D66" s="1001"/>
      <c r="E66" s="1128"/>
      <c r="F66" s="1132"/>
      <c r="G66" s="40" t="s">
        <v>37</v>
      </c>
      <c r="H66" s="58">
        <f>I66+K66</f>
        <v>1.2</v>
      </c>
      <c r="I66" s="313">
        <v>1.2</v>
      </c>
      <c r="J66" s="319">
        <v>1</v>
      </c>
      <c r="K66" s="60">
        <v>0</v>
      </c>
      <c r="L66" s="116">
        <v>2.1</v>
      </c>
      <c r="M66" s="62"/>
      <c r="N66" s="115"/>
      <c r="O66" s="113"/>
      <c r="P66" s="114"/>
      <c r="Q66" s="47"/>
      <c r="R66" s="284"/>
      <c r="S66" s="284"/>
      <c r="T66" s="284"/>
      <c r="U66" s="284"/>
      <c r="V66" s="284"/>
      <c r="W66" s="284"/>
    </row>
    <row r="67" spans="1:23" ht="13.8" thickBot="1">
      <c r="A67" s="1119"/>
      <c r="B67" s="1122"/>
      <c r="C67" s="1125"/>
      <c r="D67" s="991"/>
      <c r="E67" s="1129"/>
      <c r="F67" s="1129"/>
      <c r="G67" s="48" t="s">
        <v>12</v>
      </c>
      <c r="H67" s="52">
        <f>SUM(H64:H66)</f>
        <v>420.15</v>
      </c>
      <c r="I67" s="65">
        <f>SUM(I64:I66)</f>
        <v>7.5</v>
      </c>
      <c r="J67" s="66">
        <f>SUM(J64:J66)</f>
        <v>4.3</v>
      </c>
      <c r="K67" s="67">
        <f>SUM(K64:K66)</f>
        <v>412.65</v>
      </c>
      <c r="L67" s="67">
        <f t="shared" ref="L67:M67" si="20">SUM(L64:L66)</f>
        <v>1047.3</v>
      </c>
      <c r="M67" s="67">
        <f t="shared" si="20"/>
        <v>0</v>
      </c>
      <c r="N67" s="117"/>
      <c r="O67" s="99"/>
      <c r="P67" s="100"/>
      <c r="Q67" s="56"/>
      <c r="R67" s="284"/>
      <c r="S67" s="284"/>
      <c r="T67" s="284"/>
      <c r="U67" s="284"/>
      <c r="V67" s="284"/>
      <c r="W67" s="284"/>
    </row>
    <row r="68" spans="1:23">
      <c r="A68" s="1117"/>
      <c r="B68" s="1120"/>
      <c r="C68" s="1123"/>
      <c r="D68" s="990" t="s">
        <v>111</v>
      </c>
      <c r="E68" s="1126" t="s">
        <v>39</v>
      </c>
      <c r="F68" s="1130" t="s">
        <v>112</v>
      </c>
      <c r="G68" s="303" t="s">
        <v>76</v>
      </c>
      <c r="H68" s="58">
        <f>I68+K68</f>
        <v>2.6</v>
      </c>
      <c r="I68" s="304">
        <v>0</v>
      </c>
      <c r="J68" s="309">
        <v>0</v>
      </c>
      <c r="K68" s="308">
        <v>2.6</v>
      </c>
      <c r="L68" s="57">
        <v>74</v>
      </c>
      <c r="M68" s="305">
        <v>0</v>
      </c>
      <c r="N68" s="70" t="s">
        <v>79</v>
      </c>
      <c r="O68" s="90" t="s">
        <v>40</v>
      </c>
      <c r="P68" s="91"/>
      <c r="Q68" s="39"/>
      <c r="R68" s="284"/>
      <c r="S68" s="284"/>
      <c r="T68" s="284"/>
      <c r="U68" s="284"/>
      <c r="V68" s="284"/>
      <c r="W68" s="284"/>
    </row>
    <row r="69" spans="1:23">
      <c r="A69" s="1118"/>
      <c r="B69" s="1121"/>
      <c r="C69" s="1124"/>
      <c r="D69" s="1001"/>
      <c r="E69" s="1127"/>
      <c r="F69" s="1131"/>
      <c r="G69" s="40" t="s">
        <v>65</v>
      </c>
      <c r="H69" s="58">
        <f>I69+K69</f>
        <v>32.700000000000003</v>
      </c>
      <c r="I69" s="313">
        <v>4.4000000000000004</v>
      </c>
      <c r="J69" s="319">
        <v>1.8</v>
      </c>
      <c r="K69" s="60">
        <v>28.3</v>
      </c>
      <c r="L69" s="61">
        <v>912</v>
      </c>
      <c r="M69" s="62">
        <v>0</v>
      </c>
      <c r="N69" s="93" t="s">
        <v>80</v>
      </c>
      <c r="O69" s="94"/>
      <c r="P69" s="95" t="s">
        <v>40</v>
      </c>
      <c r="Q69" s="45"/>
      <c r="R69" s="284"/>
      <c r="S69" s="284"/>
      <c r="T69" s="284"/>
      <c r="U69" s="284"/>
      <c r="V69" s="284"/>
      <c r="W69" s="284"/>
    </row>
    <row r="70" spans="1:23">
      <c r="A70" s="1118"/>
      <c r="B70" s="1121"/>
      <c r="C70" s="1124"/>
      <c r="D70" s="1001"/>
      <c r="E70" s="1128"/>
      <c r="F70" s="1132"/>
      <c r="G70" s="16" t="s">
        <v>37</v>
      </c>
      <c r="H70" s="58">
        <f>I70+K70</f>
        <v>0.4</v>
      </c>
      <c r="I70" s="313">
        <v>0.4</v>
      </c>
      <c r="J70" s="319">
        <v>0.2</v>
      </c>
      <c r="K70" s="60">
        <v>0</v>
      </c>
      <c r="L70" s="116">
        <v>0</v>
      </c>
      <c r="M70" s="62"/>
      <c r="N70" s="127"/>
      <c r="O70" s="113"/>
      <c r="P70" s="114"/>
      <c r="Q70" s="47"/>
      <c r="R70" s="284"/>
      <c r="S70" s="284"/>
      <c r="T70" s="284"/>
      <c r="U70" s="284"/>
      <c r="V70" s="284"/>
      <c r="W70" s="284"/>
    </row>
    <row r="71" spans="1:23" ht="13.8" thickBot="1">
      <c r="A71" s="1119"/>
      <c r="B71" s="1122"/>
      <c r="C71" s="1125"/>
      <c r="D71" s="991"/>
      <c r="E71" s="1129"/>
      <c r="F71" s="1129"/>
      <c r="G71" s="48" t="s">
        <v>12</v>
      </c>
      <c r="H71" s="52">
        <f>SUM(H68:H70)</f>
        <v>35.700000000000003</v>
      </c>
      <c r="I71" s="65">
        <f>SUM(I68:I70)</f>
        <v>4.8000000000000007</v>
      </c>
      <c r="J71" s="66">
        <f>SUM(J68:J70)</f>
        <v>2</v>
      </c>
      <c r="K71" s="67">
        <f>SUM(K68:K70)</f>
        <v>30.900000000000002</v>
      </c>
      <c r="L71" s="67">
        <f t="shared" ref="L71:M71" si="21">SUM(L68:L70)</f>
        <v>986</v>
      </c>
      <c r="M71" s="67">
        <f t="shared" si="21"/>
        <v>0</v>
      </c>
      <c r="N71" s="330"/>
      <c r="O71" s="99"/>
      <c r="P71" s="100"/>
      <c r="Q71" s="56"/>
      <c r="R71" s="284"/>
      <c r="S71" s="284"/>
      <c r="T71" s="284"/>
      <c r="U71" s="284"/>
      <c r="V71" s="284"/>
      <c r="W71" s="284"/>
    </row>
    <row r="72" spans="1:23">
      <c r="A72" s="1117"/>
      <c r="B72" s="1120"/>
      <c r="C72" s="1123"/>
      <c r="D72" s="990" t="s">
        <v>113</v>
      </c>
      <c r="E72" s="1126" t="s">
        <v>39</v>
      </c>
      <c r="F72" s="1130" t="s">
        <v>90</v>
      </c>
      <c r="G72" s="730" t="s">
        <v>76</v>
      </c>
      <c r="H72" s="731">
        <f>I72+K72</f>
        <v>10</v>
      </c>
      <c r="I72" s="732">
        <v>6</v>
      </c>
      <c r="J72" s="733">
        <v>0</v>
      </c>
      <c r="K72" s="734">
        <v>4</v>
      </c>
      <c r="L72" s="57">
        <v>20</v>
      </c>
      <c r="M72" s="305">
        <v>0</v>
      </c>
      <c r="N72" s="70" t="s">
        <v>98</v>
      </c>
      <c r="O72" s="90" t="s">
        <v>40</v>
      </c>
      <c r="P72" s="128"/>
      <c r="Q72" s="39"/>
      <c r="R72" s="284"/>
      <c r="S72" s="284"/>
      <c r="T72" s="284"/>
      <c r="U72" s="284"/>
      <c r="V72" s="284"/>
      <c r="W72" s="284"/>
    </row>
    <row r="73" spans="1:23">
      <c r="A73" s="1118"/>
      <c r="B73" s="1121"/>
      <c r="C73" s="1124"/>
      <c r="D73" s="1001"/>
      <c r="E73" s="1127"/>
      <c r="F73" s="1131"/>
      <c r="G73" s="40" t="s">
        <v>65</v>
      </c>
      <c r="H73" s="58">
        <f>I73+K73</f>
        <v>174.2</v>
      </c>
      <c r="I73" s="313">
        <v>106.7</v>
      </c>
      <c r="J73" s="319">
        <v>0</v>
      </c>
      <c r="K73" s="60">
        <v>67.5</v>
      </c>
      <c r="L73" s="61">
        <v>195.8</v>
      </c>
      <c r="M73" s="62">
        <v>0</v>
      </c>
      <c r="N73" s="115" t="s">
        <v>79</v>
      </c>
      <c r="O73" s="94" t="s">
        <v>40</v>
      </c>
      <c r="P73" s="129"/>
      <c r="Q73" s="45"/>
      <c r="R73" s="284"/>
      <c r="S73" s="284"/>
      <c r="T73" s="284"/>
      <c r="U73" s="284"/>
      <c r="V73" s="284"/>
      <c r="W73" s="284"/>
    </row>
    <row r="74" spans="1:23">
      <c r="A74" s="1118"/>
      <c r="B74" s="1121"/>
      <c r="C74" s="1124"/>
      <c r="D74" s="1001"/>
      <c r="E74" s="1128"/>
      <c r="F74" s="1132"/>
      <c r="G74" s="40" t="s">
        <v>37</v>
      </c>
      <c r="H74" s="58">
        <f>I74+K74</f>
        <v>0</v>
      </c>
      <c r="I74" s="313">
        <v>0</v>
      </c>
      <c r="J74" s="319">
        <v>0</v>
      </c>
      <c r="K74" s="60">
        <v>0</v>
      </c>
      <c r="L74" s="61">
        <v>0</v>
      </c>
      <c r="M74" s="62"/>
      <c r="N74" s="93" t="s">
        <v>80</v>
      </c>
      <c r="O74" s="113"/>
      <c r="P74" s="130" t="s">
        <v>40</v>
      </c>
      <c r="Q74" s="47"/>
      <c r="R74" s="284"/>
      <c r="S74" s="284"/>
      <c r="T74" s="284"/>
      <c r="U74" s="284"/>
      <c r="V74" s="284"/>
      <c r="W74" s="284"/>
    </row>
    <row r="75" spans="1:23" ht="13.8" thickBot="1">
      <c r="A75" s="1119"/>
      <c r="B75" s="1122"/>
      <c r="C75" s="1125"/>
      <c r="D75" s="991"/>
      <c r="E75" s="1129"/>
      <c r="F75" s="1129"/>
      <c r="G75" s="48" t="s">
        <v>12</v>
      </c>
      <c r="H75" s="52">
        <f>SUM(H72:H74)</f>
        <v>184.2</v>
      </c>
      <c r="I75" s="65">
        <f>SUM(I72:I74)</f>
        <v>112.7</v>
      </c>
      <c r="J75" s="66">
        <f>SUM(J72:J74)</f>
        <v>0</v>
      </c>
      <c r="K75" s="67">
        <f>SUM(K72:K74)</f>
        <v>71.5</v>
      </c>
      <c r="L75" s="67">
        <f t="shared" ref="L75:M75" si="22">SUM(L72:L74)</f>
        <v>215.8</v>
      </c>
      <c r="M75" s="67">
        <f t="shared" si="22"/>
        <v>0</v>
      </c>
      <c r="N75" s="330"/>
      <c r="O75" s="99"/>
      <c r="P75" s="131"/>
      <c r="Q75" s="56"/>
      <c r="R75" s="284"/>
      <c r="S75" s="284"/>
      <c r="T75" s="284"/>
      <c r="U75" s="284"/>
      <c r="V75" s="284"/>
      <c r="W75" s="284"/>
    </row>
    <row r="76" spans="1:23">
      <c r="A76" s="1117"/>
      <c r="B76" s="1120"/>
      <c r="C76" s="1123"/>
      <c r="D76" s="990" t="s">
        <v>114</v>
      </c>
      <c r="E76" s="1126" t="s">
        <v>39</v>
      </c>
      <c r="F76" s="1130" t="s">
        <v>90</v>
      </c>
      <c r="G76" s="303" t="s">
        <v>76</v>
      </c>
      <c r="H76" s="307">
        <f>I76+K76</f>
        <v>0</v>
      </c>
      <c r="I76" s="304">
        <v>0</v>
      </c>
      <c r="J76" s="20"/>
      <c r="K76" s="308">
        <v>0</v>
      </c>
      <c r="L76" s="57">
        <v>0</v>
      </c>
      <c r="M76" s="305">
        <v>0</v>
      </c>
      <c r="N76" s="127" t="s">
        <v>79</v>
      </c>
      <c r="O76" s="94"/>
      <c r="P76" s="95"/>
      <c r="Q76" s="39"/>
      <c r="R76" s="284"/>
      <c r="S76" s="284"/>
      <c r="T76" s="284"/>
      <c r="U76" s="284"/>
      <c r="V76" s="284"/>
      <c r="W76" s="284"/>
    </row>
    <row r="77" spans="1:23">
      <c r="A77" s="1118"/>
      <c r="B77" s="1121"/>
      <c r="C77" s="1124"/>
      <c r="D77" s="1001"/>
      <c r="E77" s="1127"/>
      <c r="F77" s="1131"/>
      <c r="G77" s="40" t="s">
        <v>65</v>
      </c>
      <c r="H77" s="58">
        <f>I77+K77</f>
        <v>0</v>
      </c>
      <c r="I77" s="313">
        <v>0</v>
      </c>
      <c r="J77" s="59"/>
      <c r="K77" s="60">
        <v>0</v>
      </c>
      <c r="L77" s="61">
        <v>0</v>
      </c>
      <c r="M77" s="62">
        <v>0</v>
      </c>
      <c r="N77" s="93" t="s">
        <v>80</v>
      </c>
      <c r="O77" s="94"/>
      <c r="P77" s="95"/>
      <c r="Q77" s="45"/>
      <c r="R77" s="284"/>
      <c r="S77" s="284"/>
      <c r="T77" s="284"/>
      <c r="U77" s="284"/>
      <c r="V77" s="284"/>
      <c r="W77" s="284"/>
    </row>
    <row r="78" spans="1:23">
      <c r="A78" s="1118"/>
      <c r="B78" s="1121"/>
      <c r="C78" s="1124"/>
      <c r="D78" s="1001"/>
      <c r="E78" s="1128"/>
      <c r="F78" s="1132"/>
      <c r="G78" s="40" t="s">
        <v>37</v>
      </c>
      <c r="H78" s="58">
        <f>I78+K78</f>
        <v>0</v>
      </c>
      <c r="I78" s="125"/>
      <c r="J78" s="59"/>
      <c r="K78" s="97"/>
      <c r="L78" s="61"/>
      <c r="M78" s="62"/>
      <c r="N78" s="127"/>
      <c r="O78" s="113"/>
      <c r="P78" s="114"/>
      <c r="Q78" s="47"/>
      <c r="R78" s="284"/>
      <c r="S78" s="284"/>
      <c r="T78" s="284"/>
      <c r="U78" s="284"/>
      <c r="V78" s="284"/>
      <c r="W78" s="284"/>
    </row>
    <row r="79" spans="1:23">
      <c r="A79" s="1118"/>
      <c r="B79" s="1121"/>
      <c r="C79" s="1124"/>
      <c r="D79" s="1001"/>
      <c r="E79" s="1128"/>
      <c r="F79" s="1128"/>
      <c r="G79" s="16"/>
      <c r="H79" s="21"/>
      <c r="I79" s="18"/>
      <c r="J79" s="22"/>
      <c r="K79" s="23"/>
      <c r="L79" s="63"/>
      <c r="M79" s="19"/>
      <c r="N79" s="275"/>
      <c r="O79" s="113"/>
      <c r="P79" s="114"/>
      <c r="Q79" s="47"/>
      <c r="R79" s="284"/>
      <c r="S79" s="284"/>
      <c r="T79" s="284"/>
      <c r="U79" s="284"/>
      <c r="V79" s="284"/>
      <c r="W79" s="284"/>
    </row>
    <row r="80" spans="1:23" ht="13.8" thickBot="1">
      <c r="A80" s="1119"/>
      <c r="B80" s="1122"/>
      <c r="C80" s="1125"/>
      <c r="D80" s="991"/>
      <c r="E80" s="1129"/>
      <c r="F80" s="1129"/>
      <c r="G80" s="48" t="s">
        <v>12</v>
      </c>
      <c r="H80" s="52">
        <f>SUM(H76:H79)</f>
        <v>0</v>
      </c>
      <c r="I80" s="65">
        <f>SUM(I76:I78)</f>
        <v>0</v>
      </c>
      <c r="J80" s="66">
        <f>SUM(J76:J78)</f>
        <v>0</v>
      </c>
      <c r="K80" s="67">
        <f>SUM(K76:K78)</f>
        <v>0</v>
      </c>
      <c r="L80" s="68">
        <f>SUM(L76:L79)</f>
        <v>0</v>
      </c>
      <c r="M80" s="69">
        <f>SUM(M76:M79)</f>
        <v>0</v>
      </c>
      <c r="N80" s="275"/>
      <c r="O80" s="99"/>
      <c r="P80" s="100"/>
      <c r="Q80" s="56"/>
      <c r="R80" s="284"/>
      <c r="S80" s="284"/>
      <c r="T80" s="284"/>
      <c r="U80" s="284"/>
      <c r="V80" s="284"/>
      <c r="W80" s="284"/>
    </row>
    <row r="81" spans="1:23">
      <c r="A81" s="1117"/>
      <c r="B81" s="1120"/>
      <c r="C81" s="1123"/>
      <c r="D81" s="990" t="s">
        <v>115</v>
      </c>
      <c r="E81" s="1126" t="s">
        <v>39</v>
      </c>
      <c r="F81" s="1130" t="s">
        <v>116</v>
      </c>
      <c r="G81" s="303" t="s">
        <v>37</v>
      </c>
      <c r="H81" s="307">
        <f>I81+K81</f>
        <v>0</v>
      </c>
      <c r="I81" s="304">
        <v>0</v>
      </c>
      <c r="J81" s="20"/>
      <c r="K81" s="308">
        <v>0</v>
      </c>
      <c r="L81" s="57">
        <v>0</v>
      </c>
      <c r="M81" s="305">
        <v>0</v>
      </c>
      <c r="N81" s="132"/>
      <c r="O81" s="90"/>
      <c r="P81" s="91"/>
      <c r="Q81" s="39"/>
      <c r="R81" s="284"/>
      <c r="S81" s="284"/>
      <c r="T81" s="284"/>
      <c r="U81" s="284"/>
      <c r="V81" s="284"/>
      <c r="W81" s="284"/>
    </row>
    <row r="82" spans="1:23">
      <c r="A82" s="1118"/>
      <c r="B82" s="1121"/>
      <c r="C82" s="1124"/>
      <c r="D82" s="1001"/>
      <c r="E82" s="1127"/>
      <c r="F82" s="1131"/>
      <c r="G82" s="40" t="s">
        <v>55</v>
      </c>
      <c r="H82" s="58">
        <f>I82+K82</f>
        <v>0</v>
      </c>
      <c r="I82" s="313">
        <v>0</v>
      </c>
      <c r="J82" s="59"/>
      <c r="K82" s="60">
        <v>0</v>
      </c>
      <c r="L82" s="61">
        <v>0</v>
      </c>
      <c r="M82" s="62">
        <v>0</v>
      </c>
      <c r="N82" s="133"/>
      <c r="O82" s="94"/>
      <c r="P82" s="95"/>
      <c r="Q82" s="45"/>
      <c r="R82" s="284"/>
      <c r="S82" s="284"/>
      <c r="T82" s="284"/>
      <c r="U82" s="284"/>
      <c r="V82" s="284"/>
      <c r="W82" s="284"/>
    </row>
    <row r="83" spans="1:23">
      <c r="A83" s="1118"/>
      <c r="B83" s="1121"/>
      <c r="C83" s="1124"/>
      <c r="D83" s="1001"/>
      <c r="E83" s="1128"/>
      <c r="F83" s="1132"/>
      <c r="G83" s="16"/>
      <c r="H83" s="21"/>
      <c r="I83" s="18"/>
      <c r="J83" s="22"/>
      <c r="K83" s="23"/>
      <c r="L83" s="63"/>
      <c r="M83" s="19"/>
      <c r="N83" s="133"/>
      <c r="O83" s="113"/>
      <c r="P83" s="114"/>
      <c r="Q83" s="47"/>
      <c r="R83" s="284"/>
      <c r="S83" s="284"/>
      <c r="T83" s="284"/>
      <c r="U83" s="284"/>
      <c r="V83" s="284"/>
      <c r="W83" s="284"/>
    </row>
    <row r="84" spans="1:23" ht="13.8" thickBot="1">
      <c r="A84" s="1119"/>
      <c r="B84" s="1122"/>
      <c r="C84" s="1125"/>
      <c r="D84" s="991"/>
      <c r="E84" s="1129"/>
      <c r="F84" s="1129"/>
      <c r="G84" s="48" t="s">
        <v>12</v>
      </c>
      <c r="H84" s="52">
        <f t="shared" ref="H84:M84" si="23">SUM(H81:H83)</f>
        <v>0</v>
      </c>
      <c r="I84" s="65">
        <f t="shared" si="23"/>
        <v>0</v>
      </c>
      <c r="J84" s="66">
        <f t="shared" si="23"/>
        <v>0</v>
      </c>
      <c r="K84" s="67">
        <f t="shared" si="23"/>
        <v>0</v>
      </c>
      <c r="L84" s="68">
        <f>SUM(L81:L83)</f>
        <v>0</v>
      </c>
      <c r="M84" s="69">
        <f t="shared" si="23"/>
        <v>0</v>
      </c>
      <c r="N84" s="53" t="s">
        <v>80</v>
      </c>
      <c r="O84" s="99"/>
      <c r="P84" s="100"/>
      <c r="Q84" s="56"/>
      <c r="R84" s="284"/>
      <c r="S84" s="284"/>
      <c r="T84" s="284"/>
      <c r="U84" s="284"/>
      <c r="V84" s="284"/>
      <c r="W84" s="284"/>
    </row>
    <row r="85" spans="1:23" ht="13.2" customHeight="1">
      <c r="A85" s="1117"/>
      <c r="B85" s="1120"/>
      <c r="C85" s="1123"/>
      <c r="D85" s="990" t="s">
        <v>117</v>
      </c>
      <c r="E85" s="1126" t="s">
        <v>39</v>
      </c>
      <c r="F85" s="1130" t="s">
        <v>118</v>
      </c>
      <c r="G85" s="303" t="s">
        <v>76</v>
      </c>
      <c r="H85" s="307">
        <f>I85+K85</f>
        <v>0</v>
      </c>
      <c r="I85" s="304">
        <v>0</v>
      </c>
      <c r="J85" s="309">
        <v>0</v>
      </c>
      <c r="K85" s="308">
        <v>0</v>
      </c>
      <c r="L85" s="57">
        <v>40</v>
      </c>
      <c r="M85" s="305">
        <v>40</v>
      </c>
      <c r="N85" s="70" t="s">
        <v>119</v>
      </c>
      <c r="O85" s="90" t="s">
        <v>40</v>
      </c>
      <c r="P85" s="91"/>
      <c r="Q85" s="39"/>
      <c r="R85" s="284"/>
      <c r="S85" s="284"/>
      <c r="T85" s="284"/>
      <c r="U85" s="284"/>
      <c r="V85" s="284"/>
      <c r="W85" s="284"/>
    </row>
    <row r="86" spans="1:23">
      <c r="A86" s="1118"/>
      <c r="B86" s="1121"/>
      <c r="C86" s="1124"/>
      <c r="D86" s="1001"/>
      <c r="E86" s="1127"/>
      <c r="F86" s="1131"/>
      <c r="G86" s="40" t="s">
        <v>65</v>
      </c>
      <c r="H86" s="58">
        <f>I86+K86</f>
        <v>26</v>
      </c>
      <c r="I86" s="313">
        <v>2.4</v>
      </c>
      <c r="J86" s="319">
        <v>0.22</v>
      </c>
      <c r="K86" s="60">
        <v>23.6</v>
      </c>
      <c r="L86" s="61">
        <v>1300</v>
      </c>
      <c r="M86" s="62">
        <v>607.79999999999995</v>
      </c>
      <c r="N86" s="115" t="s">
        <v>79</v>
      </c>
      <c r="O86" s="94" t="s">
        <v>40</v>
      </c>
      <c r="P86" s="95"/>
      <c r="Q86" s="45"/>
      <c r="R86" s="284"/>
      <c r="S86" s="284"/>
      <c r="T86" s="284"/>
      <c r="U86" s="284"/>
      <c r="V86" s="284"/>
      <c r="W86" s="284"/>
    </row>
    <row r="87" spans="1:23">
      <c r="A87" s="1118"/>
      <c r="B87" s="1121"/>
      <c r="C87" s="1124"/>
      <c r="D87" s="1001"/>
      <c r="E87" s="1128"/>
      <c r="F87" s="1132"/>
      <c r="G87" s="326" t="s">
        <v>37</v>
      </c>
      <c r="H87" s="79">
        <f>I87+K87</f>
        <v>3.3</v>
      </c>
      <c r="I87" s="310">
        <v>3.3</v>
      </c>
      <c r="J87" s="24">
        <v>0.4</v>
      </c>
      <c r="K87" s="80">
        <v>0</v>
      </c>
      <c r="L87" s="81">
        <v>0</v>
      </c>
      <c r="M87" s="331">
        <v>0</v>
      </c>
      <c r="N87" s="115" t="s">
        <v>80</v>
      </c>
      <c r="O87" s="113"/>
      <c r="P87" s="114"/>
      <c r="Q87" s="47" t="s">
        <v>40</v>
      </c>
      <c r="R87" s="284"/>
      <c r="S87" s="284"/>
      <c r="T87" s="284"/>
      <c r="U87" s="284"/>
      <c r="V87" s="284"/>
      <c r="W87" s="284"/>
    </row>
    <row r="88" spans="1:23" ht="13.8" thickBot="1">
      <c r="A88" s="1119"/>
      <c r="B88" s="1122"/>
      <c r="C88" s="1125"/>
      <c r="D88" s="991"/>
      <c r="E88" s="1129"/>
      <c r="F88" s="1129"/>
      <c r="G88" s="48" t="s">
        <v>12</v>
      </c>
      <c r="H88" s="52">
        <f>SUM(H85:H87)</f>
        <v>29.3</v>
      </c>
      <c r="I88" s="65">
        <f>SUM(I85:I87)</f>
        <v>5.6999999999999993</v>
      </c>
      <c r="J88" s="66">
        <f>SUM(J85:J87)</f>
        <v>0.62</v>
      </c>
      <c r="K88" s="67">
        <f>SUM(K85:K87)</f>
        <v>23.6</v>
      </c>
      <c r="L88" s="67">
        <f t="shared" ref="L88:M88" si="24">SUM(L85:L87)</f>
        <v>1340</v>
      </c>
      <c r="M88" s="67">
        <f t="shared" si="24"/>
        <v>647.79999999999995</v>
      </c>
      <c r="N88" s="117"/>
      <c r="O88" s="99"/>
      <c r="P88" s="100"/>
      <c r="Q88" s="56"/>
      <c r="R88" s="284"/>
      <c r="S88" s="284"/>
      <c r="T88" s="284"/>
      <c r="U88" s="284"/>
      <c r="V88" s="284"/>
      <c r="W88" s="284"/>
    </row>
    <row r="89" spans="1:23">
      <c r="A89" s="1117"/>
      <c r="B89" s="1120"/>
      <c r="C89" s="1123"/>
      <c r="D89" s="990" t="s">
        <v>120</v>
      </c>
      <c r="E89" s="1126" t="s">
        <v>39</v>
      </c>
      <c r="F89" s="1130" t="s">
        <v>53</v>
      </c>
      <c r="G89" s="303" t="s">
        <v>76</v>
      </c>
      <c r="H89" s="307">
        <f>I89+K89</f>
        <v>0</v>
      </c>
      <c r="I89" s="304">
        <v>0</v>
      </c>
      <c r="J89" s="20"/>
      <c r="K89" s="308">
        <v>0</v>
      </c>
      <c r="L89" s="57">
        <v>0</v>
      </c>
      <c r="M89" s="305">
        <v>0</v>
      </c>
      <c r="N89" s="115"/>
      <c r="O89" s="90"/>
      <c r="P89" s="91"/>
      <c r="Q89" s="39"/>
      <c r="R89" s="284"/>
      <c r="S89" s="284"/>
      <c r="T89" s="284"/>
      <c r="U89" s="284"/>
      <c r="V89" s="284"/>
      <c r="W89" s="284"/>
    </row>
    <row r="90" spans="1:23">
      <c r="A90" s="1118"/>
      <c r="B90" s="1121"/>
      <c r="C90" s="1124"/>
      <c r="D90" s="1001"/>
      <c r="E90" s="1127"/>
      <c r="F90" s="1131"/>
      <c r="G90" s="40" t="s">
        <v>55</v>
      </c>
      <c r="H90" s="58">
        <f>I90+K90</f>
        <v>0</v>
      </c>
      <c r="I90" s="313">
        <v>0</v>
      </c>
      <c r="J90" s="59"/>
      <c r="K90" s="60">
        <v>0</v>
      </c>
      <c r="L90" s="61">
        <v>0</v>
      </c>
      <c r="M90" s="62">
        <v>0</v>
      </c>
      <c r="N90" s="115"/>
      <c r="O90" s="94"/>
      <c r="P90" s="95"/>
      <c r="Q90" s="45"/>
      <c r="R90" s="284"/>
      <c r="S90" s="284"/>
      <c r="T90" s="284"/>
      <c r="U90" s="284"/>
      <c r="V90" s="284"/>
      <c r="W90" s="284"/>
    </row>
    <row r="91" spans="1:23">
      <c r="A91" s="1118"/>
      <c r="B91" s="1121"/>
      <c r="C91" s="1124"/>
      <c r="D91" s="1001"/>
      <c r="E91" s="1128"/>
      <c r="F91" s="1132"/>
      <c r="G91" s="16"/>
      <c r="H91" s="21"/>
      <c r="I91" s="18"/>
      <c r="J91" s="22"/>
      <c r="K91" s="23"/>
      <c r="L91" s="63"/>
      <c r="M91" s="19"/>
      <c r="N91" s="115"/>
      <c r="O91" s="113"/>
      <c r="P91" s="114"/>
      <c r="Q91" s="47"/>
      <c r="R91" s="284"/>
      <c r="S91" s="284"/>
      <c r="T91" s="284"/>
      <c r="U91" s="284"/>
      <c r="V91" s="284"/>
      <c r="W91" s="284"/>
    </row>
    <row r="92" spans="1:23" ht="22.95" customHeight="1" thickBot="1">
      <c r="A92" s="1119"/>
      <c r="B92" s="1122"/>
      <c r="C92" s="1125"/>
      <c r="D92" s="991"/>
      <c r="E92" s="1129"/>
      <c r="F92" s="1129"/>
      <c r="G92" s="48" t="s">
        <v>12</v>
      </c>
      <c r="H92" s="52">
        <f t="shared" ref="H92:M92" si="25">SUM(H89:H91)</f>
        <v>0</v>
      </c>
      <c r="I92" s="65">
        <f t="shared" si="25"/>
        <v>0</v>
      </c>
      <c r="J92" s="66">
        <f t="shared" si="25"/>
        <v>0</v>
      </c>
      <c r="K92" s="67">
        <f t="shared" si="25"/>
        <v>0</v>
      </c>
      <c r="L92" s="68">
        <f t="shared" si="25"/>
        <v>0</v>
      </c>
      <c r="M92" s="69">
        <f t="shared" si="25"/>
        <v>0</v>
      </c>
      <c r="N92" s="117"/>
      <c r="O92" s="99"/>
      <c r="P92" s="100"/>
      <c r="Q92" s="56"/>
      <c r="R92" s="284"/>
      <c r="S92" s="284"/>
      <c r="T92" s="284"/>
      <c r="U92" s="284"/>
      <c r="V92" s="284"/>
      <c r="W92" s="284"/>
    </row>
    <row r="93" spans="1:23">
      <c r="A93" s="1117"/>
      <c r="B93" s="1120"/>
      <c r="C93" s="1123"/>
      <c r="D93" s="990" t="s">
        <v>121</v>
      </c>
      <c r="E93" s="1130" t="s">
        <v>39</v>
      </c>
      <c r="F93" s="1130" t="s">
        <v>53</v>
      </c>
      <c r="G93" s="303" t="s">
        <v>65</v>
      </c>
      <c r="H93" s="307">
        <f>I93+K93</f>
        <v>0</v>
      </c>
      <c r="I93" s="304">
        <v>0</v>
      </c>
      <c r="J93" s="20"/>
      <c r="K93" s="308">
        <v>0</v>
      </c>
      <c r="L93" s="57">
        <v>0</v>
      </c>
      <c r="M93" s="305">
        <v>0</v>
      </c>
      <c r="N93" s="134"/>
      <c r="O93" s="90"/>
      <c r="P93" s="91"/>
      <c r="Q93" s="39"/>
      <c r="R93" s="284"/>
      <c r="S93" s="284"/>
      <c r="T93" s="284"/>
      <c r="U93" s="284"/>
      <c r="V93" s="284"/>
      <c r="W93" s="284"/>
    </row>
    <row r="94" spans="1:23">
      <c r="A94" s="1118"/>
      <c r="B94" s="1121"/>
      <c r="C94" s="1124"/>
      <c r="D94" s="1001"/>
      <c r="E94" s="1146"/>
      <c r="F94" s="1131"/>
      <c r="G94" s="40" t="s">
        <v>37</v>
      </c>
      <c r="H94" s="58">
        <f>I94+K94</f>
        <v>8</v>
      </c>
      <c r="I94" s="313">
        <v>8</v>
      </c>
      <c r="J94" s="319"/>
      <c r="K94" s="60">
        <v>0</v>
      </c>
      <c r="L94" s="61">
        <v>0</v>
      </c>
      <c r="M94" s="62">
        <v>0</v>
      </c>
      <c r="N94" s="135" t="s">
        <v>122</v>
      </c>
      <c r="O94" s="94" t="s">
        <v>40</v>
      </c>
      <c r="P94" s="95" t="s">
        <v>40</v>
      </c>
      <c r="Q94" s="45" t="s">
        <v>40</v>
      </c>
      <c r="R94" s="284"/>
      <c r="S94" s="284"/>
      <c r="T94" s="284"/>
      <c r="U94" s="284"/>
      <c r="V94" s="284"/>
      <c r="W94" s="284"/>
    </row>
    <row r="95" spans="1:23">
      <c r="A95" s="1118"/>
      <c r="B95" s="1121"/>
      <c r="C95" s="1124"/>
      <c r="D95" s="1001"/>
      <c r="E95" s="1128"/>
      <c r="F95" s="1132"/>
      <c r="G95" s="16"/>
      <c r="H95" s="21"/>
      <c r="I95" s="18"/>
      <c r="J95" s="22"/>
      <c r="K95" s="23"/>
      <c r="L95" s="63"/>
      <c r="M95" s="19"/>
      <c r="N95" s="284"/>
      <c r="O95" s="113"/>
      <c r="P95" s="114"/>
      <c r="Q95" s="47"/>
      <c r="R95" s="284"/>
      <c r="S95" s="284"/>
      <c r="T95" s="284"/>
      <c r="U95" s="284"/>
      <c r="V95" s="284"/>
      <c r="W95" s="284"/>
    </row>
    <row r="96" spans="1:23" ht="19.2" customHeight="1" thickBot="1">
      <c r="A96" s="1119"/>
      <c r="B96" s="1122"/>
      <c r="C96" s="1125"/>
      <c r="D96" s="991"/>
      <c r="E96" s="1129"/>
      <c r="F96" s="1129"/>
      <c r="G96" s="136" t="s">
        <v>12</v>
      </c>
      <c r="H96" s="52">
        <f t="shared" ref="H96:M96" si="26">SUM(H93:H95)</f>
        <v>8</v>
      </c>
      <c r="I96" s="52">
        <f t="shared" si="26"/>
        <v>8</v>
      </c>
      <c r="J96" s="52">
        <f t="shared" si="26"/>
        <v>0</v>
      </c>
      <c r="K96" s="52">
        <f t="shared" si="26"/>
        <v>0</v>
      </c>
      <c r="L96" s="52">
        <f t="shared" si="26"/>
        <v>0</v>
      </c>
      <c r="M96" s="52">
        <f t="shared" si="26"/>
        <v>0</v>
      </c>
      <c r="N96" s="137"/>
      <c r="O96" s="99"/>
      <c r="P96" s="100"/>
      <c r="Q96" s="56"/>
      <c r="R96" s="284"/>
      <c r="S96" s="284"/>
      <c r="T96" s="284"/>
      <c r="U96" s="284"/>
      <c r="V96" s="284"/>
      <c r="W96" s="284"/>
    </row>
    <row r="97" spans="1:23">
      <c r="A97" s="1117"/>
      <c r="B97" s="1120"/>
      <c r="C97" s="1123"/>
      <c r="D97" s="990" t="s">
        <v>123</v>
      </c>
      <c r="E97" s="1130" t="s">
        <v>39</v>
      </c>
      <c r="F97" s="1153" t="s">
        <v>124</v>
      </c>
      <c r="G97" s="303" t="s">
        <v>65</v>
      </c>
      <c r="H97" s="307">
        <f>I97+K97</f>
        <v>0</v>
      </c>
      <c r="I97" s="304">
        <v>0</v>
      </c>
      <c r="J97" s="20"/>
      <c r="K97" s="308">
        <v>0</v>
      </c>
      <c r="L97" s="57">
        <v>584.4</v>
      </c>
      <c r="M97" s="305">
        <v>849.1</v>
      </c>
      <c r="N97" s="115" t="s">
        <v>125</v>
      </c>
      <c r="O97" s="90" t="s">
        <v>40</v>
      </c>
      <c r="P97" s="91"/>
      <c r="Q97" s="39"/>
      <c r="R97" s="284"/>
      <c r="S97" s="284"/>
      <c r="T97" s="284"/>
      <c r="U97" s="284"/>
      <c r="V97" s="284"/>
      <c r="W97" s="284"/>
    </row>
    <row r="98" spans="1:23">
      <c r="A98" s="1118"/>
      <c r="B98" s="1121"/>
      <c r="C98" s="1124"/>
      <c r="D98" s="1001"/>
      <c r="E98" s="1146"/>
      <c r="F98" s="1131"/>
      <c r="G98" s="40" t="s">
        <v>76</v>
      </c>
      <c r="H98" s="58">
        <f>I98+K98</f>
        <v>78.7</v>
      </c>
      <c r="I98" s="313">
        <v>0</v>
      </c>
      <c r="J98" s="319"/>
      <c r="K98" s="60">
        <v>78.7</v>
      </c>
      <c r="L98" s="61">
        <v>497.8</v>
      </c>
      <c r="M98" s="62">
        <v>94.3</v>
      </c>
      <c r="N98" s="115" t="s">
        <v>98</v>
      </c>
      <c r="O98" s="94" t="s">
        <v>40</v>
      </c>
      <c r="P98" s="95"/>
      <c r="Q98" s="45"/>
      <c r="R98" s="284"/>
      <c r="S98" s="284"/>
      <c r="T98" s="284"/>
      <c r="U98" s="284"/>
      <c r="V98" s="284"/>
      <c r="W98" s="284"/>
    </row>
    <row r="99" spans="1:23">
      <c r="A99" s="1118"/>
      <c r="B99" s="1121"/>
      <c r="C99" s="1124"/>
      <c r="D99" s="1001"/>
      <c r="E99" s="1128"/>
      <c r="F99" s="1132"/>
      <c r="G99" s="16" t="s">
        <v>37</v>
      </c>
      <c r="H99" s="58">
        <f>I99+K99</f>
        <v>5</v>
      </c>
      <c r="I99" s="306">
        <v>5</v>
      </c>
      <c r="J99" s="22"/>
      <c r="K99" s="138">
        <v>0</v>
      </c>
      <c r="L99" s="63">
        <v>0</v>
      </c>
      <c r="M99" s="19">
        <v>0</v>
      </c>
      <c r="N99" s="115" t="s">
        <v>79</v>
      </c>
      <c r="O99" s="113" t="s">
        <v>40</v>
      </c>
      <c r="P99" s="114"/>
      <c r="Q99" s="47"/>
      <c r="R99" s="284"/>
      <c r="S99" s="284"/>
      <c r="T99" s="284"/>
      <c r="U99" s="284"/>
      <c r="V99" s="284"/>
      <c r="W99" s="284"/>
    </row>
    <row r="100" spans="1:23" ht="19.95" customHeight="1" thickBot="1">
      <c r="A100" s="1119"/>
      <c r="B100" s="1122"/>
      <c r="C100" s="1125"/>
      <c r="D100" s="991"/>
      <c r="E100" s="1129"/>
      <c r="F100" s="1129"/>
      <c r="G100" s="136" t="s">
        <v>12</v>
      </c>
      <c r="H100" s="52">
        <f t="shared" ref="H100:M100" si="27">SUM(H97:H99)</f>
        <v>83.7</v>
      </c>
      <c r="I100" s="52">
        <f t="shared" si="27"/>
        <v>5</v>
      </c>
      <c r="J100" s="52">
        <f t="shared" si="27"/>
        <v>0</v>
      </c>
      <c r="K100" s="52">
        <f t="shared" si="27"/>
        <v>78.7</v>
      </c>
      <c r="L100" s="52">
        <f t="shared" si="27"/>
        <v>1082.2</v>
      </c>
      <c r="M100" s="52">
        <f t="shared" si="27"/>
        <v>943.4</v>
      </c>
      <c r="N100" s="117"/>
      <c r="O100" s="99"/>
      <c r="P100" s="100"/>
      <c r="Q100" s="56"/>
      <c r="R100" s="284"/>
      <c r="S100" s="284"/>
      <c r="T100" s="284"/>
      <c r="U100" s="284"/>
      <c r="V100" s="284"/>
      <c r="W100" s="284"/>
    </row>
    <row r="101" spans="1:23">
      <c r="A101" s="1117"/>
      <c r="B101" s="1120"/>
      <c r="C101" s="1123"/>
      <c r="D101" s="990" t="s">
        <v>126</v>
      </c>
      <c r="E101" s="1130" t="s">
        <v>39</v>
      </c>
      <c r="F101" s="1153" t="s">
        <v>127</v>
      </c>
      <c r="G101" s="303" t="s">
        <v>76</v>
      </c>
      <c r="H101" s="307">
        <f>I101+K101</f>
        <v>0</v>
      </c>
      <c r="I101" s="304">
        <v>0</v>
      </c>
      <c r="J101" s="20"/>
      <c r="K101" s="308">
        <v>0</v>
      </c>
      <c r="L101" s="57">
        <v>0</v>
      </c>
      <c r="M101" s="305">
        <v>3000</v>
      </c>
      <c r="N101" s="115" t="s">
        <v>125</v>
      </c>
      <c r="O101" s="90" t="s">
        <v>40</v>
      </c>
      <c r="P101" s="91"/>
      <c r="Q101" s="39"/>
      <c r="R101" s="284"/>
      <c r="S101" s="284"/>
      <c r="T101" s="284"/>
      <c r="U101" s="284"/>
      <c r="V101" s="284"/>
      <c r="W101" s="284"/>
    </row>
    <row r="102" spans="1:23">
      <c r="A102" s="1118"/>
      <c r="B102" s="1121"/>
      <c r="C102" s="1124"/>
      <c r="D102" s="1001"/>
      <c r="E102" s="1146"/>
      <c r="F102" s="1131"/>
      <c r="G102" s="40" t="s">
        <v>37</v>
      </c>
      <c r="H102" s="58">
        <f>I102+K102</f>
        <v>35</v>
      </c>
      <c r="I102" s="313">
        <v>35</v>
      </c>
      <c r="J102" s="319"/>
      <c r="K102" s="60">
        <v>0</v>
      </c>
      <c r="L102" s="61">
        <v>52</v>
      </c>
      <c r="M102" s="62">
        <v>0</v>
      </c>
      <c r="N102" s="115" t="s">
        <v>98</v>
      </c>
      <c r="O102" s="94" t="s">
        <v>40</v>
      </c>
      <c r="P102" s="95"/>
      <c r="Q102" s="45"/>
      <c r="R102" s="284"/>
      <c r="S102" s="284"/>
      <c r="T102" s="284"/>
      <c r="U102" s="284"/>
      <c r="V102" s="284"/>
      <c r="W102" s="284"/>
    </row>
    <row r="103" spans="1:23">
      <c r="A103" s="1118"/>
      <c r="B103" s="1121"/>
      <c r="C103" s="1124"/>
      <c r="D103" s="1001"/>
      <c r="E103" s="1128"/>
      <c r="F103" s="1132"/>
      <c r="G103" s="16" t="s">
        <v>65</v>
      </c>
      <c r="H103" s="21">
        <f>I103+K103</f>
        <v>0</v>
      </c>
      <c r="I103" s="306">
        <v>0</v>
      </c>
      <c r="J103" s="22"/>
      <c r="K103" s="23"/>
      <c r="L103" s="63">
        <v>0</v>
      </c>
      <c r="M103" s="19">
        <v>2000</v>
      </c>
      <c r="N103" s="115" t="s">
        <v>79</v>
      </c>
      <c r="O103" s="113"/>
      <c r="P103" s="114" t="s">
        <v>40</v>
      </c>
      <c r="Q103" s="47"/>
      <c r="R103" s="284"/>
      <c r="S103" s="284"/>
      <c r="T103" s="284"/>
      <c r="U103" s="284"/>
      <c r="V103" s="284"/>
      <c r="W103" s="284"/>
    </row>
    <row r="104" spans="1:23" ht="13.8" thickBot="1">
      <c r="A104" s="1119"/>
      <c r="B104" s="1122"/>
      <c r="C104" s="1125"/>
      <c r="D104" s="991"/>
      <c r="E104" s="1129"/>
      <c r="F104" s="1129"/>
      <c r="G104" s="136" t="s">
        <v>12</v>
      </c>
      <c r="H104" s="52">
        <f t="shared" ref="H104:M104" si="28">SUM(H101:H103)</f>
        <v>35</v>
      </c>
      <c r="I104" s="52">
        <f t="shared" si="28"/>
        <v>35</v>
      </c>
      <c r="J104" s="52">
        <f t="shared" si="28"/>
        <v>0</v>
      </c>
      <c r="K104" s="52">
        <f t="shared" si="28"/>
        <v>0</v>
      </c>
      <c r="L104" s="52">
        <f t="shared" si="28"/>
        <v>52</v>
      </c>
      <c r="M104" s="52">
        <f t="shared" si="28"/>
        <v>5000</v>
      </c>
      <c r="N104" s="117"/>
      <c r="O104" s="99"/>
      <c r="P104" s="100"/>
      <c r="Q104" s="56"/>
      <c r="R104" s="284"/>
      <c r="S104" s="284"/>
      <c r="T104" s="284"/>
      <c r="U104" s="284"/>
      <c r="V104" s="284"/>
      <c r="W104" s="284"/>
    </row>
    <row r="105" spans="1:23">
      <c r="A105" s="1117"/>
      <c r="B105" s="1120"/>
      <c r="C105" s="1123"/>
      <c r="D105" s="990" t="s">
        <v>128</v>
      </c>
      <c r="E105" s="1130" t="s">
        <v>39</v>
      </c>
      <c r="F105" s="1130" t="s">
        <v>53</v>
      </c>
      <c r="G105" s="303" t="s">
        <v>76</v>
      </c>
      <c r="H105" s="307">
        <f>I105+K105</f>
        <v>0</v>
      </c>
      <c r="I105" s="304">
        <v>0</v>
      </c>
      <c r="J105" s="20"/>
      <c r="K105" s="308">
        <v>0</v>
      </c>
      <c r="L105" s="57">
        <v>0</v>
      </c>
      <c r="M105" s="305">
        <v>0</v>
      </c>
      <c r="N105" s="115"/>
      <c r="O105" s="90"/>
      <c r="P105" s="91"/>
      <c r="Q105" s="39"/>
      <c r="R105" s="265"/>
      <c r="S105" s="284"/>
      <c r="T105" s="284"/>
      <c r="U105" s="284"/>
      <c r="V105" s="284"/>
      <c r="W105" s="284"/>
    </row>
    <row r="106" spans="1:23">
      <c r="A106" s="1118"/>
      <c r="B106" s="1121"/>
      <c r="C106" s="1124"/>
      <c r="D106" s="1001"/>
      <c r="E106" s="1146"/>
      <c r="F106" s="1131"/>
      <c r="G106" s="40" t="s">
        <v>65</v>
      </c>
      <c r="H106" s="58">
        <f>I106+K106</f>
        <v>40.200000000000003</v>
      </c>
      <c r="I106" s="313">
        <v>40.200000000000003</v>
      </c>
      <c r="J106" s="319">
        <v>2.2000000000000002</v>
      </c>
      <c r="K106" s="60">
        <v>0</v>
      </c>
      <c r="L106" s="61">
        <v>120.7</v>
      </c>
      <c r="M106" s="62">
        <v>120.7</v>
      </c>
      <c r="N106" s="115" t="s">
        <v>98</v>
      </c>
      <c r="O106" s="94" t="s">
        <v>40</v>
      </c>
      <c r="P106" s="95"/>
      <c r="Q106" s="45"/>
      <c r="R106" s="265"/>
      <c r="S106" s="284"/>
      <c r="T106" s="284"/>
      <c r="U106" s="284"/>
      <c r="V106" s="284"/>
      <c r="W106" s="284"/>
    </row>
    <row r="107" spans="1:23">
      <c r="A107" s="1118"/>
      <c r="B107" s="1121"/>
      <c r="C107" s="1124"/>
      <c r="D107" s="1001"/>
      <c r="E107" s="1128"/>
      <c r="F107" s="1132"/>
      <c r="G107" s="16" t="s">
        <v>37</v>
      </c>
      <c r="H107" s="21">
        <f>I107+K107</f>
        <v>0.5</v>
      </c>
      <c r="I107" s="306">
        <v>0.5</v>
      </c>
      <c r="J107" s="332">
        <v>0.4</v>
      </c>
      <c r="K107" s="138">
        <v>0</v>
      </c>
      <c r="L107" s="63">
        <v>24.8</v>
      </c>
      <c r="M107" s="19">
        <v>24.8</v>
      </c>
      <c r="N107" s="115" t="s">
        <v>80</v>
      </c>
      <c r="O107" s="113"/>
      <c r="P107" s="114"/>
      <c r="Q107" s="47"/>
      <c r="R107" s="265"/>
      <c r="S107" s="284"/>
      <c r="T107" s="284"/>
      <c r="U107" s="284"/>
      <c r="V107" s="284"/>
      <c r="W107" s="284"/>
    </row>
    <row r="108" spans="1:23" ht="13.8" thickBot="1">
      <c r="A108" s="1119"/>
      <c r="B108" s="1122"/>
      <c r="C108" s="1125"/>
      <c r="D108" s="991"/>
      <c r="E108" s="1129"/>
      <c r="F108" s="1129"/>
      <c r="G108" s="136" t="s">
        <v>12</v>
      </c>
      <c r="H108" s="52">
        <f t="shared" ref="H108:M108" si="29">SUM(H105:H107)</f>
        <v>40.700000000000003</v>
      </c>
      <c r="I108" s="52">
        <f t="shared" si="29"/>
        <v>40.700000000000003</v>
      </c>
      <c r="J108" s="52">
        <f t="shared" si="29"/>
        <v>2.6</v>
      </c>
      <c r="K108" s="52">
        <f t="shared" si="29"/>
        <v>0</v>
      </c>
      <c r="L108" s="52">
        <f t="shared" si="29"/>
        <v>145.5</v>
      </c>
      <c r="M108" s="52">
        <f t="shared" si="29"/>
        <v>145.5</v>
      </c>
      <c r="N108" s="117"/>
      <c r="O108" s="99"/>
      <c r="P108" s="100"/>
      <c r="Q108" s="56"/>
      <c r="R108" s="265"/>
      <c r="S108" s="284"/>
      <c r="T108" s="284"/>
      <c r="U108" s="284"/>
      <c r="V108" s="284"/>
      <c r="W108" s="284"/>
    </row>
    <row r="109" spans="1:23">
      <c r="A109" s="1117"/>
      <c r="B109" s="1120"/>
      <c r="C109" s="1123"/>
      <c r="D109" s="990" t="s">
        <v>129</v>
      </c>
      <c r="E109" s="1126" t="s">
        <v>39</v>
      </c>
      <c r="F109" s="1130" t="s">
        <v>96</v>
      </c>
      <c r="G109" s="303" t="s">
        <v>76</v>
      </c>
      <c r="H109" s="307">
        <f>I109+K109</f>
        <v>0</v>
      </c>
      <c r="I109" s="304">
        <v>0</v>
      </c>
      <c r="J109" s="20"/>
      <c r="K109" s="308">
        <v>0</v>
      </c>
      <c r="L109" s="57">
        <v>65</v>
      </c>
      <c r="M109" s="305">
        <v>65</v>
      </c>
      <c r="N109" s="115" t="s">
        <v>97</v>
      </c>
      <c r="O109" s="90" t="s">
        <v>40</v>
      </c>
      <c r="P109" s="91"/>
      <c r="Q109" s="39"/>
      <c r="R109" s="265"/>
      <c r="S109" s="284"/>
      <c r="T109" s="284"/>
      <c r="U109" s="284"/>
      <c r="V109" s="284"/>
      <c r="W109" s="284"/>
    </row>
    <row r="110" spans="1:23">
      <c r="A110" s="1118"/>
      <c r="B110" s="1121"/>
      <c r="C110" s="1124"/>
      <c r="D110" s="1001"/>
      <c r="E110" s="1127"/>
      <c r="F110" s="1131"/>
      <c r="G110" s="40" t="s">
        <v>65</v>
      </c>
      <c r="H110" s="58">
        <f>I110+K110</f>
        <v>0</v>
      </c>
      <c r="I110" s="313">
        <v>0</v>
      </c>
      <c r="J110" s="59"/>
      <c r="K110" s="60">
        <v>0</v>
      </c>
      <c r="L110" s="61">
        <v>733</v>
      </c>
      <c r="M110" s="62">
        <v>734</v>
      </c>
      <c r="N110" s="115" t="s">
        <v>98</v>
      </c>
      <c r="O110" s="94" t="s">
        <v>40</v>
      </c>
      <c r="P110" s="95"/>
      <c r="Q110" s="45"/>
      <c r="R110" s="265"/>
      <c r="S110" s="284"/>
      <c r="T110" s="284"/>
      <c r="U110" s="284"/>
      <c r="V110" s="284"/>
      <c r="W110" s="284"/>
    </row>
    <row r="111" spans="1:23">
      <c r="A111" s="1118"/>
      <c r="B111" s="1121"/>
      <c r="C111" s="1124"/>
      <c r="D111" s="1001"/>
      <c r="E111" s="1128"/>
      <c r="F111" s="1132"/>
      <c r="G111" s="40" t="s">
        <v>37</v>
      </c>
      <c r="H111" s="58">
        <f>I111+K111</f>
        <v>0</v>
      </c>
      <c r="I111" s="313">
        <v>0</v>
      </c>
      <c r="J111" s="59"/>
      <c r="K111" s="60">
        <v>0</v>
      </c>
      <c r="L111" s="61">
        <v>0</v>
      </c>
      <c r="M111" s="62">
        <v>0</v>
      </c>
      <c r="N111" s="115" t="s">
        <v>79</v>
      </c>
      <c r="O111" s="113" t="s">
        <v>40</v>
      </c>
      <c r="P111" s="114"/>
      <c r="Q111" s="47"/>
      <c r="R111" s="265"/>
      <c r="S111" s="284"/>
      <c r="T111" s="284"/>
      <c r="U111" s="284"/>
      <c r="V111" s="284"/>
      <c r="W111" s="284"/>
    </row>
    <row r="112" spans="1:23">
      <c r="A112" s="1118"/>
      <c r="B112" s="1121"/>
      <c r="C112" s="1124"/>
      <c r="D112" s="1001"/>
      <c r="E112" s="1128"/>
      <c r="F112" s="1128"/>
      <c r="G112" s="16"/>
      <c r="H112" s="21"/>
      <c r="I112" s="18"/>
      <c r="J112" s="22"/>
      <c r="K112" s="23"/>
      <c r="L112" s="63"/>
      <c r="M112" s="19"/>
      <c r="N112" s="139" t="s">
        <v>80</v>
      </c>
      <c r="O112" s="113"/>
      <c r="P112" s="114"/>
      <c r="Q112" s="47"/>
      <c r="R112" s="265"/>
      <c r="S112" s="284"/>
      <c r="T112" s="284"/>
      <c r="U112" s="284"/>
      <c r="V112" s="284"/>
      <c r="W112" s="284"/>
    </row>
    <row r="113" spans="1:23" ht="13.8" thickBot="1">
      <c r="A113" s="1119"/>
      <c r="B113" s="1122"/>
      <c r="C113" s="1125"/>
      <c r="D113" s="991"/>
      <c r="E113" s="1129"/>
      <c r="F113" s="1129"/>
      <c r="G113" s="48" t="s">
        <v>12</v>
      </c>
      <c r="H113" s="52">
        <f t="shared" ref="H113:M113" si="30">SUM(H109:H112)</f>
        <v>0</v>
      </c>
      <c r="I113" s="52">
        <f t="shared" si="30"/>
        <v>0</v>
      </c>
      <c r="J113" s="52">
        <f t="shared" si="30"/>
        <v>0</v>
      </c>
      <c r="K113" s="69">
        <f t="shared" si="30"/>
        <v>0</v>
      </c>
      <c r="L113" s="68">
        <f t="shared" si="30"/>
        <v>798</v>
      </c>
      <c r="M113" s="69">
        <f t="shared" si="30"/>
        <v>799</v>
      </c>
      <c r="N113" s="117"/>
      <c r="O113" s="99"/>
      <c r="P113" s="100"/>
      <c r="Q113" s="56"/>
      <c r="R113" s="265"/>
      <c r="S113" s="284"/>
      <c r="T113" s="284"/>
      <c r="U113" s="284"/>
      <c r="V113" s="284"/>
      <c r="W113" s="284"/>
    </row>
    <row r="114" spans="1:23">
      <c r="A114" s="1117"/>
      <c r="B114" s="1120"/>
      <c r="C114" s="1123"/>
      <c r="D114" s="990" t="s">
        <v>130</v>
      </c>
      <c r="E114" s="1130" t="s">
        <v>39</v>
      </c>
      <c r="F114" s="1130" t="s">
        <v>53</v>
      </c>
      <c r="G114" s="303" t="s">
        <v>76</v>
      </c>
      <c r="H114" s="307">
        <f>I114+K114</f>
        <v>3.5</v>
      </c>
      <c r="I114" s="304">
        <v>3.5</v>
      </c>
      <c r="J114" s="20"/>
      <c r="K114" s="308">
        <v>0</v>
      </c>
      <c r="L114" s="57">
        <v>4.5</v>
      </c>
      <c r="M114" s="305">
        <v>3.9</v>
      </c>
      <c r="N114" s="115" t="s">
        <v>98</v>
      </c>
      <c r="O114" s="90" t="s">
        <v>40</v>
      </c>
      <c r="P114" s="91"/>
      <c r="Q114" s="39"/>
      <c r="R114" s="265"/>
      <c r="S114" s="284"/>
      <c r="T114" s="284"/>
      <c r="U114" s="284"/>
      <c r="V114" s="284"/>
      <c r="W114" s="284"/>
    </row>
    <row r="115" spans="1:23">
      <c r="A115" s="1118"/>
      <c r="B115" s="1121"/>
      <c r="C115" s="1124"/>
      <c r="D115" s="1001"/>
      <c r="E115" s="1146"/>
      <c r="F115" s="1131"/>
      <c r="G115" s="40" t="s">
        <v>65</v>
      </c>
      <c r="H115" s="58">
        <f>I115+K115</f>
        <v>42.5</v>
      </c>
      <c r="I115" s="313">
        <v>22.7</v>
      </c>
      <c r="J115" s="319"/>
      <c r="K115" s="60">
        <v>19.8</v>
      </c>
      <c r="L115" s="61">
        <v>54.8</v>
      </c>
      <c r="M115" s="62">
        <v>47.4</v>
      </c>
      <c r="N115" s="115" t="s">
        <v>80</v>
      </c>
      <c r="O115" s="94"/>
      <c r="P115" s="95" t="s">
        <v>40</v>
      </c>
      <c r="Q115" s="45"/>
      <c r="R115" s="265"/>
      <c r="S115" s="284"/>
      <c r="T115" s="284"/>
      <c r="U115" s="284"/>
      <c r="V115" s="284"/>
      <c r="W115" s="284"/>
    </row>
    <row r="116" spans="1:23">
      <c r="A116" s="1118"/>
      <c r="B116" s="1121"/>
      <c r="C116" s="1124"/>
      <c r="D116" s="1001"/>
      <c r="E116" s="1128"/>
      <c r="F116" s="1132"/>
      <c r="G116" s="16" t="s">
        <v>37</v>
      </c>
      <c r="H116" s="21">
        <f>I116+K116</f>
        <v>0</v>
      </c>
      <c r="I116" s="306">
        <v>0</v>
      </c>
      <c r="J116" s="22"/>
      <c r="K116" s="138">
        <v>0</v>
      </c>
      <c r="L116" s="63">
        <v>0</v>
      </c>
      <c r="M116" s="19">
        <v>0</v>
      </c>
      <c r="N116" s="115"/>
      <c r="O116" s="113"/>
      <c r="P116" s="114"/>
      <c r="Q116" s="47"/>
      <c r="R116" s="265"/>
      <c r="S116" s="284"/>
      <c r="T116" s="284"/>
      <c r="U116" s="284"/>
      <c r="V116" s="284"/>
      <c r="W116" s="284"/>
    </row>
    <row r="117" spans="1:23" ht="13.8" thickBot="1">
      <c r="A117" s="1119"/>
      <c r="B117" s="1122"/>
      <c r="C117" s="1125"/>
      <c r="D117" s="991"/>
      <c r="E117" s="1129"/>
      <c r="F117" s="1129"/>
      <c r="G117" s="136" t="s">
        <v>12</v>
      </c>
      <c r="H117" s="52">
        <f t="shared" ref="H117:M117" si="31">SUM(H114:H116)</f>
        <v>46</v>
      </c>
      <c r="I117" s="52">
        <f t="shared" si="31"/>
        <v>26.2</v>
      </c>
      <c r="J117" s="52">
        <f t="shared" si="31"/>
        <v>0</v>
      </c>
      <c r="K117" s="52">
        <f t="shared" si="31"/>
        <v>19.8</v>
      </c>
      <c r="L117" s="52">
        <f t="shared" si="31"/>
        <v>59.3</v>
      </c>
      <c r="M117" s="52">
        <f t="shared" si="31"/>
        <v>51.3</v>
      </c>
      <c r="N117" s="117"/>
      <c r="O117" s="99"/>
      <c r="P117" s="100"/>
      <c r="Q117" s="56"/>
      <c r="R117" s="265"/>
      <c r="S117" s="284"/>
      <c r="T117" s="284"/>
      <c r="U117" s="284"/>
      <c r="V117" s="284"/>
      <c r="W117" s="284"/>
    </row>
    <row r="118" spans="1:23">
      <c r="A118" s="1117"/>
      <c r="B118" s="1120"/>
      <c r="C118" s="1123"/>
      <c r="D118" s="990" t="s">
        <v>131</v>
      </c>
      <c r="E118" s="1130" t="s">
        <v>39</v>
      </c>
      <c r="F118" s="1130" t="s">
        <v>53</v>
      </c>
      <c r="G118" s="303" t="s">
        <v>76</v>
      </c>
      <c r="H118" s="307">
        <f>I118+K118</f>
        <v>31.3</v>
      </c>
      <c r="I118" s="304">
        <v>1.3</v>
      </c>
      <c r="J118" s="20"/>
      <c r="K118" s="308">
        <v>30</v>
      </c>
      <c r="L118" s="57">
        <v>15.2</v>
      </c>
      <c r="M118" s="305">
        <v>12.9</v>
      </c>
      <c r="N118" s="115" t="s">
        <v>97</v>
      </c>
      <c r="O118" s="90" t="s">
        <v>40</v>
      </c>
      <c r="P118" s="91"/>
      <c r="Q118" s="39"/>
      <c r="R118" s="265"/>
      <c r="S118" s="284"/>
      <c r="T118" s="284"/>
      <c r="U118" s="284"/>
      <c r="V118" s="284"/>
      <c r="W118" s="284"/>
    </row>
    <row r="119" spans="1:23">
      <c r="A119" s="1118"/>
      <c r="B119" s="1121"/>
      <c r="C119" s="1124"/>
      <c r="D119" s="1001"/>
      <c r="E119" s="1146"/>
      <c r="F119" s="1131"/>
      <c r="G119" s="40" t="s">
        <v>65</v>
      </c>
      <c r="H119" s="58">
        <f>I119+K119</f>
        <v>0</v>
      </c>
      <c r="I119" s="313">
        <v>0</v>
      </c>
      <c r="J119" s="319"/>
      <c r="K119" s="60">
        <v>0</v>
      </c>
      <c r="L119" s="61">
        <v>218</v>
      </c>
      <c r="M119" s="62">
        <v>218</v>
      </c>
      <c r="N119" s="115" t="s">
        <v>98</v>
      </c>
      <c r="O119" s="94" t="s">
        <v>40</v>
      </c>
      <c r="P119" s="95"/>
      <c r="Q119" s="45"/>
      <c r="R119" s="265"/>
      <c r="S119" s="284"/>
      <c r="T119" s="284"/>
      <c r="U119" s="284"/>
      <c r="V119" s="284"/>
      <c r="W119" s="284"/>
    </row>
    <row r="120" spans="1:23">
      <c r="A120" s="1118"/>
      <c r="B120" s="1121"/>
      <c r="C120" s="1124"/>
      <c r="D120" s="1001"/>
      <c r="E120" s="1128"/>
      <c r="F120" s="1132"/>
      <c r="G120" s="16" t="s">
        <v>37</v>
      </c>
      <c r="H120" s="21">
        <f>I120+K120</f>
        <v>0</v>
      </c>
      <c r="I120" s="306">
        <v>0</v>
      </c>
      <c r="J120" s="22"/>
      <c r="K120" s="23"/>
      <c r="L120" s="63">
        <v>0</v>
      </c>
      <c r="M120" s="19">
        <v>0</v>
      </c>
      <c r="N120" s="115" t="s">
        <v>125</v>
      </c>
      <c r="O120" s="113" t="s">
        <v>40</v>
      </c>
      <c r="P120" s="114"/>
      <c r="Q120" s="47"/>
      <c r="R120" s="265"/>
      <c r="S120" s="284"/>
      <c r="T120" s="284"/>
      <c r="U120" s="284"/>
      <c r="V120" s="284"/>
      <c r="W120" s="284"/>
    </row>
    <row r="121" spans="1:23" ht="13.8" thickBot="1">
      <c r="A121" s="1119"/>
      <c r="B121" s="1122"/>
      <c r="C121" s="1125"/>
      <c r="D121" s="991"/>
      <c r="E121" s="1129"/>
      <c r="F121" s="1129"/>
      <c r="G121" s="136" t="s">
        <v>12</v>
      </c>
      <c r="H121" s="52">
        <f t="shared" ref="H121:M121" si="32">SUM(H118:H120)</f>
        <v>31.3</v>
      </c>
      <c r="I121" s="52">
        <f t="shared" si="32"/>
        <v>1.3</v>
      </c>
      <c r="J121" s="52">
        <f t="shared" si="32"/>
        <v>0</v>
      </c>
      <c r="K121" s="52">
        <f t="shared" si="32"/>
        <v>30</v>
      </c>
      <c r="L121" s="52">
        <f t="shared" si="32"/>
        <v>233.2</v>
      </c>
      <c r="M121" s="52">
        <f t="shared" si="32"/>
        <v>230.9</v>
      </c>
      <c r="N121" s="117" t="s">
        <v>80</v>
      </c>
      <c r="O121" s="99"/>
      <c r="P121" s="100"/>
      <c r="Q121" s="56" t="s">
        <v>40</v>
      </c>
      <c r="R121" s="265"/>
      <c r="S121" s="284"/>
      <c r="T121" s="284"/>
      <c r="U121" s="284"/>
      <c r="V121" s="284"/>
      <c r="W121" s="284"/>
    </row>
    <row r="122" spans="1:23">
      <c r="A122" s="1117"/>
      <c r="B122" s="1120"/>
      <c r="C122" s="1123"/>
      <c r="D122" s="990" t="s">
        <v>132</v>
      </c>
      <c r="E122" s="1130" t="s">
        <v>39</v>
      </c>
      <c r="F122" s="1130" t="s">
        <v>53</v>
      </c>
      <c r="G122" s="303" t="s">
        <v>76</v>
      </c>
      <c r="H122" s="307">
        <f>I122+K122</f>
        <v>0.2</v>
      </c>
      <c r="I122" s="304">
        <v>0.2</v>
      </c>
      <c r="J122" s="20"/>
      <c r="K122" s="308">
        <v>0</v>
      </c>
      <c r="L122" s="57">
        <v>0.5</v>
      </c>
      <c r="M122" s="305">
        <v>0.5</v>
      </c>
      <c r="N122" s="115" t="s">
        <v>97</v>
      </c>
      <c r="O122" s="90" t="s">
        <v>40</v>
      </c>
      <c r="P122" s="91"/>
      <c r="Q122" s="39"/>
      <c r="R122" s="265"/>
      <c r="S122" s="284"/>
      <c r="T122" s="284"/>
      <c r="U122" s="284"/>
      <c r="V122" s="284"/>
      <c r="W122" s="284"/>
    </row>
    <row r="123" spans="1:23">
      <c r="A123" s="1118"/>
      <c r="B123" s="1121"/>
      <c r="C123" s="1124"/>
      <c r="D123" s="1001"/>
      <c r="E123" s="1146"/>
      <c r="F123" s="1131"/>
      <c r="G123" s="40" t="s">
        <v>65</v>
      </c>
      <c r="H123" s="58">
        <f>I123+K123</f>
        <v>1.4</v>
      </c>
      <c r="I123" s="313">
        <v>1.4</v>
      </c>
      <c r="J123" s="319"/>
      <c r="K123" s="60">
        <v>0</v>
      </c>
      <c r="L123" s="61">
        <v>5.6</v>
      </c>
      <c r="M123" s="62">
        <v>5.6</v>
      </c>
      <c r="N123" s="115" t="s">
        <v>98</v>
      </c>
      <c r="O123" s="94" t="s">
        <v>40</v>
      </c>
      <c r="P123" s="95"/>
      <c r="Q123" s="45"/>
      <c r="R123" s="265"/>
      <c r="S123" s="284"/>
      <c r="T123" s="284"/>
      <c r="U123" s="284"/>
      <c r="V123" s="284"/>
      <c r="W123" s="284"/>
    </row>
    <row r="124" spans="1:23">
      <c r="A124" s="1118"/>
      <c r="B124" s="1121"/>
      <c r="C124" s="1124"/>
      <c r="D124" s="1001"/>
      <c r="E124" s="1128"/>
      <c r="F124" s="1132"/>
      <c r="G124" s="16" t="s">
        <v>37</v>
      </c>
      <c r="H124" s="21">
        <f>I124+K124</f>
        <v>0.2</v>
      </c>
      <c r="I124" s="306">
        <v>0.2</v>
      </c>
      <c r="J124" s="332">
        <v>0.1</v>
      </c>
      <c r="K124" s="23"/>
      <c r="L124" s="63"/>
      <c r="M124" s="19"/>
      <c r="N124" s="115" t="s">
        <v>80</v>
      </c>
      <c r="O124" s="113"/>
      <c r="P124" s="114"/>
      <c r="Q124" s="47"/>
      <c r="R124" s="265"/>
      <c r="S124" s="284"/>
      <c r="T124" s="284"/>
      <c r="U124" s="284"/>
      <c r="V124" s="284"/>
      <c r="W124" s="284"/>
    </row>
    <row r="125" spans="1:23" ht="13.8" thickBot="1">
      <c r="A125" s="1119"/>
      <c r="B125" s="1122"/>
      <c r="C125" s="1125"/>
      <c r="D125" s="991"/>
      <c r="E125" s="1129"/>
      <c r="F125" s="1129"/>
      <c r="G125" s="136" t="s">
        <v>12</v>
      </c>
      <c r="H125" s="52">
        <f t="shared" ref="H125:M125" si="33">SUM(H122:H124)</f>
        <v>1.7999999999999998</v>
      </c>
      <c r="I125" s="52">
        <f t="shared" si="33"/>
        <v>1.7999999999999998</v>
      </c>
      <c r="J125" s="52">
        <f t="shared" si="33"/>
        <v>0.1</v>
      </c>
      <c r="K125" s="52">
        <f t="shared" si="33"/>
        <v>0</v>
      </c>
      <c r="L125" s="52">
        <f t="shared" si="33"/>
        <v>6.1</v>
      </c>
      <c r="M125" s="52">
        <f t="shared" si="33"/>
        <v>6.1</v>
      </c>
      <c r="N125" s="117"/>
      <c r="O125" s="99"/>
      <c r="P125" s="100"/>
      <c r="Q125" s="56"/>
      <c r="R125" s="265"/>
      <c r="S125" s="284"/>
      <c r="T125" s="284"/>
      <c r="U125" s="284"/>
      <c r="V125" s="284"/>
      <c r="W125" s="284"/>
    </row>
    <row r="126" spans="1:23">
      <c r="A126" s="1117"/>
      <c r="B126" s="1120"/>
      <c r="C126" s="1123"/>
      <c r="D126" s="990" t="s">
        <v>133</v>
      </c>
      <c r="E126" s="1130" t="s">
        <v>39</v>
      </c>
      <c r="F126" s="1130" t="s">
        <v>53</v>
      </c>
      <c r="G126" s="303" t="s">
        <v>76</v>
      </c>
      <c r="H126" s="307">
        <f>I126+K126</f>
        <v>0</v>
      </c>
      <c r="I126" s="304">
        <v>0</v>
      </c>
      <c r="J126" s="20"/>
      <c r="K126" s="308">
        <v>0</v>
      </c>
      <c r="L126" s="57">
        <v>5.6</v>
      </c>
      <c r="M126" s="305">
        <v>0</v>
      </c>
      <c r="N126" s="115" t="s">
        <v>80</v>
      </c>
      <c r="O126" s="90"/>
      <c r="P126" s="91" t="s">
        <v>40</v>
      </c>
      <c r="Q126" s="39"/>
      <c r="R126" s="265"/>
      <c r="S126" s="284"/>
      <c r="T126" s="284"/>
      <c r="U126" s="284"/>
      <c r="V126" s="284"/>
      <c r="W126" s="284"/>
    </row>
    <row r="127" spans="1:23">
      <c r="A127" s="1118"/>
      <c r="B127" s="1121"/>
      <c r="C127" s="1124"/>
      <c r="D127" s="1001"/>
      <c r="E127" s="1146"/>
      <c r="F127" s="1131"/>
      <c r="G127" s="40" t="s">
        <v>65</v>
      </c>
      <c r="H127" s="58">
        <f>I127+K127</f>
        <v>0</v>
      </c>
      <c r="I127" s="313">
        <v>0</v>
      </c>
      <c r="J127" s="319"/>
      <c r="K127" s="60">
        <v>0</v>
      </c>
      <c r="L127" s="61">
        <v>69.2</v>
      </c>
      <c r="M127" s="62">
        <v>0</v>
      </c>
      <c r="N127" s="115"/>
      <c r="O127" s="94"/>
      <c r="P127" s="95"/>
      <c r="Q127" s="45"/>
      <c r="R127" s="265"/>
      <c r="S127" s="284"/>
      <c r="T127" s="284"/>
      <c r="U127" s="284"/>
      <c r="V127" s="284"/>
      <c r="W127" s="284"/>
    </row>
    <row r="128" spans="1:23">
      <c r="A128" s="1118"/>
      <c r="B128" s="1121"/>
      <c r="C128" s="1124"/>
      <c r="D128" s="1001"/>
      <c r="E128" s="1128"/>
      <c r="F128" s="1132"/>
      <c r="G128" s="389" t="s">
        <v>37</v>
      </c>
      <c r="H128" s="360">
        <f>I128+K128</f>
        <v>78.900000000000006</v>
      </c>
      <c r="I128" s="358">
        <v>21.9</v>
      </c>
      <c r="J128" s="359">
        <v>3</v>
      </c>
      <c r="K128" s="138">
        <v>57</v>
      </c>
      <c r="L128" s="63">
        <v>0</v>
      </c>
      <c r="M128" s="19">
        <v>0</v>
      </c>
      <c r="N128" s="115"/>
      <c r="O128" s="113"/>
      <c r="P128" s="114"/>
      <c r="Q128" s="47"/>
      <c r="R128" s="265"/>
      <c r="S128" s="284"/>
      <c r="T128" s="284"/>
      <c r="U128" s="284"/>
      <c r="V128" s="284"/>
      <c r="W128" s="284"/>
    </row>
    <row r="129" spans="1:23" ht="13.8" thickBot="1">
      <c r="A129" s="1119"/>
      <c r="B129" s="1122"/>
      <c r="C129" s="1125"/>
      <c r="D129" s="991"/>
      <c r="E129" s="1129"/>
      <c r="F129" s="1129"/>
      <c r="G129" s="136" t="s">
        <v>12</v>
      </c>
      <c r="H129" s="52">
        <f t="shared" ref="H129:M129" si="34">SUM(H126:H128)</f>
        <v>78.900000000000006</v>
      </c>
      <c r="I129" s="52">
        <f t="shared" si="34"/>
        <v>21.9</v>
      </c>
      <c r="J129" s="52">
        <f t="shared" si="34"/>
        <v>3</v>
      </c>
      <c r="K129" s="52">
        <f t="shared" si="34"/>
        <v>57</v>
      </c>
      <c r="L129" s="52">
        <f t="shared" si="34"/>
        <v>74.8</v>
      </c>
      <c r="M129" s="52">
        <f t="shared" si="34"/>
        <v>0</v>
      </c>
      <c r="N129" s="117"/>
      <c r="O129" s="99"/>
      <c r="P129" s="100"/>
      <c r="Q129" s="56"/>
      <c r="R129" s="265"/>
      <c r="S129" s="284"/>
      <c r="T129" s="284"/>
      <c r="U129" s="284"/>
      <c r="V129" s="284"/>
      <c r="W129" s="284"/>
    </row>
    <row r="130" spans="1:23">
      <c r="A130" s="1117"/>
      <c r="B130" s="1120"/>
      <c r="C130" s="1123"/>
      <c r="D130" s="990" t="s">
        <v>134</v>
      </c>
      <c r="E130" s="1130" t="s">
        <v>39</v>
      </c>
      <c r="F130" s="1130" t="s">
        <v>53</v>
      </c>
      <c r="G130" s="303" t="s">
        <v>76</v>
      </c>
      <c r="H130" s="307">
        <f>I130+K130</f>
        <v>25</v>
      </c>
      <c r="I130" s="304">
        <v>25</v>
      </c>
      <c r="J130" s="20"/>
      <c r="K130" s="308">
        <v>0</v>
      </c>
      <c r="L130" s="57">
        <v>0</v>
      </c>
      <c r="M130" s="305">
        <v>0</v>
      </c>
      <c r="N130" s="115" t="s">
        <v>80</v>
      </c>
      <c r="O130" s="90"/>
      <c r="P130" s="91" t="s">
        <v>40</v>
      </c>
      <c r="Q130" s="39"/>
      <c r="R130" s="265"/>
      <c r="S130" s="284"/>
      <c r="T130" s="284"/>
      <c r="U130" s="284"/>
      <c r="V130" s="284"/>
      <c r="W130" s="284"/>
    </row>
    <row r="131" spans="1:23">
      <c r="A131" s="1118"/>
      <c r="B131" s="1121"/>
      <c r="C131" s="1124"/>
      <c r="D131" s="1001"/>
      <c r="E131" s="1146"/>
      <c r="F131" s="1131"/>
      <c r="G131" s="40" t="s">
        <v>65</v>
      </c>
      <c r="H131" s="58">
        <f>I131+K131</f>
        <v>0</v>
      </c>
      <c r="I131" s="313">
        <v>0</v>
      </c>
      <c r="J131" s="319"/>
      <c r="K131" s="60">
        <v>0</v>
      </c>
      <c r="L131" s="61">
        <v>225</v>
      </c>
      <c r="M131" s="62">
        <v>0</v>
      </c>
      <c r="N131" s="115"/>
      <c r="O131" s="94"/>
      <c r="P131" s="95"/>
      <c r="Q131" s="45"/>
      <c r="R131" s="265"/>
      <c r="S131" s="284"/>
      <c r="T131" s="284"/>
      <c r="U131" s="284"/>
      <c r="V131" s="284"/>
      <c r="W131" s="284"/>
    </row>
    <row r="132" spans="1:23">
      <c r="A132" s="1118"/>
      <c r="B132" s="1121"/>
      <c r="C132" s="1124"/>
      <c r="D132" s="1001"/>
      <c r="E132" s="1128"/>
      <c r="F132" s="1132"/>
      <c r="G132" s="16" t="s">
        <v>37</v>
      </c>
      <c r="H132" s="21">
        <f>I132+K132</f>
        <v>0</v>
      </c>
      <c r="I132" s="306">
        <v>0</v>
      </c>
      <c r="J132" s="22"/>
      <c r="K132" s="138">
        <v>0</v>
      </c>
      <c r="L132" s="63">
        <v>0</v>
      </c>
      <c r="M132" s="19">
        <v>0</v>
      </c>
      <c r="N132" s="115"/>
      <c r="O132" s="113"/>
      <c r="P132" s="114"/>
      <c r="Q132" s="47"/>
      <c r="R132" s="265"/>
      <c r="S132" s="284"/>
      <c r="T132" s="284"/>
      <c r="U132" s="284"/>
      <c r="V132" s="284"/>
      <c r="W132" s="284"/>
    </row>
    <row r="133" spans="1:23" ht="22.2" customHeight="1" thickBot="1">
      <c r="A133" s="1119"/>
      <c r="B133" s="1122"/>
      <c r="C133" s="1125"/>
      <c r="D133" s="991"/>
      <c r="E133" s="1129"/>
      <c r="F133" s="1129"/>
      <c r="G133" s="136" t="s">
        <v>12</v>
      </c>
      <c r="H133" s="52">
        <f t="shared" ref="H133:M133" si="35">SUM(H130:H132)</f>
        <v>25</v>
      </c>
      <c r="I133" s="52">
        <f t="shared" si="35"/>
        <v>25</v>
      </c>
      <c r="J133" s="52">
        <f t="shared" si="35"/>
        <v>0</v>
      </c>
      <c r="K133" s="52">
        <f t="shared" si="35"/>
        <v>0</v>
      </c>
      <c r="L133" s="52">
        <f t="shared" si="35"/>
        <v>225</v>
      </c>
      <c r="M133" s="52">
        <f t="shared" si="35"/>
        <v>0</v>
      </c>
      <c r="N133" s="117"/>
      <c r="O133" s="99"/>
      <c r="P133" s="100"/>
      <c r="Q133" s="56"/>
      <c r="R133" s="265"/>
      <c r="S133" s="284"/>
      <c r="T133" s="284"/>
      <c r="U133" s="284"/>
      <c r="V133" s="284"/>
      <c r="W133" s="284"/>
    </row>
    <row r="134" spans="1:23">
      <c r="A134" s="1117"/>
      <c r="B134" s="1120"/>
      <c r="C134" s="1123"/>
      <c r="D134" s="990" t="s">
        <v>135</v>
      </c>
      <c r="E134" s="1130" t="s">
        <v>39</v>
      </c>
      <c r="F134" s="1130" t="s">
        <v>53</v>
      </c>
      <c r="G134" s="303" t="s">
        <v>76</v>
      </c>
      <c r="H134" s="307">
        <f>I134+K134</f>
        <v>7.5</v>
      </c>
      <c r="I134" s="304">
        <v>7.5</v>
      </c>
      <c r="J134" s="20"/>
      <c r="K134" s="308">
        <v>0</v>
      </c>
      <c r="L134" s="57">
        <v>0</v>
      </c>
      <c r="M134" s="305">
        <v>0</v>
      </c>
      <c r="N134" s="115" t="s">
        <v>80</v>
      </c>
      <c r="O134" s="90"/>
      <c r="P134" s="91" t="s">
        <v>40</v>
      </c>
      <c r="Q134" s="39"/>
      <c r="R134" s="265"/>
      <c r="S134" s="284"/>
      <c r="T134" s="284"/>
      <c r="U134" s="284"/>
      <c r="V134" s="284"/>
      <c r="W134" s="284"/>
    </row>
    <row r="135" spans="1:23">
      <c r="A135" s="1118"/>
      <c r="B135" s="1121"/>
      <c r="C135" s="1124"/>
      <c r="D135" s="1001"/>
      <c r="E135" s="1146"/>
      <c r="F135" s="1131"/>
      <c r="G135" s="40" t="s">
        <v>65</v>
      </c>
      <c r="H135" s="58">
        <f>I135+K135</f>
        <v>0</v>
      </c>
      <c r="I135" s="313">
        <v>0</v>
      </c>
      <c r="J135" s="319"/>
      <c r="K135" s="60">
        <v>0</v>
      </c>
      <c r="L135" s="61">
        <v>157.5</v>
      </c>
      <c r="M135" s="62">
        <v>0</v>
      </c>
      <c r="N135" s="115"/>
      <c r="O135" s="94"/>
      <c r="P135" s="95"/>
      <c r="Q135" s="45"/>
      <c r="R135" s="265"/>
      <c r="S135" s="284"/>
      <c r="T135" s="284"/>
      <c r="U135" s="284"/>
      <c r="V135" s="284"/>
      <c r="W135" s="284"/>
    </row>
    <row r="136" spans="1:23">
      <c r="A136" s="1118"/>
      <c r="B136" s="1121"/>
      <c r="C136" s="1124"/>
      <c r="D136" s="1001"/>
      <c r="E136" s="1128"/>
      <c r="F136" s="1132"/>
      <c r="G136" s="16" t="s">
        <v>37</v>
      </c>
      <c r="H136" s="21">
        <f>I136+K136</f>
        <v>0</v>
      </c>
      <c r="I136" s="306">
        <v>0</v>
      </c>
      <c r="J136" s="22"/>
      <c r="K136" s="138">
        <v>0</v>
      </c>
      <c r="L136" s="63"/>
      <c r="M136" s="19"/>
      <c r="N136" s="115"/>
      <c r="O136" s="113"/>
      <c r="P136" s="114"/>
      <c r="Q136" s="47"/>
      <c r="R136" s="265"/>
      <c r="S136" s="284"/>
      <c r="T136" s="284"/>
      <c r="U136" s="284"/>
      <c r="V136" s="284"/>
      <c r="W136" s="284"/>
    </row>
    <row r="137" spans="1:23" ht="29.4" customHeight="1" thickBot="1">
      <c r="A137" s="1119"/>
      <c r="B137" s="1122"/>
      <c r="C137" s="1125"/>
      <c r="D137" s="991"/>
      <c r="E137" s="1129"/>
      <c r="F137" s="1129"/>
      <c r="G137" s="136" t="s">
        <v>12</v>
      </c>
      <c r="H137" s="52">
        <f t="shared" ref="H137:M137" si="36">SUM(H134:H136)</f>
        <v>7.5</v>
      </c>
      <c r="I137" s="52">
        <f t="shared" si="36"/>
        <v>7.5</v>
      </c>
      <c r="J137" s="52">
        <f t="shared" si="36"/>
        <v>0</v>
      </c>
      <c r="K137" s="52">
        <f t="shared" si="36"/>
        <v>0</v>
      </c>
      <c r="L137" s="52">
        <f t="shared" si="36"/>
        <v>157.5</v>
      </c>
      <c r="M137" s="52">
        <f t="shared" si="36"/>
        <v>0</v>
      </c>
      <c r="N137" s="117"/>
      <c r="O137" s="99"/>
      <c r="P137" s="100"/>
      <c r="Q137" s="56"/>
      <c r="R137" s="265"/>
      <c r="S137" s="284"/>
      <c r="T137" s="284"/>
      <c r="U137" s="284"/>
      <c r="V137" s="284"/>
      <c r="W137" s="284"/>
    </row>
    <row r="138" spans="1:23" s="280" customFormat="1" ht="21.6" customHeight="1">
      <c r="A138" s="1117"/>
      <c r="B138" s="1120"/>
      <c r="C138" s="1123"/>
      <c r="D138" s="990" t="s">
        <v>136</v>
      </c>
      <c r="E138" s="1130" t="s">
        <v>39</v>
      </c>
      <c r="F138" s="1130" t="s">
        <v>53</v>
      </c>
      <c r="G138" s="303" t="s">
        <v>76</v>
      </c>
      <c r="H138" s="307">
        <f>I138+K138</f>
        <v>0</v>
      </c>
      <c r="I138" s="304">
        <v>0</v>
      </c>
      <c r="J138" s="20"/>
      <c r="K138" s="308">
        <v>0</v>
      </c>
      <c r="L138" s="57">
        <v>0</v>
      </c>
      <c r="M138" s="305">
        <v>0</v>
      </c>
      <c r="N138" s="115" t="s">
        <v>97</v>
      </c>
      <c r="O138" s="90" t="s">
        <v>40</v>
      </c>
      <c r="P138" s="91"/>
      <c r="Q138" s="39"/>
      <c r="R138" s="265"/>
      <c r="S138" s="284"/>
      <c r="T138" s="284"/>
      <c r="U138" s="284"/>
      <c r="V138" s="284"/>
      <c r="W138" s="284"/>
    </row>
    <row r="139" spans="1:23" s="280" customFormat="1" ht="17.399999999999999" customHeight="1">
      <c r="A139" s="1118"/>
      <c r="B139" s="1121"/>
      <c r="C139" s="1124"/>
      <c r="D139" s="1001"/>
      <c r="E139" s="1146"/>
      <c r="F139" s="1131"/>
      <c r="G139" s="40" t="s">
        <v>65</v>
      </c>
      <c r="H139" s="58">
        <f>I139+K139</f>
        <v>54.300000000000004</v>
      </c>
      <c r="I139" s="313">
        <v>53.1</v>
      </c>
      <c r="J139" s="319">
        <v>3.3</v>
      </c>
      <c r="K139" s="60">
        <v>1.2</v>
      </c>
      <c r="L139" s="61">
        <v>309</v>
      </c>
      <c r="M139" s="62">
        <v>310</v>
      </c>
      <c r="N139" s="115" t="s">
        <v>98</v>
      </c>
      <c r="O139" s="94" t="s">
        <v>40</v>
      </c>
      <c r="P139" s="95"/>
      <c r="Q139" s="45"/>
      <c r="R139" s="265"/>
      <c r="S139" s="284"/>
      <c r="T139" s="284"/>
      <c r="U139" s="284"/>
      <c r="V139" s="284"/>
      <c r="W139" s="284"/>
    </row>
    <row r="140" spans="1:23" s="280" customFormat="1" ht="17.399999999999999" customHeight="1">
      <c r="A140" s="1118"/>
      <c r="B140" s="1121"/>
      <c r="C140" s="1124"/>
      <c r="D140" s="1001"/>
      <c r="E140" s="1128"/>
      <c r="F140" s="1132"/>
      <c r="G140" s="16" t="s">
        <v>37</v>
      </c>
      <c r="H140" s="21">
        <f>I140+K140</f>
        <v>0</v>
      </c>
      <c r="I140" s="306">
        <v>0</v>
      </c>
      <c r="J140" s="22"/>
      <c r="K140" s="138">
        <v>0</v>
      </c>
      <c r="L140" s="63">
        <v>0</v>
      </c>
      <c r="M140" s="19">
        <v>0</v>
      </c>
      <c r="N140" s="115" t="s">
        <v>80</v>
      </c>
      <c r="O140" s="113"/>
      <c r="P140" s="114"/>
      <c r="Q140" s="47" t="s">
        <v>40</v>
      </c>
      <c r="R140" s="265"/>
      <c r="S140" s="284"/>
      <c r="T140" s="284"/>
      <c r="U140" s="284"/>
      <c r="V140" s="284"/>
      <c r="W140" s="284"/>
    </row>
    <row r="141" spans="1:23" s="280" customFormat="1" ht="15" customHeight="1" thickBot="1">
      <c r="A141" s="1119"/>
      <c r="B141" s="1122"/>
      <c r="C141" s="1125"/>
      <c r="D141" s="991"/>
      <c r="E141" s="1129"/>
      <c r="F141" s="1129"/>
      <c r="G141" s="136" t="s">
        <v>12</v>
      </c>
      <c r="H141" s="52">
        <f t="shared" ref="H141:M141" si="37">SUM(H138:H140)</f>
        <v>54.300000000000004</v>
      </c>
      <c r="I141" s="52">
        <f t="shared" si="37"/>
        <v>53.1</v>
      </c>
      <c r="J141" s="52">
        <f t="shared" si="37"/>
        <v>3.3</v>
      </c>
      <c r="K141" s="52">
        <f t="shared" si="37"/>
        <v>1.2</v>
      </c>
      <c r="L141" s="52">
        <f t="shared" si="37"/>
        <v>309</v>
      </c>
      <c r="M141" s="52">
        <f t="shared" si="37"/>
        <v>310</v>
      </c>
      <c r="N141" s="117"/>
      <c r="O141" s="99"/>
      <c r="P141" s="100"/>
      <c r="Q141" s="56"/>
      <c r="R141" s="265"/>
      <c r="S141" s="284"/>
      <c r="T141" s="284"/>
      <c r="U141" s="284"/>
      <c r="V141" s="284"/>
      <c r="W141" s="284"/>
    </row>
    <row r="142" spans="1:23">
      <c r="A142" s="1117"/>
      <c r="B142" s="1120"/>
      <c r="C142" s="1123"/>
      <c r="D142" s="990" t="s">
        <v>221</v>
      </c>
      <c r="E142" s="1130" t="s">
        <v>39</v>
      </c>
      <c r="F142" s="1130" t="s">
        <v>53</v>
      </c>
      <c r="G142" s="303" t="s">
        <v>76</v>
      </c>
      <c r="H142" s="307">
        <f>I142+K142</f>
        <v>0</v>
      </c>
      <c r="I142" s="304">
        <v>0</v>
      </c>
      <c r="J142" s="20"/>
      <c r="K142" s="308">
        <v>0</v>
      </c>
      <c r="L142" s="57">
        <v>4.3</v>
      </c>
      <c r="M142" s="305">
        <v>4.3</v>
      </c>
      <c r="N142" s="115" t="s">
        <v>97</v>
      </c>
      <c r="O142" s="90" t="s">
        <v>40</v>
      </c>
      <c r="P142" s="91"/>
      <c r="Q142" s="39"/>
      <c r="R142" s="265"/>
      <c r="S142" s="284"/>
      <c r="T142" s="284"/>
      <c r="U142" s="284"/>
      <c r="V142" s="284"/>
      <c r="W142" s="284"/>
    </row>
    <row r="143" spans="1:23">
      <c r="A143" s="1118"/>
      <c r="B143" s="1121"/>
      <c r="C143" s="1124"/>
      <c r="D143" s="1001"/>
      <c r="E143" s="1146"/>
      <c r="F143" s="1131"/>
      <c r="G143" s="40" t="s">
        <v>65</v>
      </c>
      <c r="H143" s="58">
        <f>I143+K143</f>
        <v>0</v>
      </c>
      <c r="I143" s="313">
        <v>0</v>
      </c>
      <c r="J143" s="319"/>
      <c r="K143" s="60">
        <v>0</v>
      </c>
      <c r="L143" s="61">
        <v>24.2</v>
      </c>
      <c r="M143" s="62">
        <v>24.2</v>
      </c>
      <c r="N143" s="115" t="s">
        <v>98</v>
      </c>
      <c r="O143" s="94"/>
      <c r="P143" s="95" t="s">
        <v>40</v>
      </c>
      <c r="Q143" s="45"/>
      <c r="R143" s="265"/>
      <c r="S143" s="284"/>
      <c r="T143" s="284"/>
      <c r="U143" s="284"/>
      <c r="V143" s="284"/>
      <c r="W143" s="284"/>
    </row>
    <row r="144" spans="1:23">
      <c r="A144" s="1118"/>
      <c r="B144" s="1121"/>
      <c r="C144" s="1124"/>
      <c r="D144" s="1001"/>
      <c r="E144" s="1128"/>
      <c r="F144" s="1132"/>
      <c r="G144" s="16" t="s">
        <v>37</v>
      </c>
      <c r="H144" s="21">
        <f>I144+K144</f>
        <v>0</v>
      </c>
      <c r="I144" s="306">
        <v>0</v>
      </c>
      <c r="J144" s="22"/>
      <c r="K144" s="138">
        <v>0</v>
      </c>
      <c r="L144" s="63">
        <v>0</v>
      </c>
      <c r="M144" s="19">
        <v>0</v>
      </c>
      <c r="N144" s="115" t="s">
        <v>80</v>
      </c>
      <c r="O144" s="113"/>
      <c r="P144" s="114"/>
      <c r="Q144" s="47" t="s">
        <v>40</v>
      </c>
      <c r="R144" s="265"/>
      <c r="S144" s="284"/>
      <c r="T144" s="284"/>
      <c r="U144" s="284"/>
      <c r="V144" s="284"/>
      <c r="W144" s="284"/>
    </row>
    <row r="145" spans="1:23" ht="13.8" thickBot="1">
      <c r="A145" s="1119"/>
      <c r="B145" s="1122"/>
      <c r="C145" s="1125"/>
      <c r="D145" s="991"/>
      <c r="E145" s="1129"/>
      <c r="F145" s="1129"/>
      <c r="G145" s="136" t="s">
        <v>12</v>
      </c>
      <c r="H145" s="52">
        <f t="shared" ref="H145:M145" si="38">SUM(H142:H144)</f>
        <v>0</v>
      </c>
      <c r="I145" s="52">
        <f t="shared" si="38"/>
        <v>0</v>
      </c>
      <c r="J145" s="52">
        <f t="shared" si="38"/>
        <v>0</v>
      </c>
      <c r="K145" s="52">
        <f t="shared" si="38"/>
        <v>0</v>
      </c>
      <c r="L145" s="52">
        <f t="shared" si="38"/>
        <v>28.5</v>
      </c>
      <c r="M145" s="52">
        <f t="shared" si="38"/>
        <v>28.5</v>
      </c>
      <c r="N145" s="117"/>
      <c r="O145" s="99"/>
      <c r="P145" s="100"/>
      <c r="Q145" s="56"/>
      <c r="R145" s="265"/>
      <c r="S145" s="284"/>
      <c r="T145" s="284"/>
      <c r="U145" s="284"/>
      <c r="V145" s="284"/>
      <c r="W145" s="284"/>
    </row>
    <row r="146" spans="1:23" ht="13.8" thickBot="1">
      <c r="A146" s="34" t="s">
        <v>11</v>
      </c>
      <c r="B146" s="118" t="s">
        <v>13</v>
      </c>
      <c r="C146" s="1147" t="s">
        <v>14</v>
      </c>
      <c r="D146" s="1148"/>
      <c r="E146" s="1148"/>
      <c r="F146" s="1148"/>
      <c r="G146" s="1149"/>
      <c r="H146" s="119">
        <f>H55+H59+H63+H67+H71+H75+H80+H84+H88+H108+H92+H96+H100+H104+H113+H117+H121+H125+H129+H133+H145+H137+H141</f>
        <v>1696.85</v>
      </c>
      <c r="I146" s="119">
        <f t="shared" ref="I146:M146" si="39">I55+I59+I63+I67+I71+I75+I80+I84+I88+I108+I92+I96+I100+I104+I113+I117+I121+I125+I129+I133+I145+I137+I141</f>
        <v>367</v>
      </c>
      <c r="J146" s="119">
        <f t="shared" si="39"/>
        <v>19.119999999999997</v>
      </c>
      <c r="K146" s="119">
        <f t="shared" si="39"/>
        <v>1329.85</v>
      </c>
      <c r="L146" s="119">
        <f t="shared" si="39"/>
        <v>11130.1</v>
      </c>
      <c r="M146" s="119">
        <f t="shared" si="39"/>
        <v>10788.5</v>
      </c>
      <c r="N146" s="120"/>
      <c r="O146" s="121"/>
      <c r="P146" s="121"/>
      <c r="Q146" s="122"/>
      <c r="R146" s="284"/>
      <c r="S146" s="284"/>
      <c r="T146" s="284"/>
      <c r="U146" s="284"/>
      <c r="V146" s="284"/>
      <c r="W146" s="284"/>
    </row>
    <row r="147" spans="1:23" ht="13.8" thickBot="1">
      <c r="A147" s="140" t="s">
        <v>11</v>
      </c>
      <c r="B147" s="1154" t="s">
        <v>58</v>
      </c>
      <c r="C147" s="1154"/>
      <c r="D147" s="1154"/>
      <c r="E147" s="1154"/>
      <c r="F147" s="1154"/>
      <c r="G147" s="1155"/>
      <c r="H147" s="141">
        <f t="shared" ref="H147:M147" si="40">H146+H46</f>
        <v>3342.6499999999996</v>
      </c>
      <c r="I147" s="141">
        <f t="shared" si="40"/>
        <v>583.19999999999993</v>
      </c>
      <c r="J147" s="141">
        <f t="shared" si="40"/>
        <v>35.22</v>
      </c>
      <c r="K147" s="141">
        <f t="shared" si="40"/>
        <v>2759.45</v>
      </c>
      <c r="L147" s="141">
        <f t="shared" si="40"/>
        <v>18807.800000000003</v>
      </c>
      <c r="M147" s="141">
        <f t="shared" si="40"/>
        <v>13026.8</v>
      </c>
      <c r="N147" s="142"/>
      <c r="O147" s="142"/>
      <c r="P147" s="142"/>
      <c r="Q147" s="143"/>
      <c r="R147" s="284"/>
      <c r="S147" s="284"/>
      <c r="T147" s="284"/>
      <c r="U147" s="284"/>
      <c r="V147" s="284"/>
      <c r="W147" s="284"/>
    </row>
    <row r="148" spans="1:23" ht="13.8" thickBot="1">
      <c r="A148" s="33" t="s">
        <v>13</v>
      </c>
      <c r="B148" s="1133" t="s">
        <v>137</v>
      </c>
      <c r="C148" s="1133"/>
      <c r="D148" s="1133"/>
      <c r="E148" s="1133"/>
      <c r="F148" s="1133"/>
      <c r="G148" s="1133"/>
      <c r="H148" s="1133"/>
      <c r="I148" s="1133"/>
      <c r="J148" s="1133"/>
      <c r="K148" s="1133"/>
      <c r="L148" s="1133"/>
      <c r="M148" s="1133"/>
      <c r="N148" s="1133"/>
      <c r="O148" s="1133"/>
      <c r="P148" s="1133"/>
      <c r="Q148" s="1134"/>
      <c r="R148" s="284"/>
      <c r="S148" s="284"/>
      <c r="T148" s="284"/>
      <c r="U148" s="284"/>
      <c r="V148" s="284"/>
      <c r="W148" s="284"/>
    </row>
    <row r="149" spans="1:23" ht="13.8" thickBot="1">
      <c r="A149" s="34" t="s">
        <v>13</v>
      </c>
      <c r="B149" s="35" t="s">
        <v>11</v>
      </c>
      <c r="C149" s="1156" t="s">
        <v>138</v>
      </c>
      <c r="D149" s="1157"/>
      <c r="E149" s="1157"/>
      <c r="F149" s="1157"/>
      <c r="G149" s="1157"/>
      <c r="H149" s="1157"/>
      <c r="I149" s="1157"/>
      <c r="J149" s="1157"/>
      <c r="K149" s="1157"/>
      <c r="L149" s="1157"/>
      <c r="M149" s="1157"/>
      <c r="N149" s="1157"/>
      <c r="O149" s="1157"/>
      <c r="P149" s="1157"/>
      <c r="Q149" s="1158"/>
      <c r="R149" s="284"/>
      <c r="S149" s="284"/>
      <c r="T149" s="284"/>
      <c r="U149" s="284"/>
      <c r="V149" s="284"/>
      <c r="W149" s="284"/>
    </row>
    <row r="150" spans="1:23">
      <c r="A150" s="1117" t="s">
        <v>13</v>
      </c>
      <c r="B150" s="1120" t="s">
        <v>11</v>
      </c>
      <c r="C150" s="1123" t="s">
        <v>11</v>
      </c>
      <c r="D150" s="1137" t="s">
        <v>139</v>
      </c>
      <c r="E150" s="1126" t="s">
        <v>39</v>
      </c>
      <c r="F150" s="1130" t="s">
        <v>64</v>
      </c>
      <c r="G150" s="303" t="s">
        <v>76</v>
      </c>
      <c r="H150" s="15">
        <f t="shared" ref="H150:M150" si="41">H155+H160+H164+H168+H173+H177+H181+H185+H189+H193+H197+H202+H206+H210+H214</f>
        <v>260.10000000000002</v>
      </c>
      <c r="I150" s="15">
        <f t="shared" si="41"/>
        <v>22.799999999999997</v>
      </c>
      <c r="J150" s="15">
        <f t="shared" si="41"/>
        <v>0</v>
      </c>
      <c r="K150" s="15">
        <f t="shared" si="41"/>
        <v>237.3</v>
      </c>
      <c r="L150" s="15">
        <f t="shared" si="41"/>
        <v>3616.2</v>
      </c>
      <c r="M150" s="15">
        <f t="shared" si="41"/>
        <v>488.6</v>
      </c>
      <c r="N150" s="70"/>
      <c r="O150" s="90"/>
      <c r="P150" s="91"/>
      <c r="Q150" s="39"/>
      <c r="R150" s="284"/>
      <c r="S150" s="284"/>
      <c r="T150" s="284"/>
      <c r="U150" s="284"/>
      <c r="V150" s="284"/>
      <c r="W150" s="284"/>
    </row>
    <row r="151" spans="1:23">
      <c r="A151" s="1118"/>
      <c r="B151" s="1121"/>
      <c r="C151" s="1124"/>
      <c r="D151" s="1138"/>
      <c r="E151" s="1127"/>
      <c r="F151" s="1131"/>
      <c r="G151" s="40" t="s">
        <v>65</v>
      </c>
      <c r="H151" s="41">
        <f t="shared" ref="H151:M151" si="42">H156+H161+H165+H169+H174+H182+H186+H190+H194+H198+H203+H207+H211+H215</f>
        <v>1893</v>
      </c>
      <c r="I151" s="41">
        <f t="shared" si="42"/>
        <v>140.10000000000002</v>
      </c>
      <c r="J151" s="41">
        <f t="shared" si="42"/>
        <v>10.3</v>
      </c>
      <c r="K151" s="41">
        <f t="shared" si="42"/>
        <v>1752.9</v>
      </c>
      <c r="L151" s="41">
        <f t="shared" si="42"/>
        <v>6922</v>
      </c>
      <c r="M151" s="41">
        <f t="shared" si="42"/>
        <v>1052.3</v>
      </c>
      <c r="N151" s="115"/>
      <c r="O151" s="94"/>
      <c r="P151" s="95"/>
      <c r="Q151" s="45"/>
      <c r="R151" s="284"/>
      <c r="S151" s="284"/>
      <c r="T151" s="284"/>
      <c r="U151" s="284"/>
      <c r="V151" s="284"/>
      <c r="W151" s="284"/>
    </row>
    <row r="152" spans="1:23">
      <c r="A152" s="1118"/>
      <c r="B152" s="1121"/>
      <c r="C152" s="1124"/>
      <c r="D152" s="1138"/>
      <c r="E152" s="1128"/>
      <c r="F152" s="1132"/>
      <c r="G152" s="40" t="s">
        <v>37</v>
      </c>
      <c r="H152" s="41">
        <f t="shared" ref="H152:M152" si="43">H157+H162+H166+H170+H175+H179+H183+H187+H191+H195+H199+H204+H208+H212+H216</f>
        <v>121.89999999999999</v>
      </c>
      <c r="I152" s="41">
        <f t="shared" si="43"/>
        <v>39.9</v>
      </c>
      <c r="J152" s="41">
        <f t="shared" si="43"/>
        <v>2.4000000000000004</v>
      </c>
      <c r="K152" s="41">
        <f t="shared" si="43"/>
        <v>82</v>
      </c>
      <c r="L152" s="41">
        <f t="shared" si="43"/>
        <v>2.6999999999999997</v>
      </c>
      <c r="M152" s="41">
        <f t="shared" si="43"/>
        <v>0.8</v>
      </c>
      <c r="N152" s="115"/>
      <c r="O152" s="113"/>
      <c r="P152" s="114"/>
      <c r="Q152" s="47"/>
      <c r="R152" s="284"/>
      <c r="S152" s="284"/>
      <c r="T152" s="284"/>
      <c r="U152" s="284"/>
      <c r="V152" s="284"/>
      <c r="W152" s="284"/>
    </row>
    <row r="153" spans="1:23" ht="6.6" customHeight="1">
      <c r="A153" s="1118"/>
      <c r="B153" s="1121"/>
      <c r="C153" s="1124"/>
      <c r="D153" s="1138"/>
      <c r="E153" s="1128"/>
      <c r="F153" s="1128"/>
      <c r="G153" s="16"/>
      <c r="H153" s="17"/>
      <c r="I153" s="144"/>
      <c r="J153" s="144"/>
      <c r="K153" s="144"/>
      <c r="L153" s="63"/>
      <c r="M153" s="19"/>
      <c r="N153" s="115"/>
      <c r="O153" s="113"/>
      <c r="P153" s="284"/>
      <c r="Q153" s="47"/>
      <c r="R153" s="284"/>
      <c r="S153" s="284"/>
      <c r="T153" s="284"/>
      <c r="U153" s="284"/>
      <c r="V153" s="284"/>
      <c r="W153" s="284"/>
    </row>
    <row r="154" spans="1:23" ht="13.8" thickBot="1">
      <c r="A154" s="1119"/>
      <c r="B154" s="1122"/>
      <c r="C154" s="1125"/>
      <c r="D154" s="1139"/>
      <c r="E154" s="1129"/>
      <c r="F154" s="1129"/>
      <c r="G154" s="48" t="s">
        <v>12</v>
      </c>
      <c r="H154" s="123">
        <f t="shared" ref="H154:M154" si="44">H150+H151+H152</f>
        <v>2275</v>
      </c>
      <c r="I154" s="69">
        <f t="shared" si="44"/>
        <v>202.80000000000004</v>
      </c>
      <c r="J154" s="69">
        <f>J150+J151+J152</f>
        <v>12.700000000000001</v>
      </c>
      <c r="K154" s="69">
        <f t="shared" si="44"/>
        <v>2072.1999999999998</v>
      </c>
      <c r="L154" s="123">
        <f t="shared" si="44"/>
        <v>10540.900000000001</v>
      </c>
      <c r="M154" s="123">
        <f t="shared" si="44"/>
        <v>1541.7</v>
      </c>
      <c r="N154" s="117"/>
      <c r="O154" s="99"/>
      <c r="P154" s="100"/>
      <c r="Q154" s="56"/>
      <c r="R154" s="284"/>
      <c r="S154" s="284"/>
      <c r="T154" s="284"/>
      <c r="U154" s="284"/>
      <c r="V154" s="284"/>
      <c r="W154" s="284"/>
    </row>
    <row r="155" spans="1:23" ht="13.2" customHeight="1">
      <c r="A155" s="1117"/>
      <c r="B155" s="1120"/>
      <c r="C155" s="1123"/>
      <c r="D155" s="990" t="s">
        <v>140</v>
      </c>
      <c r="E155" s="1126" t="s">
        <v>39</v>
      </c>
      <c r="F155" s="1130" t="s">
        <v>53</v>
      </c>
      <c r="G155" s="303" t="s">
        <v>76</v>
      </c>
      <c r="H155" s="307">
        <f>I155+K155</f>
        <v>37.700000000000003</v>
      </c>
      <c r="I155" s="304">
        <v>0.2</v>
      </c>
      <c r="J155" s="309">
        <v>0</v>
      </c>
      <c r="K155" s="308">
        <v>37.5</v>
      </c>
      <c r="L155" s="57">
        <v>904.2</v>
      </c>
      <c r="M155" s="305">
        <v>0</v>
      </c>
      <c r="N155" s="70" t="s">
        <v>79</v>
      </c>
      <c r="O155" s="90" t="s">
        <v>40</v>
      </c>
      <c r="P155" s="91"/>
      <c r="Q155" s="39"/>
      <c r="R155" s="284"/>
      <c r="S155" s="284"/>
      <c r="T155" s="284"/>
      <c r="U155" s="284"/>
      <c r="V155" s="284"/>
      <c r="W155" s="284"/>
    </row>
    <row r="156" spans="1:23">
      <c r="A156" s="1118"/>
      <c r="B156" s="1121"/>
      <c r="C156" s="1124"/>
      <c r="D156" s="1001"/>
      <c r="E156" s="1127"/>
      <c r="F156" s="1131"/>
      <c r="G156" s="735" t="s">
        <v>65</v>
      </c>
      <c r="H156" s="737">
        <f>I156+K156</f>
        <v>526.5</v>
      </c>
      <c r="I156" s="736">
        <v>6.9</v>
      </c>
      <c r="J156" s="319">
        <v>1.7</v>
      </c>
      <c r="K156" s="738">
        <v>519.6</v>
      </c>
      <c r="L156" s="61">
        <v>1919</v>
      </c>
      <c r="M156" s="62">
        <v>0</v>
      </c>
      <c r="N156" s="115" t="s">
        <v>80</v>
      </c>
      <c r="O156" s="94"/>
      <c r="P156" s="95" t="s">
        <v>40</v>
      </c>
      <c r="Q156" s="45"/>
      <c r="R156" s="284"/>
      <c r="S156" s="284"/>
      <c r="T156" s="284"/>
      <c r="U156" s="284"/>
      <c r="V156" s="284"/>
      <c r="W156" s="284"/>
    </row>
    <row r="157" spans="1:23">
      <c r="A157" s="1118"/>
      <c r="B157" s="1121"/>
      <c r="C157" s="1124"/>
      <c r="D157" s="1001"/>
      <c r="E157" s="1128"/>
      <c r="F157" s="1132"/>
      <c r="G157" s="40" t="s">
        <v>37</v>
      </c>
      <c r="H157" s="58">
        <f>I157+K157</f>
        <v>0.6</v>
      </c>
      <c r="I157" s="313">
        <v>0.6</v>
      </c>
      <c r="J157" s="319">
        <v>0.4</v>
      </c>
      <c r="K157" s="60">
        <v>0</v>
      </c>
      <c r="L157" s="61">
        <v>0.6</v>
      </c>
      <c r="M157" s="62">
        <v>0</v>
      </c>
      <c r="N157" s="115"/>
      <c r="O157" s="113"/>
      <c r="P157" s="114"/>
      <c r="Q157" s="47"/>
      <c r="R157" s="284"/>
      <c r="S157" s="284"/>
      <c r="T157" s="284"/>
      <c r="U157" s="284"/>
      <c r="V157" s="284"/>
      <c r="W157" s="284"/>
    </row>
    <row r="158" spans="1:23">
      <c r="A158" s="1118"/>
      <c r="B158" s="1121"/>
      <c r="C158" s="1124"/>
      <c r="D158" s="1001"/>
      <c r="E158" s="1128"/>
      <c r="F158" s="1128"/>
      <c r="G158" s="16"/>
      <c r="H158" s="21"/>
      <c r="I158" s="18"/>
      <c r="J158" s="22"/>
      <c r="K158" s="23"/>
      <c r="L158" s="63"/>
      <c r="M158" s="19"/>
      <c r="N158" s="115"/>
      <c r="O158" s="113"/>
      <c r="P158" s="284"/>
      <c r="Q158" s="47"/>
      <c r="R158" s="284"/>
      <c r="S158" s="284"/>
      <c r="T158" s="284"/>
      <c r="U158" s="284"/>
      <c r="V158" s="284"/>
      <c r="W158" s="284"/>
    </row>
    <row r="159" spans="1:23" ht="39" customHeight="1" thickBot="1">
      <c r="A159" s="1119"/>
      <c r="B159" s="1122"/>
      <c r="C159" s="1125"/>
      <c r="D159" s="991"/>
      <c r="E159" s="1129"/>
      <c r="F159" s="1129"/>
      <c r="G159" s="48" t="s">
        <v>12</v>
      </c>
      <c r="H159" s="52">
        <f>SUM(H155:H157)</f>
        <v>564.80000000000007</v>
      </c>
      <c r="I159" s="65">
        <f>SUM(I155:I157)</f>
        <v>7.7</v>
      </c>
      <c r="J159" s="66">
        <f>SUM(J155:J157)</f>
        <v>2.1</v>
      </c>
      <c r="K159" s="67">
        <f>SUM(K155:K157)</f>
        <v>557.1</v>
      </c>
      <c r="L159" s="67">
        <f t="shared" ref="L159:M159" si="45">SUM(L155:L157)</f>
        <v>2823.7999999999997</v>
      </c>
      <c r="M159" s="67">
        <f t="shared" si="45"/>
        <v>0</v>
      </c>
      <c r="N159" s="117"/>
      <c r="O159" s="99"/>
      <c r="P159" s="100"/>
      <c r="Q159" s="56"/>
      <c r="R159" s="284"/>
      <c r="S159" s="284"/>
      <c r="T159" s="284"/>
      <c r="U159" s="284"/>
      <c r="V159" s="284"/>
      <c r="W159" s="284"/>
    </row>
    <row r="160" spans="1:23" ht="13.2" customHeight="1">
      <c r="A160" s="1117"/>
      <c r="B160" s="1120"/>
      <c r="C160" s="1123"/>
      <c r="D160" s="990" t="s">
        <v>141</v>
      </c>
      <c r="E160" s="1126" t="s">
        <v>39</v>
      </c>
      <c r="F160" s="1130" t="s">
        <v>53</v>
      </c>
      <c r="G160" s="303" t="s">
        <v>76</v>
      </c>
      <c r="H160" s="307">
        <f>I160+K160</f>
        <v>15.6</v>
      </c>
      <c r="I160" s="304">
        <v>0.4</v>
      </c>
      <c r="J160" s="309">
        <v>0</v>
      </c>
      <c r="K160" s="308">
        <v>15.2</v>
      </c>
      <c r="L160" s="57">
        <v>364.4</v>
      </c>
      <c r="M160" s="305">
        <v>242.9</v>
      </c>
      <c r="N160" s="70" t="s">
        <v>79</v>
      </c>
      <c r="O160" s="90" t="s">
        <v>40</v>
      </c>
      <c r="P160" s="91"/>
      <c r="Q160" s="39"/>
      <c r="R160" s="284"/>
      <c r="S160" s="284"/>
      <c r="T160" s="284"/>
      <c r="U160" s="284"/>
      <c r="V160" s="284"/>
      <c r="W160" s="284"/>
    </row>
    <row r="161" spans="1:23">
      <c r="A161" s="1118"/>
      <c r="B161" s="1121"/>
      <c r="C161" s="1124"/>
      <c r="D161" s="1001"/>
      <c r="E161" s="1127"/>
      <c r="F161" s="1131"/>
      <c r="G161" s="40" t="s">
        <v>65</v>
      </c>
      <c r="H161" s="58">
        <f>I161+K161</f>
        <v>4.2</v>
      </c>
      <c r="I161" s="313">
        <v>0.2</v>
      </c>
      <c r="J161" s="319">
        <v>0.1</v>
      </c>
      <c r="K161" s="60">
        <v>4</v>
      </c>
      <c r="L161" s="61">
        <v>336.5</v>
      </c>
      <c r="M161" s="62">
        <v>337.3</v>
      </c>
      <c r="N161" s="115" t="s">
        <v>80</v>
      </c>
      <c r="O161" s="94"/>
      <c r="P161" s="95" t="s">
        <v>40</v>
      </c>
      <c r="Q161" s="45"/>
      <c r="R161" s="284"/>
      <c r="S161" s="284"/>
      <c r="T161" s="284"/>
      <c r="U161" s="284"/>
      <c r="V161" s="284"/>
      <c r="W161" s="284"/>
    </row>
    <row r="162" spans="1:23">
      <c r="A162" s="1118"/>
      <c r="B162" s="1121"/>
      <c r="C162" s="1124"/>
      <c r="D162" s="1001"/>
      <c r="E162" s="1128"/>
      <c r="F162" s="1132"/>
      <c r="G162" s="40" t="s">
        <v>37</v>
      </c>
      <c r="H162" s="58">
        <f>I162+K162</f>
        <v>0.3</v>
      </c>
      <c r="I162" s="313">
        <v>0.3</v>
      </c>
      <c r="J162" s="319">
        <v>0.2</v>
      </c>
      <c r="K162" s="60">
        <v>0</v>
      </c>
      <c r="L162" s="61">
        <v>0.8</v>
      </c>
      <c r="M162" s="62">
        <v>0.8</v>
      </c>
      <c r="N162" s="115"/>
      <c r="O162" s="113"/>
      <c r="P162" s="114"/>
      <c r="Q162" s="47"/>
      <c r="R162" s="284"/>
      <c r="S162" s="284"/>
      <c r="T162" s="284"/>
      <c r="U162" s="284"/>
      <c r="V162" s="284"/>
      <c r="W162" s="284"/>
    </row>
    <row r="163" spans="1:23" ht="13.8" thickBot="1">
      <c r="A163" s="1119"/>
      <c r="B163" s="1122"/>
      <c r="C163" s="1125"/>
      <c r="D163" s="991"/>
      <c r="E163" s="1129"/>
      <c r="F163" s="1129"/>
      <c r="G163" s="48" t="s">
        <v>12</v>
      </c>
      <c r="H163" s="52">
        <f>H160+H161+H162</f>
        <v>20.100000000000001</v>
      </c>
      <c r="I163" s="65">
        <f>SUM(I160:I162)</f>
        <v>0.90000000000000013</v>
      </c>
      <c r="J163" s="66">
        <f>SUM(J160:J162)</f>
        <v>0.30000000000000004</v>
      </c>
      <c r="K163" s="67">
        <f>SUM(K160:K162)</f>
        <v>19.2</v>
      </c>
      <c r="L163" s="67">
        <f>SUM(L160:L162)</f>
        <v>701.69999999999993</v>
      </c>
      <c r="M163" s="67">
        <f>SUM(M160:M162)</f>
        <v>581</v>
      </c>
      <c r="N163" s="117"/>
      <c r="O163" s="99"/>
      <c r="P163" s="100"/>
      <c r="Q163" s="56"/>
      <c r="R163" s="284"/>
      <c r="S163" s="284"/>
      <c r="T163" s="284"/>
      <c r="U163" s="284"/>
      <c r="V163" s="284"/>
      <c r="W163" s="284"/>
    </row>
    <row r="164" spans="1:23">
      <c r="A164" s="1117"/>
      <c r="B164" s="1120"/>
      <c r="C164" s="1123"/>
      <c r="D164" s="990" t="s">
        <v>142</v>
      </c>
      <c r="E164" s="1126" t="s">
        <v>39</v>
      </c>
      <c r="F164" s="1130" t="s">
        <v>96</v>
      </c>
      <c r="G164" s="303" t="s">
        <v>76</v>
      </c>
      <c r="H164" s="58">
        <f>I164+K164</f>
        <v>69.3</v>
      </c>
      <c r="I164" s="304">
        <v>1.3</v>
      </c>
      <c r="J164" s="309">
        <v>0</v>
      </c>
      <c r="K164" s="308">
        <v>68</v>
      </c>
      <c r="L164" s="57">
        <v>1529</v>
      </c>
      <c r="M164" s="305">
        <v>0</v>
      </c>
      <c r="N164" s="70" t="s">
        <v>79</v>
      </c>
      <c r="O164" s="90" t="s">
        <v>40</v>
      </c>
      <c r="P164" s="91"/>
      <c r="Q164" s="39"/>
      <c r="R164" s="284"/>
      <c r="S164" s="284"/>
      <c r="T164" s="284"/>
      <c r="U164" s="284"/>
      <c r="V164" s="284"/>
      <c r="W164" s="284"/>
    </row>
    <row r="165" spans="1:23">
      <c r="A165" s="1118"/>
      <c r="B165" s="1121"/>
      <c r="C165" s="1124"/>
      <c r="D165" s="1001"/>
      <c r="E165" s="1127"/>
      <c r="F165" s="1131"/>
      <c r="G165" s="355" t="s">
        <v>65</v>
      </c>
      <c r="H165" s="58">
        <f>I165+K165</f>
        <v>476.3</v>
      </c>
      <c r="I165" s="313">
        <v>11.5</v>
      </c>
      <c r="J165" s="339">
        <v>3.9</v>
      </c>
      <c r="K165" s="60">
        <v>464.8</v>
      </c>
      <c r="L165" s="61">
        <v>1295.7</v>
      </c>
      <c r="M165" s="62">
        <v>0</v>
      </c>
      <c r="N165" s="115" t="s">
        <v>80</v>
      </c>
      <c r="O165" s="94"/>
      <c r="P165" s="95" t="s">
        <v>40</v>
      </c>
      <c r="Q165" s="45"/>
      <c r="R165" s="284"/>
      <c r="S165" s="284"/>
      <c r="T165" s="284"/>
      <c r="U165" s="284"/>
      <c r="V165" s="284"/>
      <c r="W165" s="284"/>
    </row>
    <row r="166" spans="1:23">
      <c r="A166" s="1118"/>
      <c r="B166" s="1121"/>
      <c r="C166" s="1124"/>
      <c r="D166" s="1001"/>
      <c r="E166" s="1128"/>
      <c r="F166" s="1132"/>
      <c r="G166" s="40" t="s">
        <v>37</v>
      </c>
      <c r="H166" s="58">
        <f>I166+K166</f>
        <v>0.3</v>
      </c>
      <c r="I166" s="313">
        <v>0.3</v>
      </c>
      <c r="J166" s="319">
        <v>0.2</v>
      </c>
      <c r="K166" s="60">
        <v>0</v>
      </c>
      <c r="L166" s="61">
        <v>0.9</v>
      </c>
      <c r="M166" s="62">
        <v>0</v>
      </c>
      <c r="N166" s="115"/>
      <c r="O166" s="113"/>
      <c r="P166" s="114"/>
      <c r="Q166" s="47"/>
      <c r="R166" s="284"/>
      <c r="S166" s="284"/>
      <c r="T166" s="284"/>
      <c r="U166" s="284"/>
      <c r="V166" s="284"/>
      <c r="W166" s="284"/>
    </row>
    <row r="167" spans="1:23" ht="13.8" thickBot="1">
      <c r="A167" s="1119"/>
      <c r="B167" s="1122"/>
      <c r="C167" s="1125"/>
      <c r="D167" s="991"/>
      <c r="E167" s="1129"/>
      <c r="F167" s="1129"/>
      <c r="G167" s="48" t="s">
        <v>12</v>
      </c>
      <c r="H167" s="52">
        <f t="shared" ref="H167:M167" si="46">SUM(H164:H166)</f>
        <v>545.9</v>
      </c>
      <c r="I167" s="65">
        <f t="shared" si="46"/>
        <v>13.100000000000001</v>
      </c>
      <c r="J167" s="66">
        <f t="shared" si="46"/>
        <v>4.0999999999999996</v>
      </c>
      <c r="K167" s="67">
        <f t="shared" si="46"/>
        <v>532.79999999999995</v>
      </c>
      <c r="L167" s="68">
        <f t="shared" si="46"/>
        <v>2825.6</v>
      </c>
      <c r="M167" s="69">
        <f t="shared" si="46"/>
        <v>0</v>
      </c>
      <c r="N167" s="117"/>
      <c r="O167" s="99"/>
      <c r="P167" s="100"/>
      <c r="Q167" s="56"/>
      <c r="R167" s="284"/>
      <c r="S167" s="284"/>
      <c r="T167" s="284"/>
      <c r="U167" s="284"/>
      <c r="V167" s="284"/>
      <c r="W167" s="284"/>
    </row>
    <row r="168" spans="1:23">
      <c r="A168" s="1117"/>
      <c r="B168" s="1120"/>
      <c r="C168" s="1123"/>
      <c r="D168" s="990" t="s">
        <v>143</v>
      </c>
      <c r="E168" s="1126" t="s">
        <v>39</v>
      </c>
      <c r="F168" s="1130" t="s">
        <v>96</v>
      </c>
      <c r="G168" s="303" t="s">
        <v>76</v>
      </c>
      <c r="H168" s="307">
        <f>I168+K168</f>
        <v>0</v>
      </c>
      <c r="I168" s="304">
        <v>0</v>
      </c>
      <c r="J168" s="20"/>
      <c r="K168" s="308">
        <v>0</v>
      </c>
      <c r="L168" s="57">
        <v>130</v>
      </c>
      <c r="M168" s="305">
        <v>37.200000000000003</v>
      </c>
      <c r="N168" s="70" t="s">
        <v>125</v>
      </c>
      <c r="O168" s="90"/>
      <c r="P168" s="91" t="s">
        <v>40</v>
      </c>
      <c r="Q168" s="39"/>
      <c r="R168" s="284"/>
      <c r="S168" s="284"/>
      <c r="T168" s="284"/>
      <c r="U168" s="284"/>
      <c r="V168" s="284"/>
      <c r="W168" s="284"/>
    </row>
    <row r="169" spans="1:23">
      <c r="A169" s="1118"/>
      <c r="B169" s="1121"/>
      <c r="C169" s="1124"/>
      <c r="D169" s="1001"/>
      <c r="E169" s="1127"/>
      <c r="F169" s="1131"/>
      <c r="G169" s="40" t="s">
        <v>65</v>
      </c>
      <c r="H169" s="58">
        <f>I169+K169</f>
        <v>0</v>
      </c>
      <c r="I169" s="313">
        <v>0</v>
      </c>
      <c r="J169" s="59"/>
      <c r="K169" s="60">
        <v>0</v>
      </c>
      <c r="L169" s="61">
        <v>0</v>
      </c>
      <c r="M169" s="62">
        <v>0</v>
      </c>
      <c r="N169" s="115" t="s">
        <v>97</v>
      </c>
      <c r="O169" s="94"/>
      <c r="P169" s="95" t="s">
        <v>40</v>
      </c>
      <c r="Q169" s="45"/>
      <c r="R169" s="284"/>
      <c r="S169" s="284"/>
      <c r="T169" s="284"/>
      <c r="U169" s="284"/>
      <c r="V169" s="284"/>
      <c r="W169" s="284"/>
    </row>
    <row r="170" spans="1:23">
      <c r="A170" s="1118"/>
      <c r="B170" s="1121"/>
      <c r="C170" s="1124"/>
      <c r="D170" s="1001"/>
      <c r="E170" s="1128"/>
      <c r="F170" s="1132"/>
      <c r="G170" s="40" t="s">
        <v>37</v>
      </c>
      <c r="H170" s="58">
        <f>I170+K170</f>
        <v>0</v>
      </c>
      <c r="I170" s="125"/>
      <c r="J170" s="59"/>
      <c r="K170" s="97"/>
      <c r="L170" s="61"/>
      <c r="M170" s="62"/>
      <c r="N170" s="115" t="s">
        <v>98</v>
      </c>
      <c r="O170" s="113"/>
      <c r="P170" s="114" t="s">
        <v>40</v>
      </c>
      <c r="Q170" s="47"/>
      <c r="R170" s="284"/>
      <c r="S170" s="284"/>
      <c r="T170" s="284"/>
      <c r="U170" s="284"/>
      <c r="V170" s="284"/>
      <c r="W170" s="284"/>
    </row>
    <row r="171" spans="1:23">
      <c r="A171" s="1118"/>
      <c r="B171" s="1121"/>
      <c r="C171" s="1124"/>
      <c r="D171" s="1001"/>
      <c r="E171" s="1128"/>
      <c r="F171" s="1128"/>
      <c r="G171" s="16"/>
      <c r="H171" s="21"/>
      <c r="I171" s="18"/>
      <c r="J171" s="22"/>
      <c r="K171" s="23"/>
      <c r="L171" s="63"/>
      <c r="M171" s="19"/>
      <c r="N171" s="115" t="s">
        <v>79</v>
      </c>
      <c r="O171" s="113"/>
      <c r="P171" s="114"/>
      <c r="Q171" s="47" t="s">
        <v>40</v>
      </c>
      <c r="R171" s="284"/>
      <c r="S171" s="284"/>
      <c r="T171" s="284"/>
      <c r="U171" s="284"/>
      <c r="V171" s="284"/>
      <c r="W171" s="284"/>
    </row>
    <row r="172" spans="1:23" ht="27" thickBot="1">
      <c r="A172" s="1119"/>
      <c r="B172" s="1122"/>
      <c r="C172" s="1125"/>
      <c r="D172" s="991"/>
      <c r="E172" s="1129"/>
      <c r="F172" s="1129"/>
      <c r="G172" s="48" t="s">
        <v>12</v>
      </c>
      <c r="H172" s="52">
        <f t="shared" ref="H172:M172" si="47">SUM(H168:H170)</f>
        <v>0</v>
      </c>
      <c r="I172" s="65">
        <f t="shared" si="47"/>
        <v>0</v>
      </c>
      <c r="J172" s="66">
        <f t="shared" si="47"/>
        <v>0</v>
      </c>
      <c r="K172" s="67">
        <f t="shared" si="47"/>
        <v>0</v>
      </c>
      <c r="L172" s="68">
        <f t="shared" si="47"/>
        <v>130</v>
      </c>
      <c r="M172" s="69">
        <f t="shared" si="47"/>
        <v>37.200000000000003</v>
      </c>
      <c r="N172" s="126" t="s">
        <v>144</v>
      </c>
      <c r="O172" s="99"/>
      <c r="P172" s="100"/>
      <c r="Q172" s="56"/>
      <c r="R172" s="284"/>
      <c r="S172" s="284"/>
      <c r="T172" s="284"/>
      <c r="U172" s="284"/>
      <c r="V172" s="284"/>
      <c r="W172" s="284"/>
    </row>
    <row r="173" spans="1:23">
      <c r="A173" s="1117"/>
      <c r="B173" s="1120"/>
      <c r="C173" s="1123"/>
      <c r="D173" s="990" t="s">
        <v>145</v>
      </c>
      <c r="E173" s="1126" t="s">
        <v>39</v>
      </c>
      <c r="F173" s="1130" t="s">
        <v>118</v>
      </c>
      <c r="G173" s="303" t="s">
        <v>76</v>
      </c>
      <c r="H173" s="307">
        <f>I173+K173</f>
        <v>62.6</v>
      </c>
      <c r="I173" s="304">
        <v>20</v>
      </c>
      <c r="J173" s="309">
        <v>0</v>
      </c>
      <c r="K173" s="308">
        <v>42.6</v>
      </c>
      <c r="L173" s="57">
        <v>40.1</v>
      </c>
      <c r="M173" s="305">
        <v>0</v>
      </c>
      <c r="N173" s="70" t="s">
        <v>80</v>
      </c>
      <c r="O173" s="90"/>
      <c r="P173" s="91" t="s">
        <v>40</v>
      </c>
      <c r="Q173" s="39"/>
      <c r="R173" s="284"/>
      <c r="S173" s="284"/>
      <c r="T173" s="284"/>
      <c r="U173" s="284"/>
      <c r="V173" s="284"/>
      <c r="W173" s="284"/>
    </row>
    <row r="174" spans="1:23">
      <c r="A174" s="1118"/>
      <c r="B174" s="1121"/>
      <c r="C174" s="1124"/>
      <c r="D174" s="1001"/>
      <c r="E174" s="1127"/>
      <c r="F174" s="1131"/>
      <c r="G174" s="40" t="s">
        <v>65</v>
      </c>
      <c r="H174" s="58">
        <f>I174+K174</f>
        <v>354.6</v>
      </c>
      <c r="I174" s="313">
        <v>115.7</v>
      </c>
      <c r="J174" s="319">
        <v>2.8</v>
      </c>
      <c r="K174" s="60">
        <v>238.9</v>
      </c>
      <c r="L174" s="61">
        <v>226</v>
      </c>
      <c r="M174" s="62">
        <v>0</v>
      </c>
      <c r="N174" s="115"/>
      <c r="O174" s="94"/>
      <c r="P174" s="95"/>
      <c r="Q174" s="45"/>
      <c r="R174" s="284"/>
      <c r="S174" s="284"/>
      <c r="T174" s="284"/>
      <c r="U174" s="284"/>
      <c r="V174" s="284"/>
      <c r="W174" s="284"/>
    </row>
    <row r="175" spans="1:23">
      <c r="A175" s="1118"/>
      <c r="B175" s="1121"/>
      <c r="C175" s="1124"/>
      <c r="D175" s="1001"/>
      <c r="E175" s="1128"/>
      <c r="F175" s="1132"/>
      <c r="G175" s="40" t="s">
        <v>37</v>
      </c>
      <c r="H175" s="58">
        <f>I175+K175</f>
        <v>0.4</v>
      </c>
      <c r="I175" s="313">
        <v>0.4</v>
      </c>
      <c r="J175" s="319">
        <v>0.3</v>
      </c>
      <c r="K175" s="60">
        <v>0</v>
      </c>
      <c r="L175" s="61">
        <v>0.4</v>
      </c>
      <c r="M175" s="62">
        <v>0</v>
      </c>
      <c r="N175" s="115"/>
      <c r="O175" s="113"/>
      <c r="P175" s="114"/>
      <c r="Q175" s="47"/>
      <c r="R175" s="284"/>
      <c r="S175" s="284"/>
      <c r="T175" s="284"/>
      <c r="U175" s="284"/>
      <c r="V175" s="284"/>
      <c r="W175" s="284"/>
    </row>
    <row r="176" spans="1:23" ht="19.95" customHeight="1" thickBot="1">
      <c r="A176" s="1119"/>
      <c r="B176" s="1122"/>
      <c r="C176" s="1125"/>
      <c r="D176" s="991"/>
      <c r="E176" s="1129"/>
      <c r="F176" s="1129"/>
      <c r="G176" s="48" t="s">
        <v>12</v>
      </c>
      <c r="H176" s="52">
        <f>SUM(H173:H175)</f>
        <v>417.6</v>
      </c>
      <c r="I176" s="65">
        <f>SUM(I173:I175)</f>
        <v>136.1</v>
      </c>
      <c r="J176" s="66">
        <f>SUM(J173:J175)</f>
        <v>3.0999999999999996</v>
      </c>
      <c r="K176" s="67">
        <f>SUM(K173:K175)</f>
        <v>281.5</v>
      </c>
      <c r="L176" s="67">
        <f t="shared" ref="L176:M176" si="48">SUM(L173:L175)</f>
        <v>266.5</v>
      </c>
      <c r="M176" s="67">
        <f t="shared" si="48"/>
        <v>0</v>
      </c>
      <c r="N176" s="117"/>
      <c r="O176" s="99"/>
      <c r="P176" s="100"/>
      <c r="Q176" s="56"/>
      <c r="R176" s="284"/>
      <c r="S176" s="284"/>
      <c r="T176" s="284"/>
      <c r="U176" s="284"/>
      <c r="V176" s="284"/>
      <c r="W176" s="284"/>
    </row>
    <row r="177" spans="1:23" ht="13.2" customHeight="1">
      <c r="A177" s="145"/>
      <c r="B177" s="146"/>
      <c r="C177" s="277"/>
      <c r="D177" s="945" t="s">
        <v>146</v>
      </c>
      <c r="E177" s="1126" t="s">
        <v>39</v>
      </c>
      <c r="F177" s="364" t="s">
        <v>147</v>
      </c>
      <c r="G177" s="147" t="s">
        <v>76</v>
      </c>
      <c r="H177" s="148">
        <f>I177+K177</f>
        <v>0</v>
      </c>
      <c r="I177" s="149">
        <v>0</v>
      </c>
      <c r="J177" s="150"/>
      <c r="K177" s="151">
        <v>0</v>
      </c>
      <c r="L177" s="57">
        <v>82</v>
      </c>
      <c r="M177" s="344">
        <v>82</v>
      </c>
      <c r="N177" s="70" t="s">
        <v>125</v>
      </c>
      <c r="O177" s="152" t="s">
        <v>40</v>
      </c>
      <c r="P177" s="153"/>
      <c r="Q177" s="154"/>
      <c r="R177" s="284"/>
      <c r="S177" s="284"/>
      <c r="T177" s="284"/>
      <c r="U177" s="284"/>
      <c r="V177" s="284"/>
      <c r="W177" s="284"/>
    </row>
    <row r="178" spans="1:23">
      <c r="A178" s="322"/>
      <c r="B178" s="323"/>
      <c r="C178" s="324"/>
      <c r="D178" s="968"/>
      <c r="E178" s="1127"/>
      <c r="F178" s="362"/>
      <c r="G178" s="155" t="s">
        <v>65</v>
      </c>
      <c r="H178" s="156">
        <f>I178+K178</f>
        <v>0</v>
      </c>
      <c r="I178" s="157">
        <v>0</v>
      </c>
      <c r="J178" s="158"/>
      <c r="K178" s="159">
        <v>0</v>
      </c>
      <c r="L178" s="81">
        <v>464</v>
      </c>
      <c r="M178" s="345">
        <v>464</v>
      </c>
      <c r="N178" s="115" t="s">
        <v>97</v>
      </c>
      <c r="O178" s="160" t="s">
        <v>40</v>
      </c>
      <c r="P178" s="161"/>
      <c r="Q178" s="162"/>
      <c r="R178" s="284"/>
      <c r="S178" s="284"/>
      <c r="T178" s="284"/>
      <c r="U178" s="284"/>
      <c r="V178" s="284"/>
      <c r="W178" s="284"/>
    </row>
    <row r="179" spans="1:23">
      <c r="A179" s="322"/>
      <c r="B179" s="323"/>
      <c r="C179" s="324"/>
      <c r="D179" s="968"/>
      <c r="E179" s="1128"/>
      <c r="F179" s="362"/>
      <c r="G179" s="163" t="s">
        <v>37</v>
      </c>
      <c r="H179" s="164">
        <f>I179+K179</f>
        <v>24.9</v>
      </c>
      <c r="I179" s="387">
        <v>24.9</v>
      </c>
      <c r="J179" s="165"/>
      <c r="K179" s="166">
        <v>0</v>
      </c>
      <c r="L179" s="61">
        <v>0</v>
      </c>
      <c r="M179" s="167">
        <v>0</v>
      </c>
      <c r="N179" s="115" t="s">
        <v>98</v>
      </c>
      <c r="O179" s="168"/>
      <c r="P179" s="169" t="s">
        <v>40</v>
      </c>
      <c r="Q179" s="170"/>
      <c r="R179" s="284"/>
      <c r="S179" s="284"/>
      <c r="T179" s="284"/>
      <c r="U179" s="284"/>
      <c r="V179" s="284"/>
      <c r="W179" s="284"/>
    </row>
    <row r="180" spans="1:23" ht="13.8" thickBot="1">
      <c r="A180" s="171"/>
      <c r="B180" s="172"/>
      <c r="C180" s="173"/>
      <c r="D180" s="946"/>
      <c r="E180" s="1129"/>
      <c r="F180" s="365"/>
      <c r="G180" s="48" t="s">
        <v>12</v>
      </c>
      <c r="H180" s="174">
        <f t="shared" ref="H180:M180" si="49">H177+H178+H179</f>
        <v>24.9</v>
      </c>
      <c r="I180" s="174">
        <f t="shared" si="49"/>
        <v>24.9</v>
      </c>
      <c r="J180" s="174">
        <f t="shared" si="49"/>
        <v>0</v>
      </c>
      <c r="K180" s="174">
        <f t="shared" si="49"/>
        <v>0</v>
      </c>
      <c r="L180" s="174">
        <f t="shared" si="49"/>
        <v>546</v>
      </c>
      <c r="M180" s="174">
        <f t="shared" si="49"/>
        <v>546</v>
      </c>
      <c r="N180" s="117" t="s">
        <v>80</v>
      </c>
      <c r="O180" s="99"/>
      <c r="P180" s="100"/>
      <c r="Q180" s="56" t="s">
        <v>40</v>
      </c>
      <c r="R180" s="284"/>
      <c r="S180" s="284"/>
      <c r="T180" s="284"/>
      <c r="U180" s="284"/>
      <c r="V180" s="284"/>
      <c r="W180" s="284"/>
    </row>
    <row r="181" spans="1:23" ht="13.2" customHeight="1">
      <c r="A181" s="1117"/>
      <c r="B181" s="1120"/>
      <c r="C181" s="1123"/>
      <c r="D181" s="990" t="s">
        <v>148</v>
      </c>
      <c r="E181" s="1126" t="s">
        <v>39</v>
      </c>
      <c r="F181" s="1130" t="s">
        <v>118</v>
      </c>
      <c r="G181" s="303" t="s">
        <v>76</v>
      </c>
      <c r="H181" s="307">
        <f>I181+K181</f>
        <v>11.3</v>
      </c>
      <c r="I181" s="304">
        <v>0</v>
      </c>
      <c r="J181" s="309">
        <v>0</v>
      </c>
      <c r="K181" s="308">
        <v>11.3</v>
      </c>
      <c r="L181" s="57">
        <v>0</v>
      </c>
      <c r="M181" s="305">
        <v>0</v>
      </c>
      <c r="N181" s="115" t="s">
        <v>80</v>
      </c>
      <c r="O181" s="90" t="s">
        <v>40</v>
      </c>
      <c r="P181" s="91"/>
      <c r="Q181" s="39"/>
      <c r="R181" s="284"/>
      <c r="S181" s="284"/>
      <c r="T181" s="284"/>
      <c r="U181" s="284"/>
      <c r="V181" s="284"/>
      <c r="W181" s="284"/>
    </row>
    <row r="182" spans="1:23">
      <c r="A182" s="1118"/>
      <c r="B182" s="1121"/>
      <c r="C182" s="1124"/>
      <c r="D182" s="1001"/>
      <c r="E182" s="1127"/>
      <c r="F182" s="1131"/>
      <c r="G182" s="40" t="s">
        <v>65</v>
      </c>
      <c r="H182" s="58">
        <f>I182+K182</f>
        <v>63.8</v>
      </c>
      <c r="I182" s="313">
        <v>0</v>
      </c>
      <c r="J182" s="319">
        <v>0</v>
      </c>
      <c r="K182" s="60">
        <v>63.8</v>
      </c>
      <c r="L182" s="61">
        <v>0</v>
      </c>
      <c r="M182" s="62">
        <v>0</v>
      </c>
      <c r="N182" s="115"/>
      <c r="O182" s="113"/>
      <c r="P182" s="95"/>
      <c r="Q182" s="45"/>
      <c r="R182" s="284"/>
      <c r="S182" s="284"/>
      <c r="T182" s="284"/>
      <c r="U182" s="284"/>
      <c r="V182" s="284"/>
      <c r="W182" s="284"/>
    </row>
    <row r="183" spans="1:23">
      <c r="A183" s="1118"/>
      <c r="B183" s="1121"/>
      <c r="C183" s="1124"/>
      <c r="D183" s="1001"/>
      <c r="E183" s="1128"/>
      <c r="F183" s="1132"/>
      <c r="G183" s="40" t="s">
        <v>37</v>
      </c>
      <c r="H183" s="58">
        <f>I183+K183</f>
        <v>0</v>
      </c>
      <c r="I183" s="313">
        <v>0</v>
      </c>
      <c r="J183" s="319">
        <v>0</v>
      </c>
      <c r="K183" s="60">
        <v>0</v>
      </c>
      <c r="L183" s="61">
        <v>0</v>
      </c>
      <c r="M183" s="62">
        <v>0</v>
      </c>
      <c r="N183" s="284"/>
      <c r="O183" s="175"/>
      <c r="P183" s="114"/>
      <c r="Q183" s="47"/>
      <c r="R183" s="284"/>
      <c r="S183" s="284"/>
      <c r="T183" s="284"/>
      <c r="U183" s="284"/>
      <c r="V183" s="284"/>
      <c r="W183" s="284"/>
    </row>
    <row r="184" spans="1:23" ht="13.8" thickBot="1">
      <c r="A184" s="1119"/>
      <c r="B184" s="1122"/>
      <c r="C184" s="1125"/>
      <c r="D184" s="991"/>
      <c r="E184" s="1129"/>
      <c r="F184" s="1129"/>
      <c r="G184" s="48" t="s">
        <v>12</v>
      </c>
      <c r="H184" s="52">
        <f t="shared" ref="H184:M184" si="50">SUM(H181:H183)</f>
        <v>75.099999999999994</v>
      </c>
      <c r="I184" s="65">
        <f t="shared" si="50"/>
        <v>0</v>
      </c>
      <c r="J184" s="66">
        <f t="shared" si="50"/>
        <v>0</v>
      </c>
      <c r="K184" s="67">
        <f t="shared" si="50"/>
        <v>75.099999999999994</v>
      </c>
      <c r="L184" s="68">
        <f t="shared" si="50"/>
        <v>0</v>
      </c>
      <c r="M184" s="69">
        <f t="shared" si="50"/>
        <v>0</v>
      </c>
      <c r="N184" s="117"/>
      <c r="O184" s="99"/>
      <c r="P184" s="100"/>
      <c r="Q184" s="56"/>
      <c r="R184" s="284"/>
      <c r="S184" s="284"/>
      <c r="T184" s="284"/>
      <c r="U184" s="284"/>
      <c r="V184" s="284"/>
      <c r="W184" s="284"/>
    </row>
    <row r="185" spans="1:23">
      <c r="A185" s="1117"/>
      <c r="B185" s="1120"/>
      <c r="C185" s="1123"/>
      <c r="D185" s="990" t="s">
        <v>222</v>
      </c>
      <c r="E185" s="1126" t="s">
        <v>39</v>
      </c>
      <c r="F185" s="1130" t="s">
        <v>53</v>
      </c>
      <c r="G185" s="303" t="s">
        <v>76</v>
      </c>
      <c r="H185" s="307">
        <f>I185+K185</f>
        <v>0</v>
      </c>
      <c r="I185" s="304">
        <v>0</v>
      </c>
      <c r="J185" s="20"/>
      <c r="K185" s="308">
        <v>0</v>
      </c>
      <c r="L185" s="57">
        <v>0</v>
      </c>
      <c r="M185" s="305">
        <v>0</v>
      </c>
      <c r="N185" s="70"/>
      <c r="O185" s="90"/>
      <c r="P185" s="91"/>
      <c r="Q185" s="39"/>
      <c r="R185" s="284"/>
      <c r="S185" s="284"/>
      <c r="T185" s="284"/>
      <c r="U185" s="284"/>
      <c r="V185" s="284"/>
      <c r="W185" s="284"/>
    </row>
    <row r="186" spans="1:23">
      <c r="A186" s="1118"/>
      <c r="B186" s="1121"/>
      <c r="C186" s="1124"/>
      <c r="D186" s="1001"/>
      <c r="E186" s="1127"/>
      <c r="F186" s="1131"/>
      <c r="G186" s="40" t="s">
        <v>65</v>
      </c>
      <c r="H186" s="58">
        <f>I186+K186</f>
        <v>0</v>
      </c>
      <c r="I186" s="313">
        <v>0</v>
      </c>
      <c r="J186" s="59"/>
      <c r="K186" s="60">
        <v>0</v>
      </c>
      <c r="L186" s="61">
        <v>0</v>
      </c>
      <c r="M186" s="62">
        <v>0</v>
      </c>
      <c r="N186" s="115"/>
      <c r="O186" s="94"/>
      <c r="P186" s="95"/>
      <c r="Q186" s="45"/>
      <c r="R186" s="284"/>
      <c r="S186" s="284"/>
      <c r="T186" s="284"/>
      <c r="U186" s="284"/>
      <c r="V186" s="284"/>
      <c r="W186" s="284"/>
    </row>
    <row r="187" spans="1:23">
      <c r="A187" s="1118"/>
      <c r="B187" s="1121"/>
      <c r="C187" s="1124"/>
      <c r="D187" s="1001"/>
      <c r="E187" s="1128"/>
      <c r="F187" s="1132"/>
      <c r="G187" s="40" t="s">
        <v>37</v>
      </c>
      <c r="H187" s="58">
        <f>I187+K187</f>
        <v>0</v>
      </c>
      <c r="I187" s="125"/>
      <c r="J187" s="59"/>
      <c r="K187" s="97"/>
      <c r="L187" s="61"/>
      <c r="M187" s="62"/>
      <c r="N187" s="115"/>
      <c r="O187" s="113"/>
      <c r="P187" s="114"/>
      <c r="Q187" s="47"/>
      <c r="R187" s="284"/>
      <c r="S187" s="284"/>
      <c r="T187" s="284"/>
      <c r="U187" s="284"/>
      <c r="V187" s="284"/>
      <c r="W187" s="284"/>
    </row>
    <row r="188" spans="1:23" ht="13.8" thickBot="1">
      <c r="A188" s="1119"/>
      <c r="B188" s="1122"/>
      <c r="C188" s="1125"/>
      <c r="D188" s="991"/>
      <c r="E188" s="1129"/>
      <c r="F188" s="1129"/>
      <c r="G188" s="48" t="s">
        <v>12</v>
      </c>
      <c r="H188" s="52">
        <f t="shared" ref="H188:M188" si="51">SUM(H185:H187)</f>
        <v>0</v>
      </c>
      <c r="I188" s="65">
        <f t="shared" si="51"/>
        <v>0</v>
      </c>
      <c r="J188" s="66">
        <f t="shared" si="51"/>
        <v>0</v>
      </c>
      <c r="K188" s="67">
        <f t="shared" si="51"/>
        <v>0</v>
      </c>
      <c r="L188" s="68">
        <f t="shared" si="51"/>
        <v>0</v>
      </c>
      <c r="M188" s="69">
        <f t="shared" si="51"/>
        <v>0</v>
      </c>
      <c r="N188" s="117"/>
      <c r="O188" s="99"/>
      <c r="P188" s="100"/>
      <c r="Q188" s="56"/>
      <c r="R188" s="284"/>
      <c r="S188" s="284"/>
      <c r="T188" s="284"/>
      <c r="U188" s="284"/>
      <c r="V188" s="284"/>
      <c r="W188" s="284"/>
    </row>
    <row r="189" spans="1:23">
      <c r="A189" s="1117"/>
      <c r="B189" s="1120"/>
      <c r="C189" s="1123"/>
      <c r="D189" s="990" t="s">
        <v>225</v>
      </c>
      <c r="E189" s="1126" t="s">
        <v>39</v>
      </c>
      <c r="F189" s="1130" t="s">
        <v>149</v>
      </c>
      <c r="G189" s="303" t="s">
        <v>76</v>
      </c>
      <c r="H189" s="307">
        <f>I189+K189</f>
        <v>0</v>
      </c>
      <c r="I189" s="304">
        <v>0</v>
      </c>
      <c r="J189" s="20"/>
      <c r="K189" s="308">
        <v>0</v>
      </c>
      <c r="L189" s="57">
        <v>340</v>
      </c>
      <c r="M189" s="305">
        <v>0</v>
      </c>
      <c r="N189" s="70" t="s">
        <v>98</v>
      </c>
      <c r="O189" s="90" t="s">
        <v>40</v>
      </c>
      <c r="P189" s="91"/>
      <c r="Q189" s="39"/>
      <c r="R189" s="284"/>
      <c r="S189" s="284"/>
      <c r="T189" s="284"/>
      <c r="U189" s="284"/>
      <c r="V189" s="284"/>
      <c r="W189" s="284"/>
    </row>
    <row r="190" spans="1:23">
      <c r="A190" s="1118"/>
      <c r="B190" s="1121"/>
      <c r="C190" s="1124"/>
      <c r="D190" s="1001"/>
      <c r="E190" s="1127"/>
      <c r="F190" s="1131"/>
      <c r="G190" s="40" t="s">
        <v>65</v>
      </c>
      <c r="H190" s="58">
        <f>I190+K190</f>
        <v>0</v>
      </c>
      <c r="I190" s="313">
        <v>0</v>
      </c>
      <c r="J190" s="59"/>
      <c r="K190" s="60">
        <v>0</v>
      </c>
      <c r="L190" s="61">
        <v>1923</v>
      </c>
      <c r="M190" s="62">
        <v>0</v>
      </c>
      <c r="N190" s="115" t="s">
        <v>150</v>
      </c>
      <c r="O190" s="94">
        <v>10</v>
      </c>
      <c r="P190" s="95"/>
      <c r="Q190" s="45"/>
      <c r="R190" s="284"/>
      <c r="S190" s="284"/>
      <c r="T190" s="284"/>
      <c r="U190" s="284"/>
      <c r="V190" s="284"/>
      <c r="W190" s="284"/>
    </row>
    <row r="191" spans="1:23">
      <c r="A191" s="1118"/>
      <c r="B191" s="1121"/>
      <c r="C191" s="1124"/>
      <c r="D191" s="1001"/>
      <c r="E191" s="1128"/>
      <c r="F191" s="1132"/>
      <c r="G191" s="40" t="s">
        <v>37</v>
      </c>
      <c r="H191" s="58">
        <f>I191+K191</f>
        <v>0</v>
      </c>
      <c r="I191" s="125"/>
      <c r="J191" s="59"/>
      <c r="K191" s="97"/>
      <c r="L191" s="61">
        <v>0</v>
      </c>
      <c r="M191" s="62">
        <v>0</v>
      </c>
      <c r="N191" s="115"/>
      <c r="O191" s="113"/>
      <c r="P191" s="114"/>
      <c r="Q191" s="47"/>
      <c r="R191" s="284"/>
      <c r="S191" s="284"/>
      <c r="T191" s="284"/>
      <c r="U191" s="284"/>
      <c r="V191" s="284"/>
      <c r="W191" s="284"/>
    </row>
    <row r="192" spans="1:23" ht="13.8" thickBot="1">
      <c r="A192" s="1119"/>
      <c r="B192" s="1122"/>
      <c r="C192" s="1125"/>
      <c r="D192" s="991"/>
      <c r="E192" s="1129"/>
      <c r="F192" s="1129"/>
      <c r="G192" s="48" t="s">
        <v>12</v>
      </c>
      <c r="H192" s="52">
        <f t="shared" ref="H192:M192" si="52">SUM(H189:H191)</f>
        <v>0</v>
      </c>
      <c r="I192" s="65">
        <f t="shared" si="52"/>
        <v>0</v>
      </c>
      <c r="J192" s="66">
        <f t="shared" si="52"/>
        <v>0</v>
      </c>
      <c r="K192" s="67">
        <f t="shared" si="52"/>
        <v>0</v>
      </c>
      <c r="L192" s="68">
        <f t="shared" si="52"/>
        <v>2263</v>
      </c>
      <c r="M192" s="69">
        <f t="shared" si="52"/>
        <v>0</v>
      </c>
      <c r="N192" s="117"/>
      <c r="O192" s="99"/>
      <c r="P192" s="176"/>
      <c r="Q192" s="56"/>
      <c r="R192" s="284"/>
      <c r="S192" s="284"/>
      <c r="T192" s="284"/>
      <c r="U192" s="284"/>
      <c r="V192" s="284"/>
      <c r="W192" s="284"/>
    </row>
    <row r="193" spans="1:23">
      <c r="A193" s="1117"/>
      <c r="B193" s="1120"/>
      <c r="C193" s="1123"/>
      <c r="D193" s="990" t="s">
        <v>151</v>
      </c>
      <c r="E193" s="1126" t="s">
        <v>39</v>
      </c>
      <c r="F193" s="1130" t="s">
        <v>53</v>
      </c>
      <c r="G193" s="303" t="s">
        <v>76</v>
      </c>
      <c r="H193" s="307">
        <f>I193+K193</f>
        <v>47.4</v>
      </c>
      <c r="I193" s="304">
        <v>0.4</v>
      </c>
      <c r="J193" s="20"/>
      <c r="K193" s="308">
        <v>47</v>
      </c>
      <c r="L193" s="57">
        <v>1.6</v>
      </c>
      <c r="M193" s="305">
        <v>0</v>
      </c>
      <c r="N193" s="115" t="s">
        <v>98</v>
      </c>
      <c r="O193" s="113" t="s">
        <v>40</v>
      </c>
      <c r="P193" s="91"/>
      <c r="Q193" s="39"/>
      <c r="R193" s="284"/>
      <c r="S193" s="284"/>
      <c r="T193" s="284"/>
      <c r="U193" s="284"/>
      <c r="V193" s="284"/>
      <c r="W193" s="284"/>
    </row>
    <row r="194" spans="1:23">
      <c r="A194" s="1118"/>
      <c r="B194" s="1121"/>
      <c r="C194" s="1124"/>
      <c r="D194" s="1001"/>
      <c r="E194" s="1127"/>
      <c r="F194" s="1131"/>
      <c r="G194" s="40" t="s">
        <v>65</v>
      </c>
      <c r="H194" s="58">
        <f>I194+K194</f>
        <v>268</v>
      </c>
      <c r="I194" s="313">
        <v>0</v>
      </c>
      <c r="J194" s="59"/>
      <c r="K194" s="60">
        <v>268</v>
      </c>
      <c r="L194" s="61">
        <v>8</v>
      </c>
      <c r="M194" s="62">
        <v>0</v>
      </c>
      <c r="N194" s="115" t="s">
        <v>80</v>
      </c>
      <c r="O194" s="94"/>
      <c r="P194" s="95" t="s">
        <v>40</v>
      </c>
      <c r="Q194" s="45"/>
      <c r="R194" s="284"/>
      <c r="S194" s="284"/>
      <c r="T194" s="284"/>
      <c r="U194" s="284"/>
      <c r="V194" s="284"/>
      <c r="W194" s="284"/>
    </row>
    <row r="195" spans="1:23">
      <c r="A195" s="1118"/>
      <c r="B195" s="1121"/>
      <c r="C195" s="1124"/>
      <c r="D195" s="1001"/>
      <c r="E195" s="1128"/>
      <c r="F195" s="1132"/>
      <c r="G195" s="40" t="s">
        <v>37</v>
      </c>
      <c r="H195" s="58">
        <f>I195+K195</f>
        <v>0</v>
      </c>
      <c r="I195" s="313">
        <v>0</v>
      </c>
      <c r="J195" s="319"/>
      <c r="K195" s="60">
        <v>0</v>
      </c>
      <c r="L195" s="61">
        <v>0</v>
      </c>
      <c r="M195" s="62">
        <v>0</v>
      </c>
      <c r="N195" s="115"/>
      <c r="O195" s="113"/>
      <c r="P195" s="114"/>
      <c r="Q195" s="47"/>
      <c r="R195" s="284"/>
      <c r="S195" s="284"/>
      <c r="T195" s="284"/>
      <c r="U195" s="284"/>
      <c r="V195" s="284"/>
      <c r="W195" s="284"/>
    </row>
    <row r="196" spans="1:23" ht="13.8" thickBot="1">
      <c r="A196" s="1119"/>
      <c r="B196" s="1122"/>
      <c r="C196" s="1125"/>
      <c r="D196" s="991"/>
      <c r="E196" s="1129"/>
      <c r="F196" s="1129"/>
      <c r="G196" s="48" t="s">
        <v>12</v>
      </c>
      <c r="H196" s="52">
        <f t="shared" ref="H196:M196" si="53">SUM(H193:H195)</f>
        <v>315.39999999999998</v>
      </c>
      <c r="I196" s="65">
        <f t="shared" si="53"/>
        <v>0.4</v>
      </c>
      <c r="J196" s="66">
        <f t="shared" si="53"/>
        <v>0</v>
      </c>
      <c r="K196" s="67">
        <f t="shared" si="53"/>
        <v>315</v>
      </c>
      <c r="L196" s="67">
        <f t="shared" si="53"/>
        <v>9.6</v>
      </c>
      <c r="M196" s="69">
        <f t="shared" si="53"/>
        <v>0</v>
      </c>
      <c r="N196" s="117"/>
      <c r="O196" s="99"/>
      <c r="P196" s="100"/>
      <c r="Q196" s="56"/>
      <c r="R196" s="284"/>
      <c r="S196" s="284"/>
      <c r="T196" s="284"/>
      <c r="U196" s="284"/>
      <c r="V196" s="284"/>
      <c r="W196" s="284"/>
    </row>
    <row r="197" spans="1:23">
      <c r="A197" s="1117"/>
      <c r="B197" s="1120"/>
      <c r="C197" s="1123"/>
      <c r="D197" s="990" t="s">
        <v>152</v>
      </c>
      <c r="E197" s="1126" t="s">
        <v>39</v>
      </c>
      <c r="F197" s="1130" t="s">
        <v>118</v>
      </c>
      <c r="G197" s="303" t="s">
        <v>76</v>
      </c>
      <c r="H197" s="307">
        <f>I197+K197</f>
        <v>0</v>
      </c>
      <c r="I197" s="304">
        <v>0</v>
      </c>
      <c r="J197" s="20"/>
      <c r="K197" s="308">
        <v>0</v>
      </c>
      <c r="L197" s="57">
        <v>7.5</v>
      </c>
      <c r="M197" s="305">
        <v>7.5</v>
      </c>
      <c r="N197" s="70" t="s">
        <v>98</v>
      </c>
      <c r="O197" s="90" t="s">
        <v>40</v>
      </c>
      <c r="P197" s="91"/>
      <c r="Q197" s="39"/>
      <c r="R197" s="284"/>
      <c r="S197" s="284"/>
      <c r="T197" s="284"/>
      <c r="U197" s="284"/>
      <c r="V197" s="284"/>
      <c r="W197" s="284"/>
    </row>
    <row r="198" spans="1:23">
      <c r="A198" s="1118"/>
      <c r="B198" s="1121"/>
      <c r="C198" s="1124"/>
      <c r="D198" s="1001"/>
      <c r="E198" s="1127"/>
      <c r="F198" s="1131"/>
      <c r="G198" s="40" t="s">
        <v>65</v>
      </c>
      <c r="H198" s="58">
        <f>I198+K198</f>
        <v>0</v>
      </c>
      <c r="I198" s="313">
        <v>0</v>
      </c>
      <c r="J198" s="59"/>
      <c r="K198" s="60">
        <v>0</v>
      </c>
      <c r="L198" s="61">
        <v>43</v>
      </c>
      <c r="M198" s="62">
        <v>43</v>
      </c>
      <c r="N198" s="115" t="s">
        <v>79</v>
      </c>
      <c r="O198" s="94" t="s">
        <v>40</v>
      </c>
      <c r="P198" s="95"/>
      <c r="Q198" s="45"/>
      <c r="R198" s="284"/>
      <c r="S198" s="284"/>
      <c r="T198" s="284"/>
      <c r="U198" s="284"/>
      <c r="V198" s="284"/>
      <c r="W198" s="284"/>
    </row>
    <row r="199" spans="1:23">
      <c r="A199" s="1118"/>
      <c r="B199" s="1121"/>
      <c r="C199" s="1124"/>
      <c r="D199" s="1001"/>
      <c r="E199" s="1128"/>
      <c r="F199" s="1132"/>
      <c r="G199" s="40" t="s">
        <v>37</v>
      </c>
      <c r="H199" s="58">
        <f>I199+K199</f>
        <v>0</v>
      </c>
      <c r="I199" s="313">
        <v>0</v>
      </c>
      <c r="J199" s="319"/>
      <c r="K199" s="60">
        <v>0</v>
      </c>
      <c r="L199" s="61">
        <v>0</v>
      </c>
      <c r="M199" s="62">
        <v>0</v>
      </c>
      <c r="N199" s="115" t="s">
        <v>80</v>
      </c>
      <c r="O199" s="113"/>
      <c r="P199" s="114"/>
      <c r="Q199" s="47" t="s">
        <v>40</v>
      </c>
      <c r="R199" s="284"/>
      <c r="S199" s="284"/>
      <c r="T199" s="284"/>
      <c r="U199" s="284"/>
      <c r="V199" s="284"/>
      <c r="W199" s="284"/>
    </row>
    <row r="200" spans="1:23">
      <c r="A200" s="1118"/>
      <c r="B200" s="1121"/>
      <c r="C200" s="1124"/>
      <c r="D200" s="1001"/>
      <c r="E200" s="1128"/>
      <c r="F200" s="1128"/>
      <c r="G200" s="16"/>
      <c r="H200" s="21"/>
      <c r="I200" s="18"/>
      <c r="J200" s="22"/>
      <c r="K200" s="23"/>
      <c r="L200" s="63"/>
      <c r="M200" s="19"/>
      <c r="N200" s="115"/>
      <c r="O200" s="113"/>
      <c r="P200" s="114"/>
      <c r="Q200" s="47"/>
      <c r="R200" s="284"/>
      <c r="S200" s="284"/>
      <c r="T200" s="284"/>
      <c r="U200" s="284"/>
      <c r="V200" s="284"/>
      <c r="W200" s="284"/>
    </row>
    <row r="201" spans="1:23" ht="28.95" customHeight="1" thickBot="1">
      <c r="A201" s="1119"/>
      <c r="B201" s="1122"/>
      <c r="C201" s="1125"/>
      <c r="D201" s="991"/>
      <c r="E201" s="1129"/>
      <c r="F201" s="1129"/>
      <c r="G201" s="48" t="s">
        <v>12</v>
      </c>
      <c r="H201" s="52">
        <f t="shared" ref="H201:M201" si="54">SUM(H197:H199)</f>
        <v>0</v>
      </c>
      <c r="I201" s="65">
        <f t="shared" si="54"/>
        <v>0</v>
      </c>
      <c r="J201" s="66">
        <f t="shared" si="54"/>
        <v>0</v>
      </c>
      <c r="K201" s="67">
        <f t="shared" si="54"/>
        <v>0</v>
      </c>
      <c r="L201" s="67">
        <f t="shared" si="54"/>
        <v>50.5</v>
      </c>
      <c r="M201" s="67">
        <f t="shared" si="54"/>
        <v>50.5</v>
      </c>
      <c r="N201" s="117"/>
      <c r="O201" s="99"/>
      <c r="P201" s="100"/>
      <c r="Q201" s="56"/>
      <c r="R201" s="284"/>
      <c r="S201" s="284"/>
      <c r="T201" s="284"/>
      <c r="U201" s="284"/>
      <c r="V201" s="284"/>
      <c r="W201" s="284"/>
    </row>
    <row r="202" spans="1:23">
      <c r="A202" s="1117"/>
      <c r="B202" s="1120"/>
      <c r="C202" s="1123"/>
      <c r="D202" s="990" t="s">
        <v>153</v>
      </c>
      <c r="E202" s="1126" t="s">
        <v>39</v>
      </c>
      <c r="F202" s="1130" t="s">
        <v>149</v>
      </c>
      <c r="G202" s="303" t="s">
        <v>76</v>
      </c>
      <c r="H202" s="307">
        <f>I202+K202</f>
        <v>0</v>
      </c>
      <c r="I202" s="304">
        <v>0</v>
      </c>
      <c r="J202" s="20"/>
      <c r="K202" s="308">
        <v>0</v>
      </c>
      <c r="L202" s="57">
        <v>100</v>
      </c>
      <c r="M202" s="305">
        <v>119</v>
      </c>
      <c r="N202" s="70" t="s">
        <v>98</v>
      </c>
      <c r="O202" s="90" t="s">
        <v>40</v>
      </c>
      <c r="P202" s="91"/>
      <c r="Q202" s="39"/>
      <c r="R202" s="284"/>
      <c r="S202" s="284"/>
      <c r="T202" s="284"/>
      <c r="U202" s="284"/>
      <c r="V202" s="284"/>
      <c r="W202" s="284"/>
    </row>
    <row r="203" spans="1:23">
      <c r="A203" s="1118"/>
      <c r="B203" s="1121"/>
      <c r="C203" s="1124"/>
      <c r="D203" s="1001"/>
      <c r="E203" s="1127"/>
      <c r="F203" s="1131"/>
      <c r="G203" s="40" t="s">
        <v>65</v>
      </c>
      <c r="H203" s="58">
        <f>I203+K203</f>
        <v>0</v>
      </c>
      <c r="I203" s="313">
        <v>0</v>
      </c>
      <c r="J203" s="59"/>
      <c r="K203" s="60">
        <v>0</v>
      </c>
      <c r="L203" s="61">
        <v>671</v>
      </c>
      <c r="M203" s="62">
        <v>672</v>
      </c>
      <c r="N203" s="115" t="s">
        <v>80</v>
      </c>
      <c r="O203" s="94"/>
      <c r="P203" s="95"/>
      <c r="Q203" s="45" t="s">
        <v>40</v>
      </c>
      <c r="R203" s="284"/>
      <c r="S203" s="284"/>
      <c r="T203" s="284"/>
      <c r="U203" s="284"/>
      <c r="V203" s="284"/>
      <c r="W203" s="284"/>
    </row>
    <row r="204" spans="1:23">
      <c r="A204" s="1118"/>
      <c r="B204" s="1121"/>
      <c r="C204" s="1124"/>
      <c r="D204" s="1001"/>
      <c r="E204" s="1128"/>
      <c r="F204" s="1132"/>
      <c r="G204" s="40" t="s">
        <v>37</v>
      </c>
      <c r="H204" s="58">
        <f>I204+K204</f>
        <v>0</v>
      </c>
      <c r="I204" s="313">
        <v>0</v>
      </c>
      <c r="J204" s="59"/>
      <c r="K204" s="60">
        <v>0</v>
      </c>
      <c r="L204" s="61">
        <v>0</v>
      </c>
      <c r="M204" s="62">
        <v>0</v>
      </c>
      <c r="N204" s="115"/>
      <c r="O204" s="113"/>
      <c r="P204" s="114"/>
      <c r="Q204" s="47"/>
      <c r="R204" s="284"/>
      <c r="S204" s="284"/>
      <c r="T204" s="284"/>
      <c r="U204" s="284"/>
      <c r="V204" s="284"/>
      <c r="W204" s="284"/>
    </row>
    <row r="205" spans="1:23" ht="13.8" thickBot="1">
      <c r="A205" s="1119"/>
      <c r="B205" s="1122"/>
      <c r="C205" s="1125"/>
      <c r="D205" s="991"/>
      <c r="E205" s="1129"/>
      <c r="F205" s="1129"/>
      <c r="G205" s="48" t="s">
        <v>12</v>
      </c>
      <c r="H205" s="52">
        <f t="shared" ref="H205:M205" si="55">SUM(H202:H204)</f>
        <v>0</v>
      </c>
      <c r="I205" s="65">
        <f t="shared" si="55"/>
        <v>0</v>
      </c>
      <c r="J205" s="66">
        <f t="shared" si="55"/>
        <v>0</v>
      </c>
      <c r="K205" s="67">
        <f t="shared" si="55"/>
        <v>0</v>
      </c>
      <c r="L205" s="67">
        <f t="shared" si="55"/>
        <v>771</v>
      </c>
      <c r="M205" s="67">
        <f t="shared" si="55"/>
        <v>791</v>
      </c>
      <c r="N205" s="117"/>
      <c r="O205" s="99"/>
      <c r="P205" s="100"/>
      <c r="Q205" s="56"/>
      <c r="R205" s="284"/>
      <c r="S205" s="284"/>
      <c r="T205" s="284"/>
      <c r="U205" s="284"/>
      <c r="V205" s="284"/>
      <c r="W205" s="284"/>
    </row>
    <row r="206" spans="1:23">
      <c r="A206" s="1117"/>
      <c r="B206" s="1120"/>
      <c r="C206" s="1123"/>
      <c r="D206" s="990" t="s">
        <v>154</v>
      </c>
      <c r="E206" s="1126" t="s">
        <v>39</v>
      </c>
      <c r="F206" s="1130" t="s">
        <v>149</v>
      </c>
      <c r="G206" s="303" t="s">
        <v>76</v>
      </c>
      <c r="H206" s="307">
        <f>I206+K206</f>
        <v>0</v>
      </c>
      <c r="I206" s="304">
        <v>0</v>
      </c>
      <c r="J206" s="20"/>
      <c r="K206" s="308">
        <v>0</v>
      </c>
      <c r="L206" s="57">
        <v>0</v>
      </c>
      <c r="M206" s="305">
        <v>0</v>
      </c>
      <c r="N206" s="70"/>
      <c r="O206" s="90"/>
      <c r="P206" s="91"/>
      <c r="Q206" s="39"/>
      <c r="R206" s="284"/>
      <c r="S206" s="284"/>
      <c r="T206" s="284"/>
      <c r="U206" s="284"/>
      <c r="V206" s="284"/>
      <c r="W206" s="284"/>
    </row>
    <row r="207" spans="1:23">
      <c r="A207" s="1118"/>
      <c r="B207" s="1121"/>
      <c r="C207" s="1124"/>
      <c r="D207" s="1001"/>
      <c r="E207" s="1127"/>
      <c r="F207" s="1131"/>
      <c r="G207" s="40" t="s">
        <v>65</v>
      </c>
      <c r="H207" s="58">
        <f>I207+K207</f>
        <v>0</v>
      </c>
      <c r="I207" s="313">
        <v>0</v>
      </c>
      <c r="J207" s="59"/>
      <c r="K207" s="60">
        <v>0</v>
      </c>
      <c r="L207" s="61">
        <v>0</v>
      </c>
      <c r="M207" s="62">
        <v>0</v>
      </c>
      <c r="N207" s="115"/>
      <c r="O207" s="94"/>
      <c r="P207" s="95"/>
      <c r="Q207" s="45"/>
      <c r="R207" s="284"/>
      <c r="S207" s="284"/>
      <c r="T207" s="284"/>
      <c r="U207" s="284"/>
      <c r="V207" s="284"/>
      <c r="W207" s="284"/>
    </row>
    <row r="208" spans="1:23">
      <c r="A208" s="1118"/>
      <c r="B208" s="1121"/>
      <c r="C208" s="1124"/>
      <c r="D208" s="1001"/>
      <c r="E208" s="1128"/>
      <c r="F208" s="1132"/>
      <c r="G208" s="40" t="s">
        <v>37</v>
      </c>
      <c r="H208" s="58">
        <f>I208+K208</f>
        <v>0</v>
      </c>
      <c r="I208" s="313">
        <v>0</v>
      </c>
      <c r="J208" s="319"/>
      <c r="K208" s="60">
        <v>0</v>
      </c>
      <c r="L208" s="61"/>
      <c r="M208" s="62"/>
      <c r="N208" s="115"/>
      <c r="O208" s="113"/>
      <c r="P208" s="114"/>
      <c r="Q208" s="47"/>
      <c r="R208" s="284"/>
      <c r="S208" s="284"/>
      <c r="T208" s="284"/>
      <c r="U208" s="284"/>
      <c r="V208" s="284"/>
      <c r="W208" s="284"/>
    </row>
    <row r="209" spans="1:23" ht="13.8" thickBot="1">
      <c r="A209" s="1119"/>
      <c r="B209" s="1122"/>
      <c r="C209" s="1125"/>
      <c r="D209" s="991"/>
      <c r="E209" s="1129"/>
      <c r="F209" s="1129"/>
      <c r="G209" s="48" t="s">
        <v>12</v>
      </c>
      <c r="H209" s="52">
        <f t="shared" ref="H209:M209" si="56">SUM(H206:H208)</f>
        <v>0</v>
      </c>
      <c r="I209" s="65">
        <f t="shared" si="56"/>
        <v>0</v>
      </c>
      <c r="J209" s="66">
        <f t="shared" si="56"/>
        <v>0</v>
      </c>
      <c r="K209" s="67">
        <f t="shared" si="56"/>
        <v>0</v>
      </c>
      <c r="L209" s="68">
        <f t="shared" si="56"/>
        <v>0</v>
      </c>
      <c r="M209" s="69">
        <f t="shared" si="56"/>
        <v>0</v>
      </c>
      <c r="N209" s="117"/>
      <c r="O209" s="99"/>
      <c r="P209" s="100"/>
      <c r="Q209" s="56"/>
      <c r="R209" s="284"/>
      <c r="S209" s="284"/>
      <c r="T209" s="284"/>
      <c r="U209" s="284"/>
      <c r="V209" s="284"/>
      <c r="W209" s="284"/>
    </row>
    <row r="210" spans="1:23" ht="13.2" customHeight="1">
      <c r="A210" s="145"/>
      <c r="B210" s="177"/>
      <c r="C210" s="178"/>
      <c r="D210" s="1159" t="s">
        <v>155</v>
      </c>
      <c r="E210" s="342" t="s">
        <v>39</v>
      </c>
      <c r="F210" s="179" t="s">
        <v>90</v>
      </c>
      <c r="G210" s="180" t="s">
        <v>76</v>
      </c>
      <c r="H210" s="148">
        <f>I210+K210</f>
        <v>16.2</v>
      </c>
      <c r="I210" s="346">
        <v>0.5</v>
      </c>
      <c r="J210" s="346">
        <v>0</v>
      </c>
      <c r="K210" s="57">
        <v>15.7</v>
      </c>
      <c r="L210" s="344">
        <v>110.3</v>
      </c>
      <c r="M210" s="181">
        <v>0</v>
      </c>
      <c r="N210" s="182" t="s">
        <v>80</v>
      </c>
      <c r="O210" s="183"/>
      <c r="P210" s="184" t="s">
        <v>40</v>
      </c>
      <c r="Q210" s="185"/>
      <c r="R210" s="284"/>
      <c r="S210" s="284"/>
      <c r="T210" s="284"/>
      <c r="U210" s="284"/>
      <c r="V210" s="284"/>
      <c r="W210" s="284"/>
    </row>
    <row r="211" spans="1:23">
      <c r="A211" s="322"/>
      <c r="B211" s="186"/>
      <c r="C211" s="1162"/>
      <c r="D211" s="1160"/>
      <c r="E211" s="341"/>
      <c r="F211" s="187"/>
      <c r="G211" s="188" t="s">
        <v>65</v>
      </c>
      <c r="H211" s="156">
        <f>I211+K211</f>
        <v>199.60000000000002</v>
      </c>
      <c r="I211" s="347">
        <v>5.8</v>
      </c>
      <c r="J211" s="347">
        <v>1.8</v>
      </c>
      <c r="K211" s="81">
        <v>193.8</v>
      </c>
      <c r="L211" s="345">
        <v>413.2</v>
      </c>
      <c r="M211" s="189">
        <v>0</v>
      </c>
      <c r="N211" s="190"/>
      <c r="O211" s="191"/>
      <c r="P211" s="192"/>
      <c r="Q211" s="193"/>
      <c r="R211" s="284"/>
      <c r="S211" s="284"/>
      <c r="T211" s="284"/>
      <c r="U211" s="284"/>
      <c r="V211" s="284"/>
      <c r="W211" s="284"/>
    </row>
    <row r="212" spans="1:23">
      <c r="A212" s="322"/>
      <c r="B212" s="186"/>
      <c r="C212" s="1163"/>
      <c r="D212" s="1160"/>
      <c r="E212" s="341"/>
      <c r="F212" s="187"/>
      <c r="G212" s="163" t="s">
        <v>37</v>
      </c>
      <c r="H212" s="164">
        <f>I212+K212</f>
        <v>0.3</v>
      </c>
      <c r="I212" s="194">
        <v>0.3</v>
      </c>
      <c r="J212" s="194">
        <v>0.2</v>
      </c>
      <c r="K212" s="61">
        <v>0</v>
      </c>
      <c r="L212" s="167">
        <v>0</v>
      </c>
      <c r="M212" s="116">
        <v>0</v>
      </c>
      <c r="N212" s="195"/>
      <c r="O212" s="196"/>
      <c r="P212" s="197"/>
      <c r="Q212" s="198"/>
      <c r="R212" s="284"/>
      <c r="S212" s="284"/>
      <c r="T212" s="284"/>
      <c r="U212" s="284"/>
      <c r="V212" s="284"/>
      <c r="W212" s="284"/>
    </row>
    <row r="213" spans="1:23" ht="21.6" customHeight="1" thickBot="1">
      <c r="A213" s="171"/>
      <c r="B213" s="199"/>
      <c r="C213" s="1164"/>
      <c r="D213" s="1161"/>
      <c r="E213" s="343"/>
      <c r="F213" s="200"/>
      <c r="G213" s="201" t="s">
        <v>12</v>
      </c>
      <c r="H213" s="174">
        <f>H210+H211+H212</f>
        <v>216.10000000000002</v>
      </c>
      <c r="I213" s="174">
        <f t="shared" ref="I213:M213" si="57">I210+I211+I212</f>
        <v>6.6</v>
      </c>
      <c r="J213" s="174">
        <f t="shared" si="57"/>
        <v>2</v>
      </c>
      <c r="K213" s="174">
        <f t="shared" si="57"/>
        <v>209.5</v>
      </c>
      <c r="L213" s="174">
        <f t="shared" si="57"/>
        <v>523.5</v>
      </c>
      <c r="M213" s="174">
        <f t="shared" si="57"/>
        <v>0</v>
      </c>
      <c r="N213" s="325"/>
      <c r="O213" s="54"/>
      <c r="P213" s="202"/>
      <c r="Q213" s="101"/>
      <c r="R213" s="284"/>
      <c r="S213" s="284"/>
      <c r="T213" s="284"/>
      <c r="U213" s="284"/>
      <c r="V213" s="284"/>
      <c r="W213" s="284"/>
    </row>
    <row r="214" spans="1:23">
      <c r="A214" s="1117"/>
      <c r="B214" s="1120"/>
      <c r="C214" s="1123"/>
      <c r="D214" s="990" t="s">
        <v>156</v>
      </c>
      <c r="E214" s="1126" t="s">
        <v>39</v>
      </c>
      <c r="F214" s="1130" t="s">
        <v>149</v>
      </c>
      <c r="G214" s="303" t="s">
        <v>76</v>
      </c>
      <c r="H214" s="307">
        <f>I214+K214</f>
        <v>0</v>
      </c>
      <c r="I214" s="304">
        <v>0</v>
      </c>
      <c r="J214" s="20"/>
      <c r="K214" s="308">
        <v>0</v>
      </c>
      <c r="L214" s="57">
        <v>7.1</v>
      </c>
      <c r="M214" s="305">
        <v>0</v>
      </c>
      <c r="N214" s="182" t="s">
        <v>80</v>
      </c>
      <c r="O214" s="183"/>
      <c r="P214" s="184" t="s">
        <v>40</v>
      </c>
      <c r="Q214" s="185"/>
      <c r="R214" s="284"/>
      <c r="S214" s="284"/>
      <c r="T214" s="284"/>
      <c r="U214" s="284"/>
      <c r="V214" s="284"/>
      <c r="W214" s="284"/>
    </row>
    <row r="215" spans="1:23" ht="12" customHeight="1">
      <c r="A215" s="1118"/>
      <c r="B215" s="1121"/>
      <c r="C215" s="1124"/>
      <c r="D215" s="1001"/>
      <c r="E215" s="1127"/>
      <c r="F215" s="1131"/>
      <c r="G215" s="40" t="s">
        <v>65</v>
      </c>
      <c r="H215" s="58">
        <f>I215+K215</f>
        <v>0</v>
      </c>
      <c r="I215" s="313">
        <v>0</v>
      </c>
      <c r="J215" s="59"/>
      <c r="K215" s="60">
        <v>0</v>
      </c>
      <c r="L215" s="61">
        <v>86.6</v>
      </c>
      <c r="M215" s="62">
        <v>0</v>
      </c>
      <c r="N215" s="190"/>
      <c r="O215" s="191"/>
      <c r="P215" s="192"/>
      <c r="Q215" s="193"/>
      <c r="R215" s="284"/>
      <c r="S215" s="284"/>
      <c r="T215" s="284"/>
      <c r="U215" s="284"/>
      <c r="V215" s="284"/>
      <c r="W215" s="284"/>
    </row>
    <row r="216" spans="1:23">
      <c r="A216" s="1118"/>
      <c r="B216" s="1121"/>
      <c r="C216" s="1124"/>
      <c r="D216" s="1001"/>
      <c r="E216" s="1128"/>
      <c r="F216" s="1132"/>
      <c r="G216" s="355" t="s">
        <v>37</v>
      </c>
      <c r="H216" s="349">
        <f>I216+K216</f>
        <v>95.1</v>
      </c>
      <c r="I216" s="335">
        <v>13.1</v>
      </c>
      <c r="J216" s="339">
        <v>1.1000000000000001</v>
      </c>
      <c r="K216" s="60">
        <v>82</v>
      </c>
      <c r="L216" s="61">
        <v>0</v>
      </c>
      <c r="M216" s="62">
        <v>0</v>
      </c>
      <c r="N216" s="195"/>
      <c r="O216" s="196"/>
      <c r="P216" s="197"/>
      <c r="Q216" s="198"/>
      <c r="R216" s="284"/>
      <c r="S216" s="284"/>
      <c r="T216" s="284"/>
      <c r="U216" s="284"/>
      <c r="V216" s="284"/>
      <c r="W216" s="284"/>
    </row>
    <row r="217" spans="1:23" ht="12.6" customHeight="1" thickBot="1">
      <c r="A217" s="1119"/>
      <c r="B217" s="1122"/>
      <c r="C217" s="1125"/>
      <c r="D217" s="991"/>
      <c r="E217" s="1129"/>
      <c r="F217" s="1129"/>
      <c r="G217" s="48" t="s">
        <v>12</v>
      </c>
      <c r="H217" s="52">
        <f>SUM(H214:H216)</f>
        <v>95.1</v>
      </c>
      <c r="I217" s="65">
        <f t="shared" ref="I217:M217" si="58">SUM(I214:I216)</f>
        <v>13.1</v>
      </c>
      <c r="J217" s="66">
        <f t="shared" si="58"/>
        <v>1.1000000000000001</v>
      </c>
      <c r="K217" s="67">
        <f t="shared" si="58"/>
        <v>82</v>
      </c>
      <c r="L217" s="68">
        <f t="shared" si="58"/>
        <v>93.699999999999989</v>
      </c>
      <c r="M217" s="69">
        <f t="shared" si="58"/>
        <v>0</v>
      </c>
      <c r="N217" s="325"/>
      <c r="O217" s="54"/>
      <c r="P217" s="202"/>
      <c r="Q217" s="101"/>
      <c r="R217" s="284"/>
      <c r="S217" s="284"/>
      <c r="T217" s="284"/>
      <c r="U217" s="284"/>
      <c r="V217" s="284"/>
      <c r="W217" s="284"/>
    </row>
    <row r="218" spans="1:23">
      <c r="A218" s="1117" t="s">
        <v>13</v>
      </c>
      <c r="B218" s="1120" t="s">
        <v>11</v>
      </c>
      <c r="C218" s="1123" t="s">
        <v>13</v>
      </c>
      <c r="D218" s="1137" t="s">
        <v>157</v>
      </c>
      <c r="E218" s="1126" t="s">
        <v>39</v>
      </c>
      <c r="F218" s="1130" t="s">
        <v>158</v>
      </c>
      <c r="G218" s="303" t="s">
        <v>37</v>
      </c>
      <c r="H218" s="164">
        <f>I218+K218</f>
        <v>5.7</v>
      </c>
      <c r="I218" s="304">
        <v>0</v>
      </c>
      <c r="J218" s="20"/>
      <c r="K218" s="308">
        <v>5.7</v>
      </c>
      <c r="L218" s="57">
        <v>1000</v>
      </c>
      <c r="M218" s="15">
        <v>1200</v>
      </c>
      <c r="N218" s="1165" t="s">
        <v>159</v>
      </c>
      <c r="O218" s="203" t="s">
        <v>40</v>
      </c>
      <c r="P218" s="204"/>
      <c r="Q218" s="205"/>
      <c r="R218" s="284"/>
      <c r="S218" s="284"/>
      <c r="T218" s="64"/>
      <c r="U218" s="284"/>
      <c r="V218" s="284"/>
      <c r="W218" s="284"/>
    </row>
    <row r="219" spans="1:23">
      <c r="A219" s="1118"/>
      <c r="B219" s="1121"/>
      <c r="C219" s="1124"/>
      <c r="D219" s="1138"/>
      <c r="E219" s="1127"/>
      <c r="F219" s="1131"/>
      <c r="G219" s="40" t="s">
        <v>160</v>
      </c>
      <c r="H219" s="164">
        <f>I219+K219</f>
        <v>2409.1999999999998</v>
      </c>
      <c r="I219" s="313">
        <v>0</v>
      </c>
      <c r="J219" s="59"/>
      <c r="K219" s="60">
        <v>2409.1999999999998</v>
      </c>
      <c r="L219" s="61">
        <v>1500</v>
      </c>
      <c r="M219" s="41">
        <v>2000</v>
      </c>
      <c r="N219" s="1166"/>
      <c r="O219" s="206"/>
      <c r="P219" s="207"/>
      <c r="Q219" s="208"/>
      <c r="R219" s="284"/>
      <c r="S219" s="284"/>
      <c r="T219" s="64"/>
      <c r="U219" s="284"/>
      <c r="V219" s="284"/>
      <c r="W219" s="284"/>
    </row>
    <row r="220" spans="1:23">
      <c r="A220" s="1118"/>
      <c r="B220" s="1121"/>
      <c r="C220" s="1124"/>
      <c r="D220" s="1138"/>
      <c r="E220" s="1127"/>
      <c r="F220" s="1131"/>
      <c r="G220" s="16"/>
      <c r="H220" s="21"/>
      <c r="I220" s="306"/>
      <c r="J220" s="22"/>
      <c r="K220" s="138"/>
      <c r="L220" s="209"/>
      <c r="M220" s="17"/>
      <c r="N220" s="1167" t="s">
        <v>161</v>
      </c>
      <c r="O220" s="206"/>
      <c r="P220" s="207"/>
      <c r="Q220" s="208"/>
      <c r="R220" s="284"/>
      <c r="S220" s="284"/>
      <c r="T220" s="64"/>
      <c r="U220" s="284"/>
      <c r="V220" s="284"/>
      <c r="W220" s="284"/>
    </row>
    <row r="221" spans="1:23">
      <c r="A221" s="1118"/>
      <c r="B221" s="1121"/>
      <c r="C221" s="1124"/>
      <c r="D221" s="1138"/>
      <c r="E221" s="1128"/>
      <c r="F221" s="1128"/>
      <c r="G221" s="16"/>
      <c r="H221" s="21"/>
      <c r="I221" s="18"/>
      <c r="J221" s="22"/>
      <c r="K221" s="23"/>
      <c r="L221" s="210"/>
      <c r="M221" s="17"/>
      <c r="N221" s="1166"/>
      <c r="O221" s="211" t="s">
        <v>40</v>
      </c>
      <c r="P221" s="212" t="s">
        <v>40</v>
      </c>
      <c r="Q221" s="213"/>
      <c r="R221" s="284"/>
      <c r="S221" s="284"/>
      <c r="T221" s="64"/>
      <c r="U221" s="284"/>
      <c r="V221" s="284"/>
      <c r="W221" s="284"/>
    </row>
    <row r="222" spans="1:23" ht="39.6">
      <c r="A222" s="1118"/>
      <c r="B222" s="1121"/>
      <c r="C222" s="1124"/>
      <c r="D222" s="1138"/>
      <c r="E222" s="1128"/>
      <c r="F222" s="1128"/>
      <c r="G222" s="16"/>
      <c r="H222" s="21"/>
      <c r="I222" s="18"/>
      <c r="J222" s="22"/>
      <c r="K222" s="23"/>
      <c r="L222" s="210"/>
      <c r="M222" s="17"/>
      <c r="N222" s="214" t="s">
        <v>162</v>
      </c>
      <c r="O222" s="211" t="s">
        <v>40</v>
      </c>
      <c r="P222" s="212"/>
      <c r="Q222" s="213"/>
      <c r="R222" s="284"/>
      <c r="S222" s="284"/>
      <c r="T222" s="64"/>
      <c r="U222" s="284"/>
      <c r="V222" s="284"/>
      <c r="W222" s="284"/>
    </row>
    <row r="223" spans="1:23" ht="26.4">
      <c r="A223" s="1118"/>
      <c r="B223" s="1121"/>
      <c r="C223" s="1124"/>
      <c r="D223" s="1138"/>
      <c r="E223" s="1128"/>
      <c r="F223" s="1128"/>
      <c r="G223" s="16"/>
      <c r="H223" s="21"/>
      <c r="I223" s="18"/>
      <c r="J223" s="22"/>
      <c r="K223" s="23"/>
      <c r="L223" s="210"/>
      <c r="M223" s="17"/>
      <c r="N223" s="214" t="s">
        <v>163</v>
      </c>
      <c r="O223" s="211" t="s">
        <v>40</v>
      </c>
      <c r="P223" s="212" t="s">
        <v>40</v>
      </c>
      <c r="Q223" s="213"/>
      <c r="R223" s="284"/>
      <c r="S223" s="284"/>
      <c r="T223" s="64"/>
      <c r="U223" s="284"/>
      <c r="V223" s="284"/>
      <c r="W223" s="284"/>
    </row>
    <row r="224" spans="1:23">
      <c r="A224" s="1118"/>
      <c r="B224" s="1121"/>
      <c r="C224" s="1124"/>
      <c r="D224" s="1138"/>
      <c r="E224" s="1128"/>
      <c r="F224" s="1128"/>
      <c r="G224" s="16"/>
      <c r="H224" s="21"/>
      <c r="I224" s="18"/>
      <c r="J224" s="22"/>
      <c r="K224" s="23"/>
      <c r="L224" s="210"/>
      <c r="M224" s="17"/>
      <c r="N224" s="214" t="s">
        <v>164</v>
      </c>
      <c r="O224" s="211" t="s">
        <v>40</v>
      </c>
      <c r="P224" s="212" t="s">
        <v>40</v>
      </c>
      <c r="Q224" s="213"/>
      <c r="R224" s="284"/>
      <c r="S224" s="284"/>
      <c r="T224" s="64"/>
      <c r="U224" s="284"/>
      <c r="V224" s="284"/>
      <c r="W224" s="284"/>
    </row>
    <row r="225" spans="1:23">
      <c r="A225" s="1118"/>
      <c r="B225" s="1121"/>
      <c r="C225" s="1124"/>
      <c r="D225" s="1138"/>
      <c r="E225" s="1128"/>
      <c r="F225" s="1128"/>
      <c r="G225" s="16"/>
      <c r="H225" s="21"/>
      <c r="I225" s="18"/>
      <c r="J225" s="22"/>
      <c r="K225" s="23"/>
      <c r="L225" s="210"/>
      <c r="M225" s="17"/>
      <c r="N225" s="214" t="s">
        <v>165</v>
      </c>
      <c r="O225" s="211" t="s">
        <v>40</v>
      </c>
      <c r="P225" s="212"/>
      <c r="Q225" s="213"/>
      <c r="R225" s="284"/>
      <c r="S225" s="284"/>
      <c r="T225" s="64"/>
      <c r="U225" s="284"/>
      <c r="V225" s="284"/>
      <c r="W225" s="284"/>
    </row>
    <row r="226" spans="1:23" ht="52.8">
      <c r="A226" s="1118"/>
      <c r="B226" s="1121"/>
      <c r="C226" s="1124"/>
      <c r="D226" s="1138"/>
      <c r="E226" s="1128"/>
      <c r="F226" s="1128"/>
      <c r="G226" s="16"/>
      <c r="H226" s="21"/>
      <c r="I226" s="18"/>
      <c r="J226" s="22"/>
      <c r="K226" s="23"/>
      <c r="L226" s="210"/>
      <c r="M226" s="17"/>
      <c r="N226" s="214" t="s">
        <v>212</v>
      </c>
      <c r="O226" s="211" t="s">
        <v>40</v>
      </c>
      <c r="P226" s="212" t="s">
        <v>40</v>
      </c>
      <c r="Q226" s="213"/>
      <c r="R226" s="284"/>
      <c r="S226" s="284"/>
      <c r="T226" s="64"/>
      <c r="U226" s="284"/>
      <c r="V226" s="284"/>
      <c r="W226" s="284"/>
    </row>
    <row r="227" spans="1:23" ht="52.8">
      <c r="A227" s="1118"/>
      <c r="B227" s="1121"/>
      <c r="C227" s="1124"/>
      <c r="D227" s="1138"/>
      <c r="E227" s="1128"/>
      <c r="F227" s="1128"/>
      <c r="G227" s="16"/>
      <c r="H227" s="21"/>
      <c r="I227" s="18"/>
      <c r="J227" s="22"/>
      <c r="K227" s="23"/>
      <c r="L227" s="210"/>
      <c r="M227" s="17"/>
      <c r="N227" s="214" t="s">
        <v>213</v>
      </c>
      <c r="O227" s="211" t="s">
        <v>40</v>
      </c>
      <c r="P227" s="212" t="s">
        <v>40</v>
      </c>
      <c r="Q227" s="213"/>
      <c r="R227" s="284"/>
      <c r="S227" s="284"/>
      <c r="T227" s="64"/>
      <c r="U227" s="284"/>
      <c r="V227" s="284"/>
      <c r="W227" s="284"/>
    </row>
    <row r="228" spans="1:23" ht="26.4">
      <c r="A228" s="1118"/>
      <c r="B228" s="1121"/>
      <c r="C228" s="1124"/>
      <c r="D228" s="1138"/>
      <c r="E228" s="1128"/>
      <c r="F228" s="1128"/>
      <c r="G228" s="16"/>
      <c r="H228" s="21"/>
      <c r="I228" s="18"/>
      <c r="J228" s="22"/>
      <c r="K228" s="23"/>
      <c r="L228" s="210"/>
      <c r="M228" s="17"/>
      <c r="N228" s="215" t="s">
        <v>227</v>
      </c>
      <c r="O228" s="211" t="s">
        <v>40</v>
      </c>
      <c r="P228" s="212" t="s">
        <v>40</v>
      </c>
      <c r="Q228" s="213"/>
      <c r="R228" s="284"/>
      <c r="S228" s="284"/>
      <c r="T228" s="64"/>
      <c r="U228" s="284"/>
      <c r="V228" s="284"/>
      <c r="W228" s="284"/>
    </row>
    <row r="229" spans="1:23">
      <c r="A229" s="1118"/>
      <c r="B229" s="1121"/>
      <c r="C229" s="1124"/>
      <c r="D229" s="1138"/>
      <c r="E229" s="1128"/>
      <c r="F229" s="1128"/>
      <c r="G229" s="16"/>
      <c r="H229" s="21"/>
      <c r="I229" s="18"/>
      <c r="J229" s="22"/>
      <c r="K229" s="23"/>
      <c r="L229" s="210"/>
      <c r="M229" s="17"/>
      <c r="N229" s="216" t="s">
        <v>228</v>
      </c>
      <c r="O229" s="211" t="s">
        <v>40</v>
      </c>
      <c r="P229" s="212"/>
      <c r="Q229" s="213"/>
      <c r="R229" s="284"/>
      <c r="S229" s="284"/>
      <c r="T229" s="64"/>
      <c r="U229" s="284"/>
      <c r="V229" s="284"/>
      <c r="W229" s="284"/>
    </row>
    <row r="230" spans="1:23" ht="39.6">
      <c r="A230" s="1118"/>
      <c r="B230" s="1121"/>
      <c r="C230" s="1124"/>
      <c r="D230" s="1138"/>
      <c r="E230" s="1128"/>
      <c r="F230" s="1128"/>
      <c r="G230" s="16"/>
      <c r="H230" s="21"/>
      <c r="I230" s="18"/>
      <c r="J230" s="22"/>
      <c r="K230" s="23"/>
      <c r="L230" s="210"/>
      <c r="M230" s="17"/>
      <c r="N230" s="276" t="s">
        <v>214</v>
      </c>
      <c r="O230" s="211" t="s">
        <v>40</v>
      </c>
      <c r="P230" s="212" t="s">
        <v>40</v>
      </c>
      <c r="Q230" s="213"/>
      <c r="R230" s="284"/>
      <c r="S230" s="284"/>
      <c r="T230" s="64"/>
      <c r="U230" s="284"/>
      <c r="V230" s="284"/>
      <c r="W230" s="284"/>
    </row>
    <row r="231" spans="1:23" ht="26.4">
      <c r="A231" s="1118"/>
      <c r="B231" s="1121"/>
      <c r="C231" s="1124"/>
      <c r="D231" s="1138"/>
      <c r="E231" s="1128"/>
      <c r="F231" s="1128"/>
      <c r="G231" s="16"/>
      <c r="H231" s="21"/>
      <c r="I231" s="18"/>
      <c r="J231" s="22"/>
      <c r="K231" s="23"/>
      <c r="L231" s="210"/>
      <c r="M231" s="17"/>
      <c r="N231" s="278" t="s">
        <v>215</v>
      </c>
      <c r="O231" s="217" t="s">
        <v>40</v>
      </c>
      <c r="P231" s="218" t="s">
        <v>40</v>
      </c>
      <c r="Q231" s="219"/>
      <c r="R231" s="284"/>
      <c r="S231" s="284"/>
      <c r="T231" s="64"/>
      <c r="U231" s="284"/>
      <c r="V231" s="284"/>
      <c r="W231" s="284"/>
    </row>
    <row r="232" spans="1:23" ht="26.4">
      <c r="A232" s="1118"/>
      <c r="B232" s="1121"/>
      <c r="C232" s="1124"/>
      <c r="D232" s="1138"/>
      <c r="E232" s="1128"/>
      <c r="F232" s="1128"/>
      <c r="G232" s="16"/>
      <c r="H232" s="21"/>
      <c r="I232" s="18"/>
      <c r="J232" s="22"/>
      <c r="K232" s="23"/>
      <c r="L232" s="210"/>
      <c r="M232" s="17"/>
      <c r="N232" s="216" t="s">
        <v>216</v>
      </c>
      <c r="O232" s="217" t="s">
        <v>40</v>
      </c>
      <c r="P232" s="218" t="s">
        <v>40</v>
      </c>
      <c r="Q232" s="219"/>
      <c r="R232" s="284"/>
      <c r="S232" s="284"/>
      <c r="T232" s="64"/>
      <c r="U232" s="284"/>
      <c r="V232" s="284"/>
      <c r="W232" s="284"/>
    </row>
    <row r="233" spans="1:23" ht="26.4">
      <c r="A233" s="1118"/>
      <c r="B233" s="1121"/>
      <c r="C233" s="1124"/>
      <c r="D233" s="1138"/>
      <c r="E233" s="1128"/>
      <c r="F233" s="1128"/>
      <c r="G233" s="16"/>
      <c r="H233" s="21"/>
      <c r="I233" s="18"/>
      <c r="J233" s="22"/>
      <c r="K233" s="23"/>
      <c r="L233" s="210"/>
      <c r="M233" s="17"/>
      <c r="N233" s="220" t="s">
        <v>217</v>
      </c>
      <c r="O233" s="221"/>
      <c r="P233" s="222"/>
      <c r="Q233" s="223" t="s">
        <v>40</v>
      </c>
      <c r="R233" s="284"/>
      <c r="S233" s="284"/>
      <c r="T233" s="64"/>
      <c r="U233" s="284"/>
      <c r="V233" s="284"/>
      <c r="W233" s="284"/>
    </row>
    <row r="234" spans="1:23" ht="52.8">
      <c r="A234" s="1118"/>
      <c r="B234" s="1121"/>
      <c r="C234" s="1124"/>
      <c r="D234" s="1138"/>
      <c r="E234" s="1128"/>
      <c r="F234" s="1128"/>
      <c r="G234" s="16"/>
      <c r="H234" s="21"/>
      <c r="I234" s="18"/>
      <c r="J234" s="22"/>
      <c r="K234" s="23"/>
      <c r="L234" s="210"/>
      <c r="M234" s="17"/>
      <c r="N234" s="195" t="s">
        <v>218</v>
      </c>
      <c r="O234" s="196"/>
      <c r="P234" s="224"/>
      <c r="Q234" s="170" t="s">
        <v>40</v>
      </c>
      <c r="R234" s="284"/>
      <c r="S234" s="284"/>
      <c r="T234" s="64"/>
      <c r="U234" s="284"/>
      <c r="V234" s="284"/>
      <c r="W234" s="284"/>
    </row>
    <row r="235" spans="1:23" ht="66">
      <c r="A235" s="1118"/>
      <c r="B235" s="1121"/>
      <c r="C235" s="1124"/>
      <c r="D235" s="1138"/>
      <c r="E235" s="1128"/>
      <c r="F235" s="1128"/>
      <c r="G235" s="16"/>
      <c r="H235" s="21"/>
      <c r="I235" s="18"/>
      <c r="J235" s="22"/>
      <c r="K235" s="23"/>
      <c r="L235" s="210"/>
      <c r="M235" s="17"/>
      <c r="N235" s="195" t="s">
        <v>166</v>
      </c>
      <c r="O235" s="225"/>
      <c r="P235" s="226" t="s">
        <v>40</v>
      </c>
      <c r="Q235" s="227" t="s">
        <v>40</v>
      </c>
      <c r="R235" s="284"/>
      <c r="S235" s="284"/>
      <c r="T235" s="64"/>
      <c r="U235" s="284"/>
      <c r="V235" s="284"/>
      <c r="W235" s="284"/>
    </row>
    <row r="236" spans="1:23" ht="26.4">
      <c r="A236" s="1118"/>
      <c r="B236" s="1121"/>
      <c r="C236" s="1124"/>
      <c r="D236" s="1138"/>
      <c r="E236" s="1128"/>
      <c r="F236" s="1128"/>
      <c r="G236" s="16"/>
      <c r="H236" s="21"/>
      <c r="I236" s="18"/>
      <c r="J236" s="22"/>
      <c r="K236" s="23"/>
      <c r="L236" s="210"/>
      <c r="M236" s="17"/>
      <c r="N236" s="195" t="s">
        <v>167</v>
      </c>
      <c r="O236" s="225" t="s">
        <v>40</v>
      </c>
      <c r="P236" s="226" t="s">
        <v>40</v>
      </c>
      <c r="Q236" s="227" t="s">
        <v>40</v>
      </c>
      <c r="R236" s="284"/>
      <c r="S236" s="284"/>
      <c r="T236" s="64"/>
      <c r="U236" s="284"/>
      <c r="V236" s="284"/>
      <c r="W236" s="284"/>
    </row>
    <row r="237" spans="1:23" ht="132">
      <c r="A237" s="1118"/>
      <c r="B237" s="1121"/>
      <c r="C237" s="1124"/>
      <c r="D237" s="1138"/>
      <c r="E237" s="1128"/>
      <c r="F237" s="1128"/>
      <c r="G237" s="16"/>
      <c r="H237" s="21"/>
      <c r="I237" s="18"/>
      <c r="J237" s="22"/>
      <c r="K237" s="23"/>
      <c r="L237" s="210"/>
      <c r="M237" s="17"/>
      <c r="N237" s="195" t="s">
        <v>168</v>
      </c>
      <c r="O237" s="225"/>
      <c r="P237" s="226" t="s">
        <v>40</v>
      </c>
      <c r="Q237" s="227"/>
      <c r="R237" s="284"/>
      <c r="S237" s="284"/>
      <c r="T237" s="64"/>
      <c r="U237" s="284"/>
      <c r="V237" s="284"/>
      <c r="W237" s="284"/>
    </row>
    <row r="238" spans="1:23" s="280" customFormat="1" ht="26.4">
      <c r="A238" s="1118"/>
      <c r="B238" s="1121"/>
      <c r="C238" s="1124"/>
      <c r="D238" s="1138"/>
      <c r="E238" s="1128"/>
      <c r="F238" s="1128"/>
      <c r="G238" s="16"/>
      <c r="H238" s="21"/>
      <c r="I238" s="18"/>
      <c r="J238" s="22"/>
      <c r="K238" s="23"/>
      <c r="L238" s="210"/>
      <c r="M238" s="17"/>
      <c r="N238" s="195" t="s">
        <v>230</v>
      </c>
      <c r="O238" s="225" t="s">
        <v>40</v>
      </c>
      <c r="P238" s="226" t="s">
        <v>40</v>
      </c>
      <c r="Q238" s="227"/>
      <c r="R238" s="284"/>
      <c r="S238" s="284"/>
      <c r="T238" s="64"/>
      <c r="U238" s="284"/>
      <c r="V238" s="284"/>
      <c r="W238" s="284"/>
    </row>
    <row r="239" spans="1:23" s="280" customFormat="1">
      <c r="A239" s="1118"/>
      <c r="B239" s="1121"/>
      <c r="C239" s="1124"/>
      <c r="D239" s="1138"/>
      <c r="E239" s="1128"/>
      <c r="F239" s="1128"/>
      <c r="G239" s="16"/>
      <c r="H239" s="21"/>
      <c r="I239" s="18"/>
      <c r="J239" s="22"/>
      <c r="K239" s="23"/>
      <c r="L239" s="210"/>
      <c r="M239" s="17"/>
      <c r="N239" s="195" t="s">
        <v>229</v>
      </c>
      <c r="O239" s="225" t="s">
        <v>40</v>
      </c>
      <c r="P239" s="226"/>
      <c r="Q239" s="227"/>
      <c r="R239" s="284"/>
      <c r="S239" s="284"/>
      <c r="T239" s="64"/>
      <c r="U239" s="284"/>
      <c r="V239" s="284"/>
      <c r="W239" s="284"/>
    </row>
    <row r="240" spans="1:23" ht="27" thickBot="1">
      <c r="A240" s="1118"/>
      <c r="B240" s="1121"/>
      <c r="C240" s="1124"/>
      <c r="D240" s="1138"/>
      <c r="E240" s="1128"/>
      <c r="F240" s="1128"/>
      <c r="G240" s="16"/>
      <c r="H240" s="21"/>
      <c r="I240" s="18"/>
      <c r="J240" s="22"/>
      <c r="K240" s="23"/>
      <c r="L240" s="210"/>
      <c r="M240" s="17"/>
      <c r="N240" s="195" t="s">
        <v>219</v>
      </c>
      <c r="O240" s="225"/>
      <c r="P240" s="226"/>
      <c r="Q240" s="227" t="s">
        <v>40</v>
      </c>
      <c r="R240" s="284"/>
      <c r="S240" s="284"/>
      <c r="T240" s="64"/>
      <c r="U240" s="284"/>
      <c r="V240" s="284"/>
      <c r="W240" s="284"/>
    </row>
    <row r="241" spans="1:23" ht="13.8" thickBot="1">
      <c r="A241" s="1119"/>
      <c r="B241" s="1122"/>
      <c r="C241" s="1125"/>
      <c r="D241" s="1139"/>
      <c r="E241" s="1129"/>
      <c r="F241" s="1129"/>
      <c r="G241" s="48" t="s">
        <v>12</v>
      </c>
      <c r="H241" s="52">
        <f t="shared" ref="H241:M241" si="59">SUM(H218:H220)</f>
        <v>2414.8999999999996</v>
      </c>
      <c r="I241" s="65">
        <f t="shared" si="59"/>
        <v>0</v>
      </c>
      <c r="J241" s="66">
        <f t="shared" si="59"/>
        <v>0</v>
      </c>
      <c r="K241" s="228">
        <f t="shared" si="59"/>
        <v>2414.8999999999996</v>
      </c>
      <c r="L241" s="50">
        <f t="shared" si="59"/>
        <v>2500</v>
      </c>
      <c r="M241" s="123">
        <f t="shared" si="59"/>
        <v>3200</v>
      </c>
      <c r="N241" s="229"/>
      <c r="O241" s="99"/>
      <c r="P241" s="100"/>
      <c r="Q241" s="56"/>
      <c r="R241" s="284"/>
      <c r="S241" s="284"/>
      <c r="T241" s="64"/>
      <c r="U241" s="284"/>
      <c r="V241" s="284"/>
      <c r="W241" s="284"/>
    </row>
    <row r="242" spans="1:23" ht="13.8" thickBot="1">
      <c r="A242" s="34" t="s">
        <v>13</v>
      </c>
      <c r="B242" s="118" t="s">
        <v>11</v>
      </c>
      <c r="C242" s="1147" t="s">
        <v>14</v>
      </c>
      <c r="D242" s="1148"/>
      <c r="E242" s="1148"/>
      <c r="F242" s="1148"/>
      <c r="G242" s="1149"/>
      <c r="H242" s="119">
        <f t="shared" ref="H242:M242" si="60">H159+H163+H167+H172+H176+H184+H188+H192+H196+H201+H205+H209+H241+H180+H213+H217</f>
        <v>4689.8999999999996</v>
      </c>
      <c r="I242" s="119">
        <f t="shared" si="60"/>
        <v>202.8</v>
      </c>
      <c r="J242" s="119">
        <f t="shared" si="60"/>
        <v>12.7</v>
      </c>
      <c r="K242" s="119">
        <f t="shared" si="60"/>
        <v>4487.0999999999995</v>
      </c>
      <c r="L242" s="119">
        <f t="shared" si="60"/>
        <v>13504.9</v>
      </c>
      <c r="M242" s="119">
        <f t="shared" si="60"/>
        <v>5205.7</v>
      </c>
      <c r="N242" s="120"/>
      <c r="O242" s="230"/>
      <c r="P242" s="230"/>
      <c r="Q242" s="231"/>
      <c r="R242" s="284"/>
      <c r="S242" s="284"/>
      <c r="T242" s="64"/>
      <c r="U242" s="284"/>
      <c r="V242" s="284"/>
      <c r="W242" s="284"/>
    </row>
    <row r="243" spans="1:23" ht="12" customHeight="1" thickBot="1">
      <c r="A243" s="34" t="s">
        <v>13</v>
      </c>
      <c r="B243" s="35" t="s">
        <v>13</v>
      </c>
      <c r="C243" s="1150" t="s">
        <v>169</v>
      </c>
      <c r="D243" s="1151"/>
      <c r="E243" s="1151"/>
      <c r="F243" s="1151"/>
      <c r="G243" s="1151"/>
      <c r="H243" s="1151"/>
      <c r="I243" s="1151"/>
      <c r="J243" s="1151"/>
      <c r="K243" s="1151"/>
      <c r="L243" s="1151"/>
      <c r="M243" s="1151"/>
      <c r="N243" s="1151"/>
      <c r="O243" s="1151"/>
      <c r="P243" s="1151"/>
      <c r="Q243" s="1152"/>
      <c r="R243" s="284"/>
      <c r="S243" s="284"/>
      <c r="T243" s="64"/>
      <c r="U243" s="284"/>
      <c r="V243" s="284"/>
      <c r="W243" s="284"/>
    </row>
    <row r="244" spans="1:23" ht="19.95" customHeight="1">
      <c r="A244" s="1117" t="s">
        <v>13</v>
      </c>
      <c r="B244" s="1120" t="s">
        <v>13</v>
      </c>
      <c r="C244" s="1123" t="s">
        <v>11</v>
      </c>
      <c r="D244" s="1137" t="s">
        <v>170</v>
      </c>
      <c r="E244" s="1126" t="s">
        <v>39</v>
      </c>
      <c r="F244" s="1130" t="s">
        <v>64</v>
      </c>
      <c r="G244" s="303" t="s">
        <v>76</v>
      </c>
      <c r="H244" s="15">
        <f>H250+H254+H258+H262+H266+H270+H275+H280+H285+H289+H293+H296+H301+H306+H311+H316+H321+H326+H331+H336+H350+H370+H354+H358+H362+H366</f>
        <v>1637.6</v>
      </c>
      <c r="I244" s="15">
        <f t="shared" ref="I244:K244" si="61">I250+I254+I258+I262+I266+I270+I275+I280+I285+I289+I293+I296+I301+I306+I311+I316+I321+I326+I331+I336+I350+I370+I354+I358+I362+I366</f>
        <v>113.89999999999999</v>
      </c>
      <c r="J244" s="15">
        <f t="shared" si="61"/>
        <v>0</v>
      </c>
      <c r="K244" s="15">
        <f t="shared" si="61"/>
        <v>1523.7</v>
      </c>
      <c r="L244" s="307">
        <f t="shared" ref="L244:M244" si="62">L250+L254+L258+L262+L266+L270+L275+L280+L285+L289+L293+L296+L301+L306+L311+L316+L321+L326+L331+L336+L350+L370</f>
        <v>2331.6999999999998</v>
      </c>
      <c r="M244" s="307">
        <f t="shared" si="62"/>
        <v>2055.4</v>
      </c>
      <c r="N244" s="70"/>
      <c r="O244" s="90"/>
      <c r="P244" s="91"/>
      <c r="Q244" s="39"/>
      <c r="R244" s="284"/>
      <c r="S244" s="284"/>
      <c r="T244" s="64"/>
      <c r="U244" s="284"/>
      <c r="V244" s="284"/>
      <c r="W244" s="284"/>
    </row>
    <row r="245" spans="1:23" ht="15" customHeight="1">
      <c r="A245" s="1118"/>
      <c r="B245" s="1121"/>
      <c r="C245" s="1124"/>
      <c r="D245" s="1138"/>
      <c r="E245" s="1127"/>
      <c r="F245" s="1131"/>
      <c r="G245" s="40" t="s">
        <v>65</v>
      </c>
      <c r="H245" s="41">
        <f>H251+H255+H259+H263+H267+H271+H276</f>
        <v>388.09999999999997</v>
      </c>
      <c r="I245" s="314">
        <f t="shared" ref="I245:M245" si="63">I251+I255+I259+I263+I267+I271+I276</f>
        <v>25.1</v>
      </c>
      <c r="J245" s="314">
        <f t="shared" si="63"/>
        <v>4.3</v>
      </c>
      <c r="K245" s="60">
        <f t="shared" si="63"/>
        <v>362.99999999999994</v>
      </c>
      <c r="L245" s="58">
        <f t="shared" si="63"/>
        <v>990.40000000000009</v>
      </c>
      <c r="M245" s="58">
        <f t="shared" si="63"/>
        <v>367.2</v>
      </c>
      <c r="N245" s="115"/>
      <c r="O245" s="94"/>
      <c r="P245" s="95"/>
      <c r="Q245" s="45"/>
      <c r="R245" s="284"/>
      <c r="S245" s="284"/>
      <c r="T245" s="64"/>
      <c r="U245" s="284"/>
      <c r="V245" s="284"/>
      <c r="W245" s="284"/>
    </row>
    <row r="246" spans="1:23" ht="13.2" customHeight="1">
      <c r="A246" s="1118"/>
      <c r="B246" s="1121"/>
      <c r="C246" s="1124"/>
      <c r="D246" s="1138"/>
      <c r="E246" s="1128"/>
      <c r="F246" s="1132"/>
      <c r="G246" s="40" t="s">
        <v>37</v>
      </c>
      <c r="H246" s="41">
        <f>H252+H256+H260+H264+H268+H272+H277+H282+H287+H291+H298+H344+H348+H369+H353+H357+H351+H361+H365</f>
        <v>568.80000000000007</v>
      </c>
      <c r="I246" s="41">
        <f t="shared" ref="I246:K246" si="64">I252+I256+I260+I264+I268+I272+I277+I282+I287+I291+I298+I344+I348+I369+I353+I357+I351+I361+I365</f>
        <v>394.90000000000003</v>
      </c>
      <c r="J246" s="41">
        <f t="shared" si="64"/>
        <v>8.7999999999999989</v>
      </c>
      <c r="K246" s="41">
        <f t="shared" si="64"/>
        <v>173.9</v>
      </c>
      <c r="L246" s="60">
        <f>L252+L256+L260+L264+L268+L272+L277+L282+L287+L291+L298+L344+L348+L369+L351</f>
        <v>750</v>
      </c>
      <c r="M246" s="60">
        <f>M252+M256+M260+M264+M268+M272+M277+M282+M287+M291+M298+M344+M348+M369+M351</f>
        <v>340</v>
      </c>
      <c r="N246" s="115"/>
      <c r="O246" s="113"/>
      <c r="P246" s="114"/>
      <c r="Q246" s="47"/>
      <c r="R246" s="284"/>
      <c r="S246" s="284"/>
      <c r="T246" s="64"/>
      <c r="U246" s="284"/>
      <c r="V246" s="284"/>
      <c r="W246" s="284"/>
    </row>
    <row r="247" spans="1:23" ht="12.6" customHeight="1">
      <c r="A247" s="1118"/>
      <c r="B247" s="1121"/>
      <c r="C247" s="1124"/>
      <c r="D247" s="1138"/>
      <c r="E247" s="1128"/>
      <c r="F247" s="1128"/>
      <c r="G247" s="40" t="s">
        <v>160</v>
      </c>
      <c r="H247" s="41">
        <f>H281+H286+H355+H359+H371+H363+H367</f>
        <v>670</v>
      </c>
      <c r="I247" s="41">
        <f t="shared" ref="I247:K247" si="65">I281+I286+I355+I359+I371+I363+I367</f>
        <v>0</v>
      </c>
      <c r="J247" s="41">
        <f t="shared" si="65"/>
        <v>0</v>
      </c>
      <c r="K247" s="41">
        <f t="shared" si="65"/>
        <v>670</v>
      </c>
      <c r="L247" s="58">
        <f>L281+L286</f>
        <v>1264</v>
      </c>
      <c r="M247" s="62">
        <f>M281+M286</f>
        <v>0</v>
      </c>
      <c r="N247" s="115"/>
      <c r="O247" s="113"/>
      <c r="P247" s="114"/>
      <c r="Q247" s="47"/>
      <c r="R247" s="284"/>
      <c r="S247" s="284"/>
      <c r="T247" s="64"/>
      <c r="U247" s="284"/>
      <c r="V247" s="284"/>
      <c r="W247" s="284"/>
    </row>
    <row r="248" spans="1:23" ht="11.4" customHeight="1">
      <c r="A248" s="1118"/>
      <c r="B248" s="1121"/>
      <c r="C248" s="1124"/>
      <c r="D248" s="1138"/>
      <c r="E248" s="1128"/>
      <c r="F248" s="1128"/>
      <c r="G248" s="16" t="s">
        <v>55</v>
      </c>
      <c r="H248" s="17">
        <f>H294+H297+H302+H290+H307+H312+H317+H322+H327+H332+H337+H340</f>
        <v>0</v>
      </c>
      <c r="I248" s="316">
        <f>I294+I297+I302+I290+I307+I312+I317+I322+I327+I332+I337+I340+I371</f>
        <v>0</v>
      </c>
      <c r="J248" s="316">
        <f>J294+J297+J302+J290+J307+J312+J317+J322+J327+J332+J337+J340+J371</f>
        <v>0</v>
      </c>
      <c r="K248" s="138">
        <v>0</v>
      </c>
      <c r="L248" s="21">
        <f>L294+L297+L302+L290+L307+L312+L317+L322+L327+L332+L337+L340+L371</f>
        <v>0</v>
      </c>
      <c r="M248" s="21">
        <f>M294+M297+M302+M290+M307+M312+M317+M322+M327+M332+M337+M340+M371</f>
        <v>0</v>
      </c>
      <c r="N248" s="115"/>
      <c r="O248" s="113"/>
      <c r="P248" s="114"/>
      <c r="Q248" s="47"/>
      <c r="R248" s="284"/>
      <c r="S248" s="284"/>
      <c r="T248" s="64"/>
      <c r="U248" s="284"/>
      <c r="V248" s="284"/>
      <c r="W248" s="284"/>
    </row>
    <row r="249" spans="1:23" ht="10.199999999999999" customHeight="1" thickBot="1">
      <c r="A249" s="1119"/>
      <c r="B249" s="1122"/>
      <c r="C249" s="1125"/>
      <c r="D249" s="1139"/>
      <c r="E249" s="1129"/>
      <c r="F249" s="1129"/>
      <c r="G249" s="48" t="s">
        <v>12</v>
      </c>
      <c r="H249" s="123">
        <f t="shared" ref="H249:M249" si="66">H244+H245+H246+H247+H248</f>
        <v>3264.5</v>
      </c>
      <c r="I249" s="228">
        <f t="shared" si="66"/>
        <v>533.90000000000009</v>
      </c>
      <c r="J249" s="228">
        <f t="shared" si="66"/>
        <v>13.099999999999998</v>
      </c>
      <c r="K249" s="67">
        <f t="shared" si="66"/>
        <v>2730.6</v>
      </c>
      <c r="L249" s="52">
        <f t="shared" si="66"/>
        <v>5336.1</v>
      </c>
      <c r="M249" s="52">
        <f t="shared" si="66"/>
        <v>2762.6</v>
      </c>
      <c r="N249" s="117"/>
      <c r="O249" s="99"/>
      <c r="P249" s="100"/>
      <c r="Q249" s="56"/>
      <c r="R249" s="284"/>
      <c r="S249" s="284"/>
      <c r="T249" s="64"/>
      <c r="U249" s="284"/>
      <c r="V249" s="284"/>
      <c r="W249" s="284"/>
    </row>
    <row r="250" spans="1:23">
      <c r="A250" s="1117"/>
      <c r="B250" s="1120"/>
      <c r="C250" s="1123"/>
      <c r="D250" s="990" t="s">
        <v>171</v>
      </c>
      <c r="E250" s="1126" t="s">
        <v>39</v>
      </c>
      <c r="F250" s="1130" t="s">
        <v>172</v>
      </c>
      <c r="G250" s="303" t="s">
        <v>76</v>
      </c>
      <c r="H250" s="307">
        <f>I250+K250</f>
        <v>3.8</v>
      </c>
      <c r="I250" s="304">
        <v>3.8</v>
      </c>
      <c r="J250" s="309">
        <v>0</v>
      </c>
      <c r="K250" s="308">
        <v>0</v>
      </c>
      <c r="L250" s="57">
        <v>116.3</v>
      </c>
      <c r="M250" s="305">
        <v>0</v>
      </c>
      <c r="N250" s="70" t="s">
        <v>79</v>
      </c>
      <c r="O250" s="90" t="s">
        <v>40</v>
      </c>
      <c r="P250" s="91"/>
      <c r="Q250" s="39"/>
      <c r="R250" s="284"/>
      <c r="S250" s="284"/>
      <c r="T250" s="64"/>
      <c r="U250" s="284"/>
      <c r="V250" s="284"/>
      <c r="W250" s="284"/>
    </row>
    <row r="251" spans="1:23">
      <c r="A251" s="1118"/>
      <c r="B251" s="1121"/>
      <c r="C251" s="1124"/>
      <c r="D251" s="1001"/>
      <c r="E251" s="1127"/>
      <c r="F251" s="1131"/>
      <c r="G251" s="40" t="s">
        <v>65</v>
      </c>
      <c r="H251" s="58">
        <f>I251+K251</f>
        <v>263.8</v>
      </c>
      <c r="I251" s="313">
        <v>19.100000000000001</v>
      </c>
      <c r="J251" s="319">
        <v>2.5</v>
      </c>
      <c r="K251" s="60">
        <v>244.7</v>
      </c>
      <c r="L251" s="61">
        <v>438.6</v>
      </c>
      <c r="M251" s="62">
        <v>0</v>
      </c>
      <c r="N251" s="115" t="s">
        <v>80</v>
      </c>
      <c r="O251" s="94"/>
      <c r="P251" s="95" t="s">
        <v>40</v>
      </c>
      <c r="Q251" s="45"/>
      <c r="R251" s="284"/>
      <c r="S251" s="284"/>
      <c r="T251" s="64"/>
      <c r="U251" s="284"/>
      <c r="V251" s="284"/>
      <c r="W251" s="284"/>
    </row>
    <row r="252" spans="1:23">
      <c r="A252" s="1118"/>
      <c r="B252" s="1121"/>
      <c r="C252" s="1124"/>
      <c r="D252" s="1001"/>
      <c r="E252" s="1128"/>
      <c r="F252" s="1132"/>
      <c r="G252" s="40" t="s">
        <v>37</v>
      </c>
      <c r="H252" s="58">
        <f>I252+K252</f>
        <v>0.5</v>
      </c>
      <c r="I252" s="313">
        <v>0.5</v>
      </c>
      <c r="J252" s="319">
        <v>0.4</v>
      </c>
      <c r="K252" s="60">
        <v>0</v>
      </c>
      <c r="L252" s="61">
        <v>0</v>
      </c>
      <c r="M252" s="62">
        <v>0</v>
      </c>
      <c r="N252" s="115"/>
      <c r="O252" s="113"/>
      <c r="P252" s="114"/>
      <c r="Q252" s="47"/>
      <c r="R252" s="284"/>
      <c r="S252" s="284"/>
      <c r="T252" s="64"/>
      <c r="U252" s="284"/>
      <c r="V252" s="284"/>
      <c r="W252" s="284"/>
    </row>
    <row r="253" spans="1:23" ht="15" customHeight="1" thickBot="1">
      <c r="A253" s="1119"/>
      <c r="B253" s="1122"/>
      <c r="C253" s="1125"/>
      <c r="D253" s="991"/>
      <c r="E253" s="1129"/>
      <c r="F253" s="1129"/>
      <c r="G253" s="48" t="s">
        <v>12</v>
      </c>
      <c r="H253" s="52">
        <f t="shared" ref="H253:M253" si="67">SUM(H250:H252)</f>
        <v>268.10000000000002</v>
      </c>
      <c r="I253" s="65">
        <f t="shared" si="67"/>
        <v>23.400000000000002</v>
      </c>
      <c r="J253" s="66">
        <f t="shared" si="67"/>
        <v>2.9</v>
      </c>
      <c r="K253" s="67">
        <f t="shared" si="67"/>
        <v>244.7</v>
      </c>
      <c r="L253" s="68">
        <f t="shared" si="67"/>
        <v>554.9</v>
      </c>
      <c r="M253" s="69">
        <f t="shared" si="67"/>
        <v>0</v>
      </c>
      <c r="N253" s="117"/>
      <c r="O253" s="99"/>
      <c r="P253" s="100"/>
      <c r="Q253" s="56"/>
      <c r="R253" s="284"/>
      <c r="S253" s="284"/>
      <c r="T253" s="64"/>
      <c r="U253" s="284"/>
      <c r="V253" s="284"/>
      <c r="W253" s="284"/>
    </row>
    <row r="254" spans="1:23">
      <c r="A254" s="1117"/>
      <c r="B254" s="1120"/>
      <c r="C254" s="1123"/>
      <c r="D254" s="990" t="s">
        <v>173</v>
      </c>
      <c r="E254" s="1126" t="s">
        <v>39</v>
      </c>
      <c r="F254" s="1130" t="s">
        <v>149</v>
      </c>
      <c r="G254" s="303" t="s">
        <v>76</v>
      </c>
      <c r="H254" s="307">
        <f>I254+K254</f>
        <v>0</v>
      </c>
      <c r="I254" s="304">
        <v>0</v>
      </c>
      <c r="J254" s="20"/>
      <c r="K254" s="308">
        <v>0</v>
      </c>
      <c r="L254" s="57">
        <v>162.4</v>
      </c>
      <c r="M254" s="305">
        <v>23</v>
      </c>
      <c r="N254" s="70" t="s">
        <v>79</v>
      </c>
      <c r="O254" s="90" t="s">
        <v>40</v>
      </c>
      <c r="P254" s="91"/>
      <c r="Q254" s="39"/>
      <c r="R254" s="284"/>
      <c r="S254" s="284"/>
      <c r="T254" s="64"/>
      <c r="U254" s="284"/>
      <c r="V254" s="284"/>
      <c r="W254" s="284"/>
    </row>
    <row r="255" spans="1:23">
      <c r="A255" s="1118"/>
      <c r="B255" s="1121"/>
      <c r="C255" s="1124"/>
      <c r="D255" s="1001"/>
      <c r="E255" s="1127"/>
      <c r="F255" s="1131"/>
      <c r="G255" s="40" t="s">
        <v>65</v>
      </c>
      <c r="H255" s="58">
        <f>I255+K255</f>
        <v>0</v>
      </c>
      <c r="I255" s="313">
        <v>0</v>
      </c>
      <c r="J255" s="59"/>
      <c r="K255" s="60">
        <v>0</v>
      </c>
      <c r="L255" s="61">
        <v>0</v>
      </c>
      <c r="M255" s="62">
        <v>0</v>
      </c>
      <c r="N255" s="115" t="s">
        <v>80</v>
      </c>
      <c r="O255" s="94"/>
      <c r="P255" s="95" t="s">
        <v>40</v>
      </c>
      <c r="Q255" s="45"/>
      <c r="R255" s="284"/>
      <c r="S255" s="284"/>
      <c r="T255" s="64"/>
      <c r="U255" s="284"/>
      <c r="V255" s="284"/>
      <c r="W255" s="284"/>
    </row>
    <row r="256" spans="1:23">
      <c r="A256" s="1118"/>
      <c r="B256" s="1121"/>
      <c r="C256" s="1124"/>
      <c r="D256" s="1001"/>
      <c r="E256" s="1128"/>
      <c r="F256" s="1132"/>
      <c r="G256" s="40" t="s">
        <v>37</v>
      </c>
      <c r="H256" s="58">
        <f>I256+K256</f>
        <v>314.60000000000002</v>
      </c>
      <c r="I256" s="313">
        <v>314.60000000000002</v>
      </c>
      <c r="J256" s="59"/>
      <c r="K256" s="60">
        <v>0</v>
      </c>
      <c r="L256" s="61">
        <v>0</v>
      </c>
      <c r="M256" s="62">
        <v>0</v>
      </c>
      <c r="N256" s="115"/>
      <c r="O256" s="113"/>
      <c r="P256" s="114"/>
      <c r="Q256" s="47"/>
      <c r="R256" s="284"/>
      <c r="S256" s="284"/>
      <c r="T256" s="64"/>
      <c r="U256" s="284"/>
      <c r="V256" s="284"/>
      <c r="W256" s="284"/>
    </row>
    <row r="257" spans="1:23" ht="28.95" customHeight="1" thickBot="1">
      <c r="A257" s="1119"/>
      <c r="B257" s="1122"/>
      <c r="C257" s="1125"/>
      <c r="D257" s="991"/>
      <c r="E257" s="1129"/>
      <c r="F257" s="1129"/>
      <c r="G257" s="48" t="s">
        <v>12</v>
      </c>
      <c r="H257" s="52">
        <f t="shared" ref="H257:M257" si="68">SUM(H254:H256)</f>
        <v>314.60000000000002</v>
      </c>
      <c r="I257" s="65">
        <f t="shared" si="68"/>
        <v>314.60000000000002</v>
      </c>
      <c r="J257" s="66">
        <f t="shared" si="68"/>
        <v>0</v>
      </c>
      <c r="K257" s="67">
        <f t="shared" si="68"/>
        <v>0</v>
      </c>
      <c r="L257" s="68">
        <f t="shared" si="68"/>
        <v>162.4</v>
      </c>
      <c r="M257" s="69">
        <f t="shared" si="68"/>
        <v>23</v>
      </c>
      <c r="N257" s="117"/>
      <c r="O257" s="99"/>
      <c r="P257" s="100"/>
      <c r="Q257" s="56"/>
      <c r="R257" s="284"/>
      <c r="S257" s="284"/>
      <c r="T257" s="64"/>
      <c r="U257" s="284"/>
      <c r="V257" s="284"/>
      <c r="W257" s="284"/>
    </row>
    <row r="258" spans="1:23">
      <c r="A258" s="1117"/>
      <c r="B258" s="1120"/>
      <c r="C258" s="1123"/>
      <c r="D258" s="990" t="s">
        <v>174</v>
      </c>
      <c r="E258" s="1126" t="s">
        <v>39</v>
      </c>
      <c r="F258" s="1130" t="s">
        <v>118</v>
      </c>
      <c r="G258" s="303" t="s">
        <v>76</v>
      </c>
      <c r="H258" s="307">
        <f>I258+K258</f>
        <v>15.7</v>
      </c>
      <c r="I258" s="304">
        <v>0</v>
      </c>
      <c r="J258" s="309">
        <v>0</v>
      </c>
      <c r="K258" s="308">
        <v>15.7</v>
      </c>
      <c r="L258" s="57">
        <v>24.3</v>
      </c>
      <c r="M258" s="305">
        <v>0</v>
      </c>
      <c r="N258" s="70" t="s">
        <v>79</v>
      </c>
      <c r="O258" s="90" t="s">
        <v>40</v>
      </c>
      <c r="P258" s="91"/>
      <c r="Q258" s="39"/>
      <c r="R258" s="284"/>
      <c r="S258" s="284"/>
      <c r="T258" s="64"/>
      <c r="U258" s="284"/>
      <c r="V258" s="284"/>
      <c r="W258" s="284"/>
    </row>
    <row r="259" spans="1:23">
      <c r="A259" s="1118"/>
      <c r="B259" s="1121"/>
      <c r="C259" s="1124"/>
      <c r="D259" s="1001"/>
      <c r="E259" s="1127"/>
      <c r="F259" s="1131"/>
      <c r="G259" s="40" t="s">
        <v>65</v>
      </c>
      <c r="H259" s="58">
        <f>I259+K259</f>
        <v>46.9</v>
      </c>
      <c r="I259" s="313">
        <v>6</v>
      </c>
      <c r="J259" s="319">
        <v>1.8</v>
      </c>
      <c r="K259" s="60">
        <v>40.9</v>
      </c>
      <c r="L259" s="61">
        <v>133</v>
      </c>
      <c r="M259" s="62">
        <v>0</v>
      </c>
      <c r="N259" s="115" t="s">
        <v>80</v>
      </c>
      <c r="O259" s="94"/>
      <c r="P259" s="95" t="s">
        <v>40</v>
      </c>
      <c r="Q259" s="45"/>
      <c r="R259" s="284"/>
      <c r="S259" s="284"/>
      <c r="T259" s="64"/>
      <c r="U259" s="284"/>
      <c r="V259" s="284"/>
      <c r="W259" s="284"/>
    </row>
    <row r="260" spans="1:23">
      <c r="A260" s="1118"/>
      <c r="B260" s="1121"/>
      <c r="C260" s="1124"/>
      <c r="D260" s="1001"/>
      <c r="E260" s="1128"/>
      <c r="F260" s="1132"/>
      <c r="G260" s="40" t="s">
        <v>37</v>
      </c>
      <c r="H260" s="58">
        <f>I260+K260</f>
        <v>0</v>
      </c>
      <c r="I260" s="313">
        <v>0</v>
      </c>
      <c r="J260" s="319">
        <v>0</v>
      </c>
      <c r="K260" s="60">
        <v>0</v>
      </c>
      <c r="L260" s="61">
        <v>0</v>
      </c>
      <c r="M260" s="62">
        <v>0</v>
      </c>
      <c r="N260" s="232"/>
      <c r="O260" s="233"/>
      <c r="P260" s="114"/>
      <c r="Q260" s="47"/>
      <c r="R260" s="284"/>
      <c r="S260" s="284"/>
      <c r="T260" s="64"/>
      <c r="U260" s="284"/>
      <c r="V260" s="284"/>
      <c r="W260" s="284"/>
    </row>
    <row r="261" spans="1:23" ht="13.8" thickBot="1">
      <c r="A261" s="1119"/>
      <c r="B261" s="1122"/>
      <c r="C261" s="1125"/>
      <c r="D261" s="991"/>
      <c r="E261" s="1129"/>
      <c r="F261" s="1129"/>
      <c r="G261" s="48" t="s">
        <v>12</v>
      </c>
      <c r="H261" s="52">
        <f>SUM(H258:H260)</f>
        <v>62.599999999999994</v>
      </c>
      <c r="I261" s="65">
        <f>SUM(I258:I260)</f>
        <v>6</v>
      </c>
      <c r="J261" s="66">
        <f>SUM(J258:J260)</f>
        <v>1.8</v>
      </c>
      <c r="K261" s="67">
        <f>SUM(K258:K260)</f>
        <v>56.599999999999994</v>
      </c>
      <c r="L261" s="67">
        <f t="shared" ref="L261:M261" si="69">SUM(L258:L260)</f>
        <v>157.30000000000001</v>
      </c>
      <c r="M261" s="67">
        <f t="shared" si="69"/>
        <v>0</v>
      </c>
      <c r="N261" s="117"/>
      <c r="O261" s="99"/>
      <c r="P261" s="100"/>
      <c r="Q261" s="56"/>
      <c r="R261" s="284"/>
      <c r="S261" s="284"/>
      <c r="T261" s="64"/>
      <c r="U261" s="284"/>
      <c r="V261" s="284"/>
      <c r="W261" s="284"/>
    </row>
    <row r="262" spans="1:23">
      <c r="A262" s="1117"/>
      <c r="B262" s="1120"/>
      <c r="C262" s="1123"/>
      <c r="D262" s="990" t="s">
        <v>175</v>
      </c>
      <c r="E262" s="1126" t="s">
        <v>39</v>
      </c>
      <c r="F262" s="1130" t="s">
        <v>53</v>
      </c>
      <c r="G262" s="303" t="s">
        <v>76</v>
      </c>
      <c r="H262" s="307">
        <f>I262+K262</f>
        <v>0</v>
      </c>
      <c r="I262" s="304">
        <v>0</v>
      </c>
      <c r="J262" s="309">
        <v>0</v>
      </c>
      <c r="K262" s="308">
        <v>0</v>
      </c>
      <c r="L262" s="57">
        <v>21</v>
      </c>
      <c r="M262" s="305">
        <v>32.4</v>
      </c>
      <c r="N262" s="70" t="s">
        <v>80</v>
      </c>
      <c r="O262" s="90"/>
      <c r="P262" s="284"/>
      <c r="Q262" s="39" t="s">
        <v>40</v>
      </c>
      <c r="R262" s="284"/>
      <c r="S262" s="284"/>
      <c r="T262" s="64"/>
      <c r="U262" s="284"/>
      <c r="V262" s="284"/>
      <c r="W262" s="284"/>
    </row>
    <row r="263" spans="1:23">
      <c r="A263" s="1118"/>
      <c r="B263" s="1121"/>
      <c r="C263" s="1124"/>
      <c r="D263" s="1001"/>
      <c r="E263" s="1127"/>
      <c r="F263" s="1131"/>
      <c r="G263" s="40" t="s">
        <v>65</v>
      </c>
      <c r="H263" s="58">
        <f>I263+K263</f>
        <v>19.399999999999999</v>
      </c>
      <c r="I263" s="313">
        <v>0</v>
      </c>
      <c r="J263" s="319">
        <v>0</v>
      </c>
      <c r="K263" s="60">
        <v>19.399999999999999</v>
      </c>
      <c r="L263" s="61">
        <v>259</v>
      </c>
      <c r="M263" s="62">
        <v>367.2</v>
      </c>
      <c r="N263" s="115"/>
      <c r="O263" s="94"/>
      <c r="P263" s="284"/>
      <c r="Q263" s="45"/>
      <c r="R263" s="284"/>
      <c r="S263" s="284"/>
      <c r="T263" s="64"/>
      <c r="U263" s="284"/>
      <c r="V263" s="284"/>
      <c r="W263" s="284"/>
    </row>
    <row r="264" spans="1:23">
      <c r="A264" s="1118"/>
      <c r="B264" s="1121"/>
      <c r="C264" s="1124"/>
      <c r="D264" s="1001"/>
      <c r="E264" s="1128"/>
      <c r="F264" s="1132"/>
      <c r="G264" s="40" t="s">
        <v>37</v>
      </c>
      <c r="H264" s="58">
        <f>I264+K264</f>
        <v>0.5</v>
      </c>
      <c r="I264" s="313">
        <v>0.5</v>
      </c>
      <c r="J264" s="319">
        <v>0.3</v>
      </c>
      <c r="K264" s="60">
        <v>0</v>
      </c>
      <c r="L264" s="61">
        <v>0</v>
      </c>
      <c r="M264" s="62">
        <v>0</v>
      </c>
      <c r="N264" s="115"/>
      <c r="O264" s="113"/>
      <c r="P264" s="284"/>
      <c r="Q264" s="47"/>
      <c r="R264" s="284"/>
      <c r="S264" s="284"/>
      <c r="T264" s="64"/>
      <c r="U264" s="284"/>
      <c r="V264" s="284"/>
      <c r="W264" s="284"/>
    </row>
    <row r="265" spans="1:23" ht="27" customHeight="1" thickBot="1">
      <c r="A265" s="1119"/>
      <c r="B265" s="1122"/>
      <c r="C265" s="1125"/>
      <c r="D265" s="991"/>
      <c r="E265" s="1129"/>
      <c r="F265" s="1129"/>
      <c r="G265" s="48" t="s">
        <v>12</v>
      </c>
      <c r="H265" s="52">
        <f t="shared" ref="H265:M265" si="70">SUM(H262:H264)</f>
        <v>19.899999999999999</v>
      </c>
      <c r="I265" s="65">
        <f t="shared" si="70"/>
        <v>0.5</v>
      </c>
      <c r="J265" s="66">
        <f t="shared" si="70"/>
        <v>0.3</v>
      </c>
      <c r="K265" s="67">
        <f t="shared" si="70"/>
        <v>19.399999999999999</v>
      </c>
      <c r="L265" s="68">
        <f t="shared" si="70"/>
        <v>280</v>
      </c>
      <c r="M265" s="69">
        <f t="shared" si="70"/>
        <v>399.59999999999997</v>
      </c>
      <c r="N265" s="117"/>
      <c r="O265" s="99"/>
      <c r="P265" s="100"/>
      <c r="Q265" s="56"/>
      <c r="R265" s="284"/>
      <c r="S265" s="284"/>
      <c r="T265" s="64"/>
      <c r="U265" s="284"/>
      <c r="V265" s="284"/>
      <c r="W265" s="284"/>
    </row>
    <row r="266" spans="1:23">
      <c r="A266" s="1117"/>
      <c r="B266" s="1120"/>
      <c r="C266" s="1123"/>
      <c r="D266" s="990" t="s">
        <v>176</v>
      </c>
      <c r="E266" s="1126" t="s">
        <v>39</v>
      </c>
      <c r="F266" s="1130" t="s">
        <v>53</v>
      </c>
      <c r="G266" s="303" t="s">
        <v>76</v>
      </c>
      <c r="H266" s="307">
        <f>I266+K266</f>
        <v>9</v>
      </c>
      <c r="I266" s="304">
        <v>9</v>
      </c>
      <c r="J266" s="309">
        <v>0</v>
      </c>
      <c r="K266" s="308">
        <v>0</v>
      </c>
      <c r="L266" s="57">
        <v>7.7</v>
      </c>
      <c r="M266" s="305">
        <v>0</v>
      </c>
      <c r="N266" s="70" t="s">
        <v>79</v>
      </c>
      <c r="O266" s="90" t="s">
        <v>40</v>
      </c>
      <c r="P266" s="91"/>
      <c r="Q266" s="39"/>
      <c r="R266" s="284"/>
      <c r="S266" s="284"/>
      <c r="T266" s="64"/>
      <c r="U266" s="284"/>
      <c r="V266" s="284"/>
      <c r="W266" s="284"/>
    </row>
    <row r="267" spans="1:23">
      <c r="A267" s="1118"/>
      <c r="B267" s="1121"/>
      <c r="C267" s="1124"/>
      <c r="D267" s="1001"/>
      <c r="E267" s="1127"/>
      <c r="F267" s="1131"/>
      <c r="G267" s="40" t="s">
        <v>65</v>
      </c>
      <c r="H267" s="58">
        <f>I267+K267</f>
        <v>58</v>
      </c>
      <c r="I267" s="313">
        <v>0</v>
      </c>
      <c r="J267" s="319">
        <v>0</v>
      </c>
      <c r="K267" s="60">
        <v>58</v>
      </c>
      <c r="L267" s="61">
        <v>159.80000000000001</v>
      </c>
      <c r="M267" s="62">
        <v>0</v>
      </c>
      <c r="N267" s="115" t="s">
        <v>80</v>
      </c>
      <c r="O267" s="94"/>
      <c r="P267" s="95" t="s">
        <v>40</v>
      </c>
      <c r="Q267" s="45"/>
      <c r="R267" s="284"/>
      <c r="S267" s="284"/>
      <c r="T267" s="64"/>
      <c r="U267" s="284"/>
      <c r="V267" s="284"/>
      <c r="W267" s="284"/>
    </row>
    <row r="268" spans="1:23">
      <c r="A268" s="1118"/>
      <c r="B268" s="1121"/>
      <c r="C268" s="1124"/>
      <c r="D268" s="1001"/>
      <c r="E268" s="1128"/>
      <c r="F268" s="1132"/>
      <c r="G268" s="40" t="s">
        <v>37</v>
      </c>
      <c r="H268" s="58">
        <f>I268+K268</f>
        <v>0</v>
      </c>
      <c r="I268" s="313">
        <v>0</v>
      </c>
      <c r="J268" s="319">
        <v>0</v>
      </c>
      <c r="K268" s="60">
        <v>0</v>
      </c>
      <c r="L268" s="61">
        <v>0</v>
      </c>
      <c r="M268" s="62">
        <v>0</v>
      </c>
      <c r="N268" s="115"/>
      <c r="O268" s="113"/>
      <c r="P268" s="114"/>
      <c r="Q268" s="47"/>
      <c r="R268" s="284"/>
      <c r="S268" s="284"/>
      <c r="T268" s="64"/>
      <c r="U268" s="284"/>
      <c r="V268" s="284"/>
      <c r="W268" s="284"/>
    </row>
    <row r="269" spans="1:23" ht="21" customHeight="1" thickBot="1">
      <c r="A269" s="1119"/>
      <c r="B269" s="1122"/>
      <c r="C269" s="1125"/>
      <c r="D269" s="991"/>
      <c r="E269" s="1129"/>
      <c r="F269" s="1129"/>
      <c r="G269" s="48" t="s">
        <v>12</v>
      </c>
      <c r="H269" s="52">
        <f t="shared" ref="H269:M269" si="71">SUM(H266:H268)</f>
        <v>67</v>
      </c>
      <c r="I269" s="65">
        <f t="shared" si="71"/>
        <v>9</v>
      </c>
      <c r="J269" s="66">
        <f t="shared" si="71"/>
        <v>0</v>
      </c>
      <c r="K269" s="67">
        <f t="shared" si="71"/>
        <v>58</v>
      </c>
      <c r="L269" s="68">
        <f t="shared" si="71"/>
        <v>167.5</v>
      </c>
      <c r="M269" s="69">
        <f t="shared" si="71"/>
        <v>0</v>
      </c>
      <c r="N269" s="117"/>
      <c r="O269" s="99"/>
      <c r="P269" s="100"/>
      <c r="Q269" s="56"/>
      <c r="R269" s="284"/>
      <c r="S269" s="284"/>
      <c r="T269" s="64"/>
      <c r="U269" s="284"/>
      <c r="V269" s="284"/>
      <c r="W269" s="284"/>
    </row>
    <row r="270" spans="1:23">
      <c r="A270" s="1117"/>
      <c r="B270" s="1120"/>
      <c r="C270" s="1123"/>
      <c r="D270" s="990" t="s">
        <v>177</v>
      </c>
      <c r="E270" s="1126" t="s">
        <v>39</v>
      </c>
      <c r="F270" s="1130" t="s">
        <v>87</v>
      </c>
      <c r="G270" s="303" t="s">
        <v>76</v>
      </c>
      <c r="H270" s="307">
        <f>I270+K270</f>
        <v>0</v>
      </c>
      <c r="I270" s="304">
        <v>0</v>
      </c>
      <c r="J270" s="20"/>
      <c r="K270" s="308">
        <v>0</v>
      </c>
      <c r="L270" s="57">
        <v>0</v>
      </c>
      <c r="M270" s="305">
        <v>0</v>
      </c>
      <c r="N270" s="70"/>
      <c r="O270" s="90"/>
      <c r="P270" s="91"/>
      <c r="Q270" s="39"/>
      <c r="R270" s="284"/>
      <c r="S270" s="284"/>
      <c r="T270" s="64"/>
      <c r="U270" s="284"/>
      <c r="V270" s="284"/>
      <c r="W270" s="284"/>
    </row>
    <row r="271" spans="1:23">
      <c r="A271" s="1118"/>
      <c r="B271" s="1121"/>
      <c r="C271" s="1124"/>
      <c r="D271" s="1001"/>
      <c r="E271" s="1127"/>
      <c r="F271" s="1131"/>
      <c r="G271" s="40" t="s">
        <v>65</v>
      </c>
      <c r="H271" s="58">
        <f>I271+K271</f>
        <v>0</v>
      </c>
      <c r="I271" s="313">
        <v>0</v>
      </c>
      <c r="J271" s="59"/>
      <c r="K271" s="60">
        <v>0</v>
      </c>
      <c r="L271" s="61">
        <v>0</v>
      </c>
      <c r="M271" s="62">
        <v>0</v>
      </c>
      <c r="N271" s="115"/>
      <c r="O271" s="94"/>
      <c r="P271" s="95"/>
      <c r="Q271" s="45"/>
      <c r="R271" s="284"/>
      <c r="S271" s="284"/>
      <c r="T271" s="64"/>
      <c r="U271" s="284"/>
      <c r="V271" s="284"/>
      <c r="W271" s="284"/>
    </row>
    <row r="272" spans="1:23">
      <c r="A272" s="1118"/>
      <c r="B272" s="1121"/>
      <c r="C272" s="1124"/>
      <c r="D272" s="1001"/>
      <c r="E272" s="1128"/>
      <c r="F272" s="1132"/>
      <c r="G272" s="40" t="s">
        <v>37</v>
      </c>
      <c r="H272" s="58">
        <f>I272+K272</f>
        <v>0</v>
      </c>
      <c r="I272" s="125"/>
      <c r="J272" s="59"/>
      <c r="K272" s="97"/>
      <c r="L272" s="61"/>
      <c r="M272" s="62"/>
      <c r="N272" s="115"/>
      <c r="O272" s="113"/>
      <c r="P272" s="114"/>
      <c r="Q272" s="47"/>
      <c r="R272" s="284"/>
      <c r="S272" s="284"/>
      <c r="T272" s="64"/>
      <c r="U272" s="284"/>
      <c r="V272" s="284"/>
      <c r="W272" s="284"/>
    </row>
    <row r="273" spans="1:23">
      <c r="A273" s="1118"/>
      <c r="B273" s="1121"/>
      <c r="C273" s="1124"/>
      <c r="D273" s="1001"/>
      <c r="E273" s="1128"/>
      <c r="F273" s="1128"/>
      <c r="G273" s="16"/>
      <c r="H273" s="21"/>
      <c r="I273" s="18"/>
      <c r="J273" s="22"/>
      <c r="K273" s="23"/>
      <c r="L273" s="63"/>
      <c r="M273" s="19"/>
      <c r="N273" s="115"/>
      <c r="O273" s="113"/>
      <c r="P273" s="114"/>
      <c r="Q273" s="47"/>
      <c r="R273" s="284"/>
      <c r="S273" s="284"/>
      <c r="T273" s="64"/>
      <c r="U273" s="284"/>
      <c r="V273" s="284"/>
      <c r="W273" s="284"/>
    </row>
    <row r="274" spans="1:23" ht="25.95" customHeight="1" thickBot="1">
      <c r="A274" s="1119"/>
      <c r="B274" s="1122"/>
      <c r="C274" s="1125"/>
      <c r="D274" s="991"/>
      <c r="E274" s="1129"/>
      <c r="F274" s="1129"/>
      <c r="G274" s="48" t="s">
        <v>12</v>
      </c>
      <c r="H274" s="52">
        <f>SUM(H270:H272)</f>
        <v>0</v>
      </c>
      <c r="I274" s="65">
        <f>SUM(I270:I272)</f>
        <v>0</v>
      </c>
      <c r="J274" s="66">
        <f>SUM(J270:J272)</f>
        <v>0</v>
      </c>
      <c r="K274" s="67">
        <f>SUM(K270:K272)</f>
        <v>0</v>
      </c>
      <c r="L274" s="68">
        <f>SUM(L270:L273)</f>
        <v>0</v>
      </c>
      <c r="M274" s="69">
        <f>SUM(M270:M273)</f>
        <v>0</v>
      </c>
      <c r="N274" s="117"/>
      <c r="O274" s="99"/>
      <c r="P274" s="100"/>
      <c r="Q274" s="56"/>
      <c r="R274" s="284"/>
      <c r="S274" s="284"/>
      <c r="T274" s="64"/>
      <c r="U274" s="284"/>
      <c r="V274" s="284"/>
      <c r="W274" s="284"/>
    </row>
    <row r="275" spans="1:23">
      <c r="A275" s="1117"/>
      <c r="B275" s="1120"/>
      <c r="C275" s="1123"/>
      <c r="D275" s="990" t="s">
        <v>178</v>
      </c>
      <c r="E275" s="1126" t="s">
        <v>39</v>
      </c>
      <c r="F275" s="1130" t="s">
        <v>53</v>
      </c>
      <c r="G275" s="303" t="s">
        <v>76</v>
      </c>
      <c r="H275" s="307">
        <f>I275+K275</f>
        <v>0</v>
      </c>
      <c r="I275" s="304">
        <v>0</v>
      </c>
      <c r="J275" s="20"/>
      <c r="K275" s="308">
        <v>0</v>
      </c>
      <c r="L275" s="57">
        <v>0</v>
      </c>
      <c r="M275" s="305">
        <v>0</v>
      </c>
      <c r="N275" s="70"/>
      <c r="O275" s="90"/>
      <c r="P275" s="91"/>
      <c r="Q275" s="39"/>
      <c r="R275" s="284"/>
      <c r="S275" s="284"/>
      <c r="T275" s="64"/>
      <c r="U275" s="284"/>
      <c r="V275" s="284"/>
      <c r="W275" s="284"/>
    </row>
    <row r="276" spans="1:23">
      <c r="A276" s="1118"/>
      <c r="B276" s="1121"/>
      <c r="C276" s="1124"/>
      <c r="D276" s="1001"/>
      <c r="E276" s="1127"/>
      <c r="F276" s="1131"/>
      <c r="G276" s="40" t="s">
        <v>65</v>
      </c>
      <c r="H276" s="58">
        <f>I276+K276</f>
        <v>0</v>
      </c>
      <c r="I276" s="313">
        <v>0</v>
      </c>
      <c r="J276" s="59"/>
      <c r="K276" s="60">
        <v>0</v>
      </c>
      <c r="L276" s="61">
        <v>0</v>
      </c>
      <c r="M276" s="62">
        <v>0</v>
      </c>
      <c r="N276" s="115"/>
      <c r="O276" s="94"/>
      <c r="P276" s="95"/>
      <c r="Q276" s="45"/>
      <c r="R276" s="284"/>
      <c r="S276" s="284"/>
      <c r="T276" s="64"/>
      <c r="U276" s="284"/>
      <c r="V276" s="284"/>
      <c r="W276" s="284"/>
    </row>
    <row r="277" spans="1:23">
      <c r="A277" s="1118"/>
      <c r="B277" s="1121"/>
      <c r="C277" s="1124"/>
      <c r="D277" s="1001"/>
      <c r="E277" s="1128"/>
      <c r="F277" s="1132"/>
      <c r="G277" s="40" t="s">
        <v>37</v>
      </c>
      <c r="H277" s="58">
        <f>I277+K277</f>
        <v>0</v>
      </c>
      <c r="I277" s="125"/>
      <c r="J277" s="59"/>
      <c r="K277" s="97"/>
      <c r="L277" s="61"/>
      <c r="M277" s="62"/>
      <c r="N277" s="115"/>
      <c r="O277" s="113"/>
      <c r="P277" s="114"/>
      <c r="Q277" s="47"/>
      <c r="R277" s="284"/>
      <c r="S277" s="284"/>
      <c r="T277" s="64"/>
      <c r="U277" s="284"/>
      <c r="V277" s="284"/>
      <c r="W277" s="284"/>
    </row>
    <row r="278" spans="1:23">
      <c r="A278" s="1118"/>
      <c r="B278" s="1121"/>
      <c r="C278" s="1124"/>
      <c r="D278" s="1001"/>
      <c r="E278" s="1128"/>
      <c r="F278" s="1128"/>
      <c r="G278" s="16"/>
      <c r="H278" s="21"/>
      <c r="I278" s="18"/>
      <c r="J278" s="22"/>
      <c r="K278" s="23"/>
      <c r="L278" s="63"/>
      <c r="M278" s="19"/>
      <c r="N278" s="115"/>
      <c r="O278" s="113"/>
      <c r="P278" s="114"/>
      <c r="Q278" s="47"/>
      <c r="R278" s="284"/>
      <c r="S278" s="284"/>
      <c r="T278" s="64"/>
      <c r="U278" s="284"/>
      <c r="V278" s="284"/>
      <c r="W278" s="284"/>
    </row>
    <row r="279" spans="1:23" ht="13.8" thickBot="1">
      <c r="A279" s="1119"/>
      <c r="B279" s="1122"/>
      <c r="C279" s="1125"/>
      <c r="D279" s="991"/>
      <c r="E279" s="1129"/>
      <c r="F279" s="1129"/>
      <c r="G279" s="48" t="s">
        <v>12</v>
      </c>
      <c r="H279" s="52">
        <f>SUM(H275:H277)</f>
        <v>0</v>
      </c>
      <c r="I279" s="65">
        <f>SUM(I275:I277)</f>
        <v>0</v>
      </c>
      <c r="J279" s="66">
        <f>SUM(J275:J277)</f>
        <v>0</v>
      </c>
      <c r="K279" s="67">
        <f>SUM(K275:K277)</f>
        <v>0</v>
      </c>
      <c r="L279" s="68">
        <f>SUM(L275:L277)</f>
        <v>0</v>
      </c>
      <c r="M279" s="69">
        <f>SUM(M275:M278)</f>
        <v>0</v>
      </c>
      <c r="N279" s="117"/>
      <c r="O279" s="99"/>
      <c r="P279" s="100"/>
      <c r="Q279" s="56"/>
      <c r="R279" s="284"/>
      <c r="S279" s="284"/>
      <c r="T279" s="64"/>
      <c r="U279" s="284"/>
      <c r="V279" s="284"/>
      <c r="W279" s="284"/>
    </row>
    <row r="280" spans="1:23">
      <c r="A280" s="1117"/>
      <c r="B280" s="1120"/>
      <c r="C280" s="1123"/>
      <c r="D280" s="990" t="s">
        <v>179</v>
      </c>
      <c r="E280" s="1126" t="s">
        <v>39</v>
      </c>
      <c r="F280" s="1130" t="s">
        <v>53</v>
      </c>
      <c r="G280" s="303" t="s">
        <v>76</v>
      </c>
      <c r="H280" s="307">
        <f>I280+K280</f>
        <v>0</v>
      </c>
      <c r="I280" s="304">
        <v>0</v>
      </c>
      <c r="J280" s="20"/>
      <c r="K280" s="308">
        <v>0</v>
      </c>
      <c r="L280" s="57">
        <v>0</v>
      </c>
      <c r="M280" s="305">
        <v>0</v>
      </c>
      <c r="N280" s="70" t="s">
        <v>80</v>
      </c>
      <c r="O280" s="90"/>
      <c r="P280" s="91"/>
      <c r="Q280" s="39" t="s">
        <v>40</v>
      </c>
      <c r="R280" s="284"/>
      <c r="S280" s="284"/>
      <c r="T280" s="64"/>
      <c r="U280" s="284"/>
      <c r="V280" s="284"/>
      <c r="W280" s="284"/>
    </row>
    <row r="281" spans="1:23">
      <c r="A281" s="1118"/>
      <c r="B281" s="1121"/>
      <c r="C281" s="1124"/>
      <c r="D281" s="1001"/>
      <c r="E281" s="1127"/>
      <c r="F281" s="1131"/>
      <c r="G281" s="40" t="s">
        <v>160</v>
      </c>
      <c r="H281" s="58">
        <f>I281+K281</f>
        <v>0</v>
      </c>
      <c r="I281" s="313">
        <v>0</v>
      </c>
      <c r="J281" s="59"/>
      <c r="K281" s="60">
        <v>0</v>
      </c>
      <c r="L281" s="61">
        <v>0</v>
      </c>
      <c r="M281" s="62">
        <v>0</v>
      </c>
      <c r="N281" s="115"/>
      <c r="O281" s="94"/>
      <c r="P281" s="95"/>
      <c r="Q281" s="45"/>
      <c r="R281" s="284"/>
      <c r="S281" s="284"/>
      <c r="T281" s="64"/>
      <c r="U281" s="284"/>
      <c r="V281" s="284"/>
      <c r="W281" s="284"/>
    </row>
    <row r="282" spans="1:23">
      <c r="A282" s="1118"/>
      <c r="B282" s="1121"/>
      <c r="C282" s="1124"/>
      <c r="D282" s="1001"/>
      <c r="E282" s="1128"/>
      <c r="F282" s="1132"/>
      <c r="G282" s="40" t="s">
        <v>37</v>
      </c>
      <c r="H282" s="58">
        <f>I282+K282</f>
        <v>93</v>
      </c>
      <c r="I282" s="125"/>
      <c r="J282" s="59"/>
      <c r="K282" s="60">
        <v>93</v>
      </c>
      <c r="L282" s="61">
        <v>600</v>
      </c>
      <c r="M282" s="62">
        <v>200</v>
      </c>
      <c r="N282" s="115"/>
      <c r="O282" s="113"/>
      <c r="P282" s="114"/>
      <c r="Q282" s="47"/>
      <c r="R282" s="284"/>
      <c r="S282" s="284"/>
      <c r="T282" s="64"/>
      <c r="U282" s="284"/>
      <c r="V282" s="284"/>
      <c r="W282" s="284"/>
    </row>
    <row r="283" spans="1:23">
      <c r="A283" s="1118"/>
      <c r="B283" s="1121"/>
      <c r="C283" s="1124"/>
      <c r="D283" s="1001"/>
      <c r="E283" s="1128"/>
      <c r="F283" s="1128"/>
      <c r="G283" s="16"/>
      <c r="H283" s="21"/>
      <c r="I283" s="18"/>
      <c r="J283" s="22"/>
      <c r="K283" s="23"/>
      <c r="L283" s="63"/>
      <c r="M283" s="19"/>
      <c r="N283" s="115"/>
      <c r="O283" s="113"/>
      <c r="P283" s="114"/>
      <c r="Q283" s="47"/>
      <c r="R283" s="284"/>
      <c r="S283" s="284"/>
      <c r="T283" s="64"/>
      <c r="U283" s="284"/>
      <c r="V283" s="284"/>
      <c r="W283" s="284"/>
    </row>
    <row r="284" spans="1:23" ht="13.8" thickBot="1">
      <c r="A284" s="1119"/>
      <c r="B284" s="1122"/>
      <c r="C284" s="1125"/>
      <c r="D284" s="991"/>
      <c r="E284" s="1129"/>
      <c r="F284" s="1129"/>
      <c r="G284" s="48" t="s">
        <v>12</v>
      </c>
      <c r="H284" s="52">
        <f t="shared" ref="H284:M284" si="72">SUM(H280:H282)</f>
        <v>93</v>
      </c>
      <c r="I284" s="65">
        <f t="shared" si="72"/>
        <v>0</v>
      </c>
      <c r="J284" s="66">
        <f t="shared" si="72"/>
        <v>0</v>
      </c>
      <c r="K284" s="67">
        <f t="shared" si="72"/>
        <v>93</v>
      </c>
      <c r="L284" s="68">
        <f t="shared" si="72"/>
        <v>600</v>
      </c>
      <c r="M284" s="69">
        <f t="shared" si="72"/>
        <v>200</v>
      </c>
      <c r="N284" s="117"/>
      <c r="O284" s="99"/>
      <c r="P284" s="100"/>
      <c r="Q284" s="56"/>
      <c r="R284" s="284"/>
      <c r="S284" s="284"/>
      <c r="T284" s="64"/>
      <c r="U284" s="284"/>
      <c r="V284" s="284"/>
      <c r="W284" s="284"/>
    </row>
    <row r="285" spans="1:23">
      <c r="A285" s="1117"/>
      <c r="B285" s="1120"/>
      <c r="C285" s="1123"/>
      <c r="D285" s="1168" t="s">
        <v>180</v>
      </c>
      <c r="E285" s="1126" t="s">
        <v>39</v>
      </c>
      <c r="F285" s="1130" t="s">
        <v>181</v>
      </c>
      <c r="G285" s="303" t="s">
        <v>76</v>
      </c>
      <c r="H285" s="307">
        <f>I285+K285</f>
        <v>0</v>
      </c>
      <c r="I285" s="304">
        <v>0</v>
      </c>
      <c r="J285" s="20"/>
      <c r="K285" s="308">
        <v>0</v>
      </c>
      <c r="L285" s="57">
        <v>0</v>
      </c>
      <c r="M285" s="305">
        <v>0</v>
      </c>
      <c r="N285" s="70" t="s">
        <v>80</v>
      </c>
      <c r="O285" s="90"/>
      <c r="P285" s="234" t="s">
        <v>40</v>
      </c>
      <c r="Q285" s="39"/>
      <c r="R285" s="284"/>
      <c r="S285" s="284"/>
      <c r="T285" s="64"/>
      <c r="U285" s="284"/>
      <c r="V285" s="284"/>
      <c r="W285" s="284"/>
    </row>
    <row r="286" spans="1:23">
      <c r="A286" s="1118"/>
      <c r="B286" s="1121"/>
      <c r="C286" s="1124"/>
      <c r="D286" s="1169"/>
      <c r="E286" s="1127"/>
      <c r="F286" s="1131"/>
      <c r="G286" s="355" t="s">
        <v>160</v>
      </c>
      <c r="H286" s="349">
        <f>I286+K286</f>
        <v>620</v>
      </c>
      <c r="I286" s="313">
        <v>0</v>
      </c>
      <c r="J286" s="59"/>
      <c r="K286" s="350">
        <v>620</v>
      </c>
      <c r="L286" s="61">
        <v>1264</v>
      </c>
      <c r="M286" s="62">
        <v>0</v>
      </c>
      <c r="N286" s="115"/>
      <c r="O286" s="94"/>
      <c r="P286" s="284"/>
      <c r="Q286" s="45"/>
      <c r="R286" s="284"/>
      <c r="S286" s="284"/>
      <c r="T286" s="64"/>
      <c r="U286" s="284"/>
      <c r="V286" s="284"/>
      <c r="W286" s="284"/>
    </row>
    <row r="287" spans="1:23">
      <c r="A287" s="1118"/>
      <c r="B287" s="1121"/>
      <c r="C287" s="1124"/>
      <c r="D287" s="1169"/>
      <c r="E287" s="1128"/>
      <c r="F287" s="1132"/>
      <c r="G287" s="40" t="s">
        <v>37</v>
      </c>
      <c r="H287" s="58">
        <f>I287+K287</f>
        <v>0</v>
      </c>
      <c r="I287" s="313">
        <v>0</v>
      </c>
      <c r="J287" s="59"/>
      <c r="K287" s="60">
        <v>0</v>
      </c>
      <c r="L287" s="61"/>
      <c r="M287" s="62"/>
      <c r="N287" s="115"/>
      <c r="O287" s="113"/>
      <c r="P287" s="284"/>
      <c r="Q287" s="47"/>
      <c r="R287" s="284"/>
      <c r="S287" s="284"/>
      <c r="T287" s="64"/>
      <c r="U287" s="284"/>
      <c r="V287" s="284"/>
      <c r="W287" s="284"/>
    </row>
    <row r="288" spans="1:23" ht="13.8" thickBot="1">
      <c r="A288" s="1119"/>
      <c r="B288" s="1122"/>
      <c r="C288" s="1125"/>
      <c r="D288" s="1170"/>
      <c r="E288" s="1129"/>
      <c r="F288" s="1129"/>
      <c r="G288" s="48" t="s">
        <v>12</v>
      </c>
      <c r="H288" s="717">
        <f t="shared" ref="H288:M288" si="73">SUM(H285:H287)</f>
        <v>620</v>
      </c>
      <c r="I288" s="65">
        <f t="shared" si="73"/>
        <v>0</v>
      </c>
      <c r="J288" s="66">
        <f t="shared" si="73"/>
        <v>0</v>
      </c>
      <c r="K288" s="718">
        <f t="shared" si="73"/>
        <v>620</v>
      </c>
      <c r="L288" s="68">
        <f t="shared" si="73"/>
        <v>1264</v>
      </c>
      <c r="M288" s="69">
        <f t="shared" si="73"/>
        <v>0</v>
      </c>
      <c r="N288" s="117"/>
      <c r="O288" s="99"/>
      <c r="P288" s="100"/>
      <c r="Q288" s="56"/>
      <c r="R288" s="284"/>
      <c r="S288" s="284"/>
      <c r="T288" s="64"/>
      <c r="U288" s="284"/>
      <c r="V288" s="284"/>
      <c r="W288" s="284"/>
    </row>
    <row r="289" spans="1:23">
      <c r="A289" s="1117"/>
      <c r="B289" s="1120"/>
      <c r="C289" s="1123"/>
      <c r="D289" s="990" t="s">
        <v>182</v>
      </c>
      <c r="E289" s="1126" t="s">
        <v>39</v>
      </c>
      <c r="F289" s="1130" t="s">
        <v>149</v>
      </c>
      <c r="G289" s="303" t="s">
        <v>76</v>
      </c>
      <c r="H289" s="307">
        <f>I289+K289</f>
        <v>0</v>
      </c>
      <c r="I289" s="304">
        <v>0</v>
      </c>
      <c r="J289" s="20"/>
      <c r="K289" s="308">
        <v>0</v>
      </c>
      <c r="L289" s="57">
        <v>0</v>
      </c>
      <c r="M289" s="305">
        <v>0</v>
      </c>
      <c r="N289" s="70"/>
      <c r="O289" s="90"/>
      <c r="P289" s="234"/>
      <c r="Q289" s="39"/>
      <c r="R289" s="284"/>
      <c r="S289" s="284"/>
      <c r="T289" s="64"/>
      <c r="U289" s="284"/>
      <c r="V289" s="284"/>
      <c r="W289" s="284"/>
    </row>
    <row r="290" spans="1:23">
      <c r="A290" s="1118"/>
      <c r="B290" s="1121"/>
      <c r="C290" s="1124"/>
      <c r="D290" s="1001"/>
      <c r="E290" s="1127"/>
      <c r="F290" s="1131"/>
      <c r="G290" s="40" t="s">
        <v>55</v>
      </c>
      <c r="H290" s="58">
        <f>I290+K290</f>
        <v>0</v>
      </c>
      <c r="I290" s="313">
        <v>0</v>
      </c>
      <c r="J290" s="59"/>
      <c r="K290" s="60">
        <v>0</v>
      </c>
      <c r="L290" s="61">
        <v>0</v>
      </c>
      <c r="M290" s="62">
        <v>0</v>
      </c>
      <c r="N290" s="115"/>
      <c r="O290" s="94"/>
      <c r="P290" s="95"/>
      <c r="Q290" s="45"/>
      <c r="R290" s="284"/>
      <c r="S290" s="284"/>
      <c r="T290" s="64"/>
      <c r="U290" s="284"/>
      <c r="V290" s="284"/>
      <c r="W290" s="284"/>
    </row>
    <row r="291" spans="1:23">
      <c r="A291" s="1118"/>
      <c r="B291" s="1121"/>
      <c r="C291" s="1124"/>
      <c r="D291" s="1001"/>
      <c r="E291" s="1128"/>
      <c r="F291" s="1132"/>
      <c r="G291" s="40" t="s">
        <v>37</v>
      </c>
      <c r="H291" s="58">
        <f>I291+K291</f>
        <v>0</v>
      </c>
      <c r="I291" s="125"/>
      <c r="J291" s="59"/>
      <c r="K291" s="97"/>
      <c r="L291" s="61"/>
      <c r="M291" s="62"/>
      <c r="N291" s="115"/>
      <c r="O291" s="113"/>
      <c r="P291" s="114"/>
      <c r="Q291" s="47"/>
      <c r="R291" s="284"/>
      <c r="S291" s="284"/>
      <c r="T291" s="64"/>
      <c r="U291" s="284"/>
      <c r="V291" s="284"/>
      <c r="W291" s="284"/>
    </row>
    <row r="292" spans="1:23" ht="13.8" thickBot="1">
      <c r="A292" s="1119"/>
      <c r="B292" s="1122"/>
      <c r="C292" s="1125"/>
      <c r="D292" s="991"/>
      <c r="E292" s="1129"/>
      <c r="F292" s="1129"/>
      <c r="G292" s="48" t="s">
        <v>12</v>
      </c>
      <c r="H292" s="52">
        <f t="shared" ref="H292:M292" si="74">SUM(H289:H291)</f>
        <v>0</v>
      </c>
      <c r="I292" s="65">
        <f t="shared" si="74"/>
        <v>0</v>
      </c>
      <c r="J292" s="66">
        <f t="shared" si="74"/>
        <v>0</v>
      </c>
      <c r="K292" s="67">
        <f t="shared" si="74"/>
        <v>0</v>
      </c>
      <c r="L292" s="68">
        <f t="shared" si="74"/>
        <v>0</v>
      </c>
      <c r="M292" s="69">
        <f t="shared" si="74"/>
        <v>0</v>
      </c>
      <c r="N292" s="117"/>
      <c r="O292" s="99"/>
      <c r="P292" s="100"/>
      <c r="Q292" s="56"/>
      <c r="R292" s="284"/>
      <c r="S292" s="284"/>
      <c r="T292" s="64"/>
      <c r="U292" s="284"/>
      <c r="V292" s="284"/>
      <c r="W292" s="284"/>
    </row>
    <row r="293" spans="1:23">
      <c r="A293" s="1117"/>
      <c r="B293" s="1120"/>
      <c r="C293" s="1123"/>
      <c r="D293" s="990" t="s">
        <v>183</v>
      </c>
      <c r="E293" s="1126" t="s">
        <v>39</v>
      </c>
      <c r="F293" s="1153" t="s">
        <v>184</v>
      </c>
      <c r="G293" s="303" t="s">
        <v>76</v>
      </c>
      <c r="H293" s="307">
        <f>I293+K293</f>
        <v>4.7</v>
      </c>
      <c r="I293" s="304">
        <v>0</v>
      </c>
      <c r="J293" s="20"/>
      <c r="K293" s="308">
        <v>4.7</v>
      </c>
      <c r="L293" s="57">
        <v>0</v>
      </c>
      <c r="M293" s="305">
        <v>0</v>
      </c>
      <c r="N293" s="70" t="s">
        <v>80</v>
      </c>
      <c r="O293" s="236" t="s">
        <v>40</v>
      </c>
      <c r="P293" s="91"/>
      <c r="Q293" s="39"/>
      <c r="R293" s="284"/>
      <c r="S293" s="284"/>
      <c r="T293" s="64"/>
      <c r="U293" s="284"/>
      <c r="V293" s="284"/>
      <c r="W293" s="284"/>
    </row>
    <row r="294" spans="1:23">
      <c r="A294" s="1118"/>
      <c r="B294" s="1121"/>
      <c r="C294" s="1124"/>
      <c r="D294" s="1001"/>
      <c r="E294" s="1127"/>
      <c r="F294" s="1131"/>
      <c r="G294" s="40" t="s">
        <v>55</v>
      </c>
      <c r="H294" s="58">
        <f>I294+K294</f>
        <v>0</v>
      </c>
      <c r="I294" s="313">
        <v>0</v>
      </c>
      <c r="J294" s="59"/>
      <c r="K294" s="60">
        <v>0</v>
      </c>
      <c r="L294" s="61">
        <v>0</v>
      </c>
      <c r="M294" s="62">
        <v>0</v>
      </c>
      <c r="N294" s="93"/>
      <c r="O294" s="237"/>
      <c r="P294" s="95"/>
      <c r="Q294" s="45"/>
      <c r="R294" s="284"/>
      <c r="S294" s="284"/>
      <c r="T294" s="64"/>
      <c r="U294" s="284"/>
      <c r="V294" s="284"/>
      <c r="W294" s="284"/>
    </row>
    <row r="295" spans="1:23" ht="13.8" thickBot="1">
      <c r="A295" s="1119"/>
      <c r="B295" s="1122"/>
      <c r="C295" s="1125"/>
      <c r="D295" s="991"/>
      <c r="E295" s="1129"/>
      <c r="F295" s="1129"/>
      <c r="G295" s="48" t="s">
        <v>12</v>
      </c>
      <c r="H295" s="52">
        <f t="shared" ref="H295:M295" si="75">SUM(H293:H294)</f>
        <v>4.7</v>
      </c>
      <c r="I295" s="65">
        <f t="shared" si="75"/>
        <v>0</v>
      </c>
      <c r="J295" s="66">
        <f t="shared" si="75"/>
        <v>0</v>
      </c>
      <c r="K295" s="67">
        <f t="shared" si="75"/>
        <v>4.7</v>
      </c>
      <c r="L295" s="68">
        <f t="shared" si="75"/>
        <v>0</v>
      </c>
      <c r="M295" s="69">
        <f t="shared" si="75"/>
        <v>0</v>
      </c>
      <c r="N295" s="238"/>
      <c r="O295" s="239"/>
      <c r="P295" s="100"/>
      <c r="Q295" s="56"/>
      <c r="R295" s="284"/>
      <c r="S295" s="284"/>
      <c r="T295" s="64"/>
      <c r="U295" s="284"/>
      <c r="V295" s="284"/>
      <c r="W295" s="284"/>
    </row>
    <row r="296" spans="1:23">
      <c r="A296" s="1117"/>
      <c r="B296" s="1120"/>
      <c r="C296" s="1123"/>
      <c r="D296" s="990" t="s">
        <v>185</v>
      </c>
      <c r="E296" s="1126" t="s">
        <v>39</v>
      </c>
      <c r="F296" s="1130" t="s">
        <v>53</v>
      </c>
      <c r="G296" s="303" t="s">
        <v>76</v>
      </c>
      <c r="H296" s="307">
        <f>I296+K296</f>
        <v>0</v>
      </c>
      <c r="I296" s="304">
        <v>0</v>
      </c>
      <c r="J296" s="20"/>
      <c r="K296" s="308">
        <v>0</v>
      </c>
      <c r="L296" s="57">
        <v>0</v>
      </c>
      <c r="M296" s="305">
        <v>0</v>
      </c>
      <c r="N296" s="70"/>
      <c r="O296" s="90"/>
      <c r="P296" s="91"/>
      <c r="Q296" s="39"/>
      <c r="R296" s="284"/>
      <c r="S296" s="284"/>
      <c r="T296" s="64"/>
      <c r="U296" s="284"/>
      <c r="V296" s="284"/>
      <c r="W296" s="284"/>
    </row>
    <row r="297" spans="1:23">
      <c r="A297" s="1118"/>
      <c r="B297" s="1121"/>
      <c r="C297" s="1124"/>
      <c r="D297" s="1001"/>
      <c r="E297" s="1127"/>
      <c r="F297" s="1131"/>
      <c r="G297" s="40" t="s">
        <v>55</v>
      </c>
      <c r="H297" s="58">
        <f>I297+K297</f>
        <v>0</v>
      </c>
      <c r="I297" s="313">
        <v>0</v>
      </c>
      <c r="J297" s="59"/>
      <c r="K297" s="60">
        <v>0</v>
      </c>
      <c r="L297" s="61">
        <v>0</v>
      </c>
      <c r="M297" s="62">
        <v>0</v>
      </c>
      <c r="N297" s="115"/>
      <c r="O297" s="94"/>
      <c r="P297" s="95"/>
      <c r="Q297" s="45"/>
      <c r="R297" s="284"/>
      <c r="S297" s="284"/>
      <c r="T297" s="64"/>
      <c r="U297" s="284"/>
      <c r="V297" s="284"/>
      <c r="W297" s="284"/>
    </row>
    <row r="298" spans="1:23">
      <c r="A298" s="1118"/>
      <c r="B298" s="1121"/>
      <c r="C298" s="1124"/>
      <c r="D298" s="1001"/>
      <c r="E298" s="1128"/>
      <c r="F298" s="1132"/>
      <c r="G298" s="40" t="s">
        <v>37</v>
      </c>
      <c r="H298" s="58">
        <f>I298+K298</f>
        <v>0</v>
      </c>
      <c r="I298" s="125"/>
      <c r="J298" s="59"/>
      <c r="K298" s="97"/>
      <c r="L298" s="61"/>
      <c r="M298" s="62"/>
      <c r="N298" s="115"/>
      <c r="O298" s="113"/>
      <c r="P298" s="114"/>
      <c r="Q298" s="47"/>
      <c r="R298" s="284"/>
      <c r="S298" s="284"/>
      <c r="T298" s="64"/>
      <c r="U298" s="284"/>
      <c r="V298" s="284"/>
      <c r="W298" s="284"/>
    </row>
    <row r="299" spans="1:23">
      <c r="A299" s="1118"/>
      <c r="B299" s="1121"/>
      <c r="C299" s="1124"/>
      <c r="D299" s="1001"/>
      <c r="E299" s="1128"/>
      <c r="F299" s="1128"/>
      <c r="G299" s="16"/>
      <c r="H299" s="21"/>
      <c r="I299" s="18"/>
      <c r="J299" s="22"/>
      <c r="K299" s="23"/>
      <c r="L299" s="63"/>
      <c r="M299" s="19"/>
      <c r="N299" s="115"/>
      <c r="O299" s="113"/>
      <c r="P299" s="114"/>
      <c r="Q299" s="47"/>
      <c r="R299" s="284"/>
      <c r="S299" s="284"/>
      <c r="T299" s="64"/>
      <c r="U299" s="284"/>
      <c r="V299" s="284"/>
      <c r="W299" s="284"/>
    </row>
    <row r="300" spans="1:23" ht="13.8" thickBot="1">
      <c r="A300" s="1119"/>
      <c r="B300" s="1122"/>
      <c r="C300" s="1125"/>
      <c r="D300" s="991"/>
      <c r="E300" s="1129"/>
      <c r="F300" s="1129"/>
      <c r="G300" s="48" t="s">
        <v>12</v>
      </c>
      <c r="H300" s="52">
        <f t="shared" ref="H300:M300" si="76">SUM(H296:H298)</f>
        <v>0</v>
      </c>
      <c r="I300" s="65">
        <f t="shared" si="76"/>
        <v>0</v>
      </c>
      <c r="J300" s="66">
        <f t="shared" si="76"/>
        <v>0</v>
      </c>
      <c r="K300" s="67">
        <f t="shared" si="76"/>
        <v>0</v>
      </c>
      <c r="L300" s="68">
        <f t="shared" si="76"/>
        <v>0</v>
      </c>
      <c r="M300" s="69">
        <f t="shared" si="76"/>
        <v>0</v>
      </c>
      <c r="N300" s="117"/>
      <c r="O300" s="99"/>
      <c r="P300" s="100"/>
      <c r="Q300" s="56"/>
      <c r="R300" s="284"/>
      <c r="S300" s="284"/>
      <c r="T300" s="64"/>
      <c r="U300" s="284"/>
      <c r="V300" s="284"/>
      <c r="W300" s="284"/>
    </row>
    <row r="301" spans="1:23">
      <c r="A301" s="1117"/>
      <c r="B301" s="1120"/>
      <c r="C301" s="1123"/>
      <c r="D301" s="990" t="s">
        <v>186</v>
      </c>
      <c r="E301" s="1126" t="s">
        <v>39</v>
      </c>
      <c r="F301" s="1130" t="s">
        <v>53</v>
      </c>
      <c r="G301" s="303" t="s">
        <v>76</v>
      </c>
      <c r="H301" s="307">
        <f>I301+K301</f>
        <v>0</v>
      </c>
      <c r="I301" s="304">
        <v>0</v>
      </c>
      <c r="J301" s="20"/>
      <c r="K301" s="308">
        <v>0</v>
      </c>
      <c r="L301" s="57">
        <v>0</v>
      </c>
      <c r="M301" s="305">
        <v>0</v>
      </c>
      <c r="N301" s="70"/>
      <c r="O301" s="90"/>
      <c r="P301" s="91"/>
      <c r="Q301" s="39"/>
      <c r="R301" s="284"/>
      <c r="S301" s="284"/>
      <c r="T301" s="64"/>
      <c r="U301" s="284"/>
      <c r="V301" s="284"/>
      <c r="W301" s="284"/>
    </row>
    <row r="302" spans="1:23">
      <c r="A302" s="1118"/>
      <c r="B302" s="1121"/>
      <c r="C302" s="1124"/>
      <c r="D302" s="1001"/>
      <c r="E302" s="1127"/>
      <c r="F302" s="1131"/>
      <c r="G302" s="40" t="s">
        <v>55</v>
      </c>
      <c r="H302" s="58">
        <f>I302+K302</f>
        <v>0</v>
      </c>
      <c r="I302" s="313">
        <v>0</v>
      </c>
      <c r="J302" s="59"/>
      <c r="K302" s="60">
        <v>0</v>
      </c>
      <c r="L302" s="61">
        <v>0</v>
      </c>
      <c r="M302" s="62">
        <v>0</v>
      </c>
      <c r="N302" s="115"/>
      <c r="O302" s="94"/>
      <c r="P302" s="95"/>
      <c r="Q302" s="45"/>
      <c r="R302" s="284"/>
      <c r="S302" s="284"/>
      <c r="T302" s="64"/>
      <c r="U302" s="284"/>
      <c r="V302" s="284"/>
      <c r="W302" s="284"/>
    </row>
    <row r="303" spans="1:23">
      <c r="A303" s="1118"/>
      <c r="B303" s="1121"/>
      <c r="C303" s="1124"/>
      <c r="D303" s="1001"/>
      <c r="E303" s="1128"/>
      <c r="F303" s="1132"/>
      <c r="G303" s="40"/>
      <c r="H303" s="58">
        <f>I303+K303</f>
        <v>0</v>
      </c>
      <c r="I303" s="125"/>
      <c r="J303" s="59"/>
      <c r="K303" s="97"/>
      <c r="L303" s="61"/>
      <c r="M303" s="62"/>
      <c r="N303" s="115"/>
      <c r="O303" s="113"/>
      <c r="P303" s="114"/>
      <c r="Q303" s="47"/>
      <c r="R303" s="284"/>
      <c r="S303" s="284"/>
      <c r="T303" s="64"/>
      <c r="U303" s="284"/>
      <c r="V303" s="284"/>
      <c r="W303" s="284"/>
    </row>
    <row r="304" spans="1:23">
      <c r="A304" s="1118"/>
      <c r="B304" s="1121"/>
      <c r="C304" s="1124"/>
      <c r="D304" s="1001"/>
      <c r="E304" s="1128"/>
      <c r="F304" s="1128"/>
      <c r="G304" s="16"/>
      <c r="H304" s="21"/>
      <c r="I304" s="18"/>
      <c r="J304" s="22"/>
      <c r="K304" s="23"/>
      <c r="L304" s="63"/>
      <c r="M304" s="19"/>
      <c r="N304" s="115"/>
      <c r="O304" s="113"/>
      <c r="P304" s="114"/>
      <c r="Q304" s="47"/>
      <c r="R304" s="284"/>
      <c r="S304" s="284"/>
      <c r="T304" s="64"/>
      <c r="U304" s="284"/>
      <c r="V304" s="284"/>
      <c r="W304" s="284"/>
    </row>
    <row r="305" spans="1:23" ht="25.95" customHeight="1" thickBot="1">
      <c r="A305" s="1119"/>
      <c r="B305" s="1122"/>
      <c r="C305" s="1125"/>
      <c r="D305" s="991"/>
      <c r="E305" s="1129"/>
      <c r="F305" s="1129"/>
      <c r="G305" s="48" t="s">
        <v>12</v>
      </c>
      <c r="H305" s="52">
        <f t="shared" ref="H305:M305" si="77">SUM(H301:H303)</f>
        <v>0</v>
      </c>
      <c r="I305" s="65">
        <f t="shared" si="77"/>
        <v>0</v>
      </c>
      <c r="J305" s="66">
        <f t="shared" si="77"/>
        <v>0</v>
      </c>
      <c r="K305" s="67">
        <f t="shared" si="77"/>
        <v>0</v>
      </c>
      <c r="L305" s="68">
        <f t="shared" si="77"/>
        <v>0</v>
      </c>
      <c r="M305" s="69">
        <f t="shared" si="77"/>
        <v>0</v>
      </c>
      <c r="N305" s="117"/>
      <c r="O305" s="99"/>
      <c r="P305" s="100"/>
      <c r="Q305" s="56"/>
      <c r="R305" s="284"/>
      <c r="S305" s="284"/>
      <c r="T305" s="64"/>
      <c r="U305" s="284"/>
      <c r="V305" s="284"/>
      <c r="W305" s="284"/>
    </row>
    <row r="306" spans="1:23">
      <c r="A306" s="1117"/>
      <c r="B306" s="1120"/>
      <c r="C306" s="1123"/>
      <c r="D306" s="990" t="s">
        <v>187</v>
      </c>
      <c r="E306" s="1126" t="s">
        <v>39</v>
      </c>
      <c r="F306" s="1130" t="s">
        <v>53</v>
      </c>
      <c r="G306" s="303" t="s">
        <v>76</v>
      </c>
      <c r="H306" s="307">
        <f>I306+K306</f>
        <v>0</v>
      </c>
      <c r="I306" s="304">
        <v>0</v>
      </c>
      <c r="J306" s="20"/>
      <c r="K306" s="308">
        <v>0</v>
      </c>
      <c r="L306" s="57">
        <v>0</v>
      </c>
      <c r="M306" s="305">
        <v>0</v>
      </c>
      <c r="N306" s="70"/>
      <c r="O306" s="90"/>
      <c r="P306" s="240"/>
      <c r="Q306" s="39"/>
      <c r="R306" s="284"/>
      <c r="S306" s="284"/>
      <c r="T306" s="64"/>
      <c r="U306" s="284"/>
      <c r="V306" s="284"/>
      <c r="W306" s="284"/>
    </row>
    <row r="307" spans="1:23">
      <c r="A307" s="1118"/>
      <c r="B307" s="1121"/>
      <c r="C307" s="1124"/>
      <c r="D307" s="1001"/>
      <c r="E307" s="1127"/>
      <c r="F307" s="1131"/>
      <c r="G307" s="40" t="s">
        <v>55</v>
      </c>
      <c r="H307" s="58">
        <f>I307+K307</f>
        <v>0</v>
      </c>
      <c r="I307" s="313">
        <v>0</v>
      </c>
      <c r="J307" s="59"/>
      <c r="K307" s="60">
        <v>0</v>
      </c>
      <c r="L307" s="61">
        <v>0</v>
      </c>
      <c r="M307" s="62">
        <v>0</v>
      </c>
      <c r="N307" s="115"/>
      <c r="O307" s="94"/>
      <c r="P307" s="95"/>
      <c r="Q307" s="45"/>
      <c r="R307" s="284"/>
      <c r="S307" s="284"/>
      <c r="T307" s="64"/>
      <c r="U307" s="284"/>
      <c r="V307" s="284"/>
      <c r="W307" s="284"/>
    </row>
    <row r="308" spans="1:23">
      <c r="A308" s="1118"/>
      <c r="B308" s="1121"/>
      <c r="C308" s="1124"/>
      <c r="D308" s="1001"/>
      <c r="E308" s="1128"/>
      <c r="F308" s="1132"/>
      <c r="G308" s="40"/>
      <c r="H308" s="58"/>
      <c r="I308" s="125"/>
      <c r="J308" s="59"/>
      <c r="K308" s="97"/>
      <c r="L308" s="61"/>
      <c r="M308" s="62"/>
      <c r="N308" s="115"/>
      <c r="O308" s="113"/>
      <c r="P308" s="114"/>
      <c r="Q308" s="47"/>
      <c r="R308" s="284"/>
      <c r="S308" s="284"/>
      <c r="T308" s="64"/>
      <c r="U308" s="284"/>
      <c r="V308" s="284"/>
      <c r="W308" s="284"/>
    </row>
    <row r="309" spans="1:23">
      <c r="A309" s="1118"/>
      <c r="B309" s="1121"/>
      <c r="C309" s="1124"/>
      <c r="D309" s="1001"/>
      <c r="E309" s="1128"/>
      <c r="F309" s="1128"/>
      <c r="G309" s="16"/>
      <c r="H309" s="21"/>
      <c r="I309" s="18"/>
      <c r="J309" s="22"/>
      <c r="K309" s="23"/>
      <c r="L309" s="63"/>
      <c r="M309" s="19"/>
      <c r="N309" s="115"/>
      <c r="O309" s="113"/>
      <c r="P309" s="114"/>
      <c r="Q309" s="47"/>
      <c r="R309" s="284"/>
      <c r="S309" s="284"/>
      <c r="T309" s="64"/>
      <c r="U309" s="284"/>
      <c r="V309" s="284"/>
      <c r="W309" s="284"/>
    </row>
    <row r="310" spans="1:23" ht="16.95" customHeight="1" thickBot="1">
      <c r="A310" s="1119"/>
      <c r="B310" s="1122"/>
      <c r="C310" s="1125"/>
      <c r="D310" s="991"/>
      <c r="E310" s="1129"/>
      <c r="F310" s="1129"/>
      <c r="G310" s="48" t="s">
        <v>12</v>
      </c>
      <c r="H310" s="52">
        <f t="shared" ref="H310:M310" si="78">SUM(H306:H308)</f>
        <v>0</v>
      </c>
      <c r="I310" s="65">
        <f t="shared" si="78"/>
        <v>0</v>
      </c>
      <c r="J310" s="66">
        <f t="shared" si="78"/>
        <v>0</v>
      </c>
      <c r="K310" s="67">
        <f t="shared" si="78"/>
        <v>0</v>
      </c>
      <c r="L310" s="68">
        <f t="shared" si="78"/>
        <v>0</v>
      </c>
      <c r="M310" s="69">
        <f t="shared" si="78"/>
        <v>0</v>
      </c>
      <c r="N310" s="117"/>
      <c r="O310" s="99"/>
      <c r="P310" s="100"/>
      <c r="Q310" s="56"/>
      <c r="R310" s="284"/>
      <c r="S310" s="284"/>
      <c r="T310" s="64"/>
      <c r="U310" s="284"/>
      <c r="V310" s="284"/>
      <c r="W310" s="284"/>
    </row>
    <row r="311" spans="1:23">
      <c r="A311" s="1117"/>
      <c r="B311" s="1120"/>
      <c r="C311" s="1123"/>
      <c r="D311" s="990" t="s">
        <v>223</v>
      </c>
      <c r="E311" s="1126" t="s">
        <v>39</v>
      </c>
      <c r="F311" s="1130" t="s">
        <v>53</v>
      </c>
      <c r="G311" s="303" t="s">
        <v>76</v>
      </c>
      <c r="H311" s="307">
        <f>I311+K311</f>
        <v>0</v>
      </c>
      <c r="I311" s="304">
        <v>0</v>
      </c>
      <c r="J311" s="20"/>
      <c r="K311" s="308">
        <v>0</v>
      </c>
      <c r="L311" s="57">
        <v>0</v>
      </c>
      <c r="M311" s="305">
        <v>0</v>
      </c>
      <c r="N311" s="70"/>
      <c r="O311" s="90"/>
      <c r="P311" s="91"/>
      <c r="Q311" s="39"/>
      <c r="R311" s="284"/>
      <c r="S311" s="284"/>
      <c r="T311" s="64"/>
      <c r="U311" s="284"/>
      <c r="V311" s="284"/>
      <c r="W311" s="284"/>
    </row>
    <row r="312" spans="1:23">
      <c r="A312" s="1118"/>
      <c r="B312" s="1121"/>
      <c r="C312" s="1124"/>
      <c r="D312" s="1001"/>
      <c r="E312" s="1127"/>
      <c r="F312" s="1131"/>
      <c r="G312" s="40" t="s">
        <v>55</v>
      </c>
      <c r="H312" s="58">
        <f>I312+K312</f>
        <v>0</v>
      </c>
      <c r="I312" s="313">
        <v>0</v>
      </c>
      <c r="J312" s="59"/>
      <c r="K312" s="60">
        <v>0</v>
      </c>
      <c r="L312" s="61">
        <v>0</v>
      </c>
      <c r="M312" s="62">
        <v>0</v>
      </c>
      <c r="N312" s="115"/>
      <c r="O312" s="94"/>
      <c r="P312" s="95"/>
      <c r="Q312" s="45"/>
      <c r="R312" s="284"/>
      <c r="S312" s="284"/>
      <c r="T312" s="64"/>
      <c r="U312" s="284"/>
      <c r="V312" s="284"/>
      <c r="W312" s="284"/>
    </row>
    <row r="313" spans="1:23">
      <c r="A313" s="1118"/>
      <c r="B313" s="1121"/>
      <c r="C313" s="1124"/>
      <c r="D313" s="1001"/>
      <c r="E313" s="1128"/>
      <c r="F313" s="1132"/>
      <c r="G313" s="40"/>
      <c r="H313" s="58"/>
      <c r="I313" s="125"/>
      <c r="J313" s="59"/>
      <c r="K313" s="97"/>
      <c r="L313" s="61"/>
      <c r="M313" s="62"/>
      <c r="N313" s="115"/>
      <c r="O313" s="113"/>
      <c r="P313" s="114"/>
      <c r="Q313" s="47"/>
      <c r="R313" s="284"/>
      <c r="S313" s="284"/>
      <c r="T313" s="64"/>
      <c r="U313" s="284"/>
      <c r="V313" s="284"/>
      <c r="W313" s="284"/>
    </row>
    <row r="314" spans="1:23">
      <c r="A314" s="1118"/>
      <c r="B314" s="1121"/>
      <c r="C314" s="1124"/>
      <c r="D314" s="1001"/>
      <c r="E314" s="1128"/>
      <c r="F314" s="1128"/>
      <c r="G314" s="16"/>
      <c r="H314" s="21"/>
      <c r="I314" s="18"/>
      <c r="J314" s="22"/>
      <c r="K314" s="23"/>
      <c r="L314" s="63"/>
      <c r="M314" s="19"/>
      <c r="N314" s="115"/>
      <c r="O314" s="113"/>
      <c r="P314" s="114"/>
      <c r="Q314" s="47"/>
      <c r="R314" s="284"/>
      <c r="S314" s="284"/>
      <c r="T314" s="64"/>
      <c r="U314" s="284"/>
      <c r="V314" s="284"/>
      <c r="W314" s="284"/>
    </row>
    <row r="315" spans="1:23" ht="18.600000000000001" customHeight="1" thickBot="1">
      <c r="A315" s="1119"/>
      <c r="B315" s="1122"/>
      <c r="C315" s="1125"/>
      <c r="D315" s="991"/>
      <c r="E315" s="1129"/>
      <c r="F315" s="1129"/>
      <c r="G315" s="48" t="s">
        <v>12</v>
      </c>
      <c r="H315" s="52">
        <f t="shared" ref="H315:M315" si="79">SUM(H311:H313)</f>
        <v>0</v>
      </c>
      <c r="I315" s="65">
        <f t="shared" si="79"/>
        <v>0</v>
      </c>
      <c r="J315" s="66">
        <f t="shared" si="79"/>
        <v>0</v>
      </c>
      <c r="K315" s="67">
        <f t="shared" si="79"/>
        <v>0</v>
      </c>
      <c r="L315" s="68">
        <f t="shared" si="79"/>
        <v>0</v>
      </c>
      <c r="M315" s="69">
        <f t="shared" si="79"/>
        <v>0</v>
      </c>
      <c r="N315" s="117"/>
      <c r="O315" s="99"/>
      <c r="P315" s="100"/>
      <c r="Q315" s="56"/>
      <c r="R315" s="284"/>
      <c r="S315" s="284"/>
      <c r="T315" s="64"/>
      <c r="U315" s="284"/>
      <c r="V315" s="284"/>
      <c r="W315" s="284"/>
    </row>
    <row r="316" spans="1:23">
      <c r="A316" s="1117"/>
      <c r="B316" s="1120"/>
      <c r="C316" s="1123"/>
      <c r="D316" s="990" t="s">
        <v>188</v>
      </c>
      <c r="E316" s="1126" t="s">
        <v>39</v>
      </c>
      <c r="F316" s="1130" t="s">
        <v>53</v>
      </c>
      <c r="G316" s="303" t="s">
        <v>76</v>
      </c>
      <c r="H316" s="307">
        <f>I316+K316</f>
        <v>0</v>
      </c>
      <c r="I316" s="304">
        <v>0</v>
      </c>
      <c r="J316" s="20"/>
      <c r="K316" s="308">
        <v>0</v>
      </c>
      <c r="L316" s="57">
        <v>0</v>
      </c>
      <c r="M316" s="305">
        <v>0</v>
      </c>
      <c r="N316" s="70"/>
      <c r="O316" s="90"/>
      <c r="P316" s="91"/>
      <c r="Q316" s="39"/>
      <c r="R316" s="284"/>
      <c r="S316" s="284"/>
      <c r="T316" s="64"/>
      <c r="U316" s="284"/>
      <c r="V316" s="284"/>
      <c r="W316" s="284"/>
    </row>
    <row r="317" spans="1:23">
      <c r="A317" s="1118"/>
      <c r="B317" s="1121"/>
      <c r="C317" s="1124"/>
      <c r="D317" s="1001"/>
      <c r="E317" s="1127"/>
      <c r="F317" s="1131"/>
      <c r="G317" s="40" t="s">
        <v>55</v>
      </c>
      <c r="H317" s="58">
        <f>I317+K317</f>
        <v>0</v>
      </c>
      <c r="I317" s="313">
        <v>0</v>
      </c>
      <c r="J317" s="59"/>
      <c r="K317" s="60">
        <v>0</v>
      </c>
      <c r="L317" s="61">
        <v>0</v>
      </c>
      <c r="M317" s="62">
        <v>0</v>
      </c>
      <c r="N317" s="115"/>
      <c r="O317" s="94"/>
      <c r="P317" s="95"/>
      <c r="Q317" s="45"/>
      <c r="R317" s="284"/>
      <c r="S317" s="284"/>
      <c r="T317" s="64"/>
      <c r="U317" s="284"/>
      <c r="V317" s="284"/>
      <c r="W317" s="284"/>
    </row>
    <row r="318" spans="1:23">
      <c r="A318" s="1118"/>
      <c r="B318" s="1121"/>
      <c r="C318" s="1124"/>
      <c r="D318" s="1001"/>
      <c r="E318" s="1128"/>
      <c r="F318" s="1132"/>
      <c r="G318" s="40"/>
      <c r="H318" s="58"/>
      <c r="I318" s="125"/>
      <c r="J318" s="59"/>
      <c r="K318" s="97"/>
      <c r="L318" s="61"/>
      <c r="M318" s="62"/>
      <c r="N318" s="115"/>
      <c r="O318" s="113"/>
      <c r="P318" s="114"/>
      <c r="Q318" s="47"/>
      <c r="R318" s="284"/>
      <c r="S318" s="284"/>
      <c r="T318" s="64"/>
      <c r="U318" s="284"/>
      <c r="V318" s="284"/>
      <c r="W318" s="284"/>
    </row>
    <row r="319" spans="1:23">
      <c r="A319" s="1118"/>
      <c r="B319" s="1121"/>
      <c r="C319" s="1124"/>
      <c r="D319" s="1001"/>
      <c r="E319" s="1128"/>
      <c r="F319" s="1128"/>
      <c r="G319" s="16"/>
      <c r="H319" s="21"/>
      <c r="I319" s="18"/>
      <c r="J319" s="22"/>
      <c r="K319" s="23"/>
      <c r="L319" s="63"/>
      <c r="M319" s="19"/>
      <c r="N319" s="115"/>
      <c r="O319" s="113"/>
      <c r="P319" s="114"/>
      <c r="Q319" s="47"/>
      <c r="R319" s="284"/>
      <c r="S319" s="284"/>
      <c r="T319" s="64"/>
      <c r="U319" s="284"/>
      <c r="V319" s="284"/>
      <c r="W319" s="284"/>
    </row>
    <row r="320" spans="1:23" ht="18" customHeight="1" thickBot="1">
      <c r="A320" s="1119"/>
      <c r="B320" s="1122"/>
      <c r="C320" s="1125"/>
      <c r="D320" s="991"/>
      <c r="E320" s="1129"/>
      <c r="F320" s="1129"/>
      <c r="G320" s="48" t="s">
        <v>12</v>
      </c>
      <c r="H320" s="52">
        <f t="shared" ref="H320:M320" si="80">SUM(H316:H318)</f>
        <v>0</v>
      </c>
      <c r="I320" s="65">
        <f t="shared" si="80"/>
        <v>0</v>
      </c>
      <c r="J320" s="66">
        <f t="shared" si="80"/>
        <v>0</v>
      </c>
      <c r="K320" s="67">
        <f t="shared" si="80"/>
        <v>0</v>
      </c>
      <c r="L320" s="68">
        <f t="shared" si="80"/>
        <v>0</v>
      </c>
      <c r="M320" s="69">
        <f t="shared" si="80"/>
        <v>0</v>
      </c>
      <c r="N320" s="117"/>
      <c r="O320" s="99"/>
      <c r="P320" s="100"/>
      <c r="Q320" s="56"/>
      <c r="R320" s="284"/>
      <c r="S320" s="284"/>
      <c r="T320" s="64"/>
      <c r="U320" s="284"/>
      <c r="V320" s="284"/>
      <c r="W320" s="284"/>
    </row>
    <row r="321" spans="1:23">
      <c r="A321" s="1117"/>
      <c r="B321" s="1120"/>
      <c r="C321" s="1123"/>
      <c r="D321" s="990" t="s">
        <v>189</v>
      </c>
      <c r="E321" s="1126" t="s">
        <v>39</v>
      </c>
      <c r="F321" s="1130" t="s">
        <v>53</v>
      </c>
      <c r="G321" s="303" t="s">
        <v>76</v>
      </c>
      <c r="H321" s="307">
        <f>I321+K321</f>
        <v>0</v>
      </c>
      <c r="I321" s="304">
        <v>0</v>
      </c>
      <c r="J321" s="20"/>
      <c r="K321" s="308">
        <v>0</v>
      </c>
      <c r="L321" s="57">
        <v>0</v>
      </c>
      <c r="M321" s="305">
        <v>0</v>
      </c>
      <c r="N321" s="70"/>
      <c r="O321" s="90"/>
      <c r="P321" s="91"/>
      <c r="Q321" s="39"/>
      <c r="R321" s="284"/>
      <c r="S321" s="284"/>
      <c r="T321" s="64"/>
      <c r="U321" s="284"/>
      <c r="V321" s="284"/>
      <c r="W321" s="284"/>
    </row>
    <row r="322" spans="1:23">
      <c r="A322" s="1118"/>
      <c r="B322" s="1121"/>
      <c r="C322" s="1124"/>
      <c r="D322" s="1001"/>
      <c r="E322" s="1127"/>
      <c r="F322" s="1131"/>
      <c r="G322" s="40" t="s">
        <v>55</v>
      </c>
      <c r="H322" s="58">
        <f>I322+K322</f>
        <v>0</v>
      </c>
      <c r="I322" s="313">
        <v>0</v>
      </c>
      <c r="J322" s="59"/>
      <c r="K322" s="60">
        <v>0</v>
      </c>
      <c r="L322" s="61">
        <v>0</v>
      </c>
      <c r="M322" s="62">
        <v>0</v>
      </c>
      <c r="N322" s="115"/>
      <c r="O322" s="94"/>
      <c r="P322" s="95"/>
      <c r="Q322" s="45"/>
      <c r="R322" s="284"/>
      <c r="S322" s="284"/>
      <c r="T322" s="64"/>
      <c r="U322" s="284"/>
      <c r="V322" s="284"/>
      <c r="W322" s="284"/>
    </row>
    <row r="323" spans="1:23">
      <c r="A323" s="1118"/>
      <c r="B323" s="1121"/>
      <c r="C323" s="1124"/>
      <c r="D323" s="1001"/>
      <c r="E323" s="1128"/>
      <c r="F323" s="1132"/>
      <c r="G323" s="40"/>
      <c r="H323" s="58"/>
      <c r="I323" s="125"/>
      <c r="J323" s="59"/>
      <c r="K323" s="97"/>
      <c r="L323" s="61"/>
      <c r="M323" s="62"/>
      <c r="N323" s="115"/>
      <c r="O323" s="113"/>
      <c r="P323" s="114"/>
      <c r="Q323" s="47"/>
      <c r="R323" s="284"/>
      <c r="S323" s="284"/>
      <c r="T323" s="64"/>
      <c r="U323" s="284"/>
      <c r="V323" s="284"/>
      <c r="W323" s="284"/>
    </row>
    <row r="324" spans="1:23">
      <c r="A324" s="1118"/>
      <c r="B324" s="1121"/>
      <c r="C324" s="1124"/>
      <c r="D324" s="1001"/>
      <c r="E324" s="1128"/>
      <c r="F324" s="1128"/>
      <c r="G324" s="16"/>
      <c r="H324" s="21"/>
      <c r="I324" s="18"/>
      <c r="J324" s="22"/>
      <c r="K324" s="23"/>
      <c r="L324" s="63"/>
      <c r="M324" s="19"/>
      <c r="N324" s="115"/>
      <c r="O324" s="113"/>
      <c r="P324" s="114"/>
      <c r="Q324" s="47"/>
      <c r="R324" s="284"/>
      <c r="S324" s="284"/>
      <c r="T324" s="64"/>
      <c r="U324" s="284"/>
      <c r="V324" s="284"/>
      <c r="W324" s="284"/>
    </row>
    <row r="325" spans="1:23" ht="13.8" thickBot="1">
      <c r="A325" s="1119"/>
      <c r="B325" s="1122"/>
      <c r="C325" s="1125"/>
      <c r="D325" s="991"/>
      <c r="E325" s="1129"/>
      <c r="F325" s="1129"/>
      <c r="G325" s="48" t="s">
        <v>12</v>
      </c>
      <c r="H325" s="52">
        <f t="shared" ref="H325:M325" si="81">SUM(H321:H323)</f>
        <v>0</v>
      </c>
      <c r="I325" s="65">
        <f t="shared" si="81"/>
        <v>0</v>
      </c>
      <c r="J325" s="66">
        <f t="shared" si="81"/>
        <v>0</v>
      </c>
      <c r="K325" s="67">
        <f t="shared" si="81"/>
        <v>0</v>
      </c>
      <c r="L325" s="68">
        <f t="shared" si="81"/>
        <v>0</v>
      </c>
      <c r="M325" s="69">
        <f t="shared" si="81"/>
        <v>0</v>
      </c>
      <c r="N325" s="117"/>
      <c r="O325" s="99"/>
      <c r="P325" s="100"/>
      <c r="Q325" s="56"/>
      <c r="R325" s="284"/>
      <c r="S325" s="284"/>
      <c r="T325" s="64"/>
      <c r="U325" s="284"/>
      <c r="V325" s="284"/>
      <c r="W325" s="284"/>
    </row>
    <row r="326" spans="1:23">
      <c r="A326" s="1117"/>
      <c r="B326" s="1120"/>
      <c r="C326" s="1123"/>
      <c r="D326" s="990" t="s">
        <v>190</v>
      </c>
      <c r="E326" s="1126" t="s">
        <v>39</v>
      </c>
      <c r="F326" s="1130" t="s">
        <v>53</v>
      </c>
      <c r="G326" s="303" t="s">
        <v>76</v>
      </c>
      <c r="H326" s="307">
        <f>I326+K326</f>
        <v>0</v>
      </c>
      <c r="I326" s="304">
        <v>0</v>
      </c>
      <c r="J326" s="20"/>
      <c r="K326" s="308">
        <v>0</v>
      </c>
      <c r="L326" s="57">
        <v>0</v>
      </c>
      <c r="M326" s="305">
        <v>0</v>
      </c>
      <c r="N326" s="70"/>
      <c r="O326" s="90"/>
      <c r="P326" s="91"/>
      <c r="Q326" s="39"/>
      <c r="R326" s="284"/>
      <c r="S326" s="284"/>
      <c r="T326" s="64"/>
      <c r="U326" s="284"/>
      <c r="V326" s="284"/>
      <c r="W326" s="284"/>
    </row>
    <row r="327" spans="1:23">
      <c r="A327" s="1118"/>
      <c r="B327" s="1121"/>
      <c r="C327" s="1124"/>
      <c r="D327" s="1001"/>
      <c r="E327" s="1127"/>
      <c r="F327" s="1131"/>
      <c r="G327" s="40" t="s">
        <v>55</v>
      </c>
      <c r="H327" s="58">
        <f>I327+K327</f>
        <v>0</v>
      </c>
      <c r="I327" s="313">
        <v>0</v>
      </c>
      <c r="J327" s="59"/>
      <c r="K327" s="60">
        <v>0</v>
      </c>
      <c r="L327" s="61">
        <v>0</v>
      </c>
      <c r="M327" s="62">
        <v>0</v>
      </c>
      <c r="N327" s="115"/>
      <c r="O327" s="94"/>
      <c r="P327" s="95"/>
      <c r="Q327" s="45"/>
      <c r="R327" s="284"/>
      <c r="S327" s="284"/>
      <c r="T327" s="64"/>
      <c r="U327" s="284"/>
      <c r="V327" s="284"/>
      <c r="W327" s="284"/>
    </row>
    <row r="328" spans="1:23">
      <c r="A328" s="1118"/>
      <c r="B328" s="1121"/>
      <c r="C328" s="1124"/>
      <c r="D328" s="1001"/>
      <c r="E328" s="1128"/>
      <c r="F328" s="1132"/>
      <c r="G328" s="40"/>
      <c r="H328" s="58"/>
      <c r="I328" s="125"/>
      <c r="J328" s="59"/>
      <c r="K328" s="97"/>
      <c r="L328" s="61"/>
      <c r="M328" s="62"/>
      <c r="N328" s="115"/>
      <c r="O328" s="113"/>
      <c r="P328" s="114"/>
      <c r="Q328" s="47"/>
      <c r="R328" s="284"/>
      <c r="S328" s="284"/>
      <c r="T328" s="64"/>
      <c r="U328" s="284"/>
      <c r="V328" s="284"/>
      <c r="W328" s="284"/>
    </row>
    <row r="329" spans="1:23">
      <c r="A329" s="1118"/>
      <c r="B329" s="1121"/>
      <c r="C329" s="1124"/>
      <c r="D329" s="1001"/>
      <c r="E329" s="1128"/>
      <c r="F329" s="1128"/>
      <c r="G329" s="16"/>
      <c r="H329" s="21"/>
      <c r="I329" s="18"/>
      <c r="J329" s="22"/>
      <c r="K329" s="23"/>
      <c r="L329" s="63"/>
      <c r="M329" s="19"/>
      <c r="N329" s="115"/>
      <c r="O329" s="113"/>
      <c r="P329" s="114"/>
      <c r="Q329" s="47"/>
      <c r="R329" s="284"/>
      <c r="S329" s="284"/>
      <c r="T329" s="64"/>
      <c r="U329" s="284"/>
      <c r="V329" s="284"/>
      <c r="W329" s="284"/>
    </row>
    <row r="330" spans="1:23" ht="13.8" thickBot="1">
      <c r="A330" s="1119"/>
      <c r="B330" s="1122"/>
      <c r="C330" s="1125"/>
      <c r="D330" s="991"/>
      <c r="E330" s="1129"/>
      <c r="F330" s="1129"/>
      <c r="G330" s="48" t="s">
        <v>12</v>
      </c>
      <c r="H330" s="52">
        <f t="shared" ref="H330:M330" si="82">SUM(H326:H328)</f>
        <v>0</v>
      </c>
      <c r="I330" s="65">
        <f t="shared" si="82"/>
        <v>0</v>
      </c>
      <c r="J330" s="66">
        <f t="shared" si="82"/>
        <v>0</v>
      </c>
      <c r="K330" s="67">
        <f t="shared" si="82"/>
        <v>0</v>
      </c>
      <c r="L330" s="68">
        <f t="shared" si="82"/>
        <v>0</v>
      </c>
      <c r="M330" s="69">
        <f t="shared" si="82"/>
        <v>0</v>
      </c>
      <c r="N330" s="117"/>
      <c r="O330" s="99"/>
      <c r="P330" s="100"/>
      <c r="Q330" s="56"/>
      <c r="R330" s="284"/>
      <c r="S330" s="284"/>
      <c r="T330" s="64"/>
      <c r="U330" s="284"/>
      <c r="V330" s="284"/>
      <c r="W330" s="284"/>
    </row>
    <row r="331" spans="1:23">
      <c r="A331" s="1117"/>
      <c r="B331" s="1120"/>
      <c r="C331" s="1123"/>
      <c r="D331" s="990" t="s">
        <v>191</v>
      </c>
      <c r="E331" s="1126" t="s">
        <v>39</v>
      </c>
      <c r="F331" s="1130" t="s">
        <v>53</v>
      </c>
      <c r="G331" s="303" t="s">
        <v>76</v>
      </c>
      <c r="H331" s="307">
        <f>I331+K331</f>
        <v>0</v>
      </c>
      <c r="I331" s="304">
        <v>0</v>
      </c>
      <c r="J331" s="20"/>
      <c r="K331" s="308">
        <v>0</v>
      </c>
      <c r="L331" s="57">
        <v>0</v>
      </c>
      <c r="M331" s="305">
        <v>0</v>
      </c>
      <c r="N331" s="70"/>
      <c r="O331" s="90"/>
      <c r="P331" s="91"/>
      <c r="Q331" s="39"/>
      <c r="R331" s="284"/>
      <c r="S331" s="284"/>
      <c r="T331" s="64"/>
      <c r="U331" s="284"/>
      <c r="V331" s="284"/>
      <c r="W331" s="284"/>
    </row>
    <row r="332" spans="1:23">
      <c r="A332" s="1118"/>
      <c r="B332" s="1121"/>
      <c r="C332" s="1124"/>
      <c r="D332" s="1001"/>
      <c r="E332" s="1127"/>
      <c r="F332" s="1131"/>
      <c r="G332" s="40" t="s">
        <v>55</v>
      </c>
      <c r="H332" s="58">
        <f>I332+K332</f>
        <v>0</v>
      </c>
      <c r="I332" s="313">
        <v>0</v>
      </c>
      <c r="J332" s="59"/>
      <c r="K332" s="60">
        <v>0</v>
      </c>
      <c r="L332" s="61">
        <v>0</v>
      </c>
      <c r="M332" s="62">
        <v>0</v>
      </c>
      <c r="N332" s="115"/>
      <c r="O332" s="94"/>
      <c r="P332" s="95"/>
      <c r="Q332" s="45"/>
      <c r="R332" s="284"/>
      <c r="S332" s="284"/>
      <c r="T332" s="64"/>
      <c r="U332" s="284"/>
      <c r="V332" s="284"/>
      <c r="W332" s="284"/>
    </row>
    <row r="333" spans="1:23">
      <c r="A333" s="1118"/>
      <c r="B333" s="1121"/>
      <c r="C333" s="1124"/>
      <c r="D333" s="1001"/>
      <c r="E333" s="1128"/>
      <c r="F333" s="1132"/>
      <c r="G333" s="40"/>
      <c r="H333" s="58"/>
      <c r="I333" s="125"/>
      <c r="J333" s="59"/>
      <c r="K333" s="97"/>
      <c r="L333" s="61"/>
      <c r="M333" s="62"/>
      <c r="N333" s="115"/>
      <c r="O333" s="113"/>
      <c r="P333" s="114"/>
      <c r="Q333" s="47"/>
      <c r="R333" s="284"/>
      <c r="S333" s="284"/>
      <c r="T333" s="64"/>
      <c r="U333" s="284"/>
      <c r="V333" s="284"/>
      <c r="W333" s="284"/>
    </row>
    <row r="334" spans="1:23">
      <c r="A334" s="1118"/>
      <c r="B334" s="1121"/>
      <c r="C334" s="1124"/>
      <c r="D334" s="1001"/>
      <c r="E334" s="1128"/>
      <c r="F334" s="1128"/>
      <c r="G334" s="16"/>
      <c r="H334" s="21"/>
      <c r="I334" s="18"/>
      <c r="J334" s="22"/>
      <c r="K334" s="23"/>
      <c r="L334" s="63"/>
      <c r="M334" s="19"/>
      <c r="N334" s="115"/>
      <c r="O334" s="113"/>
      <c r="P334" s="114"/>
      <c r="Q334" s="47"/>
      <c r="R334" s="284"/>
      <c r="S334" s="284"/>
      <c r="T334" s="64"/>
      <c r="U334" s="284"/>
      <c r="V334" s="284"/>
      <c r="W334" s="284"/>
    </row>
    <row r="335" spans="1:23" ht="13.8" thickBot="1">
      <c r="A335" s="1119"/>
      <c r="B335" s="1122"/>
      <c r="C335" s="1125"/>
      <c r="D335" s="991"/>
      <c r="E335" s="1129"/>
      <c r="F335" s="1129"/>
      <c r="G335" s="48" t="s">
        <v>12</v>
      </c>
      <c r="H335" s="52">
        <f t="shared" ref="H335:M335" si="83">SUM(H331:H333)</f>
        <v>0</v>
      </c>
      <c r="I335" s="65">
        <f t="shared" si="83"/>
        <v>0</v>
      </c>
      <c r="J335" s="66">
        <f t="shared" si="83"/>
        <v>0</v>
      </c>
      <c r="K335" s="67">
        <f t="shared" si="83"/>
        <v>0</v>
      </c>
      <c r="L335" s="68">
        <f t="shared" si="83"/>
        <v>0</v>
      </c>
      <c r="M335" s="69">
        <f t="shared" si="83"/>
        <v>0</v>
      </c>
      <c r="N335" s="117"/>
      <c r="O335" s="99"/>
      <c r="P335" s="100"/>
      <c r="Q335" s="56"/>
      <c r="R335" s="284"/>
      <c r="S335" s="284"/>
      <c r="T335" s="64"/>
      <c r="U335" s="284"/>
      <c r="V335" s="284"/>
      <c r="W335" s="284"/>
    </row>
    <row r="336" spans="1:23">
      <c r="A336" s="1117"/>
      <c r="B336" s="1120"/>
      <c r="C336" s="1123"/>
      <c r="D336" s="990" t="s">
        <v>192</v>
      </c>
      <c r="E336" s="1126" t="s">
        <v>39</v>
      </c>
      <c r="F336" s="1130" t="s">
        <v>193</v>
      </c>
      <c r="G336" s="303" t="s">
        <v>76</v>
      </c>
      <c r="H336" s="307">
        <f>I336+K336</f>
        <v>0</v>
      </c>
      <c r="I336" s="304">
        <v>0</v>
      </c>
      <c r="J336" s="20"/>
      <c r="K336" s="308">
        <v>0</v>
      </c>
      <c r="L336" s="57">
        <v>0</v>
      </c>
      <c r="M336" s="305">
        <v>0</v>
      </c>
      <c r="N336" s="70"/>
      <c r="O336" s="90"/>
      <c r="P336" s="91"/>
      <c r="Q336" s="39"/>
      <c r="R336" s="284"/>
      <c r="S336" s="284"/>
      <c r="T336" s="64"/>
      <c r="U336" s="284"/>
      <c r="V336" s="284"/>
      <c r="W336" s="284"/>
    </row>
    <row r="337" spans="1:23">
      <c r="A337" s="1118"/>
      <c r="B337" s="1121"/>
      <c r="C337" s="1124"/>
      <c r="D337" s="1001"/>
      <c r="E337" s="1127"/>
      <c r="F337" s="1131"/>
      <c r="G337" s="40" t="s">
        <v>55</v>
      </c>
      <c r="H337" s="58">
        <f>I337+K337</f>
        <v>0</v>
      </c>
      <c r="I337" s="313">
        <v>0</v>
      </c>
      <c r="J337" s="59"/>
      <c r="K337" s="60">
        <v>0</v>
      </c>
      <c r="L337" s="61">
        <v>0</v>
      </c>
      <c r="M337" s="62">
        <v>0</v>
      </c>
      <c r="N337" s="115"/>
      <c r="O337" s="94"/>
      <c r="P337" s="114"/>
      <c r="Q337" s="45"/>
      <c r="R337" s="284"/>
      <c r="S337" s="284"/>
      <c r="T337" s="64"/>
      <c r="U337" s="284"/>
      <c r="V337" s="284"/>
      <c r="W337" s="284"/>
    </row>
    <row r="338" spans="1:23">
      <c r="A338" s="1118"/>
      <c r="B338" s="1121"/>
      <c r="C338" s="1124"/>
      <c r="D338" s="1001"/>
      <c r="E338" s="1128"/>
      <c r="F338" s="1132"/>
      <c r="G338" s="40"/>
      <c r="H338" s="58"/>
      <c r="I338" s="125"/>
      <c r="J338" s="59"/>
      <c r="K338" s="97"/>
      <c r="L338" s="61"/>
      <c r="M338" s="62"/>
      <c r="N338" s="115"/>
      <c r="O338" s="113"/>
      <c r="P338" s="114"/>
      <c r="Q338" s="47"/>
      <c r="R338" s="284"/>
      <c r="S338" s="284"/>
      <c r="T338" s="64"/>
      <c r="U338" s="284"/>
      <c r="V338" s="284"/>
      <c r="W338" s="284"/>
    </row>
    <row r="339" spans="1:23" ht="13.8" thickBot="1">
      <c r="A339" s="1119"/>
      <c r="B339" s="1122"/>
      <c r="C339" s="1125"/>
      <c r="D339" s="991"/>
      <c r="E339" s="1129"/>
      <c r="F339" s="1129"/>
      <c r="G339" s="48" t="s">
        <v>12</v>
      </c>
      <c r="H339" s="52">
        <f t="shared" ref="H339:M339" si="84">SUM(H336:H338)</f>
        <v>0</v>
      </c>
      <c r="I339" s="65">
        <f t="shared" si="84"/>
        <v>0</v>
      </c>
      <c r="J339" s="66">
        <f t="shared" si="84"/>
        <v>0</v>
      </c>
      <c r="K339" s="67">
        <f t="shared" si="84"/>
        <v>0</v>
      </c>
      <c r="L339" s="68">
        <f t="shared" si="84"/>
        <v>0</v>
      </c>
      <c r="M339" s="69">
        <f t="shared" si="84"/>
        <v>0</v>
      </c>
      <c r="N339" s="117"/>
      <c r="O339" s="99"/>
      <c r="P339" s="100"/>
      <c r="Q339" s="56"/>
      <c r="R339" s="284"/>
      <c r="S339" s="284"/>
      <c r="T339" s="64"/>
      <c r="U339" s="284"/>
      <c r="V339" s="284"/>
      <c r="W339" s="284"/>
    </row>
    <row r="340" spans="1:23">
      <c r="A340" s="322"/>
      <c r="B340" s="323"/>
      <c r="C340" s="324"/>
      <c r="D340" s="1171" t="s">
        <v>226</v>
      </c>
      <c r="E340" s="1173" t="s">
        <v>39</v>
      </c>
      <c r="F340" s="241" t="s">
        <v>90</v>
      </c>
      <c r="G340" s="242" t="s">
        <v>55</v>
      </c>
      <c r="H340" s="243">
        <f>I340+K340</f>
        <v>0</v>
      </c>
      <c r="I340" s="244"/>
      <c r="J340" s="150"/>
      <c r="K340" s="245">
        <v>0</v>
      </c>
      <c r="L340" s="235">
        <v>0</v>
      </c>
      <c r="M340" s="246">
        <v>0</v>
      </c>
      <c r="N340" s="70"/>
      <c r="O340" s="236"/>
      <c r="P340" s="247"/>
      <c r="Q340" s="248"/>
      <c r="R340" s="284"/>
      <c r="S340" s="284"/>
      <c r="T340" s="64"/>
      <c r="U340" s="284"/>
      <c r="V340" s="284"/>
      <c r="W340" s="284"/>
    </row>
    <row r="341" spans="1:23">
      <c r="A341" s="322"/>
      <c r="B341" s="323"/>
      <c r="C341" s="324"/>
      <c r="D341" s="1144"/>
      <c r="E341" s="1174"/>
      <c r="F341" s="284"/>
      <c r="G341" s="249"/>
      <c r="H341" s="250"/>
      <c r="I341" s="251"/>
      <c r="J341" s="165"/>
      <c r="K341" s="252"/>
      <c r="L341" s="253"/>
      <c r="M341" s="254"/>
      <c r="N341" s="115"/>
      <c r="O341" s="113"/>
      <c r="P341" s="114"/>
      <c r="Q341" s="47"/>
      <c r="R341" s="284"/>
      <c r="S341" s="284"/>
      <c r="T341" s="64"/>
      <c r="U341" s="284"/>
      <c r="V341" s="284"/>
      <c r="W341" s="284"/>
    </row>
    <row r="342" spans="1:23">
      <c r="A342" s="322"/>
      <c r="B342" s="323"/>
      <c r="C342" s="324"/>
      <c r="D342" s="1144"/>
      <c r="E342" s="1174"/>
      <c r="F342" s="241"/>
      <c r="G342" s="249"/>
      <c r="H342" s="250"/>
      <c r="I342" s="251"/>
      <c r="J342" s="165"/>
      <c r="K342" s="252"/>
      <c r="L342" s="253"/>
      <c r="M342" s="254"/>
      <c r="N342" s="115"/>
      <c r="O342" s="113"/>
      <c r="P342" s="114"/>
      <c r="Q342" s="47"/>
      <c r="R342" s="284"/>
      <c r="S342" s="284"/>
      <c r="T342" s="64"/>
      <c r="U342" s="284"/>
      <c r="V342" s="284"/>
      <c r="W342" s="284"/>
    </row>
    <row r="343" spans="1:23" ht="13.8" thickBot="1">
      <c r="A343" s="322"/>
      <c r="B343" s="323"/>
      <c r="C343" s="324"/>
      <c r="D343" s="1172"/>
      <c r="E343" s="1175"/>
      <c r="F343" s="241"/>
      <c r="G343" s="255" t="s">
        <v>12</v>
      </c>
      <c r="H343" s="256">
        <f t="shared" ref="H343:M343" si="85">H340+H341+H342</f>
        <v>0</v>
      </c>
      <c r="I343" s="256">
        <f t="shared" si="85"/>
        <v>0</v>
      </c>
      <c r="J343" s="256">
        <f t="shared" si="85"/>
        <v>0</v>
      </c>
      <c r="K343" s="256">
        <f t="shared" si="85"/>
        <v>0</v>
      </c>
      <c r="L343" s="256">
        <f t="shared" si="85"/>
        <v>0</v>
      </c>
      <c r="M343" s="256">
        <f t="shared" si="85"/>
        <v>0</v>
      </c>
      <c r="N343" s="257"/>
      <c r="O343" s="99"/>
      <c r="P343" s="100"/>
      <c r="Q343" s="56"/>
      <c r="R343" s="284"/>
      <c r="S343" s="284"/>
      <c r="T343" s="64"/>
      <c r="U343" s="284"/>
      <c r="V343" s="284"/>
      <c r="W343" s="284"/>
    </row>
    <row r="344" spans="1:23">
      <c r="A344" s="1117"/>
      <c r="B344" s="1120"/>
      <c r="C344" s="1123"/>
      <c r="D344" s="990" t="s">
        <v>194</v>
      </c>
      <c r="E344" s="1126" t="s">
        <v>39</v>
      </c>
      <c r="F344" s="1130" t="s">
        <v>96</v>
      </c>
      <c r="G344" s="303" t="s">
        <v>37</v>
      </c>
      <c r="H344" s="307">
        <f>I344+K344</f>
        <v>38.6</v>
      </c>
      <c r="I344" s="304">
        <v>38.6</v>
      </c>
      <c r="J344" s="20"/>
      <c r="K344" s="308">
        <v>0</v>
      </c>
      <c r="L344" s="57">
        <v>50</v>
      </c>
      <c r="M344" s="305">
        <v>40</v>
      </c>
      <c r="N344" s="1176" t="s">
        <v>220</v>
      </c>
      <c r="O344" s="91">
        <v>7</v>
      </c>
      <c r="P344" s="91">
        <v>5</v>
      </c>
      <c r="Q344" s="39">
        <v>3</v>
      </c>
      <c r="R344" s="284"/>
      <c r="S344" s="284"/>
      <c r="T344" s="64"/>
      <c r="U344" s="284"/>
      <c r="V344" s="284"/>
      <c r="W344" s="284"/>
    </row>
    <row r="345" spans="1:23">
      <c r="A345" s="1118"/>
      <c r="B345" s="1121"/>
      <c r="C345" s="1124"/>
      <c r="D345" s="1001"/>
      <c r="E345" s="1127"/>
      <c r="F345" s="1131"/>
      <c r="G345" s="40"/>
      <c r="H345" s="58"/>
      <c r="I345" s="313"/>
      <c r="J345" s="59"/>
      <c r="K345" s="60"/>
      <c r="L345" s="61"/>
      <c r="M345" s="62"/>
      <c r="N345" s="1177"/>
      <c r="O345" s="95"/>
      <c r="P345" s="95"/>
      <c r="Q345" s="45"/>
      <c r="R345" s="284"/>
      <c r="S345" s="284"/>
      <c r="T345" s="64"/>
      <c r="U345" s="284"/>
      <c r="V345" s="284"/>
      <c r="W345" s="284"/>
    </row>
    <row r="346" spans="1:23">
      <c r="A346" s="1118"/>
      <c r="B346" s="1121"/>
      <c r="C346" s="1124"/>
      <c r="D346" s="1001"/>
      <c r="E346" s="1128"/>
      <c r="F346" s="1132"/>
      <c r="G346" s="16"/>
      <c r="H346" s="21"/>
      <c r="I346" s="18"/>
      <c r="J346" s="22"/>
      <c r="K346" s="23"/>
      <c r="L346" s="63"/>
      <c r="M346" s="19"/>
      <c r="N346" s="258"/>
      <c r="O346" s="114"/>
      <c r="P346" s="259"/>
      <c r="Q346" s="47"/>
      <c r="R346" s="284"/>
      <c r="S346" s="284"/>
      <c r="T346" s="64"/>
      <c r="U346" s="284"/>
      <c r="V346" s="284"/>
      <c r="W346" s="284"/>
    </row>
    <row r="347" spans="1:23" ht="16.95" customHeight="1" thickBot="1">
      <c r="A347" s="1119"/>
      <c r="B347" s="1122"/>
      <c r="C347" s="1125"/>
      <c r="D347" s="991"/>
      <c r="E347" s="1129"/>
      <c r="F347" s="1129"/>
      <c r="G347" s="48" t="s">
        <v>12</v>
      </c>
      <c r="H347" s="52">
        <f t="shared" ref="H347:M347" si="86">SUM(H344:H346)</f>
        <v>38.6</v>
      </c>
      <c r="I347" s="52">
        <f t="shared" si="86"/>
        <v>38.6</v>
      </c>
      <c r="J347" s="52">
        <f t="shared" si="86"/>
        <v>0</v>
      </c>
      <c r="K347" s="52">
        <f t="shared" si="86"/>
        <v>0</v>
      </c>
      <c r="L347" s="52">
        <f t="shared" si="86"/>
        <v>50</v>
      </c>
      <c r="M347" s="52">
        <f t="shared" si="86"/>
        <v>40</v>
      </c>
      <c r="N347" s="260"/>
      <c r="O347" s="100"/>
      <c r="P347" s="100"/>
      <c r="Q347" s="56"/>
      <c r="R347" s="284"/>
      <c r="S347" s="284"/>
      <c r="T347" s="64"/>
      <c r="U347" s="284"/>
      <c r="V347" s="284"/>
      <c r="W347" s="284"/>
    </row>
    <row r="348" spans="1:23" ht="21.6" customHeight="1">
      <c r="A348" s="1117"/>
      <c r="B348" s="1120"/>
      <c r="C348" s="1123"/>
      <c r="D348" s="990" t="s">
        <v>195</v>
      </c>
      <c r="E348" s="1126" t="s">
        <v>39</v>
      </c>
      <c r="F348" s="1130" t="s">
        <v>96</v>
      </c>
      <c r="G348" s="340" t="s">
        <v>37</v>
      </c>
      <c r="H348" s="337">
        <f>I348+K348</f>
        <v>40.700000000000003</v>
      </c>
      <c r="I348" s="336">
        <v>40.700000000000003</v>
      </c>
      <c r="J348" s="338">
        <v>8.1</v>
      </c>
      <c r="K348" s="308">
        <v>0</v>
      </c>
      <c r="L348" s="57">
        <v>100</v>
      </c>
      <c r="M348" s="305">
        <v>100</v>
      </c>
      <c r="N348" s="261"/>
      <c r="O348" s="91"/>
      <c r="P348" s="91"/>
      <c r="Q348" s="39"/>
      <c r="R348" s="284"/>
      <c r="S348" s="284"/>
      <c r="T348" s="64"/>
      <c r="U348" s="284"/>
      <c r="V348" s="284"/>
      <c r="W348" s="284"/>
    </row>
    <row r="349" spans="1:23" ht="24" customHeight="1" thickBot="1">
      <c r="A349" s="1119"/>
      <c r="B349" s="1122"/>
      <c r="C349" s="1125"/>
      <c r="D349" s="991"/>
      <c r="E349" s="1129"/>
      <c r="F349" s="1129"/>
      <c r="G349" s="48" t="s">
        <v>12</v>
      </c>
      <c r="H349" s="52">
        <f t="shared" ref="H349:M349" si="87">SUM(H348:H348)</f>
        <v>40.700000000000003</v>
      </c>
      <c r="I349" s="65">
        <f t="shared" si="87"/>
        <v>40.700000000000003</v>
      </c>
      <c r="J349" s="66">
        <f t="shared" si="87"/>
        <v>8.1</v>
      </c>
      <c r="K349" s="67">
        <f t="shared" si="87"/>
        <v>0</v>
      </c>
      <c r="L349" s="68">
        <f t="shared" si="87"/>
        <v>100</v>
      </c>
      <c r="M349" s="69">
        <f t="shared" si="87"/>
        <v>100</v>
      </c>
      <c r="N349" s="260"/>
      <c r="O349" s="100"/>
      <c r="P349" s="100"/>
      <c r="Q349" s="56"/>
      <c r="R349" s="284"/>
      <c r="S349" s="284"/>
      <c r="T349" s="64"/>
      <c r="U349" s="284"/>
      <c r="V349" s="284"/>
      <c r="W349" s="284"/>
    </row>
    <row r="350" spans="1:23" ht="20.399999999999999" customHeight="1">
      <c r="A350" s="1117"/>
      <c r="B350" s="1120"/>
      <c r="C350" s="1123"/>
      <c r="D350" s="990" t="s">
        <v>196</v>
      </c>
      <c r="E350" s="1126" t="s">
        <v>39</v>
      </c>
      <c r="F350" s="1130" t="s">
        <v>96</v>
      </c>
      <c r="G350" s="303" t="s">
        <v>76</v>
      </c>
      <c r="H350" s="307">
        <f>I350+K350</f>
        <v>1515.3</v>
      </c>
      <c r="I350" s="304">
        <v>101.1</v>
      </c>
      <c r="J350" s="20"/>
      <c r="K350" s="308">
        <v>1414.2</v>
      </c>
      <c r="L350" s="57">
        <v>2000</v>
      </c>
      <c r="M350" s="305">
        <v>2000</v>
      </c>
      <c r="N350" s="261"/>
      <c r="O350" s="91"/>
      <c r="P350" s="91"/>
      <c r="Q350" s="39"/>
      <c r="R350" s="284"/>
      <c r="S350" s="284"/>
      <c r="T350" s="64"/>
      <c r="U350" s="284"/>
      <c r="V350" s="284"/>
      <c r="W350" s="284"/>
    </row>
    <row r="351" spans="1:23" ht="25.2" customHeight="1">
      <c r="A351" s="1118"/>
      <c r="B351" s="1121"/>
      <c r="C351" s="1124"/>
      <c r="D351" s="1001"/>
      <c r="E351" s="1127"/>
      <c r="F351" s="1131"/>
      <c r="G351" s="40" t="s">
        <v>37</v>
      </c>
      <c r="H351" s="79">
        <f>I351+K351</f>
        <v>0</v>
      </c>
      <c r="I351" s="313">
        <v>0</v>
      </c>
      <c r="J351" s="59"/>
      <c r="K351" s="60">
        <v>0</v>
      </c>
      <c r="L351" s="61">
        <v>0</v>
      </c>
      <c r="M351" s="62">
        <v>0</v>
      </c>
      <c r="N351" s="258"/>
      <c r="O351" s="95"/>
      <c r="P351" s="95"/>
      <c r="Q351" s="45"/>
      <c r="R351" s="284"/>
      <c r="S351" s="284"/>
      <c r="T351" s="64"/>
      <c r="U351" s="284"/>
      <c r="V351" s="284"/>
      <c r="W351" s="284"/>
    </row>
    <row r="352" spans="1:23" ht="20.399999999999999" customHeight="1" thickBot="1">
      <c r="A352" s="1119"/>
      <c r="B352" s="1122"/>
      <c r="C352" s="1125"/>
      <c r="D352" s="991"/>
      <c r="E352" s="1129"/>
      <c r="F352" s="1129"/>
      <c r="G352" s="48" t="s">
        <v>12</v>
      </c>
      <c r="H352" s="52">
        <f t="shared" ref="H352:M352" si="88">SUM(H350:H351)</f>
        <v>1515.3</v>
      </c>
      <c r="I352" s="65">
        <f t="shared" si="88"/>
        <v>101.1</v>
      </c>
      <c r="J352" s="66">
        <f t="shared" si="88"/>
        <v>0</v>
      </c>
      <c r="K352" s="67">
        <f t="shared" si="88"/>
        <v>1414.2</v>
      </c>
      <c r="L352" s="68">
        <f t="shared" si="88"/>
        <v>2000</v>
      </c>
      <c r="M352" s="69">
        <f t="shared" si="88"/>
        <v>2000</v>
      </c>
      <c r="N352" s="260"/>
      <c r="O352" s="100"/>
      <c r="P352" s="100"/>
      <c r="Q352" s="56"/>
      <c r="R352" s="284"/>
      <c r="S352" s="284"/>
      <c r="T352" s="64"/>
      <c r="U352" s="284"/>
      <c r="V352" s="284"/>
      <c r="W352" s="284"/>
    </row>
    <row r="353" spans="1:23">
      <c r="A353" s="1117"/>
      <c r="B353" s="1120"/>
      <c r="C353" s="1123"/>
      <c r="D353" s="990" t="s">
        <v>197</v>
      </c>
      <c r="E353" s="1126" t="s">
        <v>39</v>
      </c>
      <c r="F353" s="1130" t="s">
        <v>53</v>
      </c>
      <c r="G353" s="303" t="s">
        <v>37</v>
      </c>
      <c r="H353" s="307">
        <f>I353+K353</f>
        <v>0</v>
      </c>
      <c r="I353" s="304"/>
      <c r="J353" s="20"/>
      <c r="K353" s="308">
        <v>0</v>
      </c>
      <c r="L353" s="57">
        <v>0</v>
      </c>
      <c r="M353" s="305">
        <v>0</v>
      </c>
      <c r="N353" s="70"/>
      <c r="O353" s="91"/>
      <c r="P353" s="91"/>
      <c r="Q353" s="39"/>
      <c r="R353" s="284"/>
      <c r="S353" s="284"/>
      <c r="T353" s="64"/>
      <c r="U353" s="284"/>
      <c r="V353" s="284"/>
      <c r="W353" s="284"/>
    </row>
    <row r="354" spans="1:23">
      <c r="A354" s="1118"/>
      <c r="B354" s="1121"/>
      <c r="C354" s="1124"/>
      <c r="D354" s="1001"/>
      <c r="E354" s="1127"/>
      <c r="F354" s="1131"/>
      <c r="G354" s="40" t="s">
        <v>76</v>
      </c>
      <c r="H354" s="58">
        <f>I354+K354</f>
        <v>0</v>
      </c>
      <c r="I354" s="313"/>
      <c r="J354" s="59"/>
      <c r="K354" s="60">
        <v>0</v>
      </c>
      <c r="L354" s="61">
        <v>0</v>
      </c>
      <c r="M354" s="62">
        <v>0</v>
      </c>
      <c r="N354" s="327"/>
      <c r="O354" s="95"/>
      <c r="P354" s="95"/>
      <c r="Q354" s="45"/>
      <c r="R354" s="284"/>
      <c r="S354" s="284"/>
      <c r="T354" s="64"/>
      <c r="U354" s="284"/>
      <c r="V354" s="284"/>
      <c r="W354" s="284"/>
    </row>
    <row r="355" spans="1:23">
      <c r="A355" s="1118"/>
      <c r="B355" s="1121"/>
      <c r="C355" s="1124"/>
      <c r="D355" s="1001"/>
      <c r="E355" s="1128"/>
      <c r="F355" s="1132"/>
      <c r="G355" s="16" t="s">
        <v>160</v>
      </c>
      <c r="H355" s="58">
        <f>I355+K355</f>
        <v>0</v>
      </c>
      <c r="I355" s="306">
        <v>0</v>
      </c>
      <c r="J355" s="22"/>
      <c r="K355" s="138">
        <v>0</v>
      </c>
      <c r="L355" s="63"/>
      <c r="M355" s="19"/>
      <c r="N355" s="115"/>
      <c r="O355" s="114"/>
      <c r="P355" s="114"/>
      <c r="Q355" s="47"/>
      <c r="R355" s="284"/>
      <c r="S355" s="284"/>
      <c r="T355" s="64"/>
      <c r="U355" s="284"/>
      <c r="V355" s="284"/>
      <c r="W355" s="284"/>
    </row>
    <row r="356" spans="1:23" ht="13.8" thickBot="1">
      <c r="A356" s="1119"/>
      <c r="B356" s="1122"/>
      <c r="C356" s="1125"/>
      <c r="D356" s="991"/>
      <c r="E356" s="1129"/>
      <c r="F356" s="1129"/>
      <c r="G356" s="48" t="s">
        <v>12</v>
      </c>
      <c r="H356" s="52">
        <f t="shared" ref="H356:M356" si="89">SUM(H353:H355)</f>
        <v>0</v>
      </c>
      <c r="I356" s="65">
        <f t="shared" si="89"/>
        <v>0</v>
      </c>
      <c r="J356" s="66">
        <f t="shared" si="89"/>
        <v>0</v>
      </c>
      <c r="K356" s="67">
        <f t="shared" si="89"/>
        <v>0</v>
      </c>
      <c r="L356" s="68">
        <f t="shared" si="89"/>
        <v>0</v>
      </c>
      <c r="M356" s="69">
        <f t="shared" si="89"/>
        <v>0</v>
      </c>
      <c r="N356" s="115"/>
      <c r="O356" s="100"/>
      <c r="P356" s="100"/>
      <c r="Q356" s="56"/>
      <c r="R356" s="284"/>
      <c r="S356" s="284"/>
      <c r="T356" s="64"/>
      <c r="U356" s="284"/>
      <c r="V356" s="284"/>
      <c r="W356" s="284"/>
    </row>
    <row r="357" spans="1:23">
      <c r="A357" s="1117"/>
      <c r="B357" s="1120"/>
      <c r="C357" s="1123"/>
      <c r="D357" s="990" t="s">
        <v>198</v>
      </c>
      <c r="E357" s="1126" t="s">
        <v>39</v>
      </c>
      <c r="F357" s="1130" t="s">
        <v>53</v>
      </c>
      <c r="G357" s="303" t="s">
        <v>37</v>
      </c>
      <c r="H357" s="307">
        <f>I357+K357</f>
        <v>0</v>
      </c>
      <c r="I357" s="304"/>
      <c r="J357" s="20"/>
      <c r="K357" s="308">
        <v>0</v>
      </c>
      <c r="L357" s="57">
        <v>0</v>
      </c>
      <c r="M357" s="305">
        <v>0</v>
      </c>
      <c r="N357" s="70" t="s">
        <v>199</v>
      </c>
      <c r="O357" s="91"/>
      <c r="P357" s="91" t="s">
        <v>40</v>
      </c>
      <c r="Q357" s="39"/>
      <c r="R357" s="284"/>
      <c r="S357" s="284"/>
      <c r="T357" s="64"/>
      <c r="U357" s="284"/>
      <c r="V357" s="284"/>
      <c r="W357" s="284"/>
    </row>
    <row r="358" spans="1:23">
      <c r="A358" s="1118"/>
      <c r="B358" s="1121"/>
      <c r="C358" s="1124"/>
      <c r="D358" s="1001"/>
      <c r="E358" s="1127"/>
      <c r="F358" s="1131"/>
      <c r="G358" s="40" t="s">
        <v>76</v>
      </c>
      <c r="H358" s="58">
        <f>I358+K358</f>
        <v>0</v>
      </c>
      <c r="I358" s="313"/>
      <c r="J358" s="59"/>
      <c r="K358" s="60">
        <v>0</v>
      </c>
      <c r="L358" s="61">
        <v>0</v>
      </c>
      <c r="M358" s="62">
        <v>0</v>
      </c>
      <c r="N358" s="327"/>
      <c r="O358" s="95"/>
      <c r="P358" s="95"/>
      <c r="Q358" s="45"/>
      <c r="R358" s="284"/>
      <c r="S358" s="284"/>
      <c r="T358" s="64"/>
      <c r="U358" s="284"/>
      <c r="V358" s="284"/>
      <c r="W358" s="284"/>
    </row>
    <row r="359" spans="1:23">
      <c r="A359" s="1118"/>
      <c r="B359" s="1121"/>
      <c r="C359" s="1124"/>
      <c r="D359" s="1001"/>
      <c r="E359" s="1128"/>
      <c r="F359" s="1132"/>
      <c r="G359" s="16" t="s">
        <v>160</v>
      </c>
      <c r="H359" s="58">
        <f>I359+K359</f>
        <v>0</v>
      </c>
      <c r="I359" s="18"/>
      <c r="J359" s="22"/>
      <c r="K359" s="138">
        <v>0</v>
      </c>
      <c r="L359" s="63"/>
      <c r="M359" s="19"/>
      <c r="N359" s="115"/>
      <c r="O359" s="114"/>
      <c r="P359" s="114"/>
      <c r="Q359" s="47"/>
      <c r="R359" s="284"/>
      <c r="S359" s="284"/>
      <c r="T359" s="64"/>
      <c r="U359" s="284"/>
      <c r="V359" s="284"/>
      <c r="W359" s="284"/>
    </row>
    <row r="360" spans="1:23" ht="13.8" thickBot="1">
      <c r="A360" s="1119"/>
      <c r="B360" s="1122"/>
      <c r="C360" s="1125"/>
      <c r="D360" s="991"/>
      <c r="E360" s="1129"/>
      <c r="F360" s="1129"/>
      <c r="G360" s="48" t="s">
        <v>12</v>
      </c>
      <c r="H360" s="52">
        <f t="shared" ref="H360:M360" si="90">SUM(H357:H359)</f>
        <v>0</v>
      </c>
      <c r="I360" s="65">
        <f t="shared" si="90"/>
        <v>0</v>
      </c>
      <c r="J360" s="66">
        <f t="shared" si="90"/>
        <v>0</v>
      </c>
      <c r="K360" s="67">
        <f t="shared" si="90"/>
        <v>0</v>
      </c>
      <c r="L360" s="68">
        <f t="shared" si="90"/>
        <v>0</v>
      </c>
      <c r="M360" s="69">
        <f t="shared" si="90"/>
        <v>0</v>
      </c>
      <c r="N360" s="279"/>
      <c r="O360" s="100"/>
      <c r="P360" s="100"/>
      <c r="Q360" s="56"/>
      <c r="R360" s="284"/>
      <c r="S360" s="284"/>
      <c r="T360" s="64"/>
      <c r="U360" s="284"/>
      <c r="V360" s="284"/>
      <c r="W360" s="284"/>
    </row>
    <row r="361" spans="1:23">
      <c r="A361" s="145"/>
      <c r="B361" s="146"/>
      <c r="C361" s="277"/>
      <c r="D361" s="990" t="s">
        <v>200</v>
      </c>
      <c r="E361" s="1126" t="s">
        <v>39</v>
      </c>
      <c r="F361" s="1130" t="s">
        <v>53</v>
      </c>
      <c r="G361" s="303" t="s">
        <v>37</v>
      </c>
      <c r="H361" s="307">
        <f>I361+K361</f>
        <v>0</v>
      </c>
      <c r="I361" s="304"/>
      <c r="J361" s="20"/>
      <c r="K361" s="308">
        <v>0</v>
      </c>
      <c r="L361" s="57">
        <v>0</v>
      </c>
      <c r="M361" s="305">
        <v>0</v>
      </c>
      <c r="N361" s="70" t="s">
        <v>199</v>
      </c>
      <c r="O361" s="91"/>
      <c r="P361" s="91" t="s">
        <v>40</v>
      </c>
      <c r="Q361" s="39"/>
      <c r="R361" s="284"/>
      <c r="S361" s="284"/>
      <c r="T361" s="64"/>
      <c r="U361" s="284"/>
      <c r="V361" s="284"/>
      <c r="W361" s="284"/>
    </row>
    <row r="362" spans="1:23">
      <c r="A362" s="322"/>
      <c r="B362" s="323"/>
      <c r="C362" s="324"/>
      <c r="D362" s="1001"/>
      <c r="E362" s="1127"/>
      <c r="F362" s="1131"/>
      <c r="G362" s="40" t="s">
        <v>76</v>
      </c>
      <c r="H362" s="58">
        <f>I362+K362</f>
        <v>0</v>
      </c>
      <c r="I362" s="313"/>
      <c r="J362" s="59"/>
      <c r="K362" s="60">
        <v>0</v>
      </c>
      <c r="L362" s="61">
        <v>0</v>
      </c>
      <c r="M362" s="62">
        <v>0</v>
      </c>
      <c r="N362" s="327"/>
      <c r="O362" s="95"/>
      <c r="P362" s="95"/>
      <c r="Q362" s="45"/>
      <c r="R362" s="284"/>
      <c r="S362" s="284"/>
      <c r="T362" s="64"/>
      <c r="U362" s="284"/>
      <c r="V362" s="284"/>
      <c r="W362" s="284"/>
    </row>
    <row r="363" spans="1:23">
      <c r="A363" s="322"/>
      <c r="B363" s="323"/>
      <c r="C363" s="324"/>
      <c r="D363" s="1001"/>
      <c r="E363" s="1128"/>
      <c r="F363" s="1132"/>
      <c r="G363" s="16" t="s">
        <v>160</v>
      </c>
      <c r="H363" s="58">
        <f>I363+K363</f>
        <v>0</v>
      </c>
      <c r="I363" s="18"/>
      <c r="J363" s="22"/>
      <c r="K363" s="138">
        <v>0</v>
      </c>
      <c r="L363" s="63"/>
      <c r="M363" s="19"/>
      <c r="N363" s="115"/>
      <c r="O363" s="114"/>
      <c r="P363" s="114"/>
      <c r="Q363" s="47"/>
      <c r="R363" s="284"/>
      <c r="S363" s="284"/>
      <c r="T363" s="64"/>
      <c r="U363" s="284"/>
      <c r="V363" s="284"/>
      <c r="W363" s="284"/>
    </row>
    <row r="364" spans="1:23" ht="13.8" thickBot="1">
      <c r="A364" s="322"/>
      <c r="B364" s="323"/>
      <c r="C364" s="324"/>
      <c r="D364" s="991"/>
      <c r="E364" s="1129"/>
      <c r="F364" s="1129"/>
      <c r="G364" s="48" t="s">
        <v>12</v>
      </c>
      <c r="H364" s="52">
        <f t="shared" ref="H364:M364" si="91">SUM(H361:H363)</f>
        <v>0</v>
      </c>
      <c r="I364" s="65">
        <f t="shared" si="91"/>
        <v>0</v>
      </c>
      <c r="J364" s="66">
        <f t="shared" si="91"/>
        <v>0</v>
      </c>
      <c r="K364" s="67">
        <f t="shared" si="91"/>
        <v>0</v>
      </c>
      <c r="L364" s="68">
        <f t="shared" si="91"/>
        <v>0</v>
      </c>
      <c r="M364" s="69">
        <f t="shared" si="91"/>
        <v>0</v>
      </c>
      <c r="N364" s="115"/>
      <c r="O364" s="100"/>
      <c r="P364" s="100"/>
      <c r="Q364" s="56"/>
      <c r="R364" s="284"/>
      <c r="S364" s="284"/>
      <c r="T364" s="64"/>
      <c r="U364" s="284"/>
      <c r="V364" s="284"/>
      <c r="W364" s="284"/>
    </row>
    <row r="365" spans="1:23" s="280" customFormat="1" ht="13.2" customHeight="1">
      <c r="A365" s="1117"/>
      <c r="B365" s="1120"/>
      <c r="C365" s="1123"/>
      <c r="D365" s="990" t="s">
        <v>201</v>
      </c>
      <c r="E365" s="1126" t="s">
        <v>39</v>
      </c>
      <c r="F365" s="1130" t="s">
        <v>53</v>
      </c>
      <c r="G365" s="303" t="s">
        <v>37</v>
      </c>
      <c r="H365" s="307">
        <f>I365+K365</f>
        <v>0</v>
      </c>
      <c r="I365" s="304"/>
      <c r="J365" s="20"/>
      <c r="K365" s="308">
        <v>0</v>
      </c>
      <c r="L365" s="57">
        <v>0</v>
      </c>
      <c r="M365" s="305">
        <v>0</v>
      </c>
      <c r="N365" s="70" t="s">
        <v>199</v>
      </c>
      <c r="O365" s="91"/>
      <c r="P365" s="91" t="s">
        <v>40</v>
      </c>
      <c r="Q365" s="39"/>
      <c r="R365" s="284"/>
      <c r="S365" s="284"/>
      <c r="T365" s="64"/>
      <c r="U365" s="284"/>
      <c r="V365" s="284"/>
      <c r="W365" s="284"/>
    </row>
    <row r="366" spans="1:23" s="280" customFormat="1">
      <c r="A366" s="1118"/>
      <c r="B366" s="1121"/>
      <c r="C366" s="1124"/>
      <c r="D366" s="1001"/>
      <c r="E366" s="1127"/>
      <c r="F366" s="1131"/>
      <c r="G366" s="40" t="s">
        <v>76</v>
      </c>
      <c r="H366" s="58">
        <f>I366+K366</f>
        <v>0</v>
      </c>
      <c r="I366" s="313"/>
      <c r="J366" s="59"/>
      <c r="K366" s="60">
        <v>0</v>
      </c>
      <c r="L366" s="61">
        <v>0</v>
      </c>
      <c r="M366" s="62">
        <v>0</v>
      </c>
      <c r="N366" s="327"/>
      <c r="O366" s="95"/>
      <c r="P366" s="95"/>
      <c r="Q366" s="45"/>
      <c r="R366" s="284"/>
      <c r="S366" s="284"/>
      <c r="T366" s="64"/>
      <c r="U366" s="284"/>
      <c r="V366" s="284"/>
      <c r="W366" s="284"/>
    </row>
    <row r="367" spans="1:23" s="280" customFormat="1">
      <c r="A367" s="1118"/>
      <c r="B367" s="1121"/>
      <c r="C367" s="1124"/>
      <c r="D367" s="1001"/>
      <c r="E367" s="1128"/>
      <c r="F367" s="1132"/>
      <c r="G367" s="16" t="s">
        <v>160</v>
      </c>
      <c r="H367" s="79">
        <f>I367+K367</f>
        <v>0</v>
      </c>
      <c r="I367" s="18"/>
      <c r="J367" s="22"/>
      <c r="K367" s="138">
        <v>0</v>
      </c>
      <c r="L367" s="63"/>
      <c r="M367" s="19"/>
      <c r="N367" s="115"/>
      <c r="O367" s="114"/>
      <c r="P367" s="114"/>
      <c r="Q367" s="47"/>
      <c r="R367" s="284"/>
      <c r="S367" s="284"/>
      <c r="T367" s="64"/>
      <c r="U367" s="284"/>
      <c r="V367" s="284"/>
      <c r="W367" s="284"/>
    </row>
    <row r="368" spans="1:23" s="280" customFormat="1" ht="13.8" thickBot="1">
      <c r="A368" s="1119"/>
      <c r="B368" s="1122"/>
      <c r="C368" s="1125"/>
      <c r="D368" s="991"/>
      <c r="E368" s="1129"/>
      <c r="F368" s="1129"/>
      <c r="G368" s="48" t="s">
        <v>12</v>
      </c>
      <c r="H368" s="52">
        <f t="shared" ref="H368:M368" si="92">SUM(H365:H367)</f>
        <v>0</v>
      </c>
      <c r="I368" s="65">
        <f t="shared" si="92"/>
        <v>0</v>
      </c>
      <c r="J368" s="66">
        <f t="shared" si="92"/>
        <v>0</v>
      </c>
      <c r="K368" s="67">
        <f t="shared" si="92"/>
        <v>0</v>
      </c>
      <c r="L368" s="68">
        <f t="shared" si="92"/>
        <v>0</v>
      </c>
      <c r="M368" s="69">
        <f t="shared" si="92"/>
        <v>0</v>
      </c>
      <c r="N368" s="279"/>
      <c r="O368" s="100"/>
      <c r="P368" s="100"/>
      <c r="Q368" s="56"/>
      <c r="R368" s="284"/>
      <c r="S368" s="284"/>
      <c r="T368" s="64"/>
      <c r="U368" s="284"/>
      <c r="V368" s="284"/>
      <c r="W368" s="284"/>
    </row>
    <row r="369" spans="1:23">
      <c r="A369" s="1117"/>
      <c r="B369" s="1120"/>
      <c r="C369" s="1123"/>
      <c r="D369" s="990" t="s">
        <v>224</v>
      </c>
      <c r="E369" s="1126" t="s">
        <v>39</v>
      </c>
      <c r="F369" s="1130" t="s">
        <v>53</v>
      </c>
      <c r="G369" s="303" t="s">
        <v>37</v>
      </c>
      <c r="H369" s="307">
        <f>I369+K369</f>
        <v>80.900000000000006</v>
      </c>
      <c r="I369" s="304"/>
      <c r="J369" s="20"/>
      <c r="K369" s="308">
        <v>80.900000000000006</v>
      </c>
      <c r="L369" s="57">
        <v>0</v>
      </c>
      <c r="M369" s="305">
        <v>0</v>
      </c>
      <c r="N369" s="70" t="s">
        <v>199</v>
      </c>
      <c r="O369" s="91"/>
      <c r="P369" s="91" t="s">
        <v>40</v>
      </c>
      <c r="Q369" s="39"/>
      <c r="R369" s="284"/>
      <c r="S369" s="284"/>
      <c r="T369" s="64"/>
      <c r="U369" s="284"/>
      <c r="V369" s="284"/>
      <c r="W369" s="284"/>
    </row>
    <row r="370" spans="1:23">
      <c r="A370" s="1118"/>
      <c r="B370" s="1121"/>
      <c r="C370" s="1124"/>
      <c r="D370" s="1001"/>
      <c r="E370" s="1127"/>
      <c r="F370" s="1131"/>
      <c r="G370" s="40" t="s">
        <v>76</v>
      </c>
      <c r="H370" s="58">
        <f>I370+K370</f>
        <v>89.1</v>
      </c>
      <c r="I370" s="313"/>
      <c r="J370" s="59"/>
      <c r="K370" s="60">
        <v>89.1</v>
      </c>
      <c r="L370" s="61">
        <v>0</v>
      </c>
      <c r="M370" s="62">
        <v>0</v>
      </c>
      <c r="N370" s="327"/>
      <c r="O370" s="95"/>
      <c r="P370" s="95"/>
      <c r="Q370" s="45"/>
      <c r="R370" s="284"/>
      <c r="S370" s="284"/>
      <c r="T370" s="64"/>
      <c r="U370" s="284"/>
      <c r="V370" s="284"/>
      <c r="W370" s="284"/>
    </row>
    <row r="371" spans="1:23">
      <c r="A371" s="1118"/>
      <c r="B371" s="1121"/>
      <c r="C371" s="1124"/>
      <c r="D371" s="1001"/>
      <c r="E371" s="1128"/>
      <c r="F371" s="1132"/>
      <c r="G371" s="16" t="s">
        <v>160</v>
      </c>
      <c r="H371" s="79">
        <f>I371+K371</f>
        <v>50</v>
      </c>
      <c r="I371" s="18"/>
      <c r="J371" s="22"/>
      <c r="K371" s="138">
        <v>50</v>
      </c>
      <c r="L371" s="63"/>
      <c r="M371" s="19"/>
      <c r="N371" s="115"/>
      <c r="O371" s="114"/>
      <c r="P371" s="114"/>
      <c r="Q371" s="47"/>
      <c r="R371" s="284"/>
      <c r="S371" s="284"/>
      <c r="T371" s="64"/>
      <c r="U371" s="284"/>
      <c r="V371" s="284"/>
      <c r="W371" s="284"/>
    </row>
    <row r="372" spans="1:23" ht="27.6" customHeight="1" thickBot="1">
      <c r="A372" s="1119"/>
      <c r="B372" s="1122"/>
      <c r="C372" s="1125"/>
      <c r="D372" s="991"/>
      <c r="E372" s="1129"/>
      <c r="F372" s="1129"/>
      <c r="G372" s="48" t="s">
        <v>12</v>
      </c>
      <c r="H372" s="52">
        <f t="shared" ref="H372:M372" si="93">SUM(H369:H371)</f>
        <v>220</v>
      </c>
      <c r="I372" s="65">
        <f t="shared" si="93"/>
        <v>0</v>
      </c>
      <c r="J372" s="66">
        <f t="shared" si="93"/>
        <v>0</v>
      </c>
      <c r="K372" s="67">
        <f t="shared" si="93"/>
        <v>220</v>
      </c>
      <c r="L372" s="68">
        <f t="shared" si="93"/>
        <v>0</v>
      </c>
      <c r="M372" s="69">
        <f t="shared" si="93"/>
        <v>0</v>
      </c>
      <c r="N372" s="279"/>
      <c r="O372" s="100"/>
      <c r="P372" s="100"/>
      <c r="Q372" s="56"/>
      <c r="R372" s="284"/>
      <c r="S372" s="284"/>
      <c r="T372" s="64"/>
      <c r="U372" s="284"/>
      <c r="V372" s="284"/>
      <c r="W372" s="284"/>
    </row>
    <row r="373" spans="1:23" ht="13.8" thickBot="1">
      <c r="A373" s="140" t="s">
        <v>13</v>
      </c>
      <c r="B373" s="118" t="s">
        <v>13</v>
      </c>
      <c r="C373" s="1147" t="s">
        <v>14</v>
      </c>
      <c r="D373" s="1148"/>
      <c r="E373" s="1148"/>
      <c r="F373" s="1148"/>
      <c r="G373" s="1149"/>
      <c r="H373" s="262">
        <f>H253+H257+H261+H265+H269+H274+H279+H284+H288+H292+H295+H300+H305+H310+H315+H320+H325+H330+H335+H339+H347+H349+H352+H372+H356+H360+H364+H368</f>
        <v>3264.5</v>
      </c>
      <c r="I373" s="262">
        <f t="shared" ref="I373:M373" si="94">I253+I257+I261+I265+I269+I274+I279+I284+I288+I292+I295+I300+I305+I310+I315+I320+I325+I330+I335+I339+I347+I349+I352+I372+I356+I360+I364+I368</f>
        <v>533.9</v>
      </c>
      <c r="J373" s="262">
        <f>J253+J257+J261+J265+J269+J274+J279+J284+J288+J292+J295+J300+J305+J310+J315+J320+J325+J330+J335+J339+J347+J349+J352+J372+J356+J360+J364+J368</f>
        <v>13.1</v>
      </c>
      <c r="K373" s="262">
        <f t="shared" si="94"/>
        <v>2730.6</v>
      </c>
      <c r="L373" s="262">
        <f t="shared" si="94"/>
        <v>5336.1</v>
      </c>
      <c r="M373" s="262">
        <f t="shared" si="94"/>
        <v>2762.6</v>
      </c>
      <c r="N373" s="120"/>
      <c r="O373" s="230"/>
      <c r="P373" s="230"/>
      <c r="Q373" s="263"/>
      <c r="R373" s="284"/>
      <c r="S373" s="284"/>
      <c r="T373" s="284"/>
      <c r="U373" s="284"/>
      <c r="V373" s="284"/>
      <c r="W373" s="284"/>
    </row>
    <row r="374" spans="1:23" ht="13.8" thickBot="1">
      <c r="A374" s="140" t="s">
        <v>13</v>
      </c>
      <c r="B374" s="1154" t="s">
        <v>58</v>
      </c>
      <c r="C374" s="1154"/>
      <c r="D374" s="1154"/>
      <c r="E374" s="1154"/>
      <c r="F374" s="1154"/>
      <c r="G374" s="1155"/>
      <c r="H374" s="141">
        <f t="shared" ref="H374:M374" si="95">H373+H242</f>
        <v>7954.4</v>
      </c>
      <c r="I374" s="141">
        <f t="shared" si="95"/>
        <v>736.7</v>
      </c>
      <c r="J374" s="141">
        <f t="shared" si="95"/>
        <v>25.799999999999997</v>
      </c>
      <c r="K374" s="141">
        <f t="shared" si="95"/>
        <v>7217.6999999999989</v>
      </c>
      <c r="L374" s="264">
        <f t="shared" si="95"/>
        <v>18841</v>
      </c>
      <c r="M374" s="264">
        <f t="shared" si="95"/>
        <v>7968.2999999999993</v>
      </c>
      <c r="N374" s="142"/>
      <c r="O374" s="142"/>
      <c r="P374" s="142"/>
      <c r="Q374" s="143"/>
      <c r="R374" s="265"/>
      <c r="S374" s="265"/>
      <c r="T374" s="265"/>
      <c r="U374" s="265"/>
      <c r="V374" s="265"/>
      <c r="W374" s="265"/>
    </row>
    <row r="375" spans="1:23" ht="13.8" thickBot="1">
      <c r="A375" s="266"/>
      <c r="B375" s="1202" t="s">
        <v>15</v>
      </c>
      <c r="C375" s="1202"/>
      <c r="D375" s="1202"/>
      <c r="E375" s="1202"/>
      <c r="F375" s="1202"/>
      <c r="G375" s="1202"/>
      <c r="H375" s="719">
        <f t="shared" ref="H375:M375" si="96">H374+H147</f>
        <v>11297.05</v>
      </c>
      <c r="I375" s="348">
        <f t="shared" si="96"/>
        <v>1319.9</v>
      </c>
      <c r="J375" s="348">
        <f>J374+J147</f>
        <v>61.019999999999996</v>
      </c>
      <c r="K375" s="719">
        <f t="shared" si="96"/>
        <v>9977.1499999999978</v>
      </c>
      <c r="L375" s="267">
        <f t="shared" si="96"/>
        <v>37648.800000000003</v>
      </c>
      <c r="M375" s="267">
        <f t="shared" si="96"/>
        <v>20995.1</v>
      </c>
      <c r="N375" s="1178"/>
      <c r="O375" s="1179"/>
      <c r="P375" s="1179"/>
      <c r="Q375" s="1180"/>
      <c r="R375" s="265"/>
      <c r="S375" s="265"/>
      <c r="T375" s="265"/>
      <c r="U375" s="265"/>
      <c r="V375" s="265"/>
      <c r="W375" s="265"/>
    </row>
    <row r="376" spans="1:23">
      <c r="A376" s="282"/>
      <c r="B376" s="283"/>
      <c r="C376" s="283"/>
      <c r="D376" s="283"/>
      <c r="E376" s="283"/>
      <c r="F376" s="284"/>
      <c r="G376" s="284"/>
      <c r="H376" s="268"/>
      <c r="I376" s="284"/>
      <c r="J376" s="284"/>
      <c r="K376" s="284"/>
      <c r="L376" s="284"/>
      <c r="M376" s="284"/>
      <c r="N376" s="285"/>
      <c r="O376" s="285"/>
      <c r="P376" s="285"/>
      <c r="Q376" s="285"/>
      <c r="R376" s="284"/>
      <c r="S376" s="284"/>
      <c r="T376" s="284"/>
      <c r="U376" s="284"/>
      <c r="V376" s="284"/>
      <c r="W376" s="284"/>
    </row>
    <row r="377" spans="1:23" ht="13.8" thickBot="1">
      <c r="A377" s="282"/>
      <c r="B377" s="283"/>
      <c r="C377" s="283"/>
      <c r="D377" s="283"/>
      <c r="E377" s="283"/>
      <c r="F377" s="284"/>
      <c r="G377" s="284"/>
      <c r="H377" s="268"/>
      <c r="I377" s="284"/>
      <c r="J377" s="284"/>
      <c r="K377" s="284"/>
      <c r="L377" s="284"/>
      <c r="M377" s="284"/>
      <c r="N377" s="285"/>
      <c r="O377" s="285"/>
      <c r="P377" s="285"/>
      <c r="Q377" s="285"/>
      <c r="R377" s="284"/>
      <c r="S377" s="284"/>
      <c r="T377" s="284"/>
      <c r="U377" s="284"/>
      <c r="V377" s="284"/>
      <c r="W377" s="284"/>
    </row>
    <row r="378" spans="1:23" ht="42.6" customHeight="1" thickBot="1">
      <c r="A378" s="284"/>
      <c r="B378" s="284"/>
      <c r="C378" s="1181" t="s">
        <v>17</v>
      </c>
      <c r="D378" s="1182"/>
      <c r="E378" s="1182"/>
      <c r="F378" s="1182"/>
      <c r="G378" s="1183"/>
      <c r="H378" s="1097" t="s">
        <v>202</v>
      </c>
      <c r="I378" s="1098"/>
      <c r="J378" s="1098"/>
      <c r="K378" s="1099"/>
      <c r="L378" s="284"/>
      <c r="M378" s="284"/>
      <c r="N378" s="284"/>
      <c r="O378" s="239"/>
      <c r="P378" s="284"/>
      <c r="Q378" s="284"/>
      <c r="R378" s="284"/>
      <c r="S378" s="284"/>
      <c r="T378" s="284"/>
      <c r="U378" s="284"/>
      <c r="V378" s="284"/>
      <c r="W378" s="284"/>
    </row>
    <row r="379" spans="1:23" ht="13.8" thickBot="1">
      <c r="A379" s="284"/>
      <c r="B379" s="284"/>
      <c r="C379" s="1184" t="s">
        <v>18</v>
      </c>
      <c r="D379" s="1185"/>
      <c r="E379" s="1185"/>
      <c r="F379" s="1185"/>
      <c r="G379" s="1186"/>
      <c r="H379" s="1187">
        <f>H380+H381+H382+H385+H383+H384</f>
        <v>11297.1</v>
      </c>
      <c r="I379" s="1188"/>
      <c r="J379" s="1188"/>
      <c r="K379" s="1189"/>
      <c r="L379" s="284"/>
      <c r="M379" s="284"/>
      <c r="N379" s="284"/>
      <c r="O379" s="239"/>
      <c r="P379" s="284"/>
      <c r="Q379" s="284"/>
      <c r="R379" s="284"/>
      <c r="S379" s="284"/>
      <c r="T379" s="284"/>
      <c r="U379" s="284"/>
      <c r="V379" s="284"/>
      <c r="W379" s="284"/>
    </row>
    <row r="380" spans="1:23">
      <c r="A380" s="284"/>
      <c r="B380" s="284"/>
      <c r="C380" s="1190" t="s">
        <v>59</v>
      </c>
      <c r="D380" s="1191"/>
      <c r="E380" s="1191"/>
      <c r="F380" s="1191"/>
      <c r="G380" s="1192"/>
      <c r="H380" s="1193">
        <v>909.3</v>
      </c>
      <c r="I380" s="1194"/>
      <c r="J380" s="1194"/>
      <c r="K380" s="1195"/>
      <c r="L380" s="284"/>
      <c r="M380" s="284"/>
      <c r="N380" s="284"/>
      <c r="O380" s="239"/>
      <c r="P380" s="284"/>
      <c r="Q380" s="284"/>
      <c r="R380" s="284"/>
      <c r="S380" s="284"/>
      <c r="T380" s="284"/>
      <c r="U380" s="284"/>
      <c r="V380" s="284"/>
      <c r="W380" s="284"/>
    </row>
    <row r="381" spans="1:23">
      <c r="A381" s="284"/>
      <c r="B381" s="284"/>
      <c r="C381" s="1196" t="s">
        <v>203</v>
      </c>
      <c r="D381" s="1197"/>
      <c r="E381" s="1197"/>
      <c r="F381" s="1197"/>
      <c r="G381" s="1198"/>
      <c r="H381" s="1199"/>
      <c r="I381" s="1200"/>
      <c r="J381" s="1200"/>
      <c r="K381" s="1201"/>
      <c r="L381" s="284"/>
      <c r="M381" s="284"/>
      <c r="N381" s="284"/>
      <c r="O381" s="239"/>
      <c r="P381" s="284"/>
      <c r="Q381" s="284"/>
      <c r="R381" s="284"/>
      <c r="S381" s="284"/>
      <c r="T381" s="284"/>
      <c r="U381" s="284"/>
      <c r="V381" s="284"/>
      <c r="W381" s="284"/>
    </row>
    <row r="382" spans="1:23">
      <c r="A382" s="284"/>
      <c r="B382" s="284"/>
      <c r="C382" s="1211" t="s">
        <v>66</v>
      </c>
      <c r="D382" s="1212"/>
      <c r="E382" s="1212"/>
      <c r="F382" s="1212"/>
      <c r="G382" s="1214"/>
      <c r="H382" s="1199">
        <v>0</v>
      </c>
      <c r="I382" s="1200"/>
      <c r="J382" s="1200"/>
      <c r="K382" s="1201"/>
      <c r="L382" s="284"/>
      <c r="M382" s="284"/>
      <c r="N382" s="284"/>
      <c r="O382" s="239"/>
      <c r="P382" s="284"/>
      <c r="Q382" s="284"/>
      <c r="R382" s="284"/>
      <c r="S382" s="284"/>
      <c r="T382" s="284"/>
      <c r="U382" s="284"/>
      <c r="V382" s="284"/>
      <c r="W382" s="284"/>
    </row>
    <row r="383" spans="1:23" ht="27" customHeight="1">
      <c r="A383" s="284"/>
      <c r="B383" s="284"/>
      <c r="C383" s="1196" t="s">
        <v>204</v>
      </c>
      <c r="D383" s="1215"/>
      <c r="E383" s="1215"/>
      <c r="F383" s="1215"/>
      <c r="G383" s="1216"/>
      <c r="H383" s="1217">
        <v>3079.2</v>
      </c>
      <c r="I383" s="1218"/>
      <c r="J383" s="1218"/>
      <c r="K383" s="1219"/>
      <c r="L383" s="284"/>
      <c r="M383" s="284"/>
      <c r="N383" s="284"/>
      <c r="O383" s="239"/>
      <c r="P383" s="284"/>
      <c r="Q383" s="284"/>
      <c r="R383" s="284"/>
      <c r="S383" s="284"/>
      <c r="T383" s="284"/>
      <c r="U383" s="284"/>
      <c r="V383" s="284"/>
      <c r="W383" s="284"/>
    </row>
    <row r="384" spans="1:23">
      <c r="A384" s="284"/>
      <c r="B384" s="284"/>
      <c r="C384" s="1220" t="s">
        <v>61</v>
      </c>
      <c r="D384" s="1221"/>
      <c r="E384" s="1221"/>
      <c r="F384" s="1221"/>
      <c r="G384" s="1222"/>
      <c r="H384" s="1193">
        <v>2347.4</v>
      </c>
      <c r="I384" s="1194"/>
      <c r="J384" s="1194"/>
      <c r="K384" s="1195"/>
      <c r="L384" s="284"/>
      <c r="M384" s="284"/>
      <c r="N384" s="284"/>
      <c r="O384" s="239"/>
      <c r="P384" s="284"/>
      <c r="Q384" s="284"/>
      <c r="R384" s="284"/>
      <c r="S384" s="284"/>
      <c r="T384" s="284"/>
      <c r="U384" s="284"/>
      <c r="V384" s="284"/>
      <c r="W384" s="284"/>
    </row>
    <row r="385" spans="1:23" ht="13.8" thickBot="1">
      <c r="A385" s="284"/>
      <c r="B385" s="284"/>
      <c r="C385" s="1208" t="s">
        <v>62</v>
      </c>
      <c r="D385" s="1209"/>
      <c r="E385" s="1209"/>
      <c r="F385" s="1209"/>
      <c r="G385" s="1210"/>
      <c r="H385" s="1199">
        <v>4961.2</v>
      </c>
      <c r="I385" s="1200"/>
      <c r="J385" s="1200"/>
      <c r="K385" s="1201"/>
      <c r="L385" s="284"/>
      <c r="M385" s="269"/>
      <c r="N385" s="284"/>
      <c r="O385" s="239"/>
      <c r="P385" s="284"/>
      <c r="Q385" s="284"/>
      <c r="R385" s="284"/>
      <c r="S385" s="284"/>
      <c r="T385" s="284"/>
      <c r="U385" s="284"/>
      <c r="V385" s="284"/>
      <c r="W385" s="284"/>
    </row>
    <row r="386" spans="1:23" ht="13.8" thickBot="1">
      <c r="A386" s="284"/>
      <c r="B386" s="284"/>
      <c r="C386" s="1184" t="s">
        <v>19</v>
      </c>
      <c r="D386" s="1185"/>
      <c r="E386" s="1185"/>
      <c r="F386" s="1185"/>
      <c r="G386" s="1186"/>
      <c r="H386" s="1187">
        <f>SUM(H387:K387)</f>
        <v>0</v>
      </c>
      <c r="I386" s="1188"/>
      <c r="J386" s="1188"/>
      <c r="K386" s="1189"/>
      <c r="L386" s="284"/>
      <c r="M386" s="284"/>
      <c r="N386" s="284"/>
      <c r="O386" s="239"/>
      <c r="P386" s="284"/>
      <c r="Q386" s="284"/>
      <c r="R386" s="284"/>
      <c r="S386" s="284"/>
      <c r="T386" s="284"/>
      <c r="U386" s="284"/>
      <c r="V386" s="284"/>
      <c r="W386" s="284"/>
    </row>
    <row r="387" spans="1:23" ht="13.8" thickBot="1">
      <c r="A387" s="284"/>
      <c r="B387" s="284"/>
      <c r="C387" s="1211" t="s">
        <v>63</v>
      </c>
      <c r="D387" s="1212"/>
      <c r="E387" s="1212"/>
      <c r="F387" s="1212"/>
      <c r="G387" s="1213"/>
      <c r="H387" s="1200"/>
      <c r="I387" s="1200"/>
      <c r="J387" s="1200"/>
      <c r="K387" s="1201"/>
      <c r="L387" s="284"/>
      <c r="M387" s="284"/>
      <c r="N387" s="284"/>
      <c r="O387" s="239"/>
      <c r="P387" s="284"/>
      <c r="Q387" s="284"/>
      <c r="R387" s="284"/>
      <c r="S387" s="284"/>
      <c r="T387" s="284"/>
      <c r="U387" s="284"/>
      <c r="V387" s="284"/>
      <c r="W387" s="284"/>
    </row>
    <row r="388" spans="1:23" ht="13.8" thickBot="1">
      <c r="A388" s="284"/>
      <c r="B388" s="284"/>
      <c r="C388" s="1203" t="s">
        <v>20</v>
      </c>
      <c r="D388" s="1204"/>
      <c r="E388" s="1204"/>
      <c r="F388" s="1204"/>
      <c r="G388" s="1205"/>
      <c r="H388" s="1206">
        <f>H386+H379</f>
        <v>11297.1</v>
      </c>
      <c r="I388" s="1206"/>
      <c r="J388" s="1206"/>
      <c r="K388" s="1207"/>
      <c r="L388" s="284"/>
      <c r="M388" s="284"/>
      <c r="N388" s="284"/>
      <c r="O388" s="239"/>
      <c r="P388" s="284"/>
      <c r="Q388" s="284"/>
      <c r="R388" s="284"/>
      <c r="S388" s="284"/>
      <c r="T388" s="284"/>
      <c r="U388" s="284"/>
      <c r="V388" s="284"/>
      <c r="W388" s="284"/>
    </row>
    <row r="389" spans="1:23">
      <c r="C389" s="275"/>
      <c r="D389" s="275"/>
      <c r="E389" s="275"/>
      <c r="F389" s="275"/>
      <c r="G389" s="275"/>
      <c r="H389" s="275"/>
      <c r="I389" s="275"/>
      <c r="J389" s="275"/>
      <c r="K389" s="275"/>
      <c r="L389" s="275"/>
      <c r="M389" s="275"/>
      <c r="N389" s="275"/>
    </row>
  </sheetData>
  <mergeCells count="522">
    <mergeCell ref="C388:G388"/>
    <mergeCell ref="H388:K388"/>
    <mergeCell ref="C385:G385"/>
    <mergeCell ref="H385:K385"/>
    <mergeCell ref="C386:G386"/>
    <mergeCell ref="H386:K386"/>
    <mergeCell ref="C387:G387"/>
    <mergeCell ref="H387:K387"/>
    <mergeCell ref="C382:G382"/>
    <mergeCell ref="H382:K382"/>
    <mergeCell ref="C383:G383"/>
    <mergeCell ref="H383:K383"/>
    <mergeCell ref="C384:G384"/>
    <mergeCell ref="H384:K384"/>
    <mergeCell ref="C379:G379"/>
    <mergeCell ref="H379:K379"/>
    <mergeCell ref="C380:G380"/>
    <mergeCell ref="H380:K380"/>
    <mergeCell ref="C381:G381"/>
    <mergeCell ref="H381:K381"/>
    <mergeCell ref="C373:G373"/>
    <mergeCell ref="B374:G374"/>
    <mergeCell ref="B375:G375"/>
    <mergeCell ref="N375:Q375"/>
    <mergeCell ref="C378:G378"/>
    <mergeCell ref="H378:K378"/>
    <mergeCell ref="D361:D364"/>
    <mergeCell ref="E361:E364"/>
    <mergeCell ref="F361:F364"/>
    <mergeCell ref="A369:A372"/>
    <mergeCell ref="B369:B372"/>
    <mergeCell ref="C369:C372"/>
    <mergeCell ref="D369:D372"/>
    <mergeCell ref="E369:E372"/>
    <mergeCell ref="F369:F372"/>
    <mergeCell ref="A365:A368"/>
    <mergeCell ref="B365:B368"/>
    <mergeCell ref="C365:C368"/>
    <mergeCell ref="D365:D368"/>
    <mergeCell ref="E365:E368"/>
    <mergeCell ref="F365:F368"/>
    <mergeCell ref="A357:A360"/>
    <mergeCell ref="B357:B360"/>
    <mergeCell ref="C357:C360"/>
    <mergeCell ref="D357:D360"/>
    <mergeCell ref="E357:E360"/>
    <mergeCell ref="F357:F360"/>
    <mergeCell ref="A353:A356"/>
    <mergeCell ref="B353:B356"/>
    <mergeCell ref="C353:C356"/>
    <mergeCell ref="D353:D356"/>
    <mergeCell ref="E353:E356"/>
    <mergeCell ref="F353:F356"/>
    <mergeCell ref="A350:A352"/>
    <mergeCell ref="B350:B352"/>
    <mergeCell ref="C350:C352"/>
    <mergeCell ref="D350:D352"/>
    <mergeCell ref="E350:E352"/>
    <mergeCell ref="F350:F352"/>
    <mergeCell ref="F344:F347"/>
    <mergeCell ref="N344:N345"/>
    <mergeCell ref="A348:A349"/>
    <mergeCell ref="B348:B349"/>
    <mergeCell ref="C348:C349"/>
    <mergeCell ref="D348:D349"/>
    <mergeCell ref="E348:E349"/>
    <mergeCell ref="F348:F349"/>
    <mergeCell ref="D340:D343"/>
    <mergeCell ref="E340:E343"/>
    <mergeCell ref="A344:A347"/>
    <mergeCell ref="B344:B347"/>
    <mergeCell ref="C344:C347"/>
    <mergeCell ref="D344:D347"/>
    <mergeCell ref="E344:E347"/>
    <mergeCell ref="A336:A339"/>
    <mergeCell ref="B336:B339"/>
    <mergeCell ref="C336:C339"/>
    <mergeCell ref="D336:D339"/>
    <mergeCell ref="E336:E339"/>
    <mergeCell ref="F336:F339"/>
    <mergeCell ref="A331:A335"/>
    <mergeCell ref="B331:B335"/>
    <mergeCell ref="C331:C335"/>
    <mergeCell ref="D331:D335"/>
    <mergeCell ref="E331:E335"/>
    <mergeCell ref="F331:F335"/>
    <mergeCell ref="A326:A330"/>
    <mergeCell ref="B326:B330"/>
    <mergeCell ref="C326:C330"/>
    <mergeCell ref="D326:D330"/>
    <mergeCell ref="E326:E330"/>
    <mergeCell ref="F326:F330"/>
    <mergeCell ref="A321:A325"/>
    <mergeCell ref="B321:B325"/>
    <mergeCell ref="C321:C325"/>
    <mergeCell ref="D321:D325"/>
    <mergeCell ref="E321:E325"/>
    <mergeCell ref="F321:F325"/>
    <mergeCell ref="A316:A320"/>
    <mergeCell ref="B316:B320"/>
    <mergeCell ref="C316:C320"/>
    <mergeCell ref="D316:D320"/>
    <mergeCell ref="E316:E320"/>
    <mergeCell ref="F316:F320"/>
    <mergeCell ref="A311:A315"/>
    <mergeCell ref="B311:B315"/>
    <mergeCell ref="C311:C315"/>
    <mergeCell ref="D311:D315"/>
    <mergeCell ref="E311:E315"/>
    <mergeCell ref="F311:F315"/>
    <mergeCell ref="A306:A310"/>
    <mergeCell ref="B306:B310"/>
    <mergeCell ref="C306:C310"/>
    <mergeCell ref="D306:D310"/>
    <mergeCell ref="E306:E310"/>
    <mergeCell ref="F306:F310"/>
    <mergeCell ref="A301:A305"/>
    <mergeCell ref="B301:B305"/>
    <mergeCell ref="C301:C305"/>
    <mergeCell ref="D301:D305"/>
    <mergeCell ref="E301:E305"/>
    <mergeCell ref="F301:F305"/>
    <mergeCell ref="A296:A300"/>
    <mergeCell ref="B296:B300"/>
    <mergeCell ref="C296:C300"/>
    <mergeCell ref="D296:D300"/>
    <mergeCell ref="E296:E300"/>
    <mergeCell ref="F296:F300"/>
    <mergeCell ref="A293:A295"/>
    <mergeCell ref="B293:B295"/>
    <mergeCell ref="C293:C295"/>
    <mergeCell ref="D293:D295"/>
    <mergeCell ref="E293:E295"/>
    <mergeCell ref="F293:F295"/>
    <mergeCell ref="A289:A292"/>
    <mergeCell ref="B289:B292"/>
    <mergeCell ref="C289:C292"/>
    <mergeCell ref="D289:D292"/>
    <mergeCell ref="E289:E292"/>
    <mergeCell ref="F289:F292"/>
    <mergeCell ref="A285:A288"/>
    <mergeCell ref="B285:B288"/>
    <mergeCell ref="C285:C288"/>
    <mergeCell ref="D285:D288"/>
    <mergeCell ref="E285:E288"/>
    <mergeCell ref="F285:F288"/>
    <mergeCell ref="A280:A284"/>
    <mergeCell ref="B280:B284"/>
    <mergeCell ref="C280:C284"/>
    <mergeCell ref="D280:D284"/>
    <mergeCell ref="E280:E284"/>
    <mergeCell ref="F280:F284"/>
    <mergeCell ref="A275:A279"/>
    <mergeCell ref="B275:B279"/>
    <mergeCell ref="C275:C279"/>
    <mergeCell ref="D275:D279"/>
    <mergeCell ref="E275:E279"/>
    <mergeCell ref="F275:F279"/>
    <mergeCell ref="A270:A274"/>
    <mergeCell ref="B270:B274"/>
    <mergeCell ref="C270:C274"/>
    <mergeCell ref="D270:D274"/>
    <mergeCell ref="E270:E274"/>
    <mergeCell ref="F270:F274"/>
    <mergeCell ref="A266:A269"/>
    <mergeCell ref="B266:B269"/>
    <mergeCell ref="C266:C269"/>
    <mergeCell ref="D266:D269"/>
    <mergeCell ref="E266:E269"/>
    <mergeCell ref="F266:F269"/>
    <mergeCell ref="A262:A265"/>
    <mergeCell ref="B262:B265"/>
    <mergeCell ref="C262:C265"/>
    <mergeCell ref="D262:D265"/>
    <mergeCell ref="E262:E265"/>
    <mergeCell ref="F262:F265"/>
    <mergeCell ref="A258:A261"/>
    <mergeCell ref="B258:B261"/>
    <mergeCell ref="C258:C261"/>
    <mergeCell ref="D258:D261"/>
    <mergeCell ref="E258:E261"/>
    <mergeCell ref="F258:F261"/>
    <mergeCell ref="A254:A257"/>
    <mergeCell ref="B254:B257"/>
    <mergeCell ref="C254:C257"/>
    <mergeCell ref="D254:D257"/>
    <mergeCell ref="E254:E257"/>
    <mergeCell ref="F254:F257"/>
    <mergeCell ref="A250:A253"/>
    <mergeCell ref="B250:B253"/>
    <mergeCell ref="C250:C253"/>
    <mergeCell ref="D250:D253"/>
    <mergeCell ref="E250:E253"/>
    <mergeCell ref="F250:F253"/>
    <mergeCell ref="N218:N219"/>
    <mergeCell ref="N220:N221"/>
    <mergeCell ref="C242:G242"/>
    <mergeCell ref="C243:Q243"/>
    <mergeCell ref="A244:A249"/>
    <mergeCell ref="B244:B249"/>
    <mergeCell ref="C244:C249"/>
    <mergeCell ref="D244:D249"/>
    <mergeCell ref="E244:E249"/>
    <mergeCell ref="F244:F249"/>
    <mergeCell ref="E214:E217"/>
    <mergeCell ref="F214:F217"/>
    <mergeCell ref="A218:A241"/>
    <mergeCell ref="B218:B241"/>
    <mergeCell ref="C218:C241"/>
    <mergeCell ref="D218:D241"/>
    <mergeCell ref="E218:E241"/>
    <mergeCell ref="F218:F241"/>
    <mergeCell ref="D210:D213"/>
    <mergeCell ref="C211:C213"/>
    <mergeCell ref="A214:A217"/>
    <mergeCell ref="B214:B217"/>
    <mergeCell ref="C214:C217"/>
    <mergeCell ref="D214:D217"/>
    <mergeCell ref="A206:A209"/>
    <mergeCell ref="B206:B209"/>
    <mergeCell ref="C206:C209"/>
    <mergeCell ref="D206:D209"/>
    <mergeCell ref="E206:E209"/>
    <mergeCell ref="F206:F209"/>
    <mergeCell ref="A202:A205"/>
    <mergeCell ref="B202:B205"/>
    <mergeCell ref="C202:C205"/>
    <mergeCell ref="D202:D205"/>
    <mergeCell ref="E202:E205"/>
    <mergeCell ref="F202:F205"/>
    <mergeCell ref="A197:A201"/>
    <mergeCell ref="B197:B201"/>
    <mergeCell ref="C197:C201"/>
    <mergeCell ref="D197:D201"/>
    <mergeCell ref="E197:E201"/>
    <mergeCell ref="F197:F201"/>
    <mergeCell ref="A193:A196"/>
    <mergeCell ref="B193:B196"/>
    <mergeCell ref="C193:C196"/>
    <mergeCell ref="D193:D196"/>
    <mergeCell ref="E193:E196"/>
    <mergeCell ref="F193:F196"/>
    <mergeCell ref="A189:A192"/>
    <mergeCell ref="B189:B192"/>
    <mergeCell ref="C189:C192"/>
    <mergeCell ref="D189:D192"/>
    <mergeCell ref="E189:E192"/>
    <mergeCell ref="F189:F192"/>
    <mergeCell ref="F181:F184"/>
    <mergeCell ref="A185:A188"/>
    <mergeCell ref="B185:B188"/>
    <mergeCell ref="C185:C188"/>
    <mergeCell ref="D185:D188"/>
    <mergeCell ref="E185:E188"/>
    <mergeCell ref="F185:F188"/>
    <mergeCell ref="D177:D180"/>
    <mergeCell ref="E177:E180"/>
    <mergeCell ref="A181:A184"/>
    <mergeCell ref="B181:B184"/>
    <mergeCell ref="C181:C184"/>
    <mergeCell ref="D181:D184"/>
    <mergeCell ref="E181:E184"/>
    <mergeCell ref="A173:A176"/>
    <mergeCell ref="B173:B176"/>
    <mergeCell ref="C173:C176"/>
    <mergeCell ref="D173:D176"/>
    <mergeCell ref="E173:E176"/>
    <mergeCell ref="F173:F176"/>
    <mergeCell ref="A168:A172"/>
    <mergeCell ref="B168:B172"/>
    <mergeCell ref="C168:C172"/>
    <mergeCell ref="D168:D172"/>
    <mergeCell ref="E168:E172"/>
    <mergeCell ref="F168:F172"/>
    <mergeCell ref="A164:A167"/>
    <mergeCell ref="B164:B167"/>
    <mergeCell ref="C164:C167"/>
    <mergeCell ref="D164:D167"/>
    <mergeCell ref="E164:E167"/>
    <mergeCell ref="F164:F167"/>
    <mergeCell ref="A160:A163"/>
    <mergeCell ref="B160:B163"/>
    <mergeCell ref="C160:C163"/>
    <mergeCell ref="D160:D163"/>
    <mergeCell ref="E160:E163"/>
    <mergeCell ref="F160:F163"/>
    <mergeCell ref="A155:A159"/>
    <mergeCell ref="B155:B159"/>
    <mergeCell ref="C155:C159"/>
    <mergeCell ref="D155:D159"/>
    <mergeCell ref="E155:E159"/>
    <mergeCell ref="F155:F159"/>
    <mergeCell ref="C146:G146"/>
    <mergeCell ref="B147:G147"/>
    <mergeCell ref="B148:Q148"/>
    <mergeCell ref="C149:Q149"/>
    <mergeCell ref="A150:A154"/>
    <mergeCell ref="B150:B154"/>
    <mergeCell ref="C150:C154"/>
    <mergeCell ref="D150:D154"/>
    <mergeCell ref="E150:E154"/>
    <mergeCell ref="F150:F154"/>
    <mergeCell ref="A142:A145"/>
    <mergeCell ref="B142:B145"/>
    <mergeCell ref="C142:C145"/>
    <mergeCell ref="D142:D145"/>
    <mergeCell ref="E142:E145"/>
    <mergeCell ref="F142:F145"/>
    <mergeCell ref="A134:A137"/>
    <mergeCell ref="B134:B137"/>
    <mergeCell ref="C134:C137"/>
    <mergeCell ref="D134:D137"/>
    <mergeCell ref="E134:E137"/>
    <mergeCell ref="F134:F137"/>
    <mergeCell ref="A138:A141"/>
    <mergeCell ref="B138:B141"/>
    <mergeCell ref="C138:C141"/>
    <mergeCell ref="D138:D141"/>
    <mergeCell ref="E138:E141"/>
    <mergeCell ref="F138:F141"/>
    <mergeCell ref="A130:A133"/>
    <mergeCell ref="B130:B133"/>
    <mergeCell ref="C130:C133"/>
    <mergeCell ref="D130:D133"/>
    <mergeCell ref="E130:E133"/>
    <mergeCell ref="F130:F133"/>
    <mergeCell ref="A126:A129"/>
    <mergeCell ref="B126:B129"/>
    <mergeCell ref="C126:C129"/>
    <mergeCell ref="D126:D129"/>
    <mergeCell ref="E126:E129"/>
    <mergeCell ref="F126:F129"/>
    <mergeCell ref="A122:A125"/>
    <mergeCell ref="B122:B125"/>
    <mergeCell ref="C122:C125"/>
    <mergeCell ref="D122:D125"/>
    <mergeCell ref="E122:E125"/>
    <mergeCell ref="F122:F125"/>
    <mergeCell ref="A118:A121"/>
    <mergeCell ref="B118:B121"/>
    <mergeCell ref="C118:C121"/>
    <mergeCell ref="D118:D121"/>
    <mergeCell ref="E118:E121"/>
    <mergeCell ref="F118:F121"/>
    <mergeCell ref="A114:A117"/>
    <mergeCell ref="B114:B117"/>
    <mergeCell ref="C114:C117"/>
    <mergeCell ref="D114:D117"/>
    <mergeCell ref="E114:E117"/>
    <mergeCell ref="F114:F117"/>
    <mergeCell ref="A109:A113"/>
    <mergeCell ref="B109:B113"/>
    <mergeCell ref="C109:C113"/>
    <mergeCell ref="D109:D113"/>
    <mergeCell ref="E109:E113"/>
    <mergeCell ref="F109:F113"/>
    <mergeCell ref="A105:A108"/>
    <mergeCell ref="B105:B108"/>
    <mergeCell ref="C105:C108"/>
    <mergeCell ref="D105:D108"/>
    <mergeCell ref="E105:E108"/>
    <mergeCell ref="F105:F108"/>
    <mergeCell ref="A101:A104"/>
    <mergeCell ref="B101:B104"/>
    <mergeCell ref="C101:C104"/>
    <mergeCell ref="D101:D104"/>
    <mergeCell ref="E101:E104"/>
    <mergeCell ref="F101:F104"/>
    <mergeCell ref="A97:A100"/>
    <mergeCell ref="B97:B100"/>
    <mergeCell ref="C97:C100"/>
    <mergeCell ref="D97:D100"/>
    <mergeCell ref="E97:E100"/>
    <mergeCell ref="F97:F100"/>
    <mergeCell ref="A93:A96"/>
    <mergeCell ref="B93:B96"/>
    <mergeCell ref="C93:C96"/>
    <mergeCell ref="D93:D96"/>
    <mergeCell ref="E93:E96"/>
    <mergeCell ref="F93:F96"/>
    <mergeCell ref="A89:A92"/>
    <mergeCell ref="B89:B92"/>
    <mergeCell ref="C89:C92"/>
    <mergeCell ref="D89:D92"/>
    <mergeCell ref="E89:E92"/>
    <mergeCell ref="F89:F92"/>
    <mergeCell ref="A85:A88"/>
    <mergeCell ref="B85:B88"/>
    <mergeCell ref="C85:C88"/>
    <mergeCell ref="D85:D88"/>
    <mergeCell ref="E85:E88"/>
    <mergeCell ref="F85:F88"/>
    <mergeCell ref="A81:A84"/>
    <mergeCell ref="B81:B84"/>
    <mergeCell ref="C81:C84"/>
    <mergeCell ref="D81:D84"/>
    <mergeCell ref="E81:E84"/>
    <mergeCell ref="F81:F84"/>
    <mergeCell ref="A76:A80"/>
    <mergeCell ref="B76:B80"/>
    <mergeCell ref="C76:C80"/>
    <mergeCell ref="D76:D80"/>
    <mergeCell ref="E76:E80"/>
    <mergeCell ref="F76:F80"/>
    <mergeCell ref="A72:A75"/>
    <mergeCell ref="B72:B75"/>
    <mergeCell ref="C72:C75"/>
    <mergeCell ref="D72:D75"/>
    <mergeCell ref="E72:E75"/>
    <mergeCell ref="F72:F75"/>
    <mergeCell ref="A68:A71"/>
    <mergeCell ref="B68:B71"/>
    <mergeCell ref="C68:C71"/>
    <mergeCell ref="D68:D71"/>
    <mergeCell ref="E68:E71"/>
    <mergeCell ref="F68:F71"/>
    <mergeCell ref="A64:A67"/>
    <mergeCell ref="B64:B67"/>
    <mergeCell ref="C64:C67"/>
    <mergeCell ref="D64:D67"/>
    <mergeCell ref="E64:E67"/>
    <mergeCell ref="F64:F67"/>
    <mergeCell ref="A60:A63"/>
    <mergeCell ref="B60:B63"/>
    <mergeCell ref="C60:C63"/>
    <mergeCell ref="D60:D63"/>
    <mergeCell ref="E60:E63"/>
    <mergeCell ref="F60:F63"/>
    <mergeCell ref="A56:A59"/>
    <mergeCell ref="B56:B59"/>
    <mergeCell ref="C56:C59"/>
    <mergeCell ref="D56:D59"/>
    <mergeCell ref="E56:E59"/>
    <mergeCell ref="F56:F59"/>
    <mergeCell ref="A52:A55"/>
    <mergeCell ref="B52:B55"/>
    <mergeCell ref="C52:C55"/>
    <mergeCell ref="D52:D55"/>
    <mergeCell ref="E52:E55"/>
    <mergeCell ref="F52:F55"/>
    <mergeCell ref="C46:G46"/>
    <mergeCell ref="C47:Q47"/>
    <mergeCell ref="A48:A51"/>
    <mergeCell ref="B48:B51"/>
    <mergeCell ref="C48:C51"/>
    <mergeCell ref="D48:D51"/>
    <mergeCell ref="E48:E51"/>
    <mergeCell ref="F48:F51"/>
    <mergeCell ref="A42:A45"/>
    <mergeCell ref="B42:B45"/>
    <mergeCell ref="C42:C45"/>
    <mergeCell ref="D42:D45"/>
    <mergeCell ref="E42:E45"/>
    <mergeCell ref="F42:F45"/>
    <mergeCell ref="A37:A41"/>
    <mergeCell ref="B37:B41"/>
    <mergeCell ref="C37:C41"/>
    <mergeCell ref="D37:D41"/>
    <mergeCell ref="E37:E41"/>
    <mergeCell ref="F37:F41"/>
    <mergeCell ref="A33:A36"/>
    <mergeCell ref="B33:B36"/>
    <mergeCell ref="C33:C36"/>
    <mergeCell ref="D33:D36"/>
    <mergeCell ref="E33:E36"/>
    <mergeCell ref="F33:F36"/>
    <mergeCell ref="A29:A32"/>
    <mergeCell ref="B29:B32"/>
    <mergeCell ref="C29:C32"/>
    <mergeCell ref="D29:D32"/>
    <mergeCell ref="E29:E32"/>
    <mergeCell ref="F29:F32"/>
    <mergeCell ref="A25:A28"/>
    <mergeCell ref="B25:B28"/>
    <mergeCell ref="C25:C28"/>
    <mergeCell ref="D25:D28"/>
    <mergeCell ref="E25:E28"/>
    <mergeCell ref="F25:F28"/>
    <mergeCell ref="A21:A24"/>
    <mergeCell ref="B21:B24"/>
    <mergeCell ref="C21:C24"/>
    <mergeCell ref="D21:D24"/>
    <mergeCell ref="E21:E24"/>
    <mergeCell ref="F21:F24"/>
    <mergeCell ref="A17:A20"/>
    <mergeCell ref="B17:B20"/>
    <mergeCell ref="C17:C20"/>
    <mergeCell ref="D17:D20"/>
    <mergeCell ref="E17:E20"/>
    <mergeCell ref="F17:F20"/>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M4:M6"/>
    <mergeCell ref="N4:Q4"/>
    <mergeCell ref="H5:H6"/>
    <mergeCell ref="I5:J5"/>
    <mergeCell ref="K5:K6"/>
    <mergeCell ref="N5:N6"/>
    <mergeCell ref="O5:Q5"/>
    <mergeCell ref="N1:Q1"/>
    <mergeCell ref="D3:W3"/>
    <mergeCell ref="A4:A6"/>
    <mergeCell ref="B4:B6"/>
    <mergeCell ref="C4:C6"/>
    <mergeCell ref="D4:D6"/>
    <mergeCell ref="E4:E6"/>
    <mergeCell ref="F4:F6"/>
    <mergeCell ref="G4:G6"/>
    <mergeCell ref="H4:K4"/>
    <mergeCell ref="L4:L6"/>
  </mergeCells>
  <pageMargins left="0.7" right="0.7" top="0.75" bottom="0.75" header="0.3" footer="0.3"/>
  <pageSetup paperSize="9" scale="9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5"/>
  <sheetViews>
    <sheetView workbookViewId="0">
      <selection activeCell="R49" sqref="R49"/>
    </sheetView>
  </sheetViews>
  <sheetFormatPr defaultRowHeight="13.2"/>
  <cols>
    <col min="1" max="1" width="2.6640625" customWidth="1"/>
    <col min="2" max="3" width="2.5546875" customWidth="1"/>
    <col min="4" max="4" width="37.5546875" customWidth="1"/>
    <col min="5" max="5" width="7.5546875" customWidth="1"/>
    <col min="6" max="6" width="4.44140625" customWidth="1"/>
    <col min="7" max="7" width="4.33203125" customWidth="1"/>
    <col min="8" max="8" width="4.88671875" customWidth="1"/>
    <col min="9" max="9" width="4" customWidth="1"/>
    <col min="10" max="10" width="3.6640625" customWidth="1"/>
    <col min="11" max="12" width="4.44140625" customWidth="1"/>
    <col min="13" max="13" width="4.5546875" customWidth="1"/>
    <col min="14" max="14" width="34.5546875" customWidth="1"/>
    <col min="15" max="15" width="3.44140625" customWidth="1"/>
    <col min="16" max="16" width="3.33203125" customWidth="1"/>
    <col min="17" max="17" width="3.44140625" customWidth="1"/>
  </cols>
  <sheetData>
    <row r="1" spans="1:23">
      <c r="A1" s="280"/>
      <c r="B1" s="280"/>
      <c r="C1" s="280"/>
      <c r="D1" s="280"/>
      <c r="E1" s="280"/>
      <c r="F1" s="280"/>
      <c r="G1" s="280"/>
      <c r="H1" s="280"/>
      <c r="I1" s="280"/>
      <c r="J1" s="280"/>
      <c r="K1" s="280"/>
      <c r="L1" s="280"/>
      <c r="M1" s="280"/>
      <c r="N1" s="1061"/>
      <c r="O1" s="1062"/>
      <c r="P1" s="1062"/>
      <c r="Q1" s="1062"/>
      <c r="R1" s="280"/>
      <c r="S1" s="280"/>
      <c r="T1" s="280"/>
      <c r="U1" s="280"/>
      <c r="V1" s="280"/>
      <c r="W1" s="280"/>
    </row>
    <row r="2" spans="1:23" ht="15.6">
      <c r="A2" s="390"/>
      <c r="B2" s="281"/>
      <c r="C2" s="281"/>
      <c r="D2" s="274" t="s">
        <v>231</v>
      </c>
      <c r="E2" s="270"/>
      <c r="F2" s="281"/>
      <c r="G2" s="286"/>
      <c r="H2" s="281"/>
      <c r="I2" s="281"/>
      <c r="J2" s="281"/>
      <c r="K2" s="281"/>
      <c r="L2" s="317"/>
      <c r="M2" s="311"/>
      <c r="N2" s="311"/>
      <c r="O2" s="311"/>
      <c r="P2" s="311"/>
      <c r="Q2" s="311"/>
      <c r="R2" s="299"/>
      <c r="S2" s="299"/>
      <c r="T2" s="299"/>
      <c r="U2" s="299"/>
      <c r="V2" s="299"/>
      <c r="W2" s="299"/>
    </row>
    <row r="3" spans="1:23" ht="13.8" thickBot="1">
      <c r="A3" s="391"/>
      <c r="B3" s="9"/>
      <c r="C3" s="9"/>
      <c r="D3" s="1294" t="s">
        <v>34</v>
      </c>
      <c r="E3" s="1294"/>
      <c r="F3" s="1294"/>
      <c r="G3" s="1294"/>
      <c r="H3" s="1294"/>
      <c r="I3" s="1294"/>
      <c r="J3" s="1294"/>
      <c r="K3" s="1294"/>
      <c r="L3" s="1294"/>
      <c r="M3" s="1294"/>
      <c r="N3" s="1294"/>
      <c r="O3" s="1294"/>
      <c r="P3" s="1294"/>
      <c r="Q3" s="1294"/>
      <c r="R3" s="1294"/>
      <c r="S3" s="1294"/>
      <c r="T3" s="1294"/>
      <c r="U3" s="1294"/>
      <c r="V3" s="1294"/>
      <c r="W3" s="1294"/>
    </row>
    <row r="4" spans="1:23" ht="43.2" customHeight="1">
      <c r="A4" s="1064" t="s">
        <v>0</v>
      </c>
      <c r="B4" s="1067" t="s">
        <v>1</v>
      </c>
      <c r="C4" s="1067" t="s">
        <v>2</v>
      </c>
      <c r="D4" s="1070" t="s">
        <v>3</v>
      </c>
      <c r="E4" s="1073" t="s">
        <v>4</v>
      </c>
      <c r="F4" s="1076" t="s">
        <v>5</v>
      </c>
      <c r="G4" s="1046" t="s">
        <v>6</v>
      </c>
      <c r="H4" s="924" t="s">
        <v>69</v>
      </c>
      <c r="I4" s="925"/>
      <c r="J4" s="925"/>
      <c r="K4" s="1295"/>
      <c r="L4" s="1296" t="s">
        <v>70</v>
      </c>
      <c r="M4" s="1299" t="s">
        <v>71</v>
      </c>
      <c r="N4" s="1049" t="s">
        <v>21</v>
      </c>
      <c r="O4" s="1050"/>
      <c r="P4" s="1050"/>
      <c r="Q4" s="1051"/>
      <c r="R4" s="299"/>
      <c r="S4" s="299"/>
      <c r="T4" s="299"/>
      <c r="U4" s="299"/>
      <c r="V4" s="299"/>
      <c r="W4" s="299"/>
    </row>
    <row r="5" spans="1:23">
      <c r="A5" s="1065"/>
      <c r="B5" s="1068"/>
      <c r="C5" s="1068"/>
      <c r="D5" s="1071"/>
      <c r="E5" s="1074"/>
      <c r="F5" s="1077"/>
      <c r="G5" s="1047"/>
      <c r="H5" s="1052" t="s">
        <v>7</v>
      </c>
      <c r="I5" s="1054" t="s">
        <v>8</v>
      </c>
      <c r="J5" s="1054"/>
      <c r="K5" s="1302" t="s">
        <v>206</v>
      </c>
      <c r="L5" s="1297"/>
      <c r="M5" s="1300"/>
      <c r="N5" s="1057" t="s">
        <v>33</v>
      </c>
      <c r="O5" s="1059" t="s">
        <v>9</v>
      </c>
      <c r="P5" s="1059"/>
      <c r="Q5" s="1060"/>
      <c r="R5" s="299"/>
      <c r="S5" s="299"/>
      <c r="T5" s="299"/>
      <c r="U5" s="299"/>
      <c r="V5" s="299"/>
      <c r="W5" s="299"/>
    </row>
    <row r="6" spans="1:23" ht="94.2" customHeight="1" thickBot="1">
      <c r="A6" s="1066"/>
      <c r="B6" s="1069"/>
      <c r="C6" s="1069"/>
      <c r="D6" s="1072"/>
      <c r="E6" s="1075"/>
      <c r="F6" s="1078"/>
      <c r="G6" s="1048"/>
      <c r="H6" s="1053"/>
      <c r="I6" s="373" t="s">
        <v>7</v>
      </c>
      <c r="J6" s="374" t="s">
        <v>10</v>
      </c>
      <c r="K6" s="1303"/>
      <c r="L6" s="1298"/>
      <c r="M6" s="1301"/>
      <c r="N6" s="1058"/>
      <c r="O6" s="287" t="s">
        <v>41</v>
      </c>
      <c r="P6" s="287" t="s">
        <v>54</v>
      </c>
      <c r="Q6" s="288" t="s">
        <v>67</v>
      </c>
      <c r="R6" s="299"/>
      <c r="S6" s="299"/>
      <c r="T6" s="299"/>
      <c r="U6" s="299"/>
      <c r="V6" s="299"/>
      <c r="W6" s="299"/>
    </row>
    <row r="7" spans="1:23" ht="13.8" thickBot="1">
      <c r="A7" s="289" t="s">
        <v>11</v>
      </c>
      <c r="B7" s="953" t="s">
        <v>232</v>
      </c>
      <c r="C7" s="954"/>
      <c r="D7" s="954"/>
      <c r="E7" s="954"/>
      <c r="F7" s="954"/>
      <c r="G7" s="954"/>
      <c r="H7" s="954"/>
      <c r="I7" s="954"/>
      <c r="J7" s="954"/>
      <c r="K7" s="954"/>
      <c r="L7" s="954"/>
      <c r="M7" s="954"/>
      <c r="N7" s="954"/>
      <c r="O7" s="954"/>
      <c r="P7" s="954"/>
      <c r="Q7" s="955"/>
      <c r="R7" s="299"/>
      <c r="S7" s="299"/>
      <c r="T7" s="299"/>
      <c r="U7" s="299"/>
      <c r="V7" s="299"/>
      <c r="W7" s="299"/>
    </row>
    <row r="8" spans="1:23" ht="13.8" thickBot="1">
      <c r="A8" s="290" t="s">
        <v>11</v>
      </c>
      <c r="B8" s="291" t="s">
        <v>11</v>
      </c>
      <c r="C8" s="1028" t="s">
        <v>233</v>
      </c>
      <c r="D8" s="1028"/>
      <c r="E8" s="1028"/>
      <c r="F8" s="1028"/>
      <c r="G8" s="1028"/>
      <c r="H8" s="1028"/>
      <c r="I8" s="1028"/>
      <c r="J8" s="1028"/>
      <c r="K8" s="1028"/>
      <c r="L8" s="1028"/>
      <c r="M8" s="1028"/>
      <c r="N8" s="1028"/>
      <c r="O8" s="1028"/>
      <c r="P8" s="1028"/>
      <c r="Q8" s="1029"/>
      <c r="R8" s="299"/>
      <c r="S8" s="299"/>
      <c r="T8" s="299"/>
      <c r="U8" s="299"/>
      <c r="V8" s="299"/>
      <c r="W8" s="299"/>
    </row>
    <row r="9" spans="1:23">
      <c r="A9" s="1030" t="s">
        <v>11</v>
      </c>
      <c r="B9" s="1033" t="s">
        <v>11</v>
      </c>
      <c r="C9" s="988" t="s">
        <v>11</v>
      </c>
      <c r="D9" s="1284" t="s">
        <v>234</v>
      </c>
      <c r="E9" s="1286" t="s">
        <v>235</v>
      </c>
      <c r="F9" s="1289" t="s">
        <v>210</v>
      </c>
      <c r="G9" s="271"/>
      <c r="H9" s="384"/>
      <c r="I9" s="384"/>
      <c r="J9" s="384"/>
      <c r="K9" s="392"/>
      <c r="L9" s="393"/>
      <c r="M9" s="394"/>
      <c r="N9" s="1292" t="s">
        <v>236</v>
      </c>
      <c r="O9" s="395">
        <v>5</v>
      </c>
      <c r="P9" s="395">
        <v>5</v>
      </c>
      <c r="Q9" s="396">
        <v>5</v>
      </c>
      <c r="R9" s="299"/>
      <c r="S9" s="299"/>
      <c r="T9" s="299"/>
      <c r="U9" s="299"/>
      <c r="V9" s="299"/>
      <c r="W9" s="299"/>
    </row>
    <row r="10" spans="1:23" ht="13.8" thickBot="1">
      <c r="A10" s="1031"/>
      <c r="B10" s="1034"/>
      <c r="C10" s="1283"/>
      <c r="D10" s="1285"/>
      <c r="E10" s="1287"/>
      <c r="F10" s="1290"/>
      <c r="G10" s="385"/>
      <c r="H10" s="397"/>
      <c r="I10" s="397"/>
      <c r="J10" s="397"/>
      <c r="K10" s="398"/>
      <c r="L10" s="398"/>
      <c r="M10" s="397"/>
      <c r="N10" s="1293"/>
      <c r="O10" s="399"/>
      <c r="P10" s="399"/>
      <c r="Q10" s="400"/>
      <c r="R10" s="299"/>
      <c r="S10" s="299"/>
      <c r="T10" s="312"/>
      <c r="U10" s="299"/>
      <c r="V10" s="299"/>
      <c r="W10" s="299"/>
    </row>
    <row r="11" spans="1:23" ht="26.4">
      <c r="A11" s="376" t="s">
        <v>11</v>
      </c>
      <c r="B11" s="378" t="s">
        <v>11</v>
      </c>
      <c r="C11" s="370" t="s">
        <v>13</v>
      </c>
      <c r="D11" s="369" t="s">
        <v>237</v>
      </c>
      <c r="E11" s="1287"/>
      <c r="F11" s="1290"/>
      <c r="G11" s="385"/>
      <c r="H11" s="397"/>
      <c r="I11" s="397"/>
      <c r="J11" s="397"/>
      <c r="K11" s="398"/>
      <c r="L11" s="398"/>
      <c r="M11" s="397"/>
      <c r="N11" s="401" t="s">
        <v>238</v>
      </c>
      <c r="O11" s="402">
        <v>20</v>
      </c>
      <c r="P11" s="402">
        <v>30</v>
      </c>
      <c r="Q11" s="403">
        <v>40</v>
      </c>
      <c r="R11" s="299"/>
      <c r="S11" s="299"/>
      <c r="T11" s="312"/>
      <c r="U11" s="299"/>
      <c r="V11" s="299"/>
      <c r="W11" s="299"/>
    </row>
    <row r="12" spans="1:23" ht="26.4">
      <c r="A12" s="404" t="s">
        <v>11</v>
      </c>
      <c r="B12" s="405" t="s">
        <v>11</v>
      </c>
      <c r="C12" s="406" t="s">
        <v>35</v>
      </c>
      <c r="D12" s="320" t="s">
        <v>239</v>
      </c>
      <c r="E12" s="1287"/>
      <c r="F12" s="1290"/>
      <c r="G12" s="407"/>
      <c r="H12" s="408"/>
      <c r="I12" s="408"/>
      <c r="J12" s="408"/>
      <c r="K12" s="409"/>
      <c r="L12" s="409"/>
      <c r="M12" s="408"/>
      <c r="N12" s="401" t="s">
        <v>240</v>
      </c>
      <c r="O12" s="410">
        <v>1</v>
      </c>
      <c r="P12" s="410">
        <v>2</v>
      </c>
      <c r="Q12" s="411">
        <v>2</v>
      </c>
      <c r="R12" s="299"/>
      <c r="S12" s="299"/>
      <c r="T12" s="312"/>
      <c r="U12" s="299"/>
      <c r="V12" s="299"/>
      <c r="W12" s="299"/>
    </row>
    <row r="13" spans="1:23">
      <c r="A13" s="404" t="s">
        <v>11</v>
      </c>
      <c r="B13" s="405" t="s">
        <v>11</v>
      </c>
      <c r="C13" s="406" t="s">
        <v>36</v>
      </c>
      <c r="D13" s="1262" t="s">
        <v>241</v>
      </c>
      <c r="E13" s="1287"/>
      <c r="F13" s="1290"/>
      <c r="G13" s="412" t="s">
        <v>37</v>
      </c>
      <c r="H13" s="413">
        <f>I13+K13</f>
        <v>3</v>
      </c>
      <c r="I13" s="413">
        <v>3</v>
      </c>
      <c r="J13" s="414">
        <v>0</v>
      </c>
      <c r="K13" s="415">
        <v>0</v>
      </c>
      <c r="L13" s="306">
        <v>3</v>
      </c>
      <c r="M13" s="306">
        <v>5</v>
      </c>
      <c r="N13" s="401" t="s">
        <v>242</v>
      </c>
      <c r="O13" s="410">
        <v>2</v>
      </c>
      <c r="P13" s="410">
        <v>2</v>
      </c>
      <c r="Q13" s="411">
        <v>10</v>
      </c>
      <c r="R13" s="299"/>
      <c r="S13" s="299"/>
      <c r="T13" s="312"/>
      <c r="U13" s="299"/>
      <c r="V13" s="299"/>
      <c r="W13" s="299"/>
    </row>
    <row r="14" spans="1:23" ht="24">
      <c r="A14" s="1031"/>
      <c r="B14" s="1269"/>
      <c r="C14" s="1036"/>
      <c r="D14" s="1228"/>
      <c r="E14" s="1287"/>
      <c r="F14" s="1290"/>
      <c r="G14" s="385"/>
      <c r="H14" s="416"/>
      <c r="I14" s="397"/>
      <c r="J14" s="397"/>
      <c r="K14" s="398"/>
      <c r="L14" s="385"/>
      <c r="M14" s="385"/>
      <c r="N14" s="401" t="s">
        <v>243</v>
      </c>
      <c r="O14" s="410">
        <v>2</v>
      </c>
      <c r="P14" s="410">
        <v>3</v>
      </c>
      <c r="Q14" s="411">
        <v>3</v>
      </c>
      <c r="R14" s="299"/>
      <c r="S14" s="299"/>
      <c r="T14" s="312"/>
      <c r="U14" s="299"/>
      <c r="V14" s="299"/>
      <c r="W14" s="299"/>
    </row>
    <row r="15" spans="1:23" ht="24.6" thickBot="1">
      <c r="A15" s="1268"/>
      <c r="B15" s="1246"/>
      <c r="C15" s="1246"/>
      <c r="D15" s="1263"/>
      <c r="E15" s="1288"/>
      <c r="F15" s="1291"/>
      <c r="G15" s="407"/>
      <c r="H15" s="408"/>
      <c r="I15" s="408"/>
      <c r="J15" s="408"/>
      <c r="K15" s="409"/>
      <c r="L15" s="407"/>
      <c r="M15" s="407"/>
      <c r="N15" s="401" t="s">
        <v>244</v>
      </c>
      <c r="O15" s="417">
        <v>1</v>
      </c>
      <c r="P15" s="417">
        <v>1</v>
      </c>
      <c r="Q15" s="403">
        <v>1</v>
      </c>
      <c r="R15" s="299"/>
      <c r="S15" s="299"/>
      <c r="T15" s="312"/>
      <c r="U15" s="299"/>
      <c r="V15" s="299"/>
      <c r="W15" s="299"/>
    </row>
    <row r="16" spans="1:23" ht="13.8" thickBot="1">
      <c r="A16" s="380" t="s">
        <v>11</v>
      </c>
      <c r="B16" s="300" t="s">
        <v>11</v>
      </c>
      <c r="C16" s="1270" t="s">
        <v>14</v>
      </c>
      <c r="D16" s="962"/>
      <c r="E16" s="1271"/>
      <c r="F16" s="1271"/>
      <c r="G16" s="1272"/>
      <c r="H16" s="418">
        <f>H13+H9</f>
        <v>3</v>
      </c>
      <c r="I16" s="418">
        <f t="shared" ref="I16:M16" si="0">I13+I9</f>
        <v>3</v>
      </c>
      <c r="J16" s="419">
        <f t="shared" si="0"/>
        <v>0</v>
      </c>
      <c r="K16" s="419">
        <f t="shared" si="0"/>
        <v>0</v>
      </c>
      <c r="L16" s="419">
        <f t="shared" si="0"/>
        <v>3</v>
      </c>
      <c r="M16" s="419">
        <f t="shared" si="0"/>
        <v>5</v>
      </c>
      <c r="N16" s="420"/>
      <c r="O16" s="421"/>
      <c r="P16" s="421"/>
      <c r="Q16" s="422"/>
      <c r="R16" s="12"/>
      <c r="S16" s="12"/>
      <c r="T16" s="12"/>
      <c r="U16" s="12"/>
      <c r="V16" s="12"/>
      <c r="W16" s="12"/>
    </row>
    <row r="17" spans="1:23" ht="13.8" thickBot="1">
      <c r="A17" s="290" t="s">
        <v>11</v>
      </c>
      <c r="B17" s="292" t="s">
        <v>13</v>
      </c>
      <c r="C17" s="1273" t="s">
        <v>245</v>
      </c>
      <c r="D17" s="981"/>
      <c r="E17" s="981"/>
      <c r="F17" s="981"/>
      <c r="G17" s="981"/>
      <c r="H17" s="981"/>
      <c r="I17" s="981"/>
      <c r="J17" s="981"/>
      <c r="K17" s="981"/>
      <c r="L17" s="981"/>
      <c r="M17" s="981"/>
      <c r="N17" s="981"/>
      <c r="O17" s="981"/>
      <c r="P17" s="981"/>
      <c r="Q17" s="997"/>
      <c r="R17" s="12"/>
      <c r="S17" s="12"/>
      <c r="T17" s="12"/>
      <c r="U17" s="12"/>
      <c r="V17" s="12"/>
      <c r="W17" s="12"/>
    </row>
    <row r="18" spans="1:23">
      <c r="A18" s="318" t="s">
        <v>11</v>
      </c>
      <c r="B18" s="381" t="s">
        <v>13</v>
      </c>
      <c r="C18" s="423" t="s">
        <v>11</v>
      </c>
      <c r="D18" s="375" t="s">
        <v>246</v>
      </c>
      <c r="E18" s="1274" t="s">
        <v>39</v>
      </c>
      <c r="F18" s="1277" t="s">
        <v>210</v>
      </c>
      <c r="G18" s="1278" t="s">
        <v>37</v>
      </c>
      <c r="H18" s="336">
        <f>I18+K18</f>
        <v>10.1</v>
      </c>
      <c r="I18" s="424">
        <v>10.1</v>
      </c>
      <c r="J18" s="315">
        <v>0</v>
      </c>
      <c r="K18" s="315">
        <v>0</v>
      </c>
      <c r="L18" s="425">
        <v>13</v>
      </c>
      <c r="M18" s="333">
        <v>15</v>
      </c>
      <c r="N18" s="426" t="s">
        <v>247</v>
      </c>
      <c r="O18" s="427">
        <v>10</v>
      </c>
      <c r="P18" s="428">
        <v>13</v>
      </c>
      <c r="Q18" s="429">
        <v>15</v>
      </c>
      <c r="R18" s="12"/>
      <c r="S18" s="12"/>
      <c r="T18" s="13"/>
      <c r="U18" s="12"/>
      <c r="V18" s="12"/>
      <c r="W18" s="12"/>
    </row>
    <row r="19" spans="1:23" ht="26.4">
      <c r="A19" s="430" t="s">
        <v>11</v>
      </c>
      <c r="B19" s="405" t="s">
        <v>13</v>
      </c>
      <c r="C19" s="406" t="s">
        <v>13</v>
      </c>
      <c r="D19" s="431" t="s">
        <v>248</v>
      </c>
      <c r="E19" s="1275"/>
      <c r="F19" s="1245"/>
      <c r="G19" s="1242"/>
      <c r="H19" s="313">
        <f t="shared" ref="H19:H20" si="1">I19+K19</f>
        <v>1.9</v>
      </c>
      <c r="I19" s="314">
        <v>1.9</v>
      </c>
      <c r="J19" s="314">
        <v>0</v>
      </c>
      <c r="K19" s="314">
        <v>0</v>
      </c>
      <c r="L19" s="313">
        <v>0</v>
      </c>
      <c r="M19" s="313">
        <v>0</v>
      </c>
      <c r="N19" s="432" t="s">
        <v>249</v>
      </c>
      <c r="O19" s="433">
        <v>2</v>
      </c>
      <c r="P19" s="433">
        <v>3</v>
      </c>
      <c r="Q19" s="434">
        <v>3</v>
      </c>
      <c r="R19" s="14"/>
      <c r="S19" s="12"/>
      <c r="T19" s="13"/>
      <c r="U19" s="12"/>
      <c r="V19" s="12"/>
      <c r="W19" s="12"/>
    </row>
    <row r="20" spans="1:23">
      <c r="A20" s="435" t="s">
        <v>11</v>
      </c>
      <c r="B20" s="436" t="s">
        <v>13</v>
      </c>
      <c r="C20" s="437" t="s">
        <v>35</v>
      </c>
      <c r="D20" s="438" t="s">
        <v>250</v>
      </c>
      <c r="E20" s="1275"/>
      <c r="F20" s="1245"/>
      <c r="G20" s="1242"/>
      <c r="H20" s="306">
        <f t="shared" si="1"/>
        <v>0</v>
      </c>
      <c r="I20" s="439">
        <v>0</v>
      </c>
      <c r="J20" s="439">
        <v>0</v>
      </c>
      <c r="K20" s="439">
        <v>0</v>
      </c>
      <c r="L20" s="440">
        <v>0</v>
      </c>
      <c r="M20" s="439">
        <v>0</v>
      </c>
      <c r="N20" s="441" t="s">
        <v>251</v>
      </c>
      <c r="O20" s="442">
        <v>50</v>
      </c>
      <c r="P20" s="442">
        <v>50</v>
      </c>
      <c r="Q20" s="443">
        <v>50</v>
      </c>
      <c r="R20" s="12"/>
      <c r="S20" s="12"/>
      <c r="T20" s="12"/>
      <c r="U20" s="12"/>
      <c r="V20" s="12"/>
      <c r="W20" s="12"/>
    </row>
    <row r="21" spans="1:23" ht="24">
      <c r="A21" s="1031" t="s">
        <v>11</v>
      </c>
      <c r="B21" s="1269" t="s">
        <v>13</v>
      </c>
      <c r="C21" s="1259" t="s">
        <v>36</v>
      </c>
      <c r="D21" s="1262" t="s">
        <v>252</v>
      </c>
      <c r="E21" s="1275"/>
      <c r="F21" s="1245"/>
      <c r="G21" s="1242"/>
      <c r="H21" s="1264">
        <f>I21+K21</f>
        <v>0</v>
      </c>
      <c r="I21" s="1264">
        <v>0</v>
      </c>
      <c r="J21" s="1267">
        <v>0</v>
      </c>
      <c r="K21" s="1267">
        <v>0</v>
      </c>
      <c r="L21" s="1241">
        <v>1</v>
      </c>
      <c r="M21" s="1244">
        <v>1</v>
      </c>
      <c r="N21" s="444" t="s">
        <v>253</v>
      </c>
      <c r="O21" s="445" t="s">
        <v>254</v>
      </c>
      <c r="P21" s="445" t="s">
        <v>255</v>
      </c>
      <c r="Q21" s="446" t="s">
        <v>211</v>
      </c>
      <c r="R21" s="12"/>
      <c r="S21" s="12"/>
      <c r="T21" s="12"/>
      <c r="U21" s="12"/>
      <c r="V21" s="12"/>
      <c r="W21" s="12"/>
    </row>
    <row r="22" spans="1:23" ht="24">
      <c r="A22" s="1279"/>
      <c r="B22" s="1281"/>
      <c r="C22" s="1260"/>
      <c r="D22" s="1228"/>
      <c r="E22" s="1275"/>
      <c r="F22" s="1245"/>
      <c r="G22" s="1242"/>
      <c r="H22" s="1265"/>
      <c r="I22" s="1265"/>
      <c r="J22" s="1245"/>
      <c r="K22" s="1245"/>
      <c r="L22" s="1242"/>
      <c r="M22" s="1245"/>
      <c r="N22" s="447" t="s">
        <v>256</v>
      </c>
      <c r="O22" s="273" t="s">
        <v>56</v>
      </c>
      <c r="P22" s="273" t="s">
        <v>209</v>
      </c>
      <c r="Q22" s="353" t="s">
        <v>208</v>
      </c>
      <c r="R22" s="12"/>
      <c r="S22" s="12"/>
      <c r="T22" s="12"/>
      <c r="U22" s="12"/>
      <c r="V22" s="12"/>
      <c r="W22" s="12"/>
    </row>
    <row r="23" spans="1:23" ht="24.6" thickBot="1">
      <c r="A23" s="1280"/>
      <c r="B23" s="1282"/>
      <c r="C23" s="1261"/>
      <c r="D23" s="1263"/>
      <c r="E23" s="1276"/>
      <c r="F23" s="1246"/>
      <c r="G23" s="1243"/>
      <c r="H23" s="1266"/>
      <c r="I23" s="1266"/>
      <c r="J23" s="1246"/>
      <c r="K23" s="1246"/>
      <c r="L23" s="1243"/>
      <c r="M23" s="1246"/>
      <c r="N23" s="448" t="s">
        <v>257</v>
      </c>
      <c r="O23" s="449">
        <v>5</v>
      </c>
      <c r="P23" s="449">
        <v>10</v>
      </c>
      <c r="Q23" s="450">
        <v>10</v>
      </c>
      <c r="R23" s="12"/>
      <c r="S23" s="12"/>
      <c r="T23" s="13"/>
      <c r="U23" s="12"/>
      <c r="V23" s="12"/>
      <c r="W23" s="12"/>
    </row>
    <row r="24" spans="1:23" ht="13.8" thickBot="1">
      <c r="A24" s="296" t="s">
        <v>11</v>
      </c>
      <c r="B24" s="292" t="s">
        <v>13</v>
      </c>
      <c r="C24" s="960" t="s">
        <v>14</v>
      </c>
      <c r="D24" s="961"/>
      <c r="E24" s="961"/>
      <c r="F24" s="961"/>
      <c r="G24" s="963"/>
      <c r="H24" s="451">
        <f t="shared" ref="H24:M24" si="2">H18+H19+H20+H21</f>
        <v>12</v>
      </c>
      <c r="I24" s="451">
        <f>I18+I19+I20+I21</f>
        <v>12</v>
      </c>
      <c r="J24" s="452">
        <f t="shared" si="2"/>
        <v>0</v>
      </c>
      <c r="K24" s="452">
        <f t="shared" si="2"/>
        <v>0</v>
      </c>
      <c r="L24" s="452">
        <f t="shared" si="2"/>
        <v>14</v>
      </c>
      <c r="M24" s="452">
        <f t="shared" si="2"/>
        <v>16</v>
      </c>
      <c r="N24" s="293"/>
      <c r="O24" s="294"/>
      <c r="P24" s="294"/>
      <c r="Q24" s="295"/>
      <c r="R24" s="12"/>
      <c r="S24" s="12"/>
      <c r="T24" s="12"/>
      <c r="U24" s="12"/>
      <c r="V24" s="12"/>
      <c r="W24" s="12"/>
    </row>
    <row r="25" spans="1:23" ht="13.8" thickBot="1">
      <c r="A25" s="290" t="s">
        <v>11</v>
      </c>
      <c r="B25" s="291" t="s">
        <v>35</v>
      </c>
      <c r="C25" s="980" t="s">
        <v>258</v>
      </c>
      <c r="D25" s="981"/>
      <c r="E25" s="981"/>
      <c r="F25" s="981"/>
      <c r="G25" s="981"/>
      <c r="H25" s="981"/>
      <c r="I25" s="981"/>
      <c r="J25" s="981"/>
      <c r="K25" s="981"/>
      <c r="L25" s="981"/>
      <c r="M25" s="981"/>
      <c r="N25" s="981"/>
      <c r="O25" s="981"/>
      <c r="P25" s="981"/>
      <c r="Q25" s="997"/>
      <c r="R25" s="12"/>
      <c r="S25" s="12"/>
      <c r="T25" s="12"/>
      <c r="U25" s="12"/>
      <c r="V25" s="12"/>
      <c r="W25" s="12"/>
    </row>
    <row r="26" spans="1:23" ht="40.200000000000003" thickBot="1">
      <c r="A26" s="453" t="s">
        <v>11</v>
      </c>
      <c r="B26" s="454" t="s">
        <v>35</v>
      </c>
      <c r="C26" s="455" t="s">
        <v>11</v>
      </c>
      <c r="D26" s="456" t="s">
        <v>259</v>
      </c>
      <c r="E26" s="1247" t="s">
        <v>39</v>
      </c>
      <c r="F26" s="1250" t="s">
        <v>260</v>
      </c>
      <c r="G26" s="457" t="s">
        <v>37</v>
      </c>
      <c r="H26" s="458">
        <f>I26+K26</f>
        <v>12</v>
      </c>
      <c r="I26" s="458">
        <v>12</v>
      </c>
      <c r="J26" s="458">
        <v>0</v>
      </c>
      <c r="K26" s="459">
        <v>0</v>
      </c>
      <c r="L26" s="458">
        <v>15</v>
      </c>
      <c r="M26" s="460">
        <v>20</v>
      </c>
      <c r="N26" s="461" t="s">
        <v>261</v>
      </c>
      <c r="O26" s="462">
        <v>23</v>
      </c>
      <c r="P26" s="462">
        <v>20</v>
      </c>
      <c r="Q26" s="354">
        <v>25</v>
      </c>
      <c r="R26" s="12"/>
      <c r="S26" s="12"/>
      <c r="T26" s="12"/>
      <c r="U26" s="12"/>
      <c r="V26" s="12"/>
      <c r="W26" s="12"/>
    </row>
    <row r="27" spans="1:23" ht="36">
      <c r="A27" s="371" t="s">
        <v>11</v>
      </c>
      <c r="B27" s="372" t="s">
        <v>35</v>
      </c>
      <c r="C27" s="1253" t="s">
        <v>13</v>
      </c>
      <c r="D27" s="1255" t="s">
        <v>262</v>
      </c>
      <c r="E27" s="1248"/>
      <c r="F27" s="1251"/>
      <c r="G27" s="1257"/>
      <c r="H27" s="1258"/>
      <c r="I27" s="1235"/>
      <c r="J27" s="1235"/>
      <c r="K27" s="1237"/>
      <c r="L27" s="1235"/>
      <c r="M27" s="1239"/>
      <c r="N27" s="461" t="s">
        <v>263</v>
      </c>
      <c r="O27" s="462">
        <v>20</v>
      </c>
      <c r="P27" s="462">
        <v>40</v>
      </c>
      <c r="Q27" s="354">
        <v>40</v>
      </c>
      <c r="R27" s="12"/>
      <c r="S27" s="12"/>
      <c r="T27" s="13"/>
      <c r="U27" s="12"/>
      <c r="V27" s="12"/>
      <c r="W27" s="12"/>
    </row>
    <row r="28" spans="1:23">
      <c r="A28" s="463"/>
      <c r="B28" s="334"/>
      <c r="C28" s="1254"/>
      <c r="D28" s="1256"/>
      <c r="E28" s="1248"/>
      <c r="F28" s="1251"/>
      <c r="G28" s="1254"/>
      <c r="H28" s="1236"/>
      <c r="I28" s="1236"/>
      <c r="J28" s="1236"/>
      <c r="K28" s="1238"/>
      <c r="L28" s="1236"/>
      <c r="M28" s="1240"/>
      <c r="N28" s="464" t="s">
        <v>264</v>
      </c>
      <c r="O28" s="465">
        <v>3</v>
      </c>
      <c r="P28" s="466">
        <v>5</v>
      </c>
      <c r="Q28" s="467">
        <v>8</v>
      </c>
      <c r="R28" s="12"/>
      <c r="S28" s="12"/>
      <c r="T28" s="13"/>
      <c r="U28" s="12"/>
      <c r="V28" s="12"/>
      <c r="W28" s="12"/>
    </row>
    <row r="29" spans="1:23" ht="26.4">
      <c r="A29" s="404" t="s">
        <v>11</v>
      </c>
      <c r="B29" s="468" t="s">
        <v>35</v>
      </c>
      <c r="C29" s="469" t="s">
        <v>35</v>
      </c>
      <c r="D29" s="320" t="s">
        <v>265</v>
      </c>
      <c r="E29" s="1248"/>
      <c r="F29" s="1251"/>
      <c r="G29" s="470"/>
      <c r="H29" s="471"/>
      <c r="I29" s="471"/>
      <c r="J29" s="471"/>
      <c r="K29" s="472"/>
      <c r="L29" s="471"/>
      <c r="M29" s="473"/>
      <c r="N29" s="474" t="s">
        <v>266</v>
      </c>
      <c r="O29" s="410">
        <v>3</v>
      </c>
      <c r="P29" s="410">
        <v>3</v>
      </c>
      <c r="Q29" s="411">
        <v>3</v>
      </c>
      <c r="R29" s="12"/>
      <c r="S29" s="12"/>
      <c r="T29" s="13"/>
      <c r="U29" s="12"/>
      <c r="V29" s="12"/>
      <c r="W29" s="12"/>
    </row>
    <row r="30" spans="1:23" ht="24">
      <c r="A30" s="404" t="s">
        <v>11</v>
      </c>
      <c r="B30" s="468" t="s">
        <v>35</v>
      </c>
      <c r="C30" s="469" t="s">
        <v>36</v>
      </c>
      <c r="D30" s="475" t="s">
        <v>267</v>
      </c>
      <c r="E30" s="1248"/>
      <c r="F30" s="1251"/>
      <c r="G30" s="470"/>
      <c r="H30" s="471"/>
      <c r="I30" s="471"/>
      <c r="J30" s="471"/>
      <c r="K30" s="472"/>
      <c r="L30" s="471"/>
      <c r="M30" s="473"/>
      <c r="N30" s="401" t="s">
        <v>268</v>
      </c>
      <c r="O30" s="476">
        <v>500</v>
      </c>
      <c r="P30" s="476">
        <v>1000</v>
      </c>
      <c r="Q30" s="477">
        <v>1000</v>
      </c>
      <c r="R30" s="12"/>
      <c r="S30" s="12"/>
      <c r="T30" s="13"/>
      <c r="U30" s="12"/>
      <c r="V30" s="12"/>
      <c r="W30" s="12"/>
    </row>
    <row r="31" spans="1:23" ht="13.8" thickBot="1">
      <c r="A31" s="380" t="s">
        <v>11</v>
      </c>
      <c r="B31" s="300" t="s">
        <v>35</v>
      </c>
      <c r="C31" s="478" t="s">
        <v>38</v>
      </c>
      <c r="D31" s="368" t="s">
        <v>269</v>
      </c>
      <c r="E31" s="1249"/>
      <c r="F31" s="1252"/>
      <c r="G31" s="479" t="s">
        <v>37</v>
      </c>
      <c r="H31" s="480">
        <f>I31+K31</f>
        <v>6</v>
      </c>
      <c r="I31" s="480">
        <v>6</v>
      </c>
      <c r="J31" s="480">
        <v>0</v>
      </c>
      <c r="K31" s="481">
        <v>0</v>
      </c>
      <c r="L31" s="480">
        <v>7</v>
      </c>
      <c r="M31" s="482">
        <v>8</v>
      </c>
      <c r="N31" s="483" t="s">
        <v>270</v>
      </c>
      <c r="O31" s="484">
        <v>13</v>
      </c>
      <c r="P31" s="484">
        <v>13</v>
      </c>
      <c r="Q31" s="485">
        <v>13</v>
      </c>
      <c r="R31" s="12"/>
      <c r="S31" s="12"/>
      <c r="T31" s="13"/>
      <c r="U31" s="12"/>
      <c r="V31" s="12"/>
      <c r="W31" s="12"/>
    </row>
    <row r="32" spans="1:23" ht="13.8" thickBot="1">
      <c r="A32" s="290" t="s">
        <v>11</v>
      </c>
      <c r="B32" s="291" t="s">
        <v>35</v>
      </c>
      <c r="C32" s="931" t="s">
        <v>14</v>
      </c>
      <c r="D32" s="932"/>
      <c r="E32" s="932"/>
      <c r="F32" s="932"/>
      <c r="G32" s="932"/>
      <c r="H32" s="486">
        <f t="shared" ref="H32:M32" si="3">H26+H31</f>
        <v>18</v>
      </c>
      <c r="I32" s="486">
        <f t="shared" si="3"/>
        <v>18</v>
      </c>
      <c r="J32" s="486">
        <f t="shared" si="3"/>
        <v>0</v>
      </c>
      <c r="K32" s="486">
        <f t="shared" si="3"/>
        <v>0</v>
      </c>
      <c r="L32" s="486">
        <f t="shared" si="3"/>
        <v>22</v>
      </c>
      <c r="M32" s="486">
        <f t="shared" si="3"/>
        <v>28</v>
      </c>
      <c r="N32" s="487"/>
      <c r="O32" s="294"/>
      <c r="P32" s="294"/>
      <c r="Q32" s="295"/>
      <c r="R32" s="12"/>
      <c r="S32" s="12"/>
      <c r="T32" s="12"/>
      <c r="U32" s="12"/>
      <c r="V32" s="12"/>
      <c r="W32" s="12"/>
    </row>
    <row r="33" spans="1:23" ht="13.8" thickBot="1">
      <c r="A33" s="290" t="s">
        <v>11</v>
      </c>
      <c r="B33" s="291" t="s">
        <v>36</v>
      </c>
      <c r="C33" s="956" t="s">
        <v>271</v>
      </c>
      <c r="D33" s="956"/>
      <c r="E33" s="956"/>
      <c r="F33" s="956"/>
      <c r="G33" s="956"/>
      <c r="H33" s="956"/>
      <c r="I33" s="956"/>
      <c r="J33" s="956"/>
      <c r="K33" s="956"/>
      <c r="L33" s="956"/>
      <c r="M33" s="956"/>
      <c r="N33" s="956"/>
      <c r="O33" s="956"/>
      <c r="P33" s="956"/>
      <c r="Q33" s="957"/>
      <c r="R33" s="12"/>
      <c r="S33" s="12"/>
      <c r="T33" s="12"/>
      <c r="U33" s="12"/>
      <c r="V33" s="12"/>
      <c r="W33" s="12"/>
    </row>
    <row r="34" spans="1:23" ht="27" thickBot="1">
      <c r="A34" s="488" t="s">
        <v>11</v>
      </c>
      <c r="B34" s="489" t="s">
        <v>36</v>
      </c>
      <c r="C34" s="490" t="s">
        <v>11</v>
      </c>
      <c r="D34" s="383" t="s">
        <v>272</v>
      </c>
      <c r="E34" s="491" t="s">
        <v>39</v>
      </c>
      <c r="F34" s="492" t="s">
        <v>210</v>
      </c>
      <c r="G34" s="493" t="s">
        <v>37</v>
      </c>
      <c r="H34" s="458">
        <f>I34+K34</f>
        <v>20</v>
      </c>
      <c r="I34" s="458">
        <v>20</v>
      </c>
      <c r="J34" s="458">
        <v>0</v>
      </c>
      <c r="K34" s="459">
        <v>0</v>
      </c>
      <c r="L34" s="459">
        <v>25</v>
      </c>
      <c r="M34" s="459">
        <v>30</v>
      </c>
      <c r="N34" s="494" t="s">
        <v>273</v>
      </c>
      <c r="O34" s="495">
        <v>15</v>
      </c>
      <c r="P34" s="495">
        <v>18</v>
      </c>
      <c r="Q34" s="496">
        <v>20</v>
      </c>
      <c r="R34" s="12"/>
      <c r="S34" s="12"/>
      <c r="T34" s="12"/>
      <c r="U34" s="12"/>
      <c r="V34" s="12"/>
      <c r="W34" s="12"/>
    </row>
    <row r="35" spans="1:23" ht="66.599999999999994" thickBot="1">
      <c r="A35" s="289" t="s">
        <v>11</v>
      </c>
      <c r="B35" s="497" t="s">
        <v>36</v>
      </c>
      <c r="C35" s="498" t="s">
        <v>13</v>
      </c>
      <c r="D35" s="499" t="s">
        <v>274</v>
      </c>
      <c r="E35" s="491" t="s">
        <v>39</v>
      </c>
      <c r="F35" s="492" t="s">
        <v>210</v>
      </c>
      <c r="G35" s="500"/>
      <c r="H35" s="501"/>
      <c r="I35" s="501"/>
      <c r="J35" s="501"/>
      <c r="K35" s="502"/>
      <c r="L35" s="502"/>
      <c r="M35" s="502"/>
      <c r="N35" s="503" t="s">
        <v>275</v>
      </c>
      <c r="O35" s="504">
        <v>8</v>
      </c>
      <c r="P35" s="504">
        <v>8</v>
      </c>
      <c r="Q35" s="505">
        <v>10</v>
      </c>
      <c r="R35" s="12"/>
      <c r="S35" s="12"/>
      <c r="T35" s="12"/>
      <c r="U35" s="12"/>
      <c r="V35" s="12"/>
      <c r="W35" s="12"/>
    </row>
    <row r="36" spans="1:23" ht="40.200000000000003" thickBot="1">
      <c r="A36" s="289" t="s">
        <v>11</v>
      </c>
      <c r="B36" s="497" t="s">
        <v>36</v>
      </c>
      <c r="C36" s="498" t="s">
        <v>35</v>
      </c>
      <c r="D36" s="506" t="s">
        <v>276</v>
      </c>
      <c r="E36" s="507" t="s">
        <v>39</v>
      </c>
      <c r="F36" s="508" t="s">
        <v>210</v>
      </c>
      <c r="G36" s="500"/>
      <c r="H36" s="509"/>
      <c r="I36" s="500"/>
      <c r="J36" s="500"/>
      <c r="K36" s="502"/>
      <c r="L36" s="502"/>
      <c r="M36" s="502"/>
      <c r="N36" s="503" t="s">
        <v>277</v>
      </c>
      <c r="O36" s="504">
        <v>1</v>
      </c>
      <c r="P36" s="504">
        <v>1</v>
      </c>
      <c r="Q36" s="505">
        <v>1</v>
      </c>
      <c r="R36" s="12"/>
      <c r="S36" s="12"/>
      <c r="T36" s="12"/>
      <c r="U36" s="12"/>
      <c r="V36" s="12"/>
      <c r="W36" s="12"/>
    </row>
    <row r="37" spans="1:23" ht="79.8" thickBot="1">
      <c r="A37" s="289" t="s">
        <v>11</v>
      </c>
      <c r="B37" s="497" t="s">
        <v>36</v>
      </c>
      <c r="C37" s="498" t="s">
        <v>36</v>
      </c>
      <c r="D37" s="499" t="s">
        <v>278</v>
      </c>
      <c r="E37" s="491" t="s">
        <v>39</v>
      </c>
      <c r="F37" s="492" t="s">
        <v>210</v>
      </c>
      <c r="G37" s="500"/>
      <c r="H37" s="509"/>
      <c r="I37" s="500"/>
      <c r="J37" s="500"/>
      <c r="K37" s="502"/>
      <c r="L37" s="502"/>
      <c r="M37" s="502"/>
      <c r="N37" s="503" t="s">
        <v>279</v>
      </c>
      <c r="O37" s="504">
        <v>6</v>
      </c>
      <c r="P37" s="504">
        <v>6</v>
      </c>
      <c r="Q37" s="505">
        <v>8</v>
      </c>
      <c r="R37" s="12"/>
      <c r="S37" s="12"/>
      <c r="T37" s="12"/>
      <c r="U37" s="12"/>
      <c r="V37" s="12"/>
      <c r="W37" s="12"/>
    </row>
    <row r="38" spans="1:23" ht="27" thickBot="1">
      <c r="A38" s="289" t="s">
        <v>11</v>
      </c>
      <c r="B38" s="497" t="s">
        <v>36</v>
      </c>
      <c r="C38" s="498" t="s">
        <v>57</v>
      </c>
      <c r="D38" s="510" t="s">
        <v>280</v>
      </c>
      <c r="E38" s="491" t="s">
        <v>39</v>
      </c>
      <c r="F38" s="492" t="s">
        <v>210</v>
      </c>
      <c r="G38" s="511"/>
      <c r="H38" s="512"/>
      <c r="I38" s="511"/>
      <c r="J38" s="511"/>
      <c r="K38" s="513"/>
      <c r="L38" s="513"/>
      <c r="M38" s="513"/>
      <c r="N38" s="514" t="s">
        <v>281</v>
      </c>
      <c r="O38" s="462">
        <v>10</v>
      </c>
      <c r="P38" s="462">
        <v>12</v>
      </c>
      <c r="Q38" s="354">
        <v>15</v>
      </c>
      <c r="R38" s="12"/>
      <c r="S38" s="12"/>
      <c r="T38" s="12"/>
      <c r="U38" s="12"/>
      <c r="V38" s="12"/>
      <c r="W38" s="12"/>
    </row>
    <row r="39" spans="1:23">
      <c r="A39" s="377" t="s">
        <v>11</v>
      </c>
      <c r="B39" s="379" t="s">
        <v>36</v>
      </c>
      <c r="C39" s="966" t="s">
        <v>57</v>
      </c>
      <c r="D39" s="1228" t="s">
        <v>282</v>
      </c>
      <c r="E39" s="515"/>
      <c r="F39" s="516"/>
      <c r="G39" s="516"/>
      <c r="H39" s="517"/>
      <c r="I39" s="518"/>
      <c r="J39" s="518"/>
      <c r="K39" s="519"/>
      <c r="L39" s="519"/>
      <c r="M39" s="519"/>
      <c r="N39" s="1229" t="s">
        <v>283</v>
      </c>
      <c r="O39" s="395">
        <v>50</v>
      </c>
      <c r="P39" s="395">
        <v>50</v>
      </c>
      <c r="Q39" s="396">
        <v>50</v>
      </c>
      <c r="R39" s="12"/>
      <c r="S39" s="12"/>
      <c r="T39" s="13"/>
      <c r="U39" s="12"/>
      <c r="V39" s="12"/>
      <c r="W39" s="12"/>
    </row>
    <row r="40" spans="1:23" ht="13.8" thickBot="1">
      <c r="A40" s="377"/>
      <c r="B40" s="379"/>
      <c r="C40" s="967"/>
      <c r="D40" s="1228"/>
      <c r="E40" s="515"/>
      <c r="F40" s="516"/>
      <c r="G40" s="516"/>
      <c r="H40" s="520"/>
      <c r="I40" s="520"/>
      <c r="J40" s="520"/>
      <c r="K40" s="521"/>
      <c r="L40" s="522"/>
      <c r="M40" s="523"/>
      <c r="N40" s="1230"/>
      <c r="O40" s="524"/>
      <c r="P40" s="525"/>
      <c r="Q40" s="526"/>
      <c r="R40" s="12"/>
      <c r="S40" s="12"/>
      <c r="T40" s="13"/>
      <c r="U40" s="12"/>
      <c r="V40" s="12"/>
      <c r="W40" s="12"/>
    </row>
    <row r="41" spans="1:23" ht="13.8" thickBot="1">
      <c r="A41" s="290" t="s">
        <v>11</v>
      </c>
      <c r="B41" s="291" t="s">
        <v>36</v>
      </c>
      <c r="C41" s="931" t="s">
        <v>14</v>
      </c>
      <c r="D41" s="932"/>
      <c r="E41" s="932"/>
      <c r="F41" s="932"/>
      <c r="G41" s="932"/>
      <c r="H41" s="527">
        <f t="shared" ref="H41:M41" si="4">H34*1</f>
        <v>20</v>
      </c>
      <c r="I41" s="528">
        <f t="shared" si="4"/>
        <v>20</v>
      </c>
      <c r="J41" s="528">
        <f t="shared" si="4"/>
        <v>0</v>
      </c>
      <c r="K41" s="528">
        <f t="shared" si="4"/>
        <v>0</v>
      </c>
      <c r="L41" s="528">
        <f t="shared" si="4"/>
        <v>25</v>
      </c>
      <c r="M41" s="528">
        <f t="shared" si="4"/>
        <v>30</v>
      </c>
      <c r="N41" s="487"/>
      <c r="O41" s="294"/>
      <c r="P41" s="294"/>
      <c r="Q41" s="295"/>
      <c r="R41" s="12"/>
      <c r="S41" s="12"/>
      <c r="T41" s="12"/>
      <c r="U41" s="12"/>
      <c r="V41" s="12"/>
      <c r="W41" s="12"/>
    </row>
    <row r="42" spans="1:23" ht="19.8" customHeight="1" thickBot="1">
      <c r="A42" s="380" t="s">
        <v>11</v>
      </c>
      <c r="B42" s="382" t="s">
        <v>57</v>
      </c>
      <c r="C42" s="1231" t="s">
        <v>284</v>
      </c>
      <c r="D42" s="1231"/>
      <c r="E42" s="1231"/>
      <c r="F42" s="1231"/>
      <c r="G42" s="1231"/>
      <c r="H42" s="1231"/>
      <c r="I42" s="1231"/>
      <c r="J42" s="1231"/>
      <c r="K42" s="1231"/>
      <c r="L42" s="1231"/>
      <c r="M42" s="1231"/>
      <c r="N42" s="1231"/>
      <c r="O42" s="1231"/>
      <c r="P42" s="1231"/>
      <c r="Q42" s="1232"/>
      <c r="R42" s="12"/>
      <c r="S42" s="12"/>
      <c r="T42" s="12"/>
      <c r="U42" s="12"/>
      <c r="V42" s="12"/>
      <c r="W42" s="12"/>
    </row>
    <row r="43" spans="1:23" ht="21.6" customHeight="1" thickBot="1">
      <c r="A43" s="488" t="s">
        <v>11</v>
      </c>
      <c r="B43" s="489" t="s">
        <v>57</v>
      </c>
      <c r="C43" s="367" t="s">
        <v>13</v>
      </c>
      <c r="D43" s="529" t="s">
        <v>285</v>
      </c>
      <c r="E43" s="530" t="s">
        <v>39</v>
      </c>
      <c r="F43" s="386" t="s">
        <v>210</v>
      </c>
      <c r="G43" s="457" t="s">
        <v>37</v>
      </c>
      <c r="H43" s="531">
        <v>0</v>
      </c>
      <c r="I43" s="531"/>
      <c r="J43" s="531"/>
      <c r="K43" s="532"/>
      <c r="L43" s="533">
        <v>0</v>
      </c>
      <c r="M43" s="534">
        <v>0</v>
      </c>
      <c r="N43" s="535" t="s">
        <v>286</v>
      </c>
      <c r="O43" s="495">
        <v>10</v>
      </c>
      <c r="P43" s="495">
        <v>10</v>
      </c>
      <c r="Q43" s="496">
        <v>10</v>
      </c>
      <c r="R43" s="12"/>
      <c r="S43" s="12"/>
      <c r="T43" s="12"/>
      <c r="U43" s="12"/>
      <c r="V43" s="12"/>
      <c r="W43" s="12"/>
    </row>
    <row r="44" spans="1:23" ht="27" thickBot="1">
      <c r="A44" s="488" t="s">
        <v>11</v>
      </c>
      <c r="B44" s="489" t="s">
        <v>57</v>
      </c>
      <c r="C44" s="498" t="s">
        <v>35</v>
      </c>
      <c r="D44" s="536" t="s">
        <v>287</v>
      </c>
      <c r="E44" s="537" t="s">
        <v>39</v>
      </c>
      <c r="F44" s="538" t="s">
        <v>210</v>
      </c>
      <c r="G44" s="539" t="s">
        <v>37</v>
      </c>
      <c r="H44" s="540">
        <v>0</v>
      </c>
      <c r="I44" s="540"/>
      <c r="J44" s="540"/>
      <c r="K44" s="541"/>
      <c r="L44" s="542">
        <v>0</v>
      </c>
      <c r="M44" s="543">
        <v>0</v>
      </c>
      <c r="N44" s="544" t="s">
        <v>288</v>
      </c>
      <c r="O44" s="504">
        <v>2</v>
      </c>
      <c r="P44" s="504">
        <v>3</v>
      </c>
      <c r="Q44" s="505">
        <v>4</v>
      </c>
      <c r="R44" s="12"/>
      <c r="S44" s="12"/>
      <c r="T44" s="12"/>
      <c r="U44" s="12"/>
      <c r="V44" s="12"/>
      <c r="W44" s="12"/>
    </row>
    <row r="45" spans="1:23" ht="13.8" thickBot="1">
      <c r="A45" s="380" t="s">
        <v>11</v>
      </c>
      <c r="B45" s="382" t="s">
        <v>57</v>
      </c>
      <c r="C45" s="1233" t="s">
        <v>14</v>
      </c>
      <c r="D45" s="1234"/>
      <c r="E45" s="1234"/>
      <c r="F45" s="1234"/>
      <c r="G45" s="1234"/>
      <c r="H45" s="545">
        <f t="shared" ref="H45:M45" si="5">H43+H44</f>
        <v>0</v>
      </c>
      <c r="I45" s="545">
        <f t="shared" si="5"/>
        <v>0</v>
      </c>
      <c r="J45" s="545">
        <f t="shared" si="5"/>
        <v>0</v>
      </c>
      <c r="K45" s="545">
        <f t="shared" si="5"/>
        <v>0</v>
      </c>
      <c r="L45" s="545">
        <f t="shared" si="5"/>
        <v>0</v>
      </c>
      <c r="M45" s="545">
        <f t="shared" si="5"/>
        <v>0</v>
      </c>
      <c r="N45" s="25"/>
      <c r="O45" s="301"/>
      <c r="P45" s="301"/>
      <c r="Q45" s="302"/>
      <c r="R45" s="12"/>
      <c r="S45" s="12"/>
      <c r="T45" s="12"/>
      <c r="U45" s="12"/>
      <c r="V45" s="12"/>
      <c r="W45" s="12"/>
    </row>
    <row r="46" spans="1:23" ht="13.8" thickBot="1">
      <c r="A46" s="296" t="s">
        <v>11</v>
      </c>
      <c r="B46" s="964" t="s">
        <v>58</v>
      </c>
      <c r="C46" s="964"/>
      <c r="D46" s="964"/>
      <c r="E46" s="964"/>
      <c r="F46" s="964"/>
      <c r="G46" s="933"/>
      <c r="H46" s="546">
        <f t="shared" ref="H46:M46" si="6">H45+H41+H32+H16+H24</f>
        <v>53</v>
      </c>
      <c r="I46" s="546">
        <f t="shared" si="6"/>
        <v>53</v>
      </c>
      <c r="J46" s="546">
        <f t="shared" si="6"/>
        <v>0</v>
      </c>
      <c r="K46" s="546">
        <f t="shared" si="6"/>
        <v>0</v>
      </c>
      <c r="L46" s="546">
        <f t="shared" si="6"/>
        <v>64</v>
      </c>
      <c r="M46" s="546">
        <f t="shared" si="6"/>
        <v>79</v>
      </c>
      <c r="N46" s="297"/>
      <c r="O46" s="297"/>
      <c r="P46" s="297"/>
      <c r="Q46" s="298"/>
      <c r="R46" s="12"/>
      <c r="S46" s="12"/>
      <c r="T46" s="12"/>
      <c r="U46" s="12"/>
      <c r="V46" s="12"/>
      <c r="W46" s="12"/>
    </row>
    <row r="47" spans="1:23" ht="13.8" thickBot="1">
      <c r="A47" s="10" t="s">
        <v>11</v>
      </c>
      <c r="B47" s="935" t="s">
        <v>15</v>
      </c>
      <c r="C47" s="935"/>
      <c r="D47" s="935"/>
      <c r="E47" s="935"/>
      <c r="F47" s="935"/>
      <c r="G47" s="935"/>
      <c r="H47" s="11">
        <f t="shared" ref="H47:M47" si="7">H46*1</f>
        <v>53</v>
      </c>
      <c r="I47" s="11">
        <f t="shared" si="7"/>
        <v>53</v>
      </c>
      <c r="J47" s="11">
        <f t="shared" si="7"/>
        <v>0</v>
      </c>
      <c r="K47" s="11">
        <f t="shared" si="7"/>
        <v>0</v>
      </c>
      <c r="L47" s="11">
        <f t="shared" si="7"/>
        <v>64</v>
      </c>
      <c r="M47" s="11">
        <f t="shared" si="7"/>
        <v>79</v>
      </c>
      <c r="N47" s="936"/>
      <c r="O47" s="937"/>
      <c r="P47" s="937"/>
      <c r="Q47" s="938"/>
      <c r="R47" s="12"/>
      <c r="S47" s="12"/>
      <c r="T47" s="12"/>
      <c r="U47" s="12"/>
      <c r="V47" s="12"/>
      <c r="W47" s="12"/>
    </row>
    <row r="48" spans="1:23">
      <c r="A48" s="282"/>
      <c r="B48" s="283"/>
      <c r="C48" s="283"/>
      <c r="D48" s="283"/>
      <c r="E48" s="547"/>
      <c r="F48" s="548"/>
      <c r="G48" s="548"/>
      <c r="H48" s="549"/>
      <c r="I48" s="549"/>
      <c r="J48" s="549"/>
      <c r="K48" s="549"/>
      <c r="L48" s="549"/>
      <c r="M48" s="549"/>
      <c r="N48" s="285"/>
      <c r="O48" s="285"/>
      <c r="P48" s="285"/>
      <c r="Q48" s="285"/>
      <c r="R48" s="26"/>
      <c r="S48" s="26"/>
      <c r="T48" s="26"/>
      <c r="U48" s="26"/>
      <c r="V48" s="26"/>
      <c r="W48" s="26"/>
    </row>
    <row r="49" spans="1:23">
      <c r="A49" s="282"/>
      <c r="B49" s="283"/>
      <c r="C49" s="283"/>
      <c r="D49" s="283"/>
      <c r="E49" s="272"/>
      <c r="F49" s="272"/>
      <c r="G49" s="272"/>
      <c r="H49" s="272"/>
      <c r="I49" s="272"/>
      <c r="J49" s="272"/>
      <c r="K49" s="272"/>
      <c r="L49" s="272"/>
      <c r="M49" s="272"/>
      <c r="N49" s="285"/>
      <c r="O49" s="285"/>
      <c r="P49" s="285"/>
      <c r="Q49" s="285"/>
      <c r="R49" s="26"/>
      <c r="S49" s="26"/>
      <c r="T49" s="26"/>
      <c r="U49" s="26"/>
      <c r="V49" s="26"/>
      <c r="W49" s="26"/>
    </row>
    <row r="50" spans="1:23">
      <c r="A50" s="282"/>
      <c r="B50" s="283"/>
      <c r="C50" s="283"/>
      <c r="D50" s="283"/>
      <c r="E50" s="272"/>
      <c r="F50" s="272"/>
      <c r="G50" s="272"/>
      <c r="H50" s="272"/>
      <c r="I50" s="272"/>
      <c r="J50" s="272"/>
      <c r="K50" s="272"/>
      <c r="L50" s="272"/>
      <c r="M50" s="272"/>
      <c r="N50" s="285"/>
      <c r="O50" s="285"/>
      <c r="P50" s="285"/>
      <c r="Q50" s="285"/>
      <c r="R50" s="26"/>
      <c r="S50" s="26"/>
      <c r="T50" s="26"/>
      <c r="U50" s="26"/>
      <c r="V50" s="26"/>
      <c r="W50" s="26"/>
    </row>
    <row r="51" spans="1:23">
      <c r="A51" s="282"/>
      <c r="B51" s="283"/>
      <c r="C51" s="283"/>
      <c r="D51" s="283"/>
      <c r="E51" s="272"/>
      <c r="F51" s="272"/>
      <c r="G51" s="272"/>
      <c r="H51" s="272"/>
      <c r="I51" s="272"/>
      <c r="J51" s="272"/>
      <c r="K51" s="272"/>
      <c r="L51" s="272"/>
      <c r="M51" s="272"/>
      <c r="N51" s="285"/>
      <c r="O51" s="285"/>
      <c r="P51" s="285"/>
      <c r="Q51" s="285"/>
      <c r="R51" s="26"/>
      <c r="S51" s="26"/>
      <c r="T51" s="26"/>
      <c r="U51" s="26"/>
      <c r="V51" s="26"/>
      <c r="W51" s="26"/>
    </row>
    <row r="52" spans="1:23">
      <c r="A52" s="282"/>
      <c r="B52" s="283"/>
      <c r="C52" s="283"/>
      <c r="D52" s="283"/>
      <c r="E52" s="272"/>
      <c r="F52" s="272"/>
      <c r="G52" s="272"/>
      <c r="H52" s="272"/>
      <c r="I52" s="272"/>
      <c r="J52" s="272"/>
      <c r="K52" s="272"/>
      <c r="L52" s="272"/>
      <c r="M52" s="272"/>
      <c r="N52" s="285"/>
      <c r="O52" s="285"/>
      <c r="P52" s="285"/>
      <c r="Q52" s="285"/>
      <c r="R52" s="26"/>
      <c r="S52" s="26"/>
      <c r="T52" s="26"/>
      <c r="U52" s="26"/>
      <c r="V52" s="26"/>
      <c r="W52" s="26"/>
    </row>
    <row r="53" spans="1:23" ht="13.8" thickBot="1">
      <c r="A53" s="282"/>
      <c r="B53" s="283"/>
      <c r="C53" s="283"/>
      <c r="D53" s="283"/>
      <c r="E53" s="283"/>
      <c r="F53" s="941" t="s">
        <v>16</v>
      </c>
      <c r="G53" s="942"/>
      <c r="H53" s="942"/>
      <c r="I53" s="942"/>
      <c r="J53" s="942"/>
      <c r="K53" s="942"/>
      <c r="L53" s="942"/>
      <c r="M53" s="942"/>
      <c r="N53" s="285"/>
      <c r="O53" s="285"/>
      <c r="P53" s="285"/>
      <c r="Q53" s="285"/>
      <c r="R53" s="26"/>
      <c r="S53" s="26"/>
      <c r="T53" s="26"/>
      <c r="U53" s="26"/>
      <c r="V53" s="26"/>
      <c r="W53" s="26"/>
    </row>
    <row r="54" spans="1:23" ht="38.4" customHeight="1" thickBot="1">
      <c r="A54" s="390"/>
      <c r="B54" s="390"/>
      <c r="C54" s="921" t="s">
        <v>17</v>
      </c>
      <c r="D54" s="922"/>
      <c r="E54" s="922"/>
      <c r="F54" s="922"/>
      <c r="G54" s="923"/>
      <c r="H54" s="924" t="s">
        <v>202</v>
      </c>
      <c r="I54" s="925"/>
      <c r="J54" s="925"/>
      <c r="K54" s="926"/>
      <c r="L54" s="12"/>
      <c r="M54" s="12"/>
      <c r="N54" s="390"/>
      <c r="O54" s="550"/>
      <c r="P54" s="390"/>
      <c r="Q54" s="390"/>
      <c r="R54" s="12"/>
      <c r="S54" s="12"/>
      <c r="T54" s="12"/>
      <c r="U54" s="12"/>
      <c r="V54" s="12"/>
      <c r="W54" s="12"/>
    </row>
    <row r="55" spans="1:23" ht="13.8" thickBot="1">
      <c r="A55" s="390"/>
      <c r="B55" s="390"/>
      <c r="C55" s="911" t="s">
        <v>18</v>
      </c>
      <c r="D55" s="912"/>
      <c r="E55" s="912"/>
      <c r="F55" s="912"/>
      <c r="G55" s="913"/>
      <c r="H55" s="914">
        <f>H56+H57+H58+H59+H60</f>
        <v>53</v>
      </c>
      <c r="I55" s="915"/>
      <c r="J55" s="915"/>
      <c r="K55" s="916"/>
      <c r="L55" s="12"/>
      <c r="M55" s="12"/>
      <c r="N55" s="390"/>
      <c r="O55" s="550"/>
      <c r="P55" s="390"/>
      <c r="Q55" s="390"/>
      <c r="R55" s="12"/>
      <c r="S55" s="12"/>
      <c r="T55" s="12"/>
      <c r="U55" s="12"/>
      <c r="V55" s="12"/>
      <c r="W55" s="12"/>
    </row>
    <row r="56" spans="1:23">
      <c r="A56" s="390"/>
      <c r="B56" s="390"/>
      <c r="C56" s="899" t="s">
        <v>59</v>
      </c>
      <c r="D56" s="900"/>
      <c r="E56" s="900"/>
      <c r="F56" s="900"/>
      <c r="G56" s="927"/>
      <c r="H56" s="928">
        <v>53</v>
      </c>
      <c r="I56" s="929"/>
      <c r="J56" s="929"/>
      <c r="K56" s="930"/>
      <c r="L56" s="12"/>
      <c r="M56" s="12"/>
      <c r="N56" s="390"/>
      <c r="O56" s="550"/>
      <c r="P56" s="390"/>
      <c r="Q56" s="390"/>
      <c r="R56" s="12"/>
      <c r="S56" s="12"/>
      <c r="T56" s="12"/>
      <c r="U56" s="12"/>
      <c r="V56" s="12"/>
      <c r="W56" s="12"/>
    </row>
    <row r="57" spans="1:23">
      <c r="A57" s="390"/>
      <c r="B57" s="390"/>
      <c r="C57" s="917" t="s">
        <v>60</v>
      </c>
      <c r="D57" s="918"/>
      <c r="E57" s="918"/>
      <c r="F57" s="918"/>
      <c r="G57" s="919"/>
      <c r="H57" s="902">
        <v>0</v>
      </c>
      <c r="I57" s="892"/>
      <c r="J57" s="892"/>
      <c r="K57" s="893"/>
      <c r="L57" s="12"/>
      <c r="M57" s="12"/>
      <c r="N57" s="390"/>
      <c r="O57" s="550"/>
      <c r="P57" s="390"/>
      <c r="Q57" s="390"/>
      <c r="R57" s="12"/>
      <c r="S57" s="12"/>
      <c r="T57" s="12"/>
      <c r="U57" s="12"/>
      <c r="V57" s="12"/>
      <c r="W57" s="12"/>
    </row>
    <row r="58" spans="1:23">
      <c r="A58" s="390"/>
      <c r="B58" s="390"/>
      <c r="C58" s="889" t="s">
        <v>207</v>
      </c>
      <c r="D58" s="890"/>
      <c r="E58" s="890"/>
      <c r="F58" s="890"/>
      <c r="G58" s="920"/>
      <c r="H58" s="902">
        <v>0</v>
      </c>
      <c r="I58" s="892"/>
      <c r="J58" s="892"/>
      <c r="K58" s="893"/>
      <c r="L58" s="12"/>
      <c r="M58" s="12"/>
      <c r="N58" s="390"/>
      <c r="O58" s="550"/>
      <c r="P58" s="390"/>
      <c r="Q58" s="390"/>
      <c r="R58" s="12"/>
      <c r="S58" s="12"/>
      <c r="T58" s="12"/>
      <c r="U58" s="12"/>
      <c r="V58" s="12"/>
      <c r="W58" s="12"/>
    </row>
    <row r="59" spans="1:23">
      <c r="A59" s="390"/>
      <c r="B59" s="390"/>
      <c r="C59" s="889" t="s">
        <v>66</v>
      </c>
      <c r="D59" s="890"/>
      <c r="E59" s="890"/>
      <c r="F59" s="890"/>
      <c r="G59" s="920"/>
      <c r="H59" s="902">
        <v>0</v>
      </c>
      <c r="I59" s="892"/>
      <c r="J59" s="892"/>
      <c r="K59" s="893"/>
      <c r="L59" s="12"/>
      <c r="M59" s="12"/>
      <c r="N59" s="390"/>
      <c r="O59" s="550"/>
      <c r="P59" s="390"/>
      <c r="Q59" s="390"/>
      <c r="R59" s="12"/>
      <c r="S59" s="12"/>
      <c r="T59" s="12"/>
      <c r="U59" s="12"/>
      <c r="V59" s="12"/>
      <c r="W59" s="12"/>
    </row>
    <row r="60" spans="1:23" ht="13.8" thickBot="1">
      <c r="A60" s="390"/>
      <c r="B60" s="390"/>
      <c r="C60" s="917" t="s">
        <v>205</v>
      </c>
      <c r="D60" s="918"/>
      <c r="E60" s="918"/>
      <c r="F60" s="918"/>
      <c r="G60" s="919"/>
      <c r="H60" s="902">
        <v>0</v>
      </c>
      <c r="I60" s="892"/>
      <c r="J60" s="892"/>
      <c r="K60" s="893"/>
      <c r="L60" s="12"/>
      <c r="M60" s="12"/>
      <c r="N60" s="390"/>
      <c r="O60" s="550"/>
      <c r="P60" s="390"/>
      <c r="Q60" s="390"/>
      <c r="R60" s="12"/>
      <c r="S60" s="12"/>
      <c r="T60" s="12"/>
      <c r="U60" s="12"/>
      <c r="V60" s="12"/>
      <c r="W60" s="12"/>
    </row>
    <row r="61" spans="1:23" ht="13.8" thickBot="1">
      <c r="A61" s="390"/>
      <c r="B61" s="390"/>
      <c r="C61" s="911" t="s">
        <v>19</v>
      </c>
      <c r="D61" s="912"/>
      <c r="E61" s="912"/>
      <c r="F61" s="912"/>
      <c r="G61" s="913"/>
      <c r="H61" s="914">
        <f>H62+H63+H64</f>
        <v>0</v>
      </c>
      <c r="I61" s="915"/>
      <c r="J61" s="915"/>
      <c r="K61" s="916"/>
      <c r="L61" s="12"/>
      <c r="M61" s="12"/>
      <c r="N61" s="390"/>
      <c r="O61" s="550"/>
      <c r="P61" s="390"/>
      <c r="Q61" s="390"/>
      <c r="R61" s="12"/>
      <c r="S61" s="12"/>
      <c r="T61" s="12"/>
      <c r="U61" s="12"/>
      <c r="V61" s="12"/>
      <c r="W61" s="12"/>
    </row>
    <row r="62" spans="1:23">
      <c r="A62" s="390"/>
      <c r="B62" s="390"/>
      <c r="C62" s="1223" t="s">
        <v>61</v>
      </c>
      <c r="D62" s="1224"/>
      <c r="E62" s="1224"/>
      <c r="F62" s="1224"/>
      <c r="G62" s="1225"/>
      <c r="H62" s="1226">
        <v>0</v>
      </c>
      <c r="I62" s="1226"/>
      <c r="J62" s="1226"/>
      <c r="K62" s="1227"/>
      <c r="L62" s="12"/>
      <c r="M62" s="12"/>
      <c r="N62" s="390"/>
      <c r="O62" s="550"/>
      <c r="P62" s="390"/>
      <c r="Q62" s="390"/>
      <c r="R62" s="12"/>
      <c r="S62" s="12"/>
      <c r="T62" s="12"/>
      <c r="U62" s="12"/>
      <c r="V62" s="12"/>
      <c r="W62" s="12"/>
    </row>
    <row r="63" spans="1:23">
      <c r="A63" s="390"/>
      <c r="B63" s="390"/>
      <c r="C63" s="905" t="s">
        <v>62</v>
      </c>
      <c r="D63" s="906"/>
      <c r="E63" s="906"/>
      <c r="F63" s="906"/>
      <c r="G63" s="907"/>
      <c r="H63" s="892">
        <v>0</v>
      </c>
      <c r="I63" s="892"/>
      <c r="J63" s="892"/>
      <c r="K63" s="893"/>
      <c r="L63" s="12"/>
      <c r="M63" s="12"/>
      <c r="N63" s="390"/>
      <c r="O63" s="550"/>
      <c r="P63" s="390"/>
      <c r="Q63" s="390"/>
      <c r="R63" s="12"/>
      <c r="S63" s="12"/>
      <c r="T63" s="12"/>
      <c r="U63" s="12"/>
      <c r="V63" s="12"/>
      <c r="W63" s="12"/>
    </row>
    <row r="64" spans="1:23" ht="13.8" thickBot="1">
      <c r="A64" s="390"/>
      <c r="B64" s="390"/>
      <c r="C64" s="889" t="s">
        <v>63</v>
      </c>
      <c r="D64" s="890"/>
      <c r="E64" s="890"/>
      <c r="F64" s="890"/>
      <c r="G64" s="891"/>
      <c r="H64" s="892"/>
      <c r="I64" s="892"/>
      <c r="J64" s="892"/>
      <c r="K64" s="893"/>
      <c r="L64" s="12"/>
      <c r="M64" s="12"/>
      <c r="N64" s="390"/>
      <c r="O64" s="550"/>
      <c r="P64" s="390"/>
      <c r="Q64" s="390"/>
      <c r="R64" s="12"/>
      <c r="S64" s="12"/>
      <c r="T64" s="12"/>
      <c r="U64" s="12"/>
      <c r="V64" s="12"/>
      <c r="W64" s="12"/>
    </row>
    <row r="65" spans="1:23" ht="13.8" thickBot="1">
      <c r="A65" s="390"/>
      <c r="B65" s="390"/>
      <c r="C65" s="894" t="s">
        <v>20</v>
      </c>
      <c r="D65" s="895"/>
      <c r="E65" s="895"/>
      <c r="F65" s="895"/>
      <c r="G65" s="896"/>
      <c r="H65" s="897">
        <f>H55+H61</f>
        <v>53</v>
      </c>
      <c r="I65" s="897"/>
      <c r="J65" s="897"/>
      <c r="K65" s="898"/>
      <c r="L65" s="390"/>
      <c r="M65" s="390"/>
      <c r="N65" s="390"/>
      <c r="O65" s="550"/>
      <c r="P65" s="390"/>
      <c r="Q65" s="390"/>
      <c r="R65" s="12"/>
      <c r="S65" s="12"/>
      <c r="T65" s="12"/>
      <c r="U65" s="12"/>
      <c r="V65" s="12"/>
      <c r="W65" s="12"/>
    </row>
  </sheetData>
  <mergeCells count="95">
    <mergeCell ref="N1:Q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B7:Q7"/>
    <mergeCell ref="C8:Q8"/>
    <mergeCell ref="A9:A10"/>
    <mergeCell ref="B9:B10"/>
    <mergeCell ref="C9:C10"/>
    <mergeCell ref="D9:D10"/>
    <mergeCell ref="E9:E15"/>
    <mergeCell ref="F9:F15"/>
    <mergeCell ref="N9:N10"/>
    <mergeCell ref="D13:D15"/>
    <mergeCell ref="K21:K23"/>
    <mergeCell ref="A14:A15"/>
    <mergeCell ref="B14:B15"/>
    <mergeCell ref="C14:C15"/>
    <mergeCell ref="C16:G16"/>
    <mergeCell ref="C17:Q17"/>
    <mergeCell ref="E18:E23"/>
    <mergeCell ref="F18:F23"/>
    <mergeCell ref="G18:G23"/>
    <mergeCell ref="A21:A23"/>
    <mergeCell ref="B21:B23"/>
    <mergeCell ref="C32:G32"/>
    <mergeCell ref="L21:L23"/>
    <mergeCell ref="M21:M23"/>
    <mergeCell ref="C24:G24"/>
    <mergeCell ref="C25:Q25"/>
    <mergeCell ref="E26:E31"/>
    <mergeCell ref="F26:F31"/>
    <mergeCell ref="C27:C28"/>
    <mergeCell ref="D27:D28"/>
    <mergeCell ref="G27:G28"/>
    <mergeCell ref="H27:H28"/>
    <mergeCell ref="C21:C23"/>
    <mergeCell ref="D21:D23"/>
    <mergeCell ref="H21:H23"/>
    <mergeCell ref="I21:I23"/>
    <mergeCell ref="J21:J23"/>
    <mergeCell ref="I27:I28"/>
    <mergeCell ref="J27:J28"/>
    <mergeCell ref="K27:K28"/>
    <mergeCell ref="L27:L28"/>
    <mergeCell ref="M27:M28"/>
    <mergeCell ref="C54:G54"/>
    <mergeCell ref="H54:K54"/>
    <mergeCell ref="C33:Q33"/>
    <mergeCell ref="C39:C40"/>
    <mergeCell ref="D39:D40"/>
    <mergeCell ref="N39:N40"/>
    <mergeCell ref="C41:G41"/>
    <mergeCell ref="C42:Q42"/>
    <mergeCell ref="C45:G45"/>
    <mergeCell ref="B46:G46"/>
    <mergeCell ref="B47:G47"/>
    <mergeCell ref="N47:Q47"/>
    <mergeCell ref="F53:M53"/>
    <mergeCell ref="C55:G55"/>
    <mergeCell ref="H55:K55"/>
    <mergeCell ref="C56:G56"/>
    <mergeCell ref="H56:K56"/>
    <mergeCell ref="C57:G57"/>
    <mergeCell ref="H57:K57"/>
    <mergeCell ref="C58:G58"/>
    <mergeCell ref="H58:K58"/>
    <mergeCell ref="C59:G59"/>
    <mergeCell ref="H59:K59"/>
    <mergeCell ref="C60:G60"/>
    <mergeCell ref="H60:K60"/>
    <mergeCell ref="C64:G64"/>
    <mergeCell ref="H64:K64"/>
    <mergeCell ref="C65:G65"/>
    <mergeCell ref="H65:K65"/>
    <mergeCell ref="C61:G61"/>
    <mergeCell ref="H61:K61"/>
    <mergeCell ref="C62:G62"/>
    <mergeCell ref="H62:K62"/>
    <mergeCell ref="C63:G63"/>
    <mergeCell ref="H63:K63"/>
  </mergeCells>
  <pageMargins left="0.7" right="0.7" top="0.75" bottom="0.75" header="0.3" footer="0.3"/>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5"/>
  <sheetViews>
    <sheetView workbookViewId="0">
      <selection activeCell="E10" sqref="E10:E11"/>
    </sheetView>
  </sheetViews>
  <sheetFormatPr defaultRowHeight="13.2"/>
  <cols>
    <col min="1" max="3" width="2.5546875" customWidth="1"/>
    <col min="4" max="4" width="39" customWidth="1"/>
    <col min="5" max="5" width="8.109375" customWidth="1"/>
    <col min="6" max="6" width="5.109375" customWidth="1"/>
    <col min="7" max="7" width="6.88671875" customWidth="1"/>
    <col min="8" max="8" width="7.44140625" customWidth="1"/>
    <col min="9" max="9" width="7.6640625" customWidth="1"/>
    <col min="10" max="10" width="5.44140625" customWidth="1"/>
    <col min="11" max="11" width="5.6640625" customWidth="1"/>
    <col min="12" max="12" width="7.109375" customWidth="1"/>
    <col min="13" max="13" width="6.88671875" customWidth="1"/>
    <col min="14" max="14" width="13.5546875" customWidth="1"/>
    <col min="15" max="15" width="4.21875" customWidth="1"/>
    <col min="16" max="16" width="4.109375" customWidth="1"/>
    <col min="17" max="17" width="4.5546875" customWidth="1"/>
    <col min="18" max="18" width="0.33203125" hidden="1" customWidth="1"/>
    <col min="19" max="22" width="0" hidden="1" customWidth="1"/>
    <col min="23" max="23" width="1.21875" customWidth="1"/>
  </cols>
  <sheetData>
    <row r="1" spans="1:23" ht="15.6">
      <c r="A1" s="281"/>
      <c r="B1" s="281"/>
      <c r="C1" s="281"/>
      <c r="D1" s="281"/>
      <c r="E1" s="551" t="s">
        <v>289</v>
      </c>
      <c r="F1" s="281"/>
      <c r="G1" s="286"/>
      <c r="H1" s="281"/>
      <c r="I1" s="281"/>
      <c r="J1" s="281"/>
      <c r="K1" s="281"/>
      <c r="L1" s="317"/>
      <c r="M1" s="311"/>
      <c r="N1" s="311"/>
      <c r="O1" s="311"/>
      <c r="P1" s="311"/>
      <c r="Q1" s="311"/>
      <c r="R1" s="299"/>
      <c r="S1" s="299"/>
      <c r="T1" s="299"/>
      <c r="U1" s="299"/>
      <c r="V1" s="299"/>
      <c r="W1" s="299"/>
    </row>
    <row r="2" spans="1:23" ht="13.8" customHeight="1" thickBot="1">
      <c r="A2" s="281"/>
      <c r="B2" s="281"/>
      <c r="C2" s="281"/>
      <c r="D2" s="1304" t="s">
        <v>34</v>
      </c>
      <c r="E2" s="1304"/>
      <c r="F2" s="1304"/>
      <c r="G2" s="1304"/>
      <c r="H2" s="1304"/>
      <c r="I2" s="1304"/>
      <c r="J2" s="1304"/>
      <c r="K2" s="1304"/>
      <c r="L2" s="1304"/>
      <c r="M2" s="1304"/>
      <c r="N2" s="1304"/>
      <c r="O2" s="1304"/>
      <c r="P2" s="1304"/>
      <c r="Q2" s="1304"/>
      <c r="R2" s="1304"/>
      <c r="S2" s="1304"/>
      <c r="T2" s="1304"/>
      <c r="U2" s="1304"/>
      <c r="V2" s="1304"/>
      <c r="W2" s="1304"/>
    </row>
    <row r="3" spans="1:23" ht="37.799999999999997" customHeight="1">
      <c r="A3" s="1064" t="s">
        <v>0</v>
      </c>
      <c r="B3" s="1067" t="s">
        <v>1</v>
      </c>
      <c r="C3" s="1067" t="s">
        <v>2</v>
      </c>
      <c r="D3" s="1070" t="s">
        <v>3</v>
      </c>
      <c r="E3" s="1073" t="s">
        <v>4</v>
      </c>
      <c r="F3" s="1076" t="s">
        <v>5</v>
      </c>
      <c r="G3" s="1046" t="s">
        <v>6</v>
      </c>
      <c r="H3" s="924" t="s">
        <v>290</v>
      </c>
      <c r="I3" s="925"/>
      <c r="J3" s="925"/>
      <c r="K3" s="926"/>
      <c r="L3" s="1305" t="s">
        <v>291</v>
      </c>
      <c r="M3" s="1310" t="s">
        <v>292</v>
      </c>
      <c r="N3" s="1049" t="s">
        <v>21</v>
      </c>
      <c r="O3" s="1050"/>
      <c r="P3" s="1050"/>
      <c r="Q3" s="1051"/>
      <c r="R3" s="299"/>
      <c r="S3" s="299"/>
      <c r="T3" s="299"/>
      <c r="U3" s="299"/>
      <c r="V3" s="299"/>
      <c r="W3" s="299"/>
    </row>
    <row r="4" spans="1:23" ht="13.2" customHeight="1">
      <c r="A4" s="1065"/>
      <c r="B4" s="1068"/>
      <c r="C4" s="1068"/>
      <c r="D4" s="1071"/>
      <c r="E4" s="1074"/>
      <c r="F4" s="1077"/>
      <c r="G4" s="1047"/>
      <c r="H4" s="1052" t="s">
        <v>7</v>
      </c>
      <c r="I4" s="1054" t="s">
        <v>8</v>
      </c>
      <c r="J4" s="1054"/>
      <c r="K4" s="1055" t="s">
        <v>206</v>
      </c>
      <c r="L4" s="1306"/>
      <c r="M4" s="1311"/>
      <c r="N4" s="1057" t="s">
        <v>33</v>
      </c>
      <c r="O4" s="1059" t="s">
        <v>9</v>
      </c>
      <c r="P4" s="1059"/>
      <c r="Q4" s="1060"/>
      <c r="R4" s="299"/>
      <c r="S4" s="299"/>
      <c r="T4" s="299"/>
      <c r="U4" s="299"/>
      <c r="V4" s="299"/>
      <c r="W4" s="299"/>
    </row>
    <row r="5" spans="1:23" ht="112.8" customHeight="1" thickBot="1">
      <c r="A5" s="1066"/>
      <c r="B5" s="1069"/>
      <c r="C5" s="1069"/>
      <c r="D5" s="1072"/>
      <c r="E5" s="1075"/>
      <c r="F5" s="1078"/>
      <c r="G5" s="1048"/>
      <c r="H5" s="1053"/>
      <c r="I5" s="746" t="s">
        <v>7</v>
      </c>
      <c r="J5" s="745" t="s">
        <v>10</v>
      </c>
      <c r="K5" s="1056"/>
      <c r="L5" s="1307"/>
      <c r="M5" s="1312"/>
      <c r="N5" s="1058"/>
      <c r="O5" s="287" t="s">
        <v>41</v>
      </c>
      <c r="P5" s="287" t="s">
        <v>54</v>
      </c>
      <c r="Q5" s="288" t="s">
        <v>67</v>
      </c>
      <c r="R5" s="299"/>
      <c r="S5" s="299"/>
      <c r="T5" s="299"/>
      <c r="U5" s="299"/>
      <c r="V5" s="299"/>
      <c r="W5" s="299"/>
    </row>
    <row r="6" spans="1:23" ht="32.4" customHeight="1" thickBot="1">
      <c r="A6" s="289" t="s">
        <v>11</v>
      </c>
      <c r="B6" s="954" t="s">
        <v>293</v>
      </c>
      <c r="C6" s="954"/>
      <c r="D6" s="954"/>
      <c r="E6" s="954"/>
      <c r="F6" s="954"/>
      <c r="G6" s="954"/>
      <c r="H6" s="954"/>
      <c r="I6" s="954"/>
      <c r="J6" s="954"/>
      <c r="K6" s="954"/>
      <c r="L6" s="954"/>
      <c r="M6" s="954"/>
      <c r="N6" s="954"/>
      <c r="O6" s="954"/>
      <c r="P6" s="954"/>
      <c r="Q6" s="955"/>
      <c r="R6" s="299"/>
      <c r="S6" s="299"/>
      <c r="T6" s="299"/>
      <c r="U6" s="299"/>
      <c r="V6" s="299"/>
      <c r="W6" s="299"/>
    </row>
    <row r="7" spans="1:23" ht="43.2" customHeight="1" thickBot="1">
      <c r="A7" s="290" t="s">
        <v>11</v>
      </c>
      <c r="B7" s="291" t="s">
        <v>11</v>
      </c>
      <c r="C7" s="1028" t="s">
        <v>294</v>
      </c>
      <c r="D7" s="1028"/>
      <c r="E7" s="1028"/>
      <c r="F7" s="1028"/>
      <c r="G7" s="1028"/>
      <c r="H7" s="1028"/>
      <c r="I7" s="1028"/>
      <c r="J7" s="1028"/>
      <c r="K7" s="1028"/>
      <c r="L7" s="1028"/>
      <c r="M7" s="1028"/>
      <c r="N7" s="1028"/>
      <c r="O7" s="1028"/>
      <c r="P7" s="1028"/>
      <c r="Q7" s="1029"/>
      <c r="R7" s="299"/>
      <c r="S7" s="299"/>
      <c r="T7" s="299"/>
      <c r="U7" s="299"/>
      <c r="V7" s="299"/>
      <c r="W7" s="299"/>
    </row>
    <row r="8" spans="1:23" ht="13.2" customHeight="1">
      <c r="A8" s="1030" t="s">
        <v>11</v>
      </c>
      <c r="B8" s="1033" t="s">
        <v>11</v>
      </c>
      <c r="C8" s="988" t="s">
        <v>11</v>
      </c>
      <c r="D8" s="1037" t="s">
        <v>295</v>
      </c>
      <c r="E8" s="992" t="s">
        <v>39</v>
      </c>
      <c r="F8" s="1040" t="s">
        <v>296</v>
      </c>
      <c r="G8" s="552" t="s">
        <v>297</v>
      </c>
      <c r="H8" s="711">
        <v>400</v>
      </c>
      <c r="I8" s="712">
        <v>400</v>
      </c>
      <c r="J8" s="553">
        <v>0</v>
      </c>
      <c r="K8" s="554">
        <v>0</v>
      </c>
      <c r="L8" s="555">
        <v>418.6</v>
      </c>
      <c r="M8" s="556">
        <v>418.6</v>
      </c>
      <c r="N8" s="1308" t="s">
        <v>298</v>
      </c>
      <c r="O8" s="557">
        <v>1355</v>
      </c>
      <c r="P8" s="557">
        <v>1354</v>
      </c>
      <c r="Q8" s="558">
        <v>1354</v>
      </c>
      <c r="R8" s="299"/>
      <c r="S8" s="299"/>
      <c r="T8" s="299"/>
      <c r="U8" s="299"/>
      <c r="V8" s="299"/>
      <c r="W8" s="299"/>
    </row>
    <row r="9" spans="1:23" ht="45.6" customHeight="1" thickBot="1">
      <c r="A9" s="1032"/>
      <c r="B9" s="1035"/>
      <c r="C9" s="989"/>
      <c r="D9" s="1039"/>
      <c r="E9" s="948"/>
      <c r="F9" s="1042"/>
      <c r="G9" s="559" t="s">
        <v>12</v>
      </c>
      <c r="H9" s="713">
        <f>H8*1</f>
        <v>400</v>
      </c>
      <c r="I9" s="713">
        <f t="shared" ref="I9:M9" si="0">I8*1</f>
        <v>400</v>
      </c>
      <c r="J9" s="560">
        <f t="shared" si="0"/>
        <v>0</v>
      </c>
      <c r="K9" s="560">
        <f t="shared" si="0"/>
        <v>0</v>
      </c>
      <c r="L9" s="560">
        <f t="shared" si="0"/>
        <v>418.6</v>
      </c>
      <c r="M9" s="560">
        <f t="shared" si="0"/>
        <v>418.6</v>
      </c>
      <c r="N9" s="1309"/>
      <c r="O9" s="561"/>
      <c r="P9" s="561"/>
      <c r="Q9" s="562"/>
      <c r="R9" s="284"/>
      <c r="S9" s="299"/>
      <c r="T9" s="312"/>
      <c r="U9" s="299"/>
      <c r="V9" s="299"/>
      <c r="W9" s="299"/>
    </row>
    <row r="10" spans="1:23" ht="13.2" customHeight="1">
      <c r="A10" s="752" t="s">
        <v>11</v>
      </c>
      <c r="B10" s="379" t="s">
        <v>11</v>
      </c>
      <c r="C10" s="757" t="s">
        <v>13</v>
      </c>
      <c r="D10" s="1037" t="s">
        <v>299</v>
      </c>
      <c r="E10" s="992" t="s">
        <v>39</v>
      </c>
      <c r="F10" s="765" t="s">
        <v>296</v>
      </c>
      <c r="G10" s="552" t="s">
        <v>37</v>
      </c>
      <c r="H10" s="711">
        <v>2330.3000000000002</v>
      </c>
      <c r="I10" s="712">
        <v>2330.3000000000002</v>
      </c>
      <c r="J10" s="553">
        <v>0</v>
      </c>
      <c r="K10" s="554">
        <v>0</v>
      </c>
      <c r="L10" s="555">
        <v>1946.4</v>
      </c>
      <c r="M10" s="556">
        <v>1946.4</v>
      </c>
      <c r="N10" s="1308" t="s">
        <v>300</v>
      </c>
      <c r="O10" s="557">
        <v>2300</v>
      </c>
      <c r="P10" s="557">
        <v>2300</v>
      </c>
      <c r="Q10" s="558">
        <v>2300</v>
      </c>
      <c r="R10" s="284"/>
      <c r="S10" s="299"/>
      <c r="T10" s="312"/>
      <c r="U10" s="299"/>
      <c r="V10" s="299"/>
      <c r="W10" s="299"/>
    </row>
    <row r="11" spans="1:23" ht="33" customHeight="1" thickBot="1">
      <c r="A11" s="753"/>
      <c r="B11" s="300"/>
      <c r="C11" s="758"/>
      <c r="D11" s="1039"/>
      <c r="E11" s="948"/>
      <c r="F11" s="764"/>
      <c r="G11" s="559" t="s">
        <v>12</v>
      </c>
      <c r="H11" s="713">
        <f>H10*1</f>
        <v>2330.3000000000002</v>
      </c>
      <c r="I11" s="713">
        <f t="shared" ref="I11:M11" si="1">I10*1</f>
        <v>2330.3000000000002</v>
      </c>
      <c r="J11" s="560">
        <f t="shared" si="1"/>
        <v>0</v>
      </c>
      <c r="K11" s="560">
        <f t="shared" si="1"/>
        <v>0</v>
      </c>
      <c r="L11" s="560">
        <f t="shared" si="1"/>
        <v>1946.4</v>
      </c>
      <c r="M11" s="560">
        <f t="shared" si="1"/>
        <v>1946.4</v>
      </c>
      <c r="N11" s="1309"/>
      <c r="O11" s="561"/>
      <c r="P11" s="561"/>
      <c r="Q11" s="562"/>
      <c r="R11" s="284"/>
      <c r="S11" s="299"/>
      <c r="T11" s="312"/>
      <c r="U11" s="299"/>
      <c r="V11" s="299"/>
      <c r="W11" s="299"/>
    </row>
    <row r="12" spans="1:23" ht="13.8" customHeight="1" thickBot="1">
      <c r="A12" s="751" t="s">
        <v>11</v>
      </c>
      <c r="B12" s="378" t="s">
        <v>11</v>
      </c>
      <c r="C12" s="1011" t="s">
        <v>35</v>
      </c>
      <c r="D12" s="1037" t="s">
        <v>301</v>
      </c>
      <c r="E12" s="992" t="s">
        <v>39</v>
      </c>
      <c r="F12" s="1013" t="s">
        <v>302</v>
      </c>
      <c r="G12" s="563" t="s">
        <v>55</v>
      </c>
      <c r="H12" s="714">
        <v>8859</v>
      </c>
      <c r="I12" s="715">
        <v>8859</v>
      </c>
      <c r="J12" s="564">
        <v>0</v>
      </c>
      <c r="K12" s="565">
        <v>0</v>
      </c>
      <c r="L12" s="566">
        <v>8625.7999999999993</v>
      </c>
      <c r="M12" s="567">
        <v>8602.7000000000007</v>
      </c>
      <c r="N12" s="1308" t="s">
        <v>298</v>
      </c>
      <c r="O12" s="568">
        <v>4450</v>
      </c>
      <c r="P12" s="568">
        <v>4459</v>
      </c>
      <c r="Q12" s="569">
        <v>4474</v>
      </c>
      <c r="R12" s="284"/>
      <c r="S12" s="299"/>
      <c r="T12" s="312"/>
      <c r="U12" s="299"/>
      <c r="V12" s="299"/>
      <c r="W12" s="299"/>
    </row>
    <row r="13" spans="1:23">
      <c r="A13" s="752"/>
      <c r="B13" s="379"/>
      <c r="C13" s="1000"/>
      <c r="D13" s="1038"/>
      <c r="E13" s="970"/>
      <c r="F13" s="1015"/>
      <c r="G13" s="563" t="s">
        <v>55</v>
      </c>
      <c r="H13" s="714">
        <v>177.2</v>
      </c>
      <c r="I13" s="715">
        <v>177.2</v>
      </c>
      <c r="J13" s="715">
        <v>77.8</v>
      </c>
      <c r="K13" s="565">
        <v>0</v>
      </c>
      <c r="L13" s="566">
        <v>172.5</v>
      </c>
      <c r="M13" s="567">
        <v>172.1</v>
      </c>
      <c r="N13" s="1313"/>
      <c r="O13" s="570"/>
      <c r="P13" s="570"/>
      <c r="Q13" s="571"/>
      <c r="R13" s="284"/>
      <c r="S13" s="299"/>
      <c r="T13" s="312"/>
      <c r="U13" s="299"/>
      <c r="V13" s="299"/>
      <c r="W13" s="299"/>
    </row>
    <row r="14" spans="1:23" ht="42.6" customHeight="1" thickBot="1">
      <c r="A14" s="753"/>
      <c r="B14" s="300"/>
      <c r="C14" s="1012"/>
      <c r="D14" s="1039"/>
      <c r="E14" s="948"/>
      <c r="F14" s="1014"/>
      <c r="G14" s="559" t="s">
        <v>12</v>
      </c>
      <c r="H14" s="713">
        <f>H12+H13</f>
        <v>9036.2000000000007</v>
      </c>
      <c r="I14" s="713">
        <f t="shared" ref="I14:M14" si="2">I12+I13</f>
        <v>9036.2000000000007</v>
      </c>
      <c r="J14" s="713">
        <f t="shared" si="2"/>
        <v>77.8</v>
      </c>
      <c r="K14" s="560">
        <f t="shared" si="2"/>
        <v>0</v>
      </c>
      <c r="L14" s="560">
        <f t="shared" si="2"/>
        <v>8798.2999999999993</v>
      </c>
      <c r="M14" s="560">
        <f t="shared" si="2"/>
        <v>8774.8000000000011</v>
      </c>
      <c r="N14" s="1309"/>
      <c r="O14" s="572"/>
      <c r="P14" s="572"/>
      <c r="Q14" s="573"/>
      <c r="R14" s="284"/>
      <c r="S14" s="299"/>
      <c r="T14" s="312"/>
      <c r="U14" s="299"/>
      <c r="V14" s="299"/>
      <c r="W14" s="299"/>
    </row>
    <row r="15" spans="1:23" ht="13.8" customHeight="1" thickBot="1">
      <c r="A15" s="751" t="s">
        <v>11</v>
      </c>
      <c r="B15" s="378" t="s">
        <v>11</v>
      </c>
      <c r="C15" s="1011" t="s">
        <v>36</v>
      </c>
      <c r="D15" s="1037" t="s">
        <v>303</v>
      </c>
      <c r="E15" s="992" t="s">
        <v>39</v>
      </c>
      <c r="F15" s="1013" t="s">
        <v>302</v>
      </c>
      <c r="G15" s="563" t="s">
        <v>55</v>
      </c>
      <c r="H15" s="714">
        <v>6500.2</v>
      </c>
      <c r="I15" s="715">
        <v>6500.2</v>
      </c>
      <c r="J15" s="564">
        <v>0</v>
      </c>
      <c r="K15" s="565">
        <v>0</v>
      </c>
      <c r="L15" s="566">
        <v>7882.5</v>
      </c>
      <c r="M15" s="567">
        <v>7847.4</v>
      </c>
      <c r="N15" s="1308" t="s">
        <v>298</v>
      </c>
      <c r="O15" s="568">
        <v>11530</v>
      </c>
      <c r="P15" s="568">
        <v>11470</v>
      </c>
      <c r="Q15" s="569">
        <v>11440</v>
      </c>
      <c r="R15" s="284"/>
      <c r="S15" s="299"/>
      <c r="T15" s="312"/>
      <c r="U15" s="299"/>
      <c r="V15" s="299"/>
      <c r="W15" s="299"/>
    </row>
    <row r="16" spans="1:23">
      <c r="A16" s="752"/>
      <c r="B16" s="379"/>
      <c r="C16" s="1000"/>
      <c r="D16" s="1038"/>
      <c r="E16" s="970"/>
      <c r="F16" s="1015"/>
      <c r="G16" s="563" t="s">
        <v>55</v>
      </c>
      <c r="H16" s="714">
        <v>130</v>
      </c>
      <c r="I16" s="715">
        <v>130</v>
      </c>
      <c r="J16" s="715">
        <v>92.2</v>
      </c>
      <c r="K16" s="565">
        <v>0</v>
      </c>
      <c r="L16" s="566">
        <v>157.69999999999999</v>
      </c>
      <c r="M16" s="567">
        <v>156.9</v>
      </c>
      <c r="N16" s="1313"/>
      <c r="O16" s="570"/>
      <c r="P16" s="570"/>
      <c r="Q16" s="571"/>
      <c r="R16" s="284"/>
      <c r="S16" s="299"/>
      <c r="T16" s="312"/>
      <c r="U16" s="299"/>
      <c r="V16" s="299"/>
      <c r="W16" s="299"/>
    </row>
    <row r="17" spans="1:23" ht="46.2" customHeight="1" thickBot="1">
      <c r="A17" s="753"/>
      <c r="B17" s="300"/>
      <c r="C17" s="1012"/>
      <c r="D17" s="1039"/>
      <c r="E17" s="948"/>
      <c r="F17" s="1014"/>
      <c r="G17" s="559" t="s">
        <v>12</v>
      </c>
      <c r="H17" s="713">
        <f>H15+H16</f>
        <v>6630.2</v>
      </c>
      <c r="I17" s="713">
        <f t="shared" ref="I17:M17" si="3">I15+I16</f>
        <v>6630.2</v>
      </c>
      <c r="J17" s="713">
        <f t="shared" si="3"/>
        <v>92.2</v>
      </c>
      <c r="K17" s="560">
        <f t="shared" si="3"/>
        <v>0</v>
      </c>
      <c r="L17" s="560">
        <f t="shared" si="3"/>
        <v>8040.2</v>
      </c>
      <c r="M17" s="560">
        <f t="shared" si="3"/>
        <v>8004.2999999999993</v>
      </c>
      <c r="N17" s="1309"/>
      <c r="O17" s="572"/>
      <c r="P17" s="572"/>
      <c r="Q17" s="573"/>
      <c r="R17" s="284"/>
      <c r="S17" s="299"/>
      <c r="T17" s="312"/>
      <c r="U17" s="299"/>
      <c r="V17" s="299"/>
      <c r="W17" s="299"/>
    </row>
    <row r="18" spans="1:23" ht="13.2" customHeight="1">
      <c r="A18" s="751" t="s">
        <v>11</v>
      </c>
      <c r="B18" s="378" t="s">
        <v>11</v>
      </c>
      <c r="C18" s="1011" t="s">
        <v>57</v>
      </c>
      <c r="D18" s="1037" t="s">
        <v>304</v>
      </c>
      <c r="E18" s="992" t="s">
        <v>39</v>
      </c>
      <c r="F18" s="1013" t="s">
        <v>296</v>
      </c>
      <c r="G18" s="563" t="s">
        <v>55</v>
      </c>
      <c r="H18" s="574">
        <v>1.5</v>
      </c>
      <c r="I18" s="564">
        <v>1.5</v>
      </c>
      <c r="J18" s="564">
        <v>0</v>
      </c>
      <c r="K18" s="565">
        <v>0</v>
      </c>
      <c r="L18" s="566">
        <v>0</v>
      </c>
      <c r="M18" s="567">
        <v>0</v>
      </c>
      <c r="N18" s="1308" t="s">
        <v>298</v>
      </c>
      <c r="O18" s="568">
        <v>2</v>
      </c>
      <c r="P18" s="568">
        <v>0</v>
      </c>
      <c r="Q18" s="569">
        <v>0</v>
      </c>
      <c r="R18" s="284"/>
      <c r="S18" s="299"/>
      <c r="T18" s="312"/>
      <c r="U18" s="299"/>
      <c r="V18" s="299"/>
      <c r="W18" s="299"/>
    </row>
    <row r="19" spans="1:23" ht="46.8" customHeight="1" thickBot="1">
      <c r="A19" s="753"/>
      <c r="B19" s="300"/>
      <c r="C19" s="1012"/>
      <c r="D19" s="1039"/>
      <c r="E19" s="948"/>
      <c r="F19" s="1014"/>
      <c r="G19" s="559" t="s">
        <v>12</v>
      </c>
      <c r="H19" s="560">
        <f>H18*1</f>
        <v>1.5</v>
      </c>
      <c r="I19" s="560">
        <f t="shared" ref="I19:M19" si="4">I18*1</f>
        <v>1.5</v>
      </c>
      <c r="J19" s="560">
        <f t="shared" si="4"/>
        <v>0</v>
      </c>
      <c r="K19" s="560">
        <f t="shared" si="4"/>
        <v>0</v>
      </c>
      <c r="L19" s="560">
        <f t="shared" si="4"/>
        <v>0</v>
      </c>
      <c r="M19" s="560">
        <f t="shared" si="4"/>
        <v>0</v>
      </c>
      <c r="N19" s="1309"/>
      <c r="O19" s="572"/>
      <c r="P19" s="572"/>
      <c r="Q19" s="573"/>
      <c r="R19" s="284"/>
      <c r="S19" s="299"/>
      <c r="T19" s="312"/>
      <c r="U19" s="299"/>
      <c r="V19" s="299"/>
      <c r="W19" s="299"/>
    </row>
    <row r="20" spans="1:23" ht="13.2" customHeight="1">
      <c r="A20" s="751" t="s">
        <v>11</v>
      </c>
      <c r="B20" s="378" t="s">
        <v>11</v>
      </c>
      <c r="C20" s="1011" t="s">
        <v>305</v>
      </c>
      <c r="D20" s="1037" t="s">
        <v>306</v>
      </c>
      <c r="E20" s="992" t="s">
        <v>39</v>
      </c>
      <c r="F20" s="1013" t="s">
        <v>296</v>
      </c>
      <c r="G20" s="563" t="s">
        <v>55</v>
      </c>
      <c r="H20" s="574">
        <v>0.7</v>
      </c>
      <c r="I20" s="564">
        <v>0.7</v>
      </c>
      <c r="J20" s="564">
        <v>0</v>
      </c>
      <c r="K20" s="565">
        <v>0</v>
      </c>
      <c r="L20" s="566">
        <v>0.7</v>
      </c>
      <c r="M20" s="567">
        <v>0.7</v>
      </c>
      <c r="N20" s="1308" t="s">
        <v>298</v>
      </c>
      <c r="O20" s="568">
        <v>7</v>
      </c>
      <c r="P20" s="568">
        <v>7</v>
      </c>
      <c r="Q20" s="569">
        <v>7</v>
      </c>
      <c r="R20" s="284"/>
      <c r="S20" s="299"/>
      <c r="T20" s="312"/>
      <c r="U20" s="299"/>
      <c r="V20" s="299"/>
      <c r="W20" s="299"/>
    </row>
    <row r="21" spans="1:23" ht="33" customHeight="1" thickBot="1">
      <c r="A21" s="752"/>
      <c r="B21" s="379"/>
      <c r="C21" s="1000"/>
      <c r="D21" s="1038"/>
      <c r="E21" s="970"/>
      <c r="F21" s="1015"/>
      <c r="G21" s="575" t="s">
        <v>12</v>
      </c>
      <c r="H21" s="576">
        <f>H20*1</f>
        <v>0.7</v>
      </c>
      <c r="I21" s="576">
        <f t="shared" ref="I21:M21" si="5">I20*1</f>
        <v>0.7</v>
      </c>
      <c r="J21" s="576">
        <f t="shared" si="5"/>
        <v>0</v>
      </c>
      <c r="K21" s="576">
        <f t="shared" si="5"/>
        <v>0</v>
      </c>
      <c r="L21" s="576">
        <f t="shared" si="5"/>
        <v>0.7</v>
      </c>
      <c r="M21" s="576">
        <f t="shared" si="5"/>
        <v>0.7</v>
      </c>
      <c r="N21" s="1313"/>
      <c r="O21" s="570"/>
      <c r="P21" s="570"/>
      <c r="Q21" s="571"/>
      <c r="R21" s="284"/>
      <c r="S21" s="299"/>
      <c r="T21" s="312"/>
      <c r="U21" s="299"/>
      <c r="V21" s="299"/>
      <c r="W21" s="299"/>
    </row>
    <row r="22" spans="1:23" ht="36.6" thickBot="1">
      <c r="A22" s="296" t="s">
        <v>11</v>
      </c>
      <c r="B22" s="577" t="s">
        <v>11</v>
      </c>
      <c r="C22" s="578" t="s">
        <v>307</v>
      </c>
      <c r="D22" s="579" t="s">
        <v>308</v>
      </c>
      <c r="E22" s="580" t="s">
        <v>39</v>
      </c>
      <c r="F22" s="580" t="s">
        <v>296</v>
      </c>
      <c r="G22" s="581" t="s">
        <v>55</v>
      </c>
      <c r="H22" s="582">
        <f>I22+K22</f>
        <v>0</v>
      </c>
      <c r="I22" s="583">
        <v>0</v>
      </c>
      <c r="J22" s="583">
        <v>0</v>
      </c>
      <c r="K22" s="584">
        <v>0</v>
      </c>
      <c r="L22" s="585">
        <v>0</v>
      </c>
      <c r="M22" s="586">
        <v>0</v>
      </c>
      <c r="N22" s="587" t="s">
        <v>298</v>
      </c>
      <c r="O22" s="588">
        <v>0</v>
      </c>
      <c r="P22" s="588">
        <v>0</v>
      </c>
      <c r="Q22" s="589">
        <v>0</v>
      </c>
      <c r="R22" s="284"/>
      <c r="S22" s="299"/>
      <c r="T22" s="312"/>
      <c r="U22" s="299"/>
      <c r="V22" s="299"/>
      <c r="W22" s="299"/>
    </row>
    <row r="23" spans="1:23" ht="13.8" thickBot="1">
      <c r="A23" s="753" t="s">
        <v>11</v>
      </c>
      <c r="B23" s="300" t="s">
        <v>11</v>
      </c>
      <c r="C23" s="1270" t="s">
        <v>14</v>
      </c>
      <c r="D23" s="962"/>
      <c r="E23" s="962"/>
      <c r="F23" s="962"/>
      <c r="G23" s="1314"/>
      <c r="H23" s="716">
        <f t="shared" ref="H23:M23" si="6">SUM(H9,H11,H14,H17,H19,H21,H22)</f>
        <v>18398.900000000001</v>
      </c>
      <c r="I23" s="716">
        <f t="shared" si="6"/>
        <v>18398.900000000001</v>
      </c>
      <c r="J23" s="716">
        <f t="shared" si="6"/>
        <v>170</v>
      </c>
      <c r="K23" s="590">
        <f t="shared" si="6"/>
        <v>0</v>
      </c>
      <c r="L23" s="590">
        <f t="shared" si="6"/>
        <v>19204.2</v>
      </c>
      <c r="M23" s="590">
        <f t="shared" si="6"/>
        <v>19144.8</v>
      </c>
      <c r="N23" s="591"/>
      <c r="O23" s="301"/>
      <c r="P23" s="301"/>
      <c r="Q23" s="302"/>
      <c r="R23" s="299"/>
      <c r="S23" s="299"/>
      <c r="T23" s="299"/>
      <c r="U23" s="299"/>
      <c r="V23" s="299"/>
      <c r="W23" s="299"/>
    </row>
    <row r="24" spans="1:23" ht="13.8" customHeight="1" thickBot="1">
      <c r="A24" s="290" t="s">
        <v>11</v>
      </c>
      <c r="B24" s="291" t="s">
        <v>13</v>
      </c>
      <c r="C24" s="1028" t="s">
        <v>309</v>
      </c>
      <c r="D24" s="1028"/>
      <c r="E24" s="1028"/>
      <c r="F24" s="1028"/>
      <c r="G24" s="1028"/>
      <c r="H24" s="1028"/>
      <c r="I24" s="1028"/>
      <c r="J24" s="1028"/>
      <c r="K24" s="1028"/>
      <c r="L24" s="1028"/>
      <c r="M24" s="1028"/>
      <c r="N24" s="1028"/>
      <c r="O24" s="1028"/>
      <c r="P24" s="1028"/>
      <c r="Q24" s="1029"/>
      <c r="R24" s="299"/>
      <c r="S24" s="299"/>
      <c r="T24" s="299"/>
      <c r="U24" s="299"/>
      <c r="V24" s="299"/>
      <c r="W24" s="299"/>
    </row>
    <row r="25" spans="1:23" ht="13.2" customHeight="1">
      <c r="A25" s="984" t="s">
        <v>11</v>
      </c>
      <c r="B25" s="986" t="s">
        <v>13</v>
      </c>
      <c r="C25" s="988" t="s">
        <v>11</v>
      </c>
      <c r="D25" s="990" t="s">
        <v>310</v>
      </c>
      <c r="E25" s="992" t="s">
        <v>39</v>
      </c>
      <c r="F25" s="1315" t="s">
        <v>296</v>
      </c>
      <c r="G25" s="552" t="s">
        <v>37</v>
      </c>
      <c r="H25" s="307">
        <v>1163.7</v>
      </c>
      <c r="I25" s="304">
        <v>1163.7</v>
      </c>
      <c r="J25" s="309">
        <v>0</v>
      </c>
      <c r="K25" s="308">
        <v>0</v>
      </c>
      <c r="L25" s="592">
        <v>977.3</v>
      </c>
      <c r="M25" s="305">
        <v>977.3</v>
      </c>
      <c r="N25" s="1308" t="s">
        <v>298</v>
      </c>
      <c r="O25" s="593">
        <v>4500</v>
      </c>
      <c r="P25" s="594" t="s">
        <v>311</v>
      </c>
      <c r="Q25" s="595" t="s">
        <v>311</v>
      </c>
      <c r="R25" s="299"/>
      <c r="S25" s="299"/>
      <c r="T25" s="299"/>
      <c r="U25" s="299"/>
      <c r="V25" s="299"/>
      <c r="W25" s="299"/>
    </row>
    <row r="26" spans="1:23" ht="25.2" customHeight="1" thickBot="1">
      <c r="A26" s="985"/>
      <c r="B26" s="987"/>
      <c r="C26" s="989"/>
      <c r="D26" s="991"/>
      <c r="E26" s="948"/>
      <c r="F26" s="1316"/>
      <c r="G26" s="596" t="s">
        <v>12</v>
      </c>
      <c r="H26" s="597">
        <f>H25*1</f>
        <v>1163.7</v>
      </c>
      <c r="I26" s="597">
        <f t="shared" ref="I26:M26" si="7">I25*1</f>
        <v>1163.7</v>
      </c>
      <c r="J26" s="597">
        <f t="shared" si="7"/>
        <v>0</v>
      </c>
      <c r="K26" s="597">
        <f t="shared" si="7"/>
        <v>0</v>
      </c>
      <c r="L26" s="597">
        <f t="shared" si="7"/>
        <v>977.3</v>
      </c>
      <c r="M26" s="597">
        <f t="shared" si="7"/>
        <v>977.3</v>
      </c>
      <c r="N26" s="1309"/>
      <c r="O26" s="598"/>
      <c r="P26" s="598"/>
      <c r="Q26" s="599"/>
      <c r="R26" s="299"/>
      <c r="S26" s="299"/>
      <c r="T26" s="299"/>
      <c r="U26" s="299"/>
      <c r="V26" s="299"/>
      <c r="W26" s="299"/>
    </row>
    <row r="27" spans="1:23" ht="13.2" customHeight="1">
      <c r="A27" s="984" t="s">
        <v>11</v>
      </c>
      <c r="B27" s="986" t="s">
        <v>13</v>
      </c>
      <c r="C27" s="988" t="s">
        <v>13</v>
      </c>
      <c r="D27" s="990" t="s">
        <v>312</v>
      </c>
      <c r="E27" s="992" t="s">
        <v>39</v>
      </c>
      <c r="F27" s="1315" t="s">
        <v>296</v>
      </c>
      <c r="G27" s="303" t="s">
        <v>297</v>
      </c>
      <c r="H27" s="307">
        <v>0.3</v>
      </c>
      <c r="I27" s="304">
        <v>0.3</v>
      </c>
      <c r="J27" s="309">
        <v>0</v>
      </c>
      <c r="K27" s="308">
        <v>0</v>
      </c>
      <c r="L27" s="592">
        <v>0.3</v>
      </c>
      <c r="M27" s="305">
        <v>0.3</v>
      </c>
      <c r="N27" s="1308" t="s">
        <v>298</v>
      </c>
      <c r="O27" s="593">
        <v>1</v>
      </c>
      <c r="P27" s="594" t="s">
        <v>313</v>
      </c>
      <c r="Q27" s="600" t="s">
        <v>313</v>
      </c>
      <c r="R27" s="299"/>
      <c r="S27" s="299"/>
      <c r="T27" s="312"/>
      <c r="U27" s="299"/>
      <c r="V27" s="299"/>
      <c r="W27" s="299"/>
    </row>
    <row r="28" spans="1:23" ht="45.6" customHeight="1" thickBot="1">
      <c r="A28" s="985"/>
      <c r="B28" s="987"/>
      <c r="C28" s="989"/>
      <c r="D28" s="991"/>
      <c r="E28" s="948"/>
      <c r="F28" s="1316"/>
      <c r="G28" s="596" t="s">
        <v>12</v>
      </c>
      <c r="H28" s="597">
        <f>H27*1</f>
        <v>0.3</v>
      </c>
      <c r="I28" s="597">
        <f t="shared" ref="I28:M28" si="8">I27*1</f>
        <v>0.3</v>
      </c>
      <c r="J28" s="597">
        <f t="shared" si="8"/>
        <v>0</v>
      </c>
      <c r="K28" s="597">
        <f t="shared" si="8"/>
        <v>0</v>
      </c>
      <c r="L28" s="597">
        <f t="shared" si="8"/>
        <v>0.3</v>
      </c>
      <c r="M28" s="597">
        <f t="shared" si="8"/>
        <v>0.3</v>
      </c>
      <c r="N28" s="1309"/>
      <c r="O28" s="598"/>
      <c r="P28" s="598"/>
      <c r="Q28" s="599"/>
      <c r="R28" s="299"/>
      <c r="S28" s="299"/>
      <c r="T28" s="312"/>
      <c r="U28" s="299"/>
      <c r="V28" s="299"/>
      <c r="W28" s="299"/>
    </row>
    <row r="29" spans="1:23" ht="13.2" customHeight="1">
      <c r="A29" s="318" t="s">
        <v>11</v>
      </c>
      <c r="B29" s="754" t="s">
        <v>13</v>
      </c>
      <c r="C29" s="756" t="s">
        <v>35</v>
      </c>
      <c r="D29" s="990" t="s">
        <v>314</v>
      </c>
      <c r="E29" s="992" t="s">
        <v>39</v>
      </c>
      <c r="F29" s="1315" t="s">
        <v>296</v>
      </c>
      <c r="G29" s="303" t="s">
        <v>55</v>
      </c>
      <c r="H29" s="307">
        <v>25.7</v>
      </c>
      <c r="I29" s="304">
        <v>25.7</v>
      </c>
      <c r="J29" s="309">
        <v>0</v>
      </c>
      <c r="K29" s="308">
        <v>0</v>
      </c>
      <c r="L29" s="592">
        <v>24.4</v>
      </c>
      <c r="M29" s="305">
        <v>26.3</v>
      </c>
      <c r="N29" s="1308" t="s">
        <v>298</v>
      </c>
      <c r="O29" s="593">
        <v>163</v>
      </c>
      <c r="P29" s="594" t="s">
        <v>315</v>
      </c>
      <c r="Q29" s="600" t="s">
        <v>316</v>
      </c>
      <c r="R29" s="299"/>
      <c r="S29" s="299"/>
      <c r="T29" s="312"/>
      <c r="U29" s="299"/>
      <c r="V29" s="299"/>
      <c r="W29" s="299"/>
    </row>
    <row r="30" spans="1:23" ht="30" customHeight="1" thickBot="1">
      <c r="A30" s="601"/>
      <c r="B30" s="755"/>
      <c r="C30" s="758"/>
      <c r="D30" s="991"/>
      <c r="E30" s="948"/>
      <c r="F30" s="1316"/>
      <c r="G30" s="596" t="s">
        <v>12</v>
      </c>
      <c r="H30" s="597">
        <f>H29*1</f>
        <v>25.7</v>
      </c>
      <c r="I30" s="597">
        <f t="shared" ref="I30:M30" si="9">I29*1</f>
        <v>25.7</v>
      </c>
      <c r="J30" s="597">
        <f t="shared" si="9"/>
        <v>0</v>
      </c>
      <c r="K30" s="597">
        <f t="shared" si="9"/>
        <v>0</v>
      </c>
      <c r="L30" s="597">
        <f t="shared" si="9"/>
        <v>24.4</v>
      </c>
      <c r="M30" s="597">
        <f t="shared" si="9"/>
        <v>26.3</v>
      </c>
      <c r="N30" s="1309"/>
      <c r="O30" s="598"/>
      <c r="P30" s="598"/>
      <c r="Q30" s="599"/>
      <c r="R30" s="299"/>
      <c r="S30" s="299"/>
      <c r="T30" s="312"/>
      <c r="U30" s="299"/>
      <c r="V30" s="299"/>
      <c r="W30" s="299"/>
    </row>
    <row r="31" spans="1:23" ht="13.2" customHeight="1">
      <c r="A31" s="751" t="s">
        <v>11</v>
      </c>
      <c r="B31" s="754" t="s">
        <v>13</v>
      </c>
      <c r="C31" s="756" t="s">
        <v>36</v>
      </c>
      <c r="D31" s="990" t="s">
        <v>317</v>
      </c>
      <c r="E31" s="992" t="s">
        <v>39</v>
      </c>
      <c r="F31" s="1315" t="s">
        <v>296</v>
      </c>
      <c r="G31" s="303" t="s">
        <v>55</v>
      </c>
      <c r="H31" s="337">
        <v>1.7</v>
      </c>
      <c r="I31" s="336">
        <v>1.7</v>
      </c>
      <c r="J31" s="309">
        <v>0</v>
      </c>
      <c r="K31" s="308">
        <v>0</v>
      </c>
      <c r="L31" s="592">
        <v>0</v>
      </c>
      <c r="M31" s="305">
        <v>0</v>
      </c>
      <c r="N31" s="1308" t="s">
        <v>298</v>
      </c>
      <c r="O31" s="602">
        <v>2</v>
      </c>
      <c r="P31" s="594" t="s">
        <v>64</v>
      </c>
      <c r="Q31" s="595" t="s">
        <v>64</v>
      </c>
      <c r="R31" s="299"/>
      <c r="S31" s="299"/>
      <c r="T31" s="312"/>
      <c r="U31" s="299"/>
      <c r="V31" s="299"/>
      <c r="W31" s="299"/>
    </row>
    <row r="32" spans="1:23" ht="55.8" customHeight="1" thickBot="1">
      <c r="A32" s="753"/>
      <c r="B32" s="755"/>
      <c r="C32" s="758"/>
      <c r="D32" s="991"/>
      <c r="E32" s="948"/>
      <c r="F32" s="1316"/>
      <c r="G32" s="596" t="s">
        <v>12</v>
      </c>
      <c r="H32" s="720">
        <f>I32+K32</f>
        <v>1.7</v>
      </c>
      <c r="I32" s="720">
        <f t="shared" ref="I32:M32" si="10">I31*1</f>
        <v>1.7</v>
      </c>
      <c r="J32" s="597">
        <f t="shared" si="10"/>
        <v>0</v>
      </c>
      <c r="K32" s="597">
        <f t="shared" si="10"/>
        <v>0</v>
      </c>
      <c r="L32" s="597">
        <f t="shared" si="10"/>
        <v>0</v>
      </c>
      <c r="M32" s="597">
        <f t="shared" si="10"/>
        <v>0</v>
      </c>
      <c r="N32" s="1309"/>
      <c r="O32" s="598"/>
      <c r="P32" s="598"/>
      <c r="Q32" s="599"/>
      <c r="R32" s="299"/>
      <c r="S32" s="299"/>
      <c r="T32" s="312"/>
      <c r="U32" s="299"/>
      <c r="V32" s="299"/>
      <c r="W32" s="299"/>
    </row>
    <row r="33" spans="1:23" ht="13.2" customHeight="1">
      <c r="A33" s="984" t="s">
        <v>11</v>
      </c>
      <c r="B33" s="986" t="s">
        <v>13</v>
      </c>
      <c r="C33" s="988" t="s">
        <v>57</v>
      </c>
      <c r="D33" s="990" t="s">
        <v>318</v>
      </c>
      <c r="E33" s="992" t="s">
        <v>39</v>
      </c>
      <c r="F33" s="1315" t="s">
        <v>296</v>
      </c>
      <c r="G33" s="303" t="s">
        <v>297</v>
      </c>
      <c r="H33" s="307">
        <v>11.3</v>
      </c>
      <c r="I33" s="304">
        <v>11.3</v>
      </c>
      <c r="J33" s="603">
        <v>0</v>
      </c>
      <c r="K33" s="604">
        <v>0</v>
      </c>
      <c r="L33" s="605">
        <v>11.3</v>
      </c>
      <c r="M33" s="606">
        <v>11.3</v>
      </c>
      <c r="N33" s="1308" t="s">
        <v>298</v>
      </c>
      <c r="O33" s="593">
        <v>40</v>
      </c>
      <c r="P33" s="594" t="s">
        <v>319</v>
      </c>
      <c r="Q33" s="595" t="s">
        <v>319</v>
      </c>
      <c r="R33" s="299"/>
      <c r="S33" s="299"/>
      <c r="T33" s="312"/>
      <c r="U33" s="299"/>
      <c r="V33" s="299"/>
      <c r="W33" s="299"/>
    </row>
    <row r="34" spans="1:23" ht="19.8" customHeight="1" thickBot="1">
      <c r="A34" s="985"/>
      <c r="B34" s="987"/>
      <c r="C34" s="989"/>
      <c r="D34" s="991"/>
      <c r="E34" s="948"/>
      <c r="F34" s="1316"/>
      <c r="G34" s="596" t="s">
        <v>12</v>
      </c>
      <c r="H34" s="597">
        <f>SUM(H33)</f>
        <v>11.3</v>
      </c>
      <c r="I34" s="597">
        <f t="shared" ref="I34:M34" si="11">SUM(I33)</f>
        <v>11.3</v>
      </c>
      <c r="J34" s="607">
        <f t="shared" si="11"/>
        <v>0</v>
      </c>
      <c r="K34" s="607">
        <f t="shared" si="11"/>
        <v>0</v>
      </c>
      <c r="L34" s="607">
        <f t="shared" si="11"/>
        <v>11.3</v>
      </c>
      <c r="M34" s="607">
        <f t="shared" si="11"/>
        <v>11.3</v>
      </c>
      <c r="N34" s="1309"/>
      <c r="O34" s="608"/>
      <c r="P34" s="608"/>
      <c r="Q34" s="609"/>
      <c r="R34" s="299"/>
      <c r="S34" s="299"/>
      <c r="T34" s="312"/>
      <c r="U34" s="299"/>
      <c r="V34" s="299"/>
      <c r="W34" s="299"/>
    </row>
    <row r="35" spans="1:23" ht="13.8" thickBot="1">
      <c r="A35" s="296" t="s">
        <v>11</v>
      </c>
      <c r="B35" s="292" t="s">
        <v>13</v>
      </c>
      <c r="C35" s="960" t="s">
        <v>14</v>
      </c>
      <c r="D35" s="961"/>
      <c r="E35" s="962"/>
      <c r="F35" s="962"/>
      <c r="G35" s="963"/>
      <c r="H35" s="721">
        <f>H26+H28+H30+H32+H34</f>
        <v>1202.7</v>
      </c>
      <c r="I35" s="721">
        <f t="shared" ref="I35:M35" si="12">I26+I28+I30+I32+I34</f>
        <v>1202.7</v>
      </c>
      <c r="J35" s="610">
        <f t="shared" si="12"/>
        <v>0</v>
      </c>
      <c r="K35" s="610">
        <f t="shared" si="12"/>
        <v>0</v>
      </c>
      <c r="L35" s="610">
        <f t="shared" si="12"/>
        <v>1013.2999999999998</v>
      </c>
      <c r="M35" s="610">
        <f t="shared" si="12"/>
        <v>1015.1999999999998</v>
      </c>
      <c r="N35" s="293"/>
      <c r="O35" s="294"/>
      <c r="P35" s="294"/>
      <c r="Q35" s="295"/>
      <c r="R35" s="299"/>
      <c r="S35" s="299"/>
      <c r="T35" s="299"/>
      <c r="U35" s="299"/>
      <c r="V35" s="299"/>
      <c r="W35" s="299"/>
    </row>
    <row r="36" spans="1:23" ht="13.8" customHeight="1" thickBot="1">
      <c r="A36" s="290" t="s">
        <v>11</v>
      </c>
      <c r="B36" s="291" t="s">
        <v>35</v>
      </c>
      <c r="C36" s="1028" t="s">
        <v>320</v>
      </c>
      <c r="D36" s="1028"/>
      <c r="E36" s="1028"/>
      <c r="F36" s="1028"/>
      <c r="G36" s="1028"/>
      <c r="H36" s="1028"/>
      <c r="I36" s="1028"/>
      <c r="J36" s="1028"/>
      <c r="K36" s="1028"/>
      <c r="L36" s="1028"/>
      <c r="M36" s="1028"/>
      <c r="N36" s="1028"/>
      <c r="O36" s="1028"/>
      <c r="P36" s="1028"/>
      <c r="Q36" s="1029"/>
      <c r="R36" s="299"/>
      <c r="S36" s="299"/>
      <c r="T36" s="299"/>
      <c r="U36" s="299"/>
      <c r="V36" s="299"/>
      <c r="W36" s="299"/>
    </row>
    <row r="37" spans="1:23" ht="13.2" customHeight="1">
      <c r="A37" s="984" t="s">
        <v>11</v>
      </c>
      <c r="B37" s="986" t="s">
        <v>35</v>
      </c>
      <c r="C37" s="747" t="s">
        <v>11</v>
      </c>
      <c r="D37" s="990" t="s">
        <v>321</v>
      </c>
      <c r="E37" s="992" t="s">
        <v>39</v>
      </c>
      <c r="F37" s="992" t="s">
        <v>322</v>
      </c>
      <c r="G37" s="303" t="s">
        <v>37</v>
      </c>
      <c r="H37" s="307">
        <v>1528.3</v>
      </c>
      <c r="I37" s="307">
        <v>1528.3</v>
      </c>
      <c r="J37" s="309">
        <v>0</v>
      </c>
      <c r="K37" s="308">
        <v>0</v>
      </c>
      <c r="L37" s="307">
        <v>1528.3</v>
      </c>
      <c r="M37" s="307">
        <v>1528.3</v>
      </c>
      <c r="N37" s="1308" t="s">
        <v>298</v>
      </c>
      <c r="O37" s="593"/>
      <c r="P37" s="594"/>
      <c r="Q37" s="595"/>
      <c r="R37" s="299"/>
      <c r="S37" s="299"/>
      <c r="T37" s="299"/>
      <c r="U37" s="299"/>
      <c r="V37" s="299"/>
      <c r="W37" s="299"/>
    </row>
    <row r="38" spans="1:23" ht="28.8" customHeight="1" thickBot="1">
      <c r="A38" s="985"/>
      <c r="B38" s="987"/>
      <c r="C38" s="611"/>
      <c r="D38" s="991"/>
      <c r="E38" s="948"/>
      <c r="F38" s="948"/>
      <c r="G38" s="596" t="s">
        <v>12</v>
      </c>
      <c r="H38" s="597">
        <f>H37</f>
        <v>1528.3</v>
      </c>
      <c r="I38" s="612">
        <f>SUM(I37:I37)</f>
        <v>1528.3</v>
      </c>
      <c r="J38" s="613">
        <v>0</v>
      </c>
      <c r="K38" s="614">
        <f>SUM(K37:K37)</f>
        <v>0</v>
      </c>
      <c r="L38" s="615">
        <f>L37</f>
        <v>1528.3</v>
      </c>
      <c r="M38" s="616">
        <f>M37</f>
        <v>1528.3</v>
      </c>
      <c r="N38" s="1309"/>
      <c r="O38" s="608"/>
      <c r="P38" s="608"/>
      <c r="Q38" s="609"/>
      <c r="R38" s="299"/>
      <c r="S38" s="299"/>
      <c r="T38" s="299"/>
      <c r="U38" s="299"/>
      <c r="V38" s="299"/>
      <c r="W38" s="299"/>
    </row>
    <row r="39" spans="1:23" ht="13.8" thickBot="1">
      <c r="A39" s="296" t="s">
        <v>11</v>
      </c>
      <c r="B39" s="292" t="s">
        <v>35</v>
      </c>
      <c r="C39" s="960" t="s">
        <v>14</v>
      </c>
      <c r="D39" s="961"/>
      <c r="E39" s="962"/>
      <c r="F39" s="962"/>
      <c r="G39" s="963"/>
      <c r="H39" s="597">
        <f>H38</f>
        <v>1528.3</v>
      </c>
      <c r="I39" s="612">
        <f>SUM(I38:I38)</f>
        <v>1528.3</v>
      </c>
      <c r="J39" s="613">
        <v>0</v>
      </c>
      <c r="K39" s="614">
        <f>SUM(K38:K38)</f>
        <v>0</v>
      </c>
      <c r="L39" s="615">
        <f>L38</f>
        <v>1528.3</v>
      </c>
      <c r="M39" s="616">
        <f>M38</f>
        <v>1528.3</v>
      </c>
      <c r="N39" s="293"/>
      <c r="O39" s="294"/>
      <c r="P39" s="294"/>
      <c r="Q39" s="295"/>
      <c r="R39" s="299"/>
      <c r="S39" s="299"/>
      <c r="T39" s="299"/>
      <c r="U39" s="299"/>
      <c r="V39" s="299"/>
      <c r="W39" s="299"/>
    </row>
    <row r="40" spans="1:23" ht="13.8" customHeight="1" thickBot="1">
      <c r="A40" s="290" t="s">
        <v>11</v>
      </c>
      <c r="B40" s="291" t="s">
        <v>36</v>
      </c>
      <c r="C40" s="1028" t="s">
        <v>323</v>
      </c>
      <c r="D40" s="1028"/>
      <c r="E40" s="1028"/>
      <c r="F40" s="1028"/>
      <c r="G40" s="1028"/>
      <c r="H40" s="1028"/>
      <c r="I40" s="1028"/>
      <c r="J40" s="1028"/>
      <c r="K40" s="1028"/>
      <c r="L40" s="1028"/>
      <c r="M40" s="1028"/>
      <c r="N40" s="1028"/>
      <c r="O40" s="1028"/>
      <c r="P40" s="1028"/>
      <c r="Q40" s="1029"/>
      <c r="R40" s="299"/>
      <c r="S40" s="299"/>
      <c r="T40" s="299"/>
      <c r="U40" s="299"/>
      <c r="V40" s="299"/>
      <c r="W40" s="299"/>
    </row>
    <row r="41" spans="1:23" ht="13.2" customHeight="1">
      <c r="A41" s="984" t="s">
        <v>11</v>
      </c>
      <c r="B41" s="986" t="s">
        <v>36</v>
      </c>
      <c r="C41" s="988" t="s">
        <v>11</v>
      </c>
      <c r="D41" s="990" t="s">
        <v>324</v>
      </c>
      <c r="E41" s="992" t="s">
        <v>39</v>
      </c>
      <c r="F41" s="1315" t="s">
        <v>296</v>
      </c>
      <c r="G41" s="303" t="s">
        <v>37</v>
      </c>
      <c r="H41" s="337">
        <v>100</v>
      </c>
      <c r="I41" s="336">
        <v>100</v>
      </c>
      <c r="J41" s="309">
        <v>0</v>
      </c>
      <c r="K41" s="308">
        <v>0</v>
      </c>
      <c r="L41" s="307">
        <v>50</v>
      </c>
      <c r="M41" s="307">
        <v>50</v>
      </c>
      <c r="N41" s="1308" t="s">
        <v>298</v>
      </c>
      <c r="O41" s="593">
        <v>370</v>
      </c>
      <c r="P41" s="594" t="s">
        <v>325</v>
      </c>
      <c r="Q41" s="595" t="s">
        <v>325</v>
      </c>
      <c r="R41" s="299"/>
      <c r="S41" s="299"/>
      <c r="T41" s="299"/>
      <c r="U41" s="299"/>
      <c r="V41" s="299"/>
      <c r="W41" s="299"/>
    </row>
    <row r="42" spans="1:23" ht="55.8" customHeight="1" thickBot="1">
      <c r="A42" s="985"/>
      <c r="B42" s="987"/>
      <c r="C42" s="989"/>
      <c r="D42" s="991"/>
      <c r="E42" s="948"/>
      <c r="F42" s="1316"/>
      <c r="G42" s="596" t="s">
        <v>12</v>
      </c>
      <c r="H42" s="720">
        <f>H41</f>
        <v>100</v>
      </c>
      <c r="I42" s="722">
        <f>SUM(I41:I41)</f>
        <v>100</v>
      </c>
      <c r="J42" s="613">
        <v>0</v>
      </c>
      <c r="K42" s="614">
        <f>SUM(K41:K41)</f>
        <v>0</v>
      </c>
      <c r="L42" s="615">
        <f>L41</f>
        <v>50</v>
      </c>
      <c r="M42" s="616">
        <f>M41</f>
        <v>50</v>
      </c>
      <c r="N42" s="1309"/>
      <c r="O42" s="598"/>
      <c r="P42" s="598"/>
      <c r="Q42" s="599"/>
      <c r="R42" s="299"/>
      <c r="S42" s="299"/>
      <c r="T42" s="299"/>
      <c r="U42" s="299"/>
      <c r="V42" s="299"/>
      <c r="W42" s="299"/>
    </row>
    <row r="43" spans="1:23" ht="19.2" customHeight="1" thickBot="1">
      <c r="A43" s="296" t="s">
        <v>11</v>
      </c>
      <c r="B43" s="292" t="s">
        <v>36</v>
      </c>
      <c r="C43" s="960" t="s">
        <v>14</v>
      </c>
      <c r="D43" s="961"/>
      <c r="E43" s="962"/>
      <c r="F43" s="962"/>
      <c r="G43" s="963"/>
      <c r="H43" s="721">
        <f t="shared" ref="H43:M43" si="13">SUM(H42)</f>
        <v>100</v>
      </c>
      <c r="I43" s="721">
        <f t="shared" si="13"/>
        <v>100</v>
      </c>
      <c r="J43" s="617">
        <f t="shared" si="13"/>
        <v>0</v>
      </c>
      <c r="K43" s="617">
        <f t="shared" si="13"/>
        <v>0</v>
      </c>
      <c r="L43" s="617">
        <f t="shared" si="13"/>
        <v>50</v>
      </c>
      <c r="M43" s="617">
        <f t="shared" si="13"/>
        <v>50</v>
      </c>
      <c r="N43" s="293"/>
      <c r="O43" s="294"/>
      <c r="P43" s="294"/>
      <c r="Q43" s="295"/>
      <c r="R43" s="299"/>
      <c r="S43" s="299"/>
      <c r="T43" s="299"/>
      <c r="U43" s="299"/>
      <c r="V43" s="299"/>
      <c r="W43" s="299"/>
    </row>
    <row r="44" spans="1:23" ht="23.4" customHeight="1" thickBot="1">
      <c r="A44" s="290" t="s">
        <v>11</v>
      </c>
      <c r="B44" s="291" t="s">
        <v>57</v>
      </c>
      <c r="C44" s="1028" t="s">
        <v>326</v>
      </c>
      <c r="D44" s="1028"/>
      <c r="E44" s="1028"/>
      <c r="F44" s="1028"/>
      <c r="G44" s="1028"/>
      <c r="H44" s="1028"/>
      <c r="I44" s="1028"/>
      <c r="J44" s="1028"/>
      <c r="K44" s="1028"/>
      <c r="L44" s="1028"/>
      <c r="M44" s="1028"/>
      <c r="N44" s="1028"/>
      <c r="O44" s="1028"/>
      <c r="P44" s="1028"/>
      <c r="Q44" s="1029"/>
      <c r="R44" s="299"/>
      <c r="S44" s="299"/>
      <c r="T44" s="299"/>
      <c r="U44" s="299"/>
      <c r="V44" s="299"/>
      <c r="W44" s="299"/>
    </row>
    <row r="45" spans="1:23" ht="13.2" customHeight="1">
      <c r="A45" s="1317" t="s">
        <v>11</v>
      </c>
      <c r="B45" s="1319" t="s">
        <v>57</v>
      </c>
      <c r="C45" s="1011" t="s">
        <v>11</v>
      </c>
      <c r="D45" s="1171" t="s">
        <v>327</v>
      </c>
      <c r="E45" s="992" t="s">
        <v>39</v>
      </c>
      <c r="F45" s="1020" t="s">
        <v>296</v>
      </c>
      <c r="G45" s="552" t="s">
        <v>297</v>
      </c>
      <c r="H45" s="337">
        <v>312.7</v>
      </c>
      <c r="I45" s="336">
        <v>312.7</v>
      </c>
      <c r="J45" s="309">
        <v>0</v>
      </c>
      <c r="K45" s="308">
        <v>0</v>
      </c>
      <c r="L45" s="592">
        <v>378</v>
      </c>
      <c r="M45" s="305">
        <v>317.89999999999998</v>
      </c>
      <c r="N45" s="1308" t="s">
        <v>298</v>
      </c>
      <c r="O45" s="593">
        <v>1450</v>
      </c>
      <c r="P45" s="594" t="s">
        <v>328</v>
      </c>
      <c r="Q45" s="595" t="s">
        <v>329</v>
      </c>
      <c r="R45" s="299"/>
      <c r="S45" s="299"/>
      <c r="T45" s="299"/>
      <c r="U45" s="299"/>
      <c r="V45" s="299"/>
      <c r="W45" s="299"/>
    </row>
    <row r="46" spans="1:23" ht="31.8" customHeight="1" thickBot="1">
      <c r="A46" s="1318"/>
      <c r="B46" s="1320"/>
      <c r="C46" s="1012"/>
      <c r="D46" s="1172"/>
      <c r="E46" s="948"/>
      <c r="F46" s="1022"/>
      <c r="G46" s="596" t="s">
        <v>12</v>
      </c>
      <c r="H46" s="720">
        <f>H45</f>
        <v>312.7</v>
      </c>
      <c r="I46" s="720">
        <f t="shared" ref="I46:M46" si="14">I45</f>
        <v>312.7</v>
      </c>
      <c r="J46" s="597">
        <f t="shared" si="14"/>
        <v>0</v>
      </c>
      <c r="K46" s="597">
        <f t="shared" si="14"/>
        <v>0</v>
      </c>
      <c r="L46" s="597">
        <f t="shared" si="14"/>
        <v>378</v>
      </c>
      <c r="M46" s="597">
        <f t="shared" si="14"/>
        <v>317.89999999999998</v>
      </c>
      <c r="N46" s="1309"/>
      <c r="O46" s="598"/>
      <c r="P46" s="598"/>
      <c r="Q46" s="599"/>
      <c r="R46" s="299"/>
      <c r="S46" s="299"/>
      <c r="T46" s="299"/>
      <c r="U46" s="299"/>
      <c r="V46" s="299"/>
      <c r="W46" s="299"/>
    </row>
    <row r="47" spans="1:23" ht="13.2" customHeight="1">
      <c r="A47" s="1317" t="s">
        <v>11</v>
      </c>
      <c r="B47" s="1319" t="s">
        <v>57</v>
      </c>
      <c r="C47" s="1011" t="s">
        <v>13</v>
      </c>
      <c r="D47" s="1171" t="s">
        <v>330</v>
      </c>
      <c r="E47" s="992" t="s">
        <v>39</v>
      </c>
      <c r="F47" s="1020" t="s">
        <v>296</v>
      </c>
      <c r="G47" s="552" t="s">
        <v>297</v>
      </c>
      <c r="H47" s="337">
        <v>74</v>
      </c>
      <c r="I47" s="336">
        <v>74</v>
      </c>
      <c r="J47" s="309">
        <v>0</v>
      </c>
      <c r="K47" s="308">
        <v>0</v>
      </c>
      <c r="L47" s="592">
        <v>65.8</v>
      </c>
      <c r="M47" s="305">
        <v>53</v>
      </c>
      <c r="N47" s="1308" t="s">
        <v>300</v>
      </c>
      <c r="O47" s="602">
        <v>1298</v>
      </c>
      <c r="P47" s="594" t="s">
        <v>331</v>
      </c>
      <c r="Q47" s="595" t="s">
        <v>332</v>
      </c>
      <c r="R47" s="299"/>
      <c r="S47" s="299"/>
      <c r="T47" s="299"/>
      <c r="U47" s="299"/>
      <c r="V47" s="299"/>
      <c r="W47" s="299"/>
    </row>
    <row r="48" spans="1:23" ht="42" customHeight="1" thickBot="1">
      <c r="A48" s="1318"/>
      <c r="B48" s="1320"/>
      <c r="C48" s="1012"/>
      <c r="D48" s="1172"/>
      <c r="E48" s="948"/>
      <c r="F48" s="1022"/>
      <c r="G48" s="596" t="s">
        <v>12</v>
      </c>
      <c r="H48" s="720">
        <f>H47</f>
        <v>74</v>
      </c>
      <c r="I48" s="722">
        <f>SUM(I47:I47)</f>
        <v>74</v>
      </c>
      <c r="J48" s="613">
        <v>0</v>
      </c>
      <c r="K48" s="614">
        <f>SUM(K47:K47)</f>
        <v>0</v>
      </c>
      <c r="L48" s="615">
        <f>L47</f>
        <v>65.8</v>
      </c>
      <c r="M48" s="616">
        <f>M47</f>
        <v>53</v>
      </c>
      <c r="N48" s="1309"/>
      <c r="O48" s="598"/>
      <c r="P48" s="598"/>
      <c r="Q48" s="599"/>
      <c r="R48" s="299"/>
      <c r="S48" s="299"/>
      <c r="T48" s="312"/>
      <c r="U48" s="299"/>
      <c r="V48" s="299"/>
      <c r="W48" s="299"/>
    </row>
    <row r="49" spans="1:23" ht="13.8" thickBot="1">
      <c r="A49" s="296" t="s">
        <v>11</v>
      </c>
      <c r="B49" s="292" t="s">
        <v>57</v>
      </c>
      <c r="C49" s="960" t="s">
        <v>14</v>
      </c>
      <c r="D49" s="961"/>
      <c r="E49" s="961"/>
      <c r="F49" s="961"/>
      <c r="G49" s="963"/>
      <c r="H49" s="617">
        <f>H46+H48</f>
        <v>386.7</v>
      </c>
      <c r="I49" s="617">
        <f t="shared" ref="I49:M49" si="15">I46+I48</f>
        <v>386.7</v>
      </c>
      <c r="J49" s="617">
        <f t="shared" si="15"/>
        <v>0</v>
      </c>
      <c r="K49" s="617">
        <f t="shared" si="15"/>
        <v>0</v>
      </c>
      <c r="L49" s="617">
        <f t="shared" si="15"/>
        <v>443.8</v>
      </c>
      <c r="M49" s="617">
        <f t="shared" si="15"/>
        <v>370.9</v>
      </c>
      <c r="N49" s="293"/>
      <c r="O49" s="294"/>
      <c r="P49" s="294"/>
      <c r="Q49" s="295"/>
      <c r="R49" s="299"/>
      <c r="S49" s="299"/>
      <c r="T49" s="312"/>
      <c r="U49" s="299"/>
      <c r="V49" s="299"/>
      <c r="W49" s="299"/>
    </row>
    <row r="50" spans="1:23" ht="13.8" thickBot="1">
      <c r="A50" s="290" t="s">
        <v>11</v>
      </c>
      <c r="B50" s="933" t="s">
        <v>58</v>
      </c>
      <c r="C50" s="934"/>
      <c r="D50" s="934"/>
      <c r="E50" s="934"/>
      <c r="F50" s="934"/>
      <c r="G50" s="934"/>
      <c r="H50" s="723">
        <f t="shared" ref="H50:M50" si="16">H23+H35+H39+H43+H49</f>
        <v>21616.600000000002</v>
      </c>
      <c r="I50" s="723">
        <f t="shared" si="16"/>
        <v>21616.600000000002</v>
      </c>
      <c r="J50" s="723">
        <f t="shared" si="16"/>
        <v>170</v>
      </c>
      <c r="K50" s="618">
        <f t="shared" si="16"/>
        <v>0</v>
      </c>
      <c r="L50" s="618">
        <f t="shared" si="16"/>
        <v>22239.599999999999</v>
      </c>
      <c r="M50" s="618">
        <f t="shared" si="16"/>
        <v>22109.200000000001</v>
      </c>
      <c r="N50" s="619"/>
      <c r="O50" s="297"/>
      <c r="P50" s="297"/>
      <c r="Q50" s="298"/>
      <c r="R50" s="299"/>
      <c r="S50" s="299"/>
      <c r="T50" s="312"/>
      <c r="U50" s="299"/>
      <c r="V50" s="299"/>
      <c r="W50" s="299"/>
    </row>
    <row r="51" spans="1:23" ht="22.2" customHeight="1" thickBot="1">
      <c r="A51" s="289" t="s">
        <v>13</v>
      </c>
      <c r="B51" s="1026" t="s">
        <v>333</v>
      </c>
      <c r="C51" s="1026"/>
      <c r="D51" s="1026"/>
      <c r="E51" s="1026"/>
      <c r="F51" s="1026"/>
      <c r="G51" s="1026"/>
      <c r="H51" s="1026"/>
      <c r="I51" s="1026"/>
      <c r="J51" s="1026"/>
      <c r="K51" s="1026"/>
      <c r="L51" s="1026"/>
      <c r="M51" s="1026"/>
      <c r="N51" s="1026"/>
      <c r="O51" s="1026"/>
      <c r="P51" s="1026"/>
      <c r="Q51" s="1027"/>
      <c r="R51" s="299"/>
      <c r="S51" s="299"/>
      <c r="T51" s="312"/>
      <c r="U51" s="299"/>
      <c r="V51" s="299"/>
      <c r="W51" s="299"/>
    </row>
    <row r="52" spans="1:23" ht="19.8" customHeight="1" thickBot="1">
      <c r="A52" s="290" t="s">
        <v>13</v>
      </c>
      <c r="B52" s="291" t="s">
        <v>11</v>
      </c>
      <c r="C52" s="1028" t="s">
        <v>334</v>
      </c>
      <c r="D52" s="1028"/>
      <c r="E52" s="1028"/>
      <c r="F52" s="1028"/>
      <c r="G52" s="1028"/>
      <c r="H52" s="1028"/>
      <c r="I52" s="1028"/>
      <c r="J52" s="1028"/>
      <c r="K52" s="1028"/>
      <c r="L52" s="1028"/>
      <c r="M52" s="1028"/>
      <c r="N52" s="1028"/>
      <c r="O52" s="1028"/>
      <c r="P52" s="1028"/>
      <c r="Q52" s="1029"/>
      <c r="R52" s="299"/>
      <c r="S52" s="299"/>
      <c r="T52" s="312"/>
      <c r="U52" s="299"/>
      <c r="V52" s="299"/>
      <c r="W52" s="299"/>
    </row>
    <row r="53" spans="1:23" ht="13.2" customHeight="1">
      <c r="A53" s="751" t="s">
        <v>13</v>
      </c>
      <c r="B53" s="378" t="s">
        <v>11</v>
      </c>
      <c r="C53" s="943" t="s">
        <v>11</v>
      </c>
      <c r="D53" s="945" t="s">
        <v>335</v>
      </c>
      <c r="E53" s="1321" t="s">
        <v>336</v>
      </c>
      <c r="F53" s="1324" t="s">
        <v>296</v>
      </c>
      <c r="G53" s="620" t="s">
        <v>297</v>
      </c>
      <c r="H53" s="335">
        <v>184</v>
      </c>
      <c r="I53" s="336">
        <v>184</v>
      </c>
      <c r="J53" s="338">
        <v>123.7</v>
      </c>
      <c r="K53" s="304">
        <v>0</v>
      </c>
      <c r="L53" s="309">
        <v>181.9</v>
      </c>
      <c r="M53" s="621">
        <v>181.9</v>
      </c>
      <c r="N53" s="1328" t="s">
        <v>337</v>
      </c>
      <c r="O53" s="622">
        <v>26</v>
      </c>
      <c r="P53" s="622">
        <v>26</v>
      </c>
      <c r="Q53" s="623">
        <v>26</v>
      </c>
      <c r="R53" s="299"/>
      <c r="S53" s="299"/>
      <c r="T53" s="312"/>
      <c r="U53" s="299"/>
      <c r="V53" s="299"/>
      <c r="W53" s="299"/>
    </row>
    <row r="54" spans="1:23">
      <c r="A54" s="752"/>
      <c r="B54" s="379"/>
      <c r="C54" s="966"/>
      <c r="D54" s="968"/>
      <c r="E54" s="1322"/>
      <c r="F54" s="1325"/>
      <c r="G54" s="624" t="s">
        <v>338</v>
      </c>
      <c r="H54" s="748">
        <v>127.4</v>
      </c>
      <c r="I54" s="306">
        <v>127.4</v>
      </c>
      <c r="J54" s="332">
        <v>96.3</v>
      </c>
      <c r="K54" s="306">
        <v>0</v>
      </c>
      <c r="L54" s="332">
        <v>119.9</v>
      </c>
      <c r="M54" s="625">
        <v>119.9</v>
      </c>
      <c r="N54" s="1329"/>
      <c r="O54" s="626"/>
      <c r="P54" s="627"/>
      <c r="Q54" s="628"/>
      <c r="R54" s="299"/>
      <c r="S54" s="299"/>
      <c r="T54" s="312"/>
      <c r="U54" s="299"/>
      <c r="V54" s="299"/>
      <c r="W54" s="299"/>
    </row>
    <row r="55" spans="1:23">
      <c r="A55" s="752"/>
      <c r="B55" s="379"/>
      <c r="C55" s="966"/>
      <c r="D55" s="968"/>
      <c r="E55" s="1322"/>
      <c r="F55" s="1325"/>
      <c r="G55" s="629" t="s">
        <v>55</v>
      </c>
      <c r="H55" s="313">
        <v>0.2</v>
      </c>
      <c r="I55" s="313">
        <v>0.2</v>
      </c>
      <c r="J55" s="313">
        <v>0.2</v>
      </c>
      <c r="K55" s="313">
        <v>0</v>
      </c>
      <c r="L55" s="313">
        <v>0</v>
      </c>
      <c r="M55" s="313">
        <v>0</v>
      </c>
      <c r="N55" s="760"/>
      <c r="O55" s="626"/>
      <c r="P55" s="627"/>
      <c r="Q55" s="628"/>
      <c r="R55" s="299"/>
      <c r="S55" s="299"/>
      <c r="T55" s="312"/>
      <c r="U55" s="299"/>
      <c r="V55" s="299"/>
      <c r="W55" s="299"/>
    </row>
    <row r="56" spans="1:23">
      <c r="A56" s="752"/>
      <c r="B56" s="379"/>
      <c r="C56" s="966"/>
      <c r="D56" s="968"/>
      <c r="E56" s="1322"/>
      <c r="F56" s="1325"/>
      <c r="G56" s="630" t="s">
        <v>339</v>
      </c>
      <c r="H56" s="313">
        <v>43.2</v>
      </c>
      <c r="I56" s="313">
        <v>43.2</v>
      </c>
      <c r="J56" s="319">
        <v>25.4</v>
      </c>
      <c r="K56" s="313">
        <v>0</v>
      </c>
      <c r="L56" s="319">
        <v>43.2</v>
      </c>
      <c r="M56" s="314">
        <v>43.2</v>
      </c>
      <c r="N56" s="631"/>
      <c r="O56" s="626"/>
      <c r="P56" s="627"/>
      <c r="Q56" s="628"/>
      <c r="R56" s="299"/>
      <c r="S56" s="299"/>
      <c r="T56" s="312"/>
      <c r="U56" s="299"/>
      <c r="V56" s="299"/>
      <c r="W56" s="299"/>
    </row>
    <row r="57" spans="1:23">
      <c r="A57" s="752"/>
      <c r="B57" s="379"/>
      <c r="C57" s="966"/>
      <c r="D57" s="968"/>
      <c r="E57" s="1322"/>
      <c r="F57" s="1325"/>
      <c r="G57" s="632" t="s">
        <v>340</v>
      </c>
      <c r="H57" s="313">
        <v>65.2</v>
      </c>
      <c r="I57" s="313">
        <v>65.2</v>
      </c>
      <c r="J57" s="313">
        <v>43.8</v>
      </c>
      <c r="K57" s="313">
        <v>0</v>
      </c>
      <c r="L57" s="319">
        <v>65.2</v>
      </c>
      <c r="M57" s="314">
        <v>65.2</v>
      </c>
      <c r="N57" s="631"/>
      <c r="O57" s="626"/>
      <c r="P57" s="627"/>
      <c r="Q57" s="628"/>
      <c r="R57" s="299"/>
      <c r="S57" s="299"/>
      <c r="T57" s="312"/>
      <c r="U57" s="299"/>
      <c r="V57" s="299"/>
      <c r="W57" s="299"/>
    </row>
    <row r="58" spans="1:23">
      <c r="A58" s="752"/>
      <c r="B58" s="379"/>
      <c r="C58" s="967"/>
      <c r="D58" s="968"/>
      <c r="E58" s="1322"/>
      <c r="F58" s="1326"/>
      <c r="G58" s="630" t="s">
        <v>37</v>
      </c>
      <c r="H58" s="313">
        <v>202.3</v>
      </c>
      <c r="I58" s="313">
        <v>109.9</v>
      </c>
      <c r="J58" s="319">
        <v>30.7</v>
      </c>
      <c r="K58" s="313">
        <v>92.4</v>
      </c>
      <c r="L58" s="319">
        <v>142.1</v>
      </c>
      <c r="M58" s="319">
        <v>142.1</v>
      </c>
      <c r="N58" s="1333"/>
      <c r="O58" s="633"/>
      <c r="P58" s="634"/>
      <c r="Q58" s="635"/>
      <c r="R58" s="299"/>
      <c r="S58" s="299"/>
      <c r="T58" s="312"/>
      <c r="U58" s="299"/>
      <c r="V58" s="299"/>
      <c r="W58" s="299"/>
    </row>
    <row r="59" spans="1:23" ht="27.6" customHeight="1" thickBot="1">
      <c r="A59" s="636"/>
      <c r="B59" s="300"/>
      <c r="C59" s="944"/>
      <c r="D59" s="946"/>
      <c r="E59" s="1323"/>
      <c r="F59" s="1327"/>
      <c r="G59" s="637" t="s">
        <v>12</v>
      </c>
      <c r="H59" s="722">
        <f>H53+H54+H55+H56+H57+H58</f>
        <v>622.29999999999995</v>
      </c>
      <c r="I59" s="722">
        <f>I53+I54+I55+I56+I57+I58</f>
        <v>529.9</v>
      </c>
      <c r="J59" s="722">
        <f>J53+J54+J55+J56+J57+J58</f>
        <v>320.09999999999997</v>
      </c>
      <c r="K59" s="612">
        <f t="shared" ref="K59:M59" si="17">K53+K54+K56+K57+K58</f>
        <v>92.4</v>
      </c>
      <c r="L59" s="612">
        <f t="shared" si="17"/>
        <v>552.29999999999995</v>
      </c>
      <c r="M59" s="612">
        <f t="shared" si="17"/>
        <v>552.29999999999995</v>
      </c>
      <c r="N59" s="1334"/>
      <c r="O59" s="638"/>
      <c r="P59" s="639"/>
      <c r="Q59" s="640"/>
      <c r="R59" s="299"/>
      <c r="S59" s="299"/>
      <c r="T59" s="312"/>
      <c r="U59" s="299"/>
      <c r="V59" s="299"/>
      <c r="W59" s="299"/>
    </row>
    <row r="60" spans="1:23" ht="36" customHeight="1">
      <c r="A60" s="751" t="s">
        <v>13</v>
      </c>
      <c r="B60" s="378" t="s">
        <v>11</v>
      </c>
      <c r="C60" s="943" t="s">
        <v>13</v>
      </c>
      <c r="D60" s="945" t="s">
        <v>341</v>
      </c>
      <c r="E60" s="1321" t="s">
        <v>342</v>
      </c>
      <c r="F60" s="1324" t="s">
        <v>296</v>
      </c>
      <c r="G60" s="620" t="s">
        <v>297</v>
      </c>
      <c r="H60" s="333">
        <v>236</v>
      </c>
      <c r="I60" s="333">
        <v>236</v>
      </c>
      <c r="J60" s="641">
        <v>141.80000000000001</v>
      </c>
      <c r="K60" s="315">
        <v>0</v>
      </c>
      <c r="L60" s="333">
        <v>190.4</v>
      </c>
      <c r="M60" s="642">
        <v>190.4</v>
      </c>
      <c r="N60" s="759" t="s">
        <v>337</v>
      </c>
      <c r="O60" s="622">
        <v>56</v>
      </c>
      <c r="P60" s="622">
        <v>56</v>
      </c>
      <c r="Q60" s="623">
        <v>56</v>
      </c>
      <c r="R60" s="299"/>
      <c r="S60" s="299"/>
      <c r="T60" s="312"/>
      <c r="U60" s="299"/>
      <c r="V60" s="299"/>
      <c r="W60" s="299"/>
    </row>
    <row r="61" spans="1:23">
      <c r="A61" s="752"/>
      <c r="B61" s="379"/>
      <c r="C61" s="966"/>
      <c r="D61" s="968"/>
      <c r="E61" s="1322"/>
      <c r="F61" s="1325"/>
      <c r="G61" s="643" t="s">
        <v>339</v>
      </c>
      <c r="H61" s="313">
        <v>35</v>
      </c>
      <c r="I61" s="313">
        <v>34.9</v>
      </c>
      <c r="J61" s="319">
        <v>15.5</v>
      </c>
      <c r="K61" s="314">
        <v>0.1</v>
      </c>
      <c r="L61" s="313">
        <v>35</v>
      </c>
      <c r="M61" s="644">
        <v>35</v>
      </c>
      <c r="N61" s="631"/>
      <c r="O61" s="645"/>
      <c r="P61" s="646"/>
      <c r="Q61" s="647"/>
      <c r="R61" s="299"/>
      <c r="S61" s="299"/>
      <c r="T61" s="312"/>
      <c r="U61" s="299"/>
      <c r="V61" s="299"/>
      <c r="W61" s="299"/>
    </row>
    <row r="62" spans="1:23">
      <c r="A62" s="752"/>
      <c r="B62" s="379"/>
      <c r="C62" s="967"/>
      <c r="D62" s="968"/>
      <c r="E62" s="1322"/>
      <c r="F62" s="1326"/>
      <c r="G62" s="630" t="s">
        <v>37</v>
      </c>
      <c r="H62" s="313">
        <v>247.6</v>
      </c>
      <c r="I62" s="313">
        <v>174.4</v>
      </c>
      <c r="J62" s="319">
        <v>74.599999999999994</v>
      </c>
      <c r="K62" s="314">
        <v>73.2</v>
      </c>
      <c r="L62" s="313">
        <v>110.4</v>
      </c>
      <c r="M62" s="319">
        <v>110.4</v>
      </c>
      <c r="N62" s="1333"/>
      <c r="O62" s="633"/>
      <c r="P62" s="634"/>
      <c r="Q62" s="635"/>
      <c r="R62" s="299"/>
      <c r="S62" s="299"/>
      <c r="T62" s="312"/>
      <c r="U62" s="299"/>
      <c r="V62" s="299"/>
      <c r="W62" s="299"/>
    </row>
    <row r="63" spans="1:23" ht="13.8" thickBot="1">
      <c r="A63" s="636"/>
      <c r="B63" s="300"/>
      <c r="C63" s="944"/>
      <c r="D63" s="946"/>
      <c r="E63" s="1323"/>
      <c r="F63" s="1327"/>
      <c r="G63" s="637" t="s">
        <v>12</v>
      </c>
      <c r="H63" s="612">
        <f t="shared" ref="H63:M63" si="18">H60+H61+H62</f>
        <v>518.6</v>
      </c>
      <c r="I63" s="612">
        <f t="shared" si="18"/>
        <v>445.29999999999995</v>
      </c>
      <c r="J63" s="612">
        <f t="shared" si="18"/>
        <v>231.9</v>
      </c>
      <c r="K63" s="612">
        <f t="shared" si="18"/>
        <v>73.3</v>
      </c>
      <c r="L63" s="612">
        <f t="shared" si="18"/>
        <v>335.8</v>
      </c>
      <c r="M63" s="612">
        <f t="shared" si="18"/>
        <v>335.8</v>
      </c>
      <c r="N63" s="1334"/>
      <c r="O63" s="638"/>
      <c r="P63" s="639"/>
      <c r="Q63" s="640"/>
      <c r="R63" s="299"/>
      <c r="S63" s="299"/>
      <c r="T63" s="312"/>
      <c r="U63" s="299"/>
      <c r="V63" s="299"/>
      <c r="W63" s="299"/>
    </row>
    <row r="64" spans="1:23" ht="13.8" thickBot="1">
      <c r="A64" s="601" t="s">
        <v>13</v>
      </c>
      <c r="B64" s="300" t="s">
        <v>11</v>
      </c>
      <c r="C64" s="1270" t="s">
        <v>14</v>
      </c>
      <c r="D64" s="962"/>
      <c r="E64" s="962"/>
      <c r="F64" s="962"/>
      <c r="G64" s="1314"/>
      <c r="H64" s="724">
        <f t="shared" ref="H64:M64" si="19">H59+H63</f>
        <v>1140.9000000000001</v>
      </c>
      <c r="I64" s="724">
        <f t="shared" si="19"/>
        <v>975.19999999999993</v>
      </c>
      <c r="J64" s="724">
        <f t="shared" si="19"/>
        <v>552</v>
      </c>
      <c r="K64" s="648">
        <f t="shared" si="19"/>
        <v>165.7</v>
      </c>
      <c r="L64" s="648">
        <f t="shared" si="19"/>
        <v>888.09999999999991</v>
      </c>
      <c r="M64" s="648">
        <f t="shared" si="19"/>
        <v>888.09999999999991</v>
      </c>
      <c r="N64" s="648"/>
      <c r="O64" s="301"/>
      <c r="P64" s="301"/>
      <c r="Q64" s="301"/>
      <c r="R64" s="299"/>
      <c r="S64" s="299"/>
      <c r="T64" s="312"/>
      <c r="U64" s="299"/>
      <c r="V64" s="299"/>
      <c r="W64" s="299"/>
    </row>
    <row r="65" spans="1:23" ht="16.2" customHeight="1" thickBot="1">
      <c r="A65" s="290" t="s">
        <v>13</v>
      </c>
      <c r="B65" s="291" t="s">
        <v>13</v>
      </c>
      <c r="C65" s="1028" t="s">
        <v>343</v>
      </c>
      <c r="D65" s="1028"/>
      <c r="E65" s="1028"/>
      <c r="F65" s="1028"/>
      <c r="G65" s="1028"/>
      <c r="H65" s="1028"/>
      <c r="I65" s="1028"/>
      <c r="J65" s="1028"/>
      <c r="K65" s="1028"/>
      <c r="L65" s="1028"/>
      <c r="M65" s="1028"/>
      <c r="N65" s="1028"/>
      <c r="O65" s="1028"/>
      <c r="P65" s="1028"/>
      <c r="Q65" s="1029"/>
      <c r="R65" s="299"/>
      <c r="S65" s="299"/>
      <c r="T65" s="312"/>
      <c r="U65" s="299"/>
      <c r="V65" s="299"/>
      <c r="W65" s="299"/>
    </row>
    <row r="66" spans="1:23" ht="36" customHeight="1">
      <c r="A66" s="751" t="s">
        <v>13</v>
      </c>
      <c r="B66" s="378" t="s">
        <v>13</v>
      </c>
      <c r="C66" s="943" t="s">
        <v>11</v>
      </c>
      <c r="D66" s="1037" t="s">
        <v>344</v>
      </c>
      <c r="E66" s="1330" t="s">
        <v>345</v>
      </c>
      <c r="F66" s="763" t="s">
        <v>296</v>
      </c>
      <c r="G66" s="649" t="s">
        <v>297</v>
      </c>
      <c r="H66" s="424">
        <v>401.3</v>
      </c>
      <c r="I66" s="424">
        <v>401.3</v>
      </c>
      <c r="J66" s="725">
        <v>270.3</v>
      </c>
      <c r="K66" s="315">
        <v>0</v>
      </c>
      <c r="L66" s="333">
        <v>346.7</v>
      </c>
      <c r="M66" s="642">
        <v>346.7</v>
      </c>
      <c r="N66" s="759" t="s">
        <v>337</v>
      </c>
      <c r="O66" s="622">
        <v>355</v>
      </c>
      <c r="P66" s="622">
        <v>355</v>
      </c>
      <c r="Q66" s="623">
        <v>355</v>
      </c>
      <c r="R66" s="299"/>
      <c r="S66" s="299"/>
      <c r="T66" s="312"/>
      <c r="U66" s="299"/>
      <c r="V66" s="299"/>
      <c r="W66" s="299"/>
    </row>
    <row r="67" spans="1:23">
      <c r="A67" s="752"/>
      <c r="B67" s="379"/>
      <c r="C67" s="966"/>
      <c r="D67" s="1038"/>
      <c r="E67" s="1331"/>
      <c r="F67" s="650"/>
      <c r="G67" s="643" t="s">
        <v>339</v>
      </c>
      <c r="H67" s="313">
        <v>76</v>
      </c>
      <c r="I67" s="313">
        <v>74.400000000000006</v>
      </c>
      <c r="J67" s="319">
        <v>3.8</v>
      </c>
      <c r="K67" s="314">
        <v>1.6</v>
      </c>
      <c r="L67" s="313">
        <v>76</v>
      </c>
      <c r="M67" s="644">
        <v>76</v>
      </c>
      <c r="N67" s="631"/>
      <c r="O67" s="626"/>
      <c r="P67" s="627"/>
      <c r="Q67" s="628"/>
      <c r="R67" s="299"/>
      <c r="S67" s="299"/>
      <c r="T67" s="312"/>
      <c r="U67" s="299"/>
      <c r="V67" s="299"/>
      <c r="W67" s="299"/>
    </row>
    <row r="68" spans="1:23">
      <c r="A68" s="752"/>
      <c r="B68" s="379"/>
      <c r="C68" s="967"/>
      <c r="D68" s="1038"/>
      <c r="E68" s="1331"/>
      <c r="F68" s="651"/>
      <c r="G68" s="630" t="s">
        <v>37</v>
      </c>
      <c r="H68" s="313">
        <v>1338.8</v>
      </c>
      <c r="I68" s="313">
        <v>1227.5999999999999</v>
      </c>
      <c r="J68" s="319">
        <v>783.8</v>
      </c>
      <c r="K68" s="314">
        <v>111.2</v>
      </c>
      <c r="L68" s="313">
        <v>1232.5999999999999</v>
      </c>
      <c r="M68" s="319">
        <v>1232.5999999999999</v>
      </c>
      <c r="N68" s="1333"/>
      <c r="O68" s="633"/>
      <c r="P68" s="634"/>
      <c r="Q68" s="635"/>
      <c r="R68" s="299"/>
      <c r="S68" s="299"/>
      <c r="T68" s="312"/>
      <c r="U68" s="299"/>
      <c r="V68" s="299"/>
      <c r="W68" s="299"/>
    </row>
    <row r="69" spans="1:23">
      <c r="A69" s="752"/>
      <c r="B69" s="379"/>
      <c r="C69" s="967"/>
      <c r="D69" s="1038"/>
      <c r="E69" s="1331"/>
      <c r="F69" s="651"/>
      <c r="G69" s="624" t="s">
        <v>65</v>
      </c>
      <c r="H69" s="306">
        <v>34.6</v>
      </c>
      <c r="I69" s="306">
        <v>34.6</v>
      </c>
      <c r="J69" s="332">
        <v>19</v>
      </c>
      <c r="K69" s="316">
        <v>0</v>
      </c>
      <c r="L69" s="306">
        <v>34.6</v>
      </c>
      <c r="M69" s="625">
        <v>34.6</v>
      </c>
      <c r="N69" s="1333"/>
      <c r="O69" s="633"/>
      <c r="P69" s="634"/>
      <c r="Q69" s="635"/>
      <c r="R69" s="299"/>
      <c r="S69" s="299"/>
      <c r="T69" s="312"/>
      <c r="U69" s="299"/>
      <c r="V69" s="299"/>
      <c r="W69" s="299"/>
    </row>
    <row r="70" spans="1:23" ht="54.6" customHeight="1" thickBot="1">
      <c r="A70" s="636"/>
      <c r="B70" s="300"/>
      <c r="C70" s="944"/>
      <c r="D70" s="1039"/>
      <c r="E70" s="1332"/>
      <c r="F70" s="652"/>
      <c r="G70" s="637" t="s">
        <v>12</v>
      </c>
      <c r="H70" s="722">
        <f t="shared" ref="H70:M70" si="20">H66+H67+H68+H69</f>
        <v>1850.6999999999998</v>
      </c>
      <c r="I70" s="722">
        <f t="shared" si="20"/>
        <v>1737.8999999999999</v>
      </c>
      <c r="J70" s="722">
        <f t="shared" si="20"/>
        <v>1076.9000000000001</v>
      </c>
      <c r="K70" s="612">
        <f t="shared" si="20"/>
        <v>112.8</v>
      </c>
      <c r="L70" s="612">
        <f t="shared" si="20"/>
        <v>1689.8999999999999</v>
      </c>
      <c r="M70" s="612">
        <f t="shared" si="20"/>
        <v>1689.8999999999999</v>
      </c>
      <c r="N70" s="1334"/>
      <c r="O70" s="638"/>
      <c r="P70" s="639"/>
      <c r="Q70" s="640"/>
      <c r="R70" s="299"/>
      <c r="S70" s="299"/>
      <c r="T70" s="312"/>
      <c r="U70" s="299"/>
      <c r="V70" s="299"/>
      <c r="W70" s="299"/>
    </row>
    <row r="71" spans="1:23" ht="36" customHeight="1">
      <c r="A71" s="751" t="s">
        <v>13</v>
      </c>
      <c r="B71" s="378" t="s">
        <v>13</v>
      </c>
      <c r="C71" s="943" t="s">
        <v>36</v>
      </c>
      <c r="D71" s="1037" t="s">
        <v>346</v>
      </c>
      <c r="E71" s="1330" t="s">
        <v>39</v>
      </c>
      <c r="F71" s="763" t="s">
        <v>296</v>
      </c>
      <c r="G71" s="653" t="s">
        <v>297</v>
      </c>
      <c r="H71" s="336">
        <v>621.29999999999995</v>
      </c>
      <c r="I71" s="336">
        <v>621.29999999999995</v>
      </c>
      <c r="J71" s="309">
        <v>0</v>
      </c>
      <c r="K71" s="654">
        <v>0</v>
      </c>
      <c r="L71" s="655">
        <v>490.1</v>
      </c>
      <c r="M71" s="654">
        <v>521.6</v>
      </c>
      <c r="N71" s="759" t="s">
        <v>337</v>
      </c>
      <c r="O71" s="622">
        <v>315</v>
      </c>
      <c r="P71" s="622">
        <v>330</v>
      </c>
      <c r="Q71" s="623">
        <v>345</v>
      </c>
      <c r="R71" s="299"/>
      <c r="S71" s="299"/>
      <c r="T71" s="312"/>
      <c r="U71" s="299"/>
      <c r="V71" s="299"/>
      <c r="W71" s="299"/>
    </row>
    <row r="72" spans="1:23">
      <c r="A72" s="752"/>
      <c r="B72" s="379"/>
      <c r="C72" s="967"/>
      <c r="D72" s="1038"/>
      <c r="E72" s="1331"/>
      <c r="F72" s="651"/>
      <c r="G72" s="656" t="s">
        <v>37</v>
      </c>
      <c r="H72" s="351">
        <v>637.4</v>
      </c>
      <c r="I72" s="358">
        <v>637.4</v>
      </c>
      <c r="J72" s="332">
        <v>0</v>
      </c>
      <c r="K72" s="316">
        <v>0</v>
      </c>
      <c r="L72" s="657">
        <v>617.4</v>
      </c>
      <c r="M72" s="658">
        <v>617.4</v>
      </c>
      <c r="N72" s="1333"/>
      <c r="O72" s="633"/>
      <c r="P72" s="634"/>
      <c r="Q72" s="635"/>
      <c r="R72" s="299"/>
      <c r="S72" s="299"/>
      <c r="T72" s="312"/>
      <c r="U72" s="299"/>
      <c r="V72" s="299"/>
      <c r="W72" s="299"/>
    </row>
    <row r="73" spans="1:23" ht="33" customHeight="1" thickBot="1">
      <c r="A73" s="659"/>
      <c r="B73" s="334"/>
      <c r="C73" s="1254"/>
      <c r="D73" s="1337"/>
      <c r="E73" s="1338"/>
      <c r="F73" s="660"/>
      <c r="G73" s="661" t="s">
        <v>12</v>
      </c>
      <c r="H73" s="726">
        <f>H71+H72</f>
        <v>1258.6999999999998</v>
      </c>
      <c r="I73" s="726">
        <f t="shared" ref="I73:M73" si="21">I71+I72</f>
        <v>1258.6999999999998</v>
      </c>
      <c r="J73" s="662">
        <f t="shared" si="21"/>
        <v>0</v>
      </c>
      <c r="K73" s="662">
        <f t="shared" si="21"/>
        <v>0</v>
      </c>
      <c r="L73" s="662">
        <f t="shared" si="21"/>
        <v>1107.5</v>
      </c>
      <c r="M73" s="662">
        <f t="shared" si="21"/>
        <v>1139</v>
      </c>
      <c r="N73" s="1339"/>
      <c r="O73" s="663"/>
      <c r="P73" s="664"/>
      <c r="Q73" s="665"/>
      <c r="R73" s="299"/>
      <c r="S73" s="299"/>
      <c r="T73" s="312"/>
      <c r="U73" s="299"/>
      <c r="V73" s="299"/>
      <c r="W73" s="299"/>
    </row>
    <row r="74" spans="1:23" ht="38.4" customHeight="1">
      <c r="A74" s="666" t="s">
        <v>13</v>
      </c>
      <c r="B74" s="379" t="s">
        <v>13</v>
      </c>
      <c r="C74" s="1011" t="s">
        <v>57</v>
      </c>
      <c r="D74" s="761" t="s">
        <v>347</v>
      </c>
      <c r="E74" s="762" t="s">
        <v>39</v>
      </c>
      <c r="F74" s="667" t="s">
        <v>322</v>
      </c>
      <c r="G74" s="668" t="s">
        <v>55</v>
      </c>
      <c r="H74" s="669">
        <v>18.899999999999999</v>
      </c>
      <c r="I74" s="670">
        <v>18.899999999999999</v>
      </c>
      <c r="J74" s="670">
        <v>12.2</v>
      </c>
      <c r="K74" s="670">
        <v>0</v>
      </c>
      <c r="L74" s="670">
        <v>18.899999999999999</v>
      </c>
      <c r="M74" s="670">
        <v>18.899999999999999</v>
      </c>
      <c r="N74" s="671" t="s">
        <v>348</v>
      </c>
      <c r="O74" s="672">
        <v>1</v>
      </c>
      <c r="P74" s="634">
        <v>1</v>
      </c>
      <c r="Q74" s="635">
        <v>1</v>
      </c>
      <c r="R74" s="299"/>
      <c r="S74" s="299"/>
      <c r="T74" s="312"/>
      <c r="U74" s="299"/>
      <c r="V74" s="299"/>
      <c r="W74" s="299"/>
    </row>
    <row r="75" spans="1:23" ht="22.2" customHeight="1" thickBot="1">
      <c r="A75" s="673"/>
      <c r="B75" s="379"/>
      <c r="C75" s="1000"/>
      <c r="D75" s="761"/>
      <c r="E75" s="762"/>
      <c r="F75" s="651"/>
      <c r="G75" s="674" t="s">
        <v>12</v>
      </c>
      <c r="H75" s="675">
        <f t="shared" ref="H75:M75" si="22">SUM(H74)</f>
        <v>18.899999999999999</v>
      </c>
      <c r="I75" s="675">
        <f t="shared" si="22"/>
        <v>18.899999999999999</v>
      </c>
      <c r="J75" s="675">
        <f t="shared" si="22"/>
        <v>12.2</v>
      </c>
      <c r="K75" s="675">
        <f t="shared" si="22"/>
        <v>0</v>
      </c>
      <c r="L75" s="675">
        <f t="shared" si="22"/>
        <v>18.899999999999999</v>
      </c>
      <c r="M75" s="675">
        <f t="shared" si="22"/>
        <v>18.899999999999999</v>
      </c>
      <c r="N75" s="676"/>
      <c r="O75" s="633"/>
      <c r="P75" s="634"/>
      <c r="Q75" s="635"/>
      <c r="R75" s="299"/>
      <c r="S75" s="299"/>
      <c r="T75" s="312"/>
      <c r="U75" s="299"/>
      <c r="V75" s="299"/>
      <c r="W75" s="299"/>
    </row>
    <row r="76" spans="1:23" ht="13.8" thickBot="1">
      <c r="A76" s="296" t="s">
        <v>13</v>
      </c>
      <c r="B76" s="292" t="s">
        <v>13</v>
      </c>
      <c r="C76" s="960" t="s">
        <v>14</v>
      </c>
      <c r="D76" s="961"/>
      <c r="E76" s="961"/>
      <c r="F76" s="961"/>
      <c r="G76" s="963"/>
      <c r="H76" s="721">
        <f t="shared" ref="H76:M76" si="23">H70+H73+H75</f>
        <v>3128.2999999999997</v>
      </c>
      <c r="I76" s="721">
        <f t="shared" si="23"/>
        <v>3015.4999999999995</v>
      </c>
      <c r="J76" s="721">
        <f t="shared" si="23"/>
        <v>1089.1000000000001</v>
      </c>
      <c r="K76" s="617">
        <f t="shared" si="23"/>
        <v>112.8</v>
      </c>
      <c r="L76" s="617">
        <f t="shared" si="23"/>
        <v>2816.2999999999997</v>
      </c>
      <c r="M76" s="617">
        <f t="shared" si="23"/>
        <v>2847.7999999999997</v>
      </c>
      <c r="N76" s="293"/>
      <c r="O76" s="294"/>
      <c r="P76" s="294"/>
      <c r="Q76" s="677"/>
      <c r="R76" s="299"/>
      <c r="S76" s="299"/>
      <c r="T76" s="312"/>
      <c r="U76" s="299"/>
      <c r="V76" s="299"/>
      <c r="W76" s="299"/>
    </row>
    <row r="77" spans="1:23" ht="13.8" customHeight="1" thickBot="1">
      <c r="A77" s="753" t="s">
        <v>13</v>
      </c>
      <c r="B77" s="755" t="s">
        <v>35</v>
      </c>
      <c r="C77" s="1335" t="s">
        <v>347</v>
      </c>
      <c r="D77" s="1335"/>
      <c r="E77" s="1335"/>
      <c r="F77" s="1335"/>
      <c r="G77" s="1335"/>
      <c r="H77" s="1335"/>
      <c r="I77" s="1335"/>
      <c r="J77" s="1335"/>
      <c r="K77" s="1335"/>
      <c r="L77" s="1335"/>
      <c r="M77" s="1335"/>
      <c r="N77" s="1335"/>
      <c r="O77" s="1335"/>
      <c r="P77" s="1335"/>
      <c r="Q77" s="1336"/>
      <c r="R77" s="299"/>
      <c r="S77" s="299"/>
      <c r="T77" s="312"/>
      <c r="U77" s="299"/>
      <c r="V77" s="299"/>
      <c r="W77" s="299"/>
    </row>
    <row r="78" spans="1:23" ht="13.2" customHeight="1">
      <c r="A78" s="1317" t="s">
        <v>13</v>
      </c>
      <c r="B78" s="1319" t="s">
        <v>35</v>
      </c>
      <c r="C78" s="1011" t="s">
        <v>11</v>
      </c>
      <c r="D78" s="1171" t="s">
        <v>349</v>
      </c>
      <c r="E78" s="992" t="s">
        <v>39</v>
      </c>
      <c r="F78" s="1020" t="s">
        <v>296</v>
      </c>
      <c r="G78" s="552" t="s">
        <v>37</v>
      </c>
      <c r="H78" s="307">
        <v>4.5</v>
      </c>
      <c r="I78" s="304">
        <v>4.5</v>
      </c>
      <c r="J78" s="309">
        <v>0</v>
      </c>
      <c r="K78" s="308">
        <v>0</v>
      </c>
      <c r="L78" s="592">
        <v>4.5</v>
      </c>
      <c r="M78" s="305">
        <v>4.5</v>
      </c>
      <c r="N78" s="1308" t="s">
        <v>350</v>
      </c>
      <c r="O78" s="593" t="s">
        <v>351</v>
      </c>
      <c r="P78" s="594" t="s">
        <v>351</v>
      </c>
      <c r="Q78" s="595" t="s">
        <v>351</v>
      </c>
      <c r="R78" s="299"/>
      <c r="S78" s="299"/>
      <c r="T78" s="312"/>
      <c r="U78" s="299"/>
      <c r="V78" s="299"/>
      <c r="W78" s="299"/>
    </row>
    <row r="79" spans="1:23" ht="27" customHeight="1" thickBot="1">
      <c r="A79" s="1318"/>
      <c r="B79" s="1320"/>
      <c r="C79" s="1012"/>
      <c r="D79" s="1172"/>
      <c r="E79" s="948"/>
      <c r="F79" s="1022"/>
      <c r="G79" s="596" t="s">
        <v>12</v>
      </c>
      <c r="H79" s="597">
        <f>H78</f>
        <v>4.5</v>
      </c>
      <c r="I79" s="597">
        <f t="shared" ref="I79:M79" si="24">I78</f>
        <v>4.5</v>
      </c>
      <c r="J79" s="597">
        <f t="shared" si="24"/>
        <v>0</v>
      </c>
      <c r="K79" s="597">
        <f t="shared" si="24"/>
        <v>0</v>
      </c>
      <c r="L79" s="597">
        <f t="shared" si="24"/>
        <v>4.5</v>
      </c>
      <c r="M79" s="597">
        <f t="shared" si="24"/>
        <v>4.5</v>
      </c>
      <c r="N79" s="1309"/>
      <c r="O79" s="608"/>
      <c r="P79" s="608"/>
      <c r="Q79" s="609"/>
      <c r="R79" s="299"/>
      <c r="S79" s="299"/>
      <c r="T79" s="312"/>
      <c r="U79" s="299"/>
      <c r="V79" s="299"/>
      <c r="W79" s="299"/>
    </row>
    <row r="80" spans="1:23">
      <c r="A80" s="1317" t="s">
        <v>13</v>
      </c>
      <c r="B80" s="1319" t="s">
        <v>35</v>
      </c>
      <c r="C80" s="1011" t="s">
        <v>13</v>
      </c>
      <c r="D80" s="1171" t="s">
        <v>352</v>
      </c>
      <c r="E80" s="1020" t="s">
        <v>39</v>
      </c>
      <c r="F80" s="1020" t="s">
        <v>322</v>
      </c>
      <c r="G80" s="552" t="s">
        <v>37</v>
      </c>
      <c r="H80" s="307">
        <v>3</v>
      </c>
      <c r="I80" s="304">
        <v>3</v>
      </c>
      <c r="J80" s="309">
        <v>0</v>
      </c>
      <c r="K80" s="308">
        <v>0</v>
      </c>
      <c r="L80" s="592">
        <v>3</v>
      </c>
      <c r="M80" s="305">
        <v>3</v>
      </c>
      <c r="N80" s="1308" t="s">
        <v>353</v>
      </c>
      <c r="O80" s="593" t="s">
        <v>351</v>
      </c>
      <c r="P80" s="594" t="s">
        <v>351</v>
      </c>
      <c r="Q80" s="595" t="s">
        <v>351</v>
      </c>
      <c r="R80" s="299"/>
      <c r="S80" s="299"/>
      <c r="T80" s="312"/>
      <c r="U80" s="299"/>
      <c r="V80" s="299"/>
      <c r="W80" s="299"/>
    </row>
    <row r="81" spans="1:23" ht="13.8" thickBot="1">
      <c r="A81" s="1318"/>
      <c r="B81" s="1320"/>
      <c r="C81" s="1012"/>
      <c r="D81" s="1172"/>
      <c r="E81" s="1022"/>
      <c r="F81" s="1022"/>
      <c r="G81" s="596" t="s">
        <v>12</v>
      </c>
      <c r="H81" s="597">
        <f>H80*1</f>
        <v>3</v>
      </c>
      <c r="I81" s="597">
        <f t="shared" ref="I81:M81" si="25">I80*1</f>
        <v>3</v>
      </c>
      <c r="J81" s="597">
        <f t="shared" si="25"/>
        <v>0</v>
      </c>
      <c r="K81" s="597">
        <f t="shared" si="25"/>
        <v>0</v>
      </c>
      <c r="L81" s="597">
        <f t="shared" si="25"/>
        <v>3</v>
      </c>
      <c r="M81" s="597">
        <f t="shared" si="25"/>
        <v>3</v>
      </c>
      <c r="N81" s="1309"/>
      <c r="O81" s="608"/>
      <c r="P81" s="608"/>
      <c r="Q81" s="609"/>
      <c r="R81" s="299"/>
      <c r="S81" s="299"/>
      <c r="T81" s="312"/>
      <c r="U81" s="299"/>
      <c r="V81" s="299"/>
      <c r="W81" s="299"/>
    </row>
    <row r="82" spans="1:23" ht="13.2" customHeight="1">
      <c r="A82" s="1317" t="s">
        <v>13</v>
      </c>
      <c r="B82" s="1319" t="s">
        <v>35</v>
      </c>
      <c r="C82" s="1011" t="s">
        <v>35</v>
      </c>
      <c r="D82" s="1171" t="s">
        <v>354</v>
      </c>
      <c r="E82" s="1020" t="s">
        <v>39</v>
      </c>
      <c r="F82" s="1020" t="s">
        <v>296</v>
      </c>
      <c r="G82" s="552" t="s">
        <v>55</v>
      </c>
      <c r="H82" s="337">
        <v>2.1</v>
      </c>
      <c r="I82" s="336">
        <v>2.1</v>
      </c>
      <c r="J82" s="309">
        <v>0</v>
      </c>
      <c r="K82" s="308">
        <v>0</v>
      </c>
      <c r="L82" s="592">
        <v>0</v>
      </c>
      <c r="M82" s="305">
        <v>0</v>
      </c>
      <c r="N82" s="1308" t="s">
        <v>350</v>
      </c>
      <c r="O82" s="593">
        <v>32</v>
      </c>
      <c r="P82" s="594" t="s">
        <v>64</v>
      </c>
      <c r="Q82" s="595" t="s">
        <v>64</v>
      </c>
      <c r="R82" s="299"/>
      <c r="S82" s="299"/>
      <c r="T82" s="312"/>
      <c r="U82" s="299"/>
      <c r="V82" s="299"/>
      <c r="W82" s="299"/>
    </row>
    <row r="83" spans="1:23" ht="13.8" thickBot="1">
      <c r="A83" s="1318"/>
      <c r="B83" s="1320"/>
      <c r="C83" s="1012"/>
      <c r="D83" s="1172"/>
      <c r="E83" s="1022"/>
      <c r="F83" s="1022"/>
      <c r="G83" s="596" t="s">
        <v>12</v>
      </c>
      <c r="H83" s="720">
        <f>H82*1</f>
        <v>2.1</v>
      </c>
      <c r="I83" s="720">
        <f t="shared" ref="I83:M83" si="26">I82*1</f>
        <v>2.1</v>
      </c>
      <c r="J83" s="597">
        <f t="shared" si="26"/>
        <v>0</v>
      </c>
      <c r="K83" s="597">
        <f t="shared" si="26"/>
        <v>0</v>
      </c>
      <c r="L83" s="597">
        <f t="shared" si="26"/>
        <v>0</v>
      </c>
      <c r="M83" s="597">
        <f t="shared" si="26"/>
        <v>0</v>
      </c>
      <c r="N83" s="1309"/>
      <c r="O83" s="608"/>
      <c r="P83" s="608"/>
      <c r="Q83" s="609"/>
      <c r="R83" s="299"/>
      <c r="S83" s="299"/>
      <c r="T83" s="312"/>
      <c r="U83" s="299"/>
      <c r="V83" s="299"/>
      <c r="W83" s="299"/>
    </row>
    <row r="84" spans="1:23" ht="13.8" thickBot="1">
      <c r="A84" s="601" t="s">
        <v>13</v>
      </c>
      <c r="B84" s="300" t="s">
        <v>35</v>
      </c>
      <c r="C84" s="1270" t="s">
        <v>14</v>
      </c>
      <c r="D84" s="962"/>
      <c r="E84" s="962"/>
      <c r="F84" s="962"/>
      <c r="G84" s="1314"/>
      <c r="H84" s="727">
        <f>H79+H81+H83</f>
        <v>9.6</v>
      </c>
      <c r="I84" s="727">
        <f t="shared" ref="I84:M84" si="27">I79+I81+I83</f>
        <v>9.6</v>
      </c>
      <c r="J84" s="678">
        <f t="shared" si="27"/>
        <v>0</v>
      </c>
      <c r="K84" s="678">
        <f t="shared" si="27"/>
        <v>0</v>
      </c>
      <c r="L84" s="678">
        <f t="shared" si="27"/>
        <v>7.5</v>
      </c>
      <c r="M84" s="678">
        <f t="shared" si="27"/>
        <v>7.5</v>
      </c>
      <c r="N84" s="679"/>
      <c r="O84" s="680"/>
      <c r="P84" s="680"/>
      <c r="Q84" s="681"/>
      <c r="R84" s="299"/>
      <c r="S84" s="299"/>
      <c r="T84" s="312"/>
      <c r="U84" s="299"/>
      <c r="V84" s="299"/>
      <c r="W84" s="299"/>
    </row>
    <row r="85" spans="1:23" ht="13.8" thickBot="1">
      <c r="A85" s="290" t="s">
        <v>13</v>
      </c>
      <c r="B85" s="933" t="s">
        <v>58</v>
      </c>
      <c r="C85" s="934"/>
      <c r="D85" s="934"/>
      <c r="E85" s="934"/>
      <c r="F85" s="934"/>
      <c r="G85" s="1340"/>
      <c r="H85" s="723">
        <f>SUM(H64,H76,H84)</f>
        <v>4278.8</v>
      </c>
      <c r="I85" s="723">
        <f>SUM(I64,I76,I84)</f>
        <v>4000.2999999999993</v>
      </c>
      <c r="J85" s="723">
        <f>SUM(J64,J76,J84)</f>
        <v>1641.1000000000001</v>
      </c>
      <c r="K85" s="618">
        <f>SUM(K64,K76,K84)</f>
        <v>278.5</v>
      </c>
      <c r="L85" s="618">
        <f>L64+L76+L83+L84</f>
        <v>3711.8999999999996</v>
      </c>
      <c r="M85" s="618">
        <f>M64+M76+M83+M84</f>
        <v>3743.3999999999996</v>
      </c>
      <c r="N85" s="619"/>
      <c r="O85" s="297"/>
      <c r="P85" s="297"/>
      <c r="Q85" s="298"/>
      <c r="R85" s="299"/>
      <c r="S85" s="299"/>
      <c r="T85" s="312"/>
      <c r="U85" s="299"/>
      <c r="V85" s="299"/>
      <c r="W85" s="299"/>
    </row>
    <row r="86" spans="1:23" ht="13.8" thickBot="1">
      <c r="A86" s="289" t="s">
        <v>35</v>
      </c>
      <c r="B86" s="1341"/>
      <c r="C86" s="1026"/>
      <c r="D86" s="1026"/>
      <c r="E86" s="1026"/>
      <c r="F86" s="1026"/>
      <c r="G86" s="1026"/>
      <c r="H86" s="1026"/>
      <c r="I86" s="1026"/>
      <c r="J86" s="1026"/>
      <c r="K86" s="1026"/>
      <c r="L86" s="1026"/>
      <c r="M86" s="1026"/>
      <c r="N86" s="1026"/>
      <c r="O86" s="1026"/>
      <c r="P86" s="1026"/>
      <c r="Q86" s="1027"/>
      <c r="R86" s="299"/>
      <c r="S86" s="299"/>
      <c r="T86" s="312"/>
      <c r="U86" s="299"/>
      <c r="V86" s="299"/>
      <c r="W86" s="299"/>
    </row>
    <row r="87" spans="1:23" ht="37.799999999999997" customHeight="1" thickBot="1">
      <c r="A87" s="290" t="s">
        <v>35</v>
      </c>
      <c r="B87" s="291" t="s">
        <v>11</v>
      </c>
      <c r="C87" s="1342" t="s">
        <v>355</v>
      </c>
      <c r="D87" s="956"/>
      <c r="E87" s="956"/>
      <c r="F87" s="956"/>
      <c r="G87" s="956"/>
      <c r="H87" s="956"/>
      <c r="I87" s="956"/>
      <c r="J87" s="956"/>
      <c r="K87" s="956"/>
      <c r="L87" s="956"/>
      <c r="M87" s="956"/>
      <c r="N87" s="956"/>
      <c r="O87" s="956"/>
      <c r="P87" s="956"/>
      <c r="Q87" s="957"/>
      <c r="R87" s="299"/>
      <c r="S87" s="299"/>
      <c r="T87" s="312"/>
      <c r="U87" s="299"/>
      <c r="V87" s="299"/>
      <c r="W87" s="299"/>
    </row>
    <row r="88" spans="1:23" ht="13.2" customHeight="1">
      <c r="A88" s="751" t="s">
        <v>35</v>
      </c>
      <c r="B88" s="378" t="s">
        <v>11</v>
      </c>
      <c r="C88" s="943" t="s">
        <v>11</v>
      </c>
      <c r="D88" s="945" t="s">
        <v>356</v>
      </c>
      <c r="E88" s="1321" t="s">
        <v>39</v>
      </c>
      <c r="F88" s="1289" t="s">
        <v>357</v>
      </c>
      <c r="G88" s="682" t="s">
        <v>55</v>
      </c>
      <c r="H88" s="338">
        <v>41.4</v>
      </c>
      <c r="I88" s="336">
        <v>41.4</v>
      </c>
      <c r="J88" s="309">
        <v>0</v>
      </c>
      <c r="K88" s="654">
        <v>0</v>
      </c>
      <c r="L88" s="304">
        <v>0</v>
      </c>
      <c r="M88" s="309">
        <v>0</v>
      </c>
      <c r="N88" s="1343" t="s">
        <v>358</v>
      </c>
      <c r="O88" s="622">
        <v>20</v>
      </c>
      <c r="P88" s="622">
        <v>20</v>
      </c>
      <c r="Q88" s="623">
        <v>20</v>
      </c>
      <c r="R88" s="299"/>
      <c r="S88" s="299"/>
      <c r="T88" s="312"/>
      <c r="U88" s="299"/>
      <c r="V88" s="299"/>
      <c r="W88" s="299"/>
    </row>
    <row r="89" spans="1:23">
      <c r="A89" s="752"/>
      <c r="B89" s="379"/>
      <c r="C89" s="967"/>
      <c r="D89" s="968"/>
      <c r="E89" s="1322"/>
      <c r="F89" s="967"/>
      <c r="G89" s="629" t="s">
        <v>37</v>
      </c>
      <c r="H89" s="332">
        <v>100</v>
      </c>
      <c r="I89" s="358">
        <v>66.400000000000006</v>
      </c>
      <c r="J89" s="332">
        <v>0</v>
      </c>
      <c r="K89" s="888">
        <v>33.6</v>
      </c>
      <c r="L89" s="306">
        <v>100</v>
      </c>
      <c r="M89" s="306">
        <v>100</v>
      </c>
      <c r="N89" s="1344"/>
      <c r="O89" s="633"/>
      <c r="P89" s="634"/>
      <c r="Q89" s="635"/>
      <c r="R89" s="299"/>
      <c r="S89" s="299"/>
      <c r="T89" s="312"/>
      <c r="U89" s="299"/>
      <c r="V89" s="299"/>
      <c r="W89" s="299"/>
    </row>
    <row r="90" spans="1:23" ht="13.8" thickBot="1">
      <c r="A90" s="636"/>
      <c r="B90" s="300"/>
      <c r="C90" s="944"/>
      <c r="D90" s="946"/>
      <c r="E90" s="1323"/>
      <c r="F90" s="944"/>
      <c r="G90" s="683" t="s">
        <v>12</v>
      </c>
      <c r="H90" s="728">
        <f t="shared" ref="H90:M90" si="28">H89+H88</f>
        <v>141.4</v>
      </c>
      <c r="I90" s="728">
        <f t="shared" si="28"/>
        <v>107.80000000000001</v>
      </c>
      <c r="J90" s="613">
        <f t="shared" si="28"/>
        <v>0</v>
      </c>
      <c r="K90" s="728">
        <f t="shared" si="28"/>
        <v>33.6</v>
      </c>
      <c r="L90" s="613">
        <f t="shared" si="28"/>
        <v>100</v>
      </c>
      <c r="M90" s="613">
        <f t="shared" si="28"/>
        <v>100</v>
      </c>
      <c r="N90" s="1345"/>
      <c r="O90" s="638"/>
      <c r="P90" s="639"/>
      <c r="Q90" s="640"/>
      <c r="R90" s="299"/>
      <c r="S90" s="299"/>
      <c r="T90" s="312"/>
      <c r="U90" s="299"/>
      <c r="V90" s="299"/>
      <c r="W90" s="299"/>
    </row>
    <row r="91" spans="1:23" ht="13.2" customHeight="1">
      <c r="A91" s="751" t="s">
        <v>35</v>
      </c>
      <c r="B91" s="378" t="s">
        <v>11</v>
      </c>
      <c r="C91" s="943" t="s">
        <v>13</v>
      </c>
      <c r="D91" s="945" t="s">
        <v>359</v>
      </c>
      <c r="E91" s="1321" t="s">
        <v>39</v>
      </c>
      <c r="F91" s="1289" t="s">
        <v>357</v>
      </c>
      <c r="G91" s="684" t="s">
        <v>37</v>
      </c>
      <c r="H91" s="304">
        <v>27.6</v>
      </c>
      <c r="I91" s="304">
        <v>27.6</v>
      </c>
      <c r="J91" s="309">
        <v>0</v>
      </c>
      <c r="K91" s="654">
        <v>0</v>
      </c>
      <c r="L91" s="304">
        <v>27.6</v>
      </c>
      <c r="M91" s="654">
        <v>27.6</v>
      </c>
      <c r="N91" s="1328" t="s">
        <v>360</v>
      </c>
      <c r="O91" s="622">
        <v>16</v>
      </c>
      <c r="P91" s="622">
        <v>16</v>
      </c>
      <c r="Q91" s="623">
        <v>16</v>
      </c>
      <c r="R91" s="299"/>
      <c r="S91" s="299"/>
      <c r="T91" s="312"/>
      <c r="U91" s="299"/>
      <c r="V91" s="299"/>
      <c r="W91" s="299"/>
    </row>
    <row r="92" spans="1:23">
      <c r="A92" s="752"/>
      <c r="B92" s="379"/>
      <c r="C92" s="966"/>
      <c r="D92" s="968"/>
      <c r="E92" s="1322"/>
      <c r="F92" s="1325"/>
      <c r="G92" s="630" t="s">
        <v>55</v>
      </c>
      <c r="H92" s="313">
        <v>151.6</v>
      </c>
      <c r="I92" s="313">
        <v>151.6</v>
      </c>
      <c r="J92" s="313">
        <v>0</v>
      </c>
      <c r="K92" s="314">
        <v>0</v>
      </c>
      <c r="L92" s="313">
        <v>137.6</v>
      </c>
      <c r="M92" s="314">
        <v>137.6</v>
      </c>
      <c r="N92" s="1329"/>
      <c r="O92" s="626"/>
      <c r="P92" s="627"/>
      <c r="Q92" s="628"/>
      <c r="R92" s="299"/>
      <c r="S92" s="299"/>
      <c r="T92" s="312"/>
      <c r="U92" s="299"/>
      <c r="V92" s="299"/>
      <c r="W92" s="299"/>
    </row>
    <row r="93" spans="1:23">
      <c r="A93" s="752"/>
      <c r="B93" s="379"/>
      <c r="C93" s="967"/>
      <c r="D93" s="968"/>
      <c r="E93" s="1322"/>
      <c r="F93" s="967"/>
      <c r="G93" s="630" t="s">
        <v>55</v>
      </c>
      <c r="H93" s="313">
        <v>6.9</v>
      </c>
      <c r="I93" s="313">
        <v>6.9</v>
      </c>
      <c r="J93" s="313">
        <v>0</v>
      </c>
      <c r="K93" s="314">
        <v>0</v>
      </c>
      <c r="L93" s="313">
        <v>6.9</v>
      </c>
      <c r="M93" s="314">
        <v>6.9</v>
      </c>
      <c r="N93" s="1333"/>
      <c r="O93" s="633"/>
      <c r="P93" s="634"/>
      <c r="Q93" s="635"/>
      <c r="R93" s="299"/>
      <c r="S93" s="299"/>
      <c r="T93" s="312"/>
      <c r="U93" s="299"/>
      <c r="V93" s="299"/>
      <c r="W93" s="299"/>
    </row>
    <row r="94" spans="1:23" ht="13.8" thickBot="1">
      <c r="A94" s="636"/>
      <c r="B94" s="300"/>
      <c r="C94" s="944"/>
      <c r="D94" s="946"/>
      <c r="E94" s="1323"/>
      <c r="F94" s="944"/>
      <c r="G94" s="637" t="s">
        <v>12</v>
      </c>
      <c r="H94" s="612">
        <f>H91+H92+H93</f>
        <v>186.1</v>
      </c>
      <c r="I94" s="612">
        <f t="shared" ref="I94:M94" si="29">I91+I92+I93</f>
        <v>186.1</v>
      </c>
      <c r="J94" s="612">
        <f t="shared" si="29"/>
        <v>0</v>
      </c>
      <c r="K94" s="612">
        <f t="shared" si="29"/>
        <v>0</v>
      </c>
      <c r="L94" s="612">
        <f t="shared" si="29"/>
        <v>172.1</v>
      </c>
      <c r="M94" s="612">
        <f t="shared" si="29"/>
        <v>172.1</v>
      </c>
      <c r="N94" s="1334"/>
      <c r="O94" s="638"/>
      <c r="P94" s="639"/>
      <c r="Q94" s="640"/>
      <c r="R94" s="299"/>
      <c r="S94" s="299"/>
      <c r="T94" s="312"/>
      <c r="U94" s="299"/>
      <c r="V94" s="299"/>
      <c r="W94" s="299"/>
    </row>
    <row r="95" spans="1:23" ht="13.2" customHeight="1">
      <c r="A95" s="751" t="s">
        <v>35</v>
      </c>
      <c r="B95" s="378" t="s">
        <v>11</v>
      </c>
      <c r="C95" s="943" t="s">
        <v>35</v>
      </c>
      <c r="D95" s="945" t="s">
        <v>361</v>
      </c>
      <c r="E95" s="1321" t="s">
        <v>39</v>
      </c>
      <c r="F95" s="1289" t="s">
        <v>357</v>
      </c>
      <c r="G95" s="682" t="s">
        <v>55</v>
      </c>
      <c r="H95" s="309">
        <v>26.3</v>
      </c>
      <c r="I95" s="304">
        <v>26.3</v>
      </c>
      <c r="J95" s="309">
        <v>0</v>
      </c>
      <c r="K95" s="654">
        <v>0</v>
      </c>
      <c r="L95" s="304">
        <v>0</v>
      </c>
      <c r="M95" s="309">
        <v>0</v>
      </c>
      <c r="N95" s="1343" t="s">
        <v>358</v>
      </c>
      <c r="O95" s="685"/>
      <c r="P95" s="685"/>
      <c r="Q95" s="686"/>
      <c r="R95" s="299"/>
      <c r="S95" s="299"/>
      <c r="T95" s="312"/>
      <c r="U95" s="299"/>
      <c r="V95" s="299"/>
      <c r="W95" s="299"/>
    </row>
    <row r="96" spans="1:23" ht="13.8" thickBot="1">
      <c r="A96" s="636"/>
      <c r="B96" s="300"/>
      <c r="C96" s="944"/>
      <c r="D96" s="946"/>
      <c r="E96" s="1323"/>
      <c r="F96" s="944"/>
      <c r="G96" s="683" t="s">
        <v>12</v>
      </c>
      <c r="H96" s="613">
        <f>SUM(H95)</f>
        <v>26.3</v>
      </c>
      <c r="I96" s="613">
        <f t="shared" ref="I96:M96" si="30">SUM(I95)</f>
        <v>26.3</v>
      </c>
      <c r="J96" s="613">
        <f t="shared" si="30"/>
        <v>0</v>
      </c>
      <c r="K96" s="613">
        <f t="shared" si="30"/>
        <v>0</v>
      </c>
      <c r="L96" s="613">
        <f t="shared" si="30"/>
        <v>0</v>
      </c>
      <c r="M96" s="613">
        <f t="shared" si="30"/>
        <v>0</v>
      </c>
      <c r="N96" s="1345"/>
      <c r="O96" s="638"/>
      <c r="P96" s="639"/>
      <c r="Q96" s="640"/>
      <c r="R96" s="299"/>
      <c r="S96" s="299"/>
      <c r="T96" s="299"/>
      <c r="U96" s="299"/>
      <c r="V96" s="299"/>
      <c r="W96" s="299"/>
    </row>
    <row r="97" spans="1:23" ht="13.8" thickBot="1">
      <c r="A97" s="601" t="s">
        <v>35</v>
      </c>
      <c r="B97" s="300" t="s">
        <v>11</v>
      </c>
      <c r="C97" s="1270" t="s">
        <v>14</v>
      </c>
      <c r="D97" s="962"/>
      <c r="E97" s="962"/>
      <c r="F97" s="962"/>
      <c r="G97" s="1314"/>
      <c r="H97" s="727">
        <f>SUM(H90,H94,H96)</f>
        <v>353.8</v>
      </c>
      <c r="I97" s="727">
        <f>SUM(I90,I94,I96)</f>
        <v>320.2</v>
      </c>
      <c r="J97" s="678">
        <f t="shared" ref="J97:M97" si="31">SUM(J90,J94,J96)</f>
        <v>0</v>
      </c>
      <c r="K97" s="678">
        <f t="shared" si="31"/>
        <v>33.6</v>
      </c>
      <c r="L97" s="678">
        <f t="shared" si="31"/>
        <v>272.10000000000002</v>
      </c>
      <c r="M97" s="678">
        <f t="shared" si="31"/>
        <v>272.10000000000002</v>
      </c>
      <c r="N97" s="679"/>
      <c r="O97" s="680"/>
      <c r="P97" s="680"/>
      <c r="Q97" s="681"/>
      <c r="R97" s="299"/>
      <c r="S97" s="299"/>
      <c r="T97" s="299"/>
      <c r="U97" s="299"/>
      <c r="V97" s="299"/>
      <c r="W97" s="299"/>
    </row>
    <row r="98" spans="1:23" ht="13.8" thickBot="1">
      <c r="A98" s="290" t="s">
        <v>35</v>
      </c>
      <c r="B98" s="933" t="s">
        <v>58</v>
      </c>
      <c r="C98" s="934"/>
      <c r="D98" s="934"/>
      <c r="E98" s="934"/>
      <c r="F98" s="934"/>
      <c r="G98" s="1340"/>
      <c r="H98" s="723">
        <f>SUM(H97)</f>
        <v>353.8</v>
      </c>
      <c r="I98" s="723">
        <f t="shared" ref="I98:M98" si="32">SUM(I97)</f>
        <v>320.2</v>
      </c>
      <c r="J98" s="618">
        <f t="shared" si="32"/>
        <v>0</v>
      </c>
      <c r="K98" s="723">
        <f t="shared" si="32"/>
        <v>33.6</v>
      </c>
      <c r="L98" s="618">
        <f t="shared" si="32"/>
        <v>272.10000000000002</v>
      </c>
      <c r="M98" s="618">
        <f t="shared" si="32"/>
        <v>272.10000000000002</v>
      </c>
      <c r="N98" s="619"/>
      <c r="O98" s="297"/>
      <c r="P98" s="297"/>
      <c r="Q98" s="298"/>
      <c r="R98" s="299"/>
      <c r="S98" s="299"/>
      <c r="T98" s="299"/>
      <c r="U98" s="299"/>
      <c r="V98" s="299"/>
      <c r="W98" s="299"/>
    </row>
    <row r="99" spans="1:23" ht="13.8" thickBot="1">
      <c r="A99" s="289" t="s">
        <v>36</v>
      </c>
      <c r="B99" s="1026" t="s">
        <v>362</v>
      </c>
      <c r="C99" s="1026"/>
      <c r="D99" s="1026"/>
      <c r="E99" s="1026"/>
      <c r="F99" s="1026"/>
      <c r="G99" s="1026"/>
      <c r="H99" s="1026"/>
      <c r="I99" s="1026"/>
      <c r="J99" s="1026"/>
      <c r="K99" s="1026"/>
      <c r="L99" s="1026"/>
      <c r="M99" s="1026"/>
      <c r="N99" s="1026"/>
      <c r="O99" s="1026"/>
      <c r="P99" s="1026"/>
      <c r="Q99" s="1027"/>
      <c r="R99" s="299"/>
      <c r="S99" s="299"/>
      <c r="T99" s="299"/>
      <c r="U99" s="299"/>
      <c r="V99" s="299"/>
      <c r="W99" s="299"/>
    </row>
    <row r="100" spans="1:23" ht="13.8" thickBot="1">
      <c r="A100" s="290" t="s">
        <v>36</v>
      </c>
      <c r="B100" s="291" t="s">
        <v>11</v>
      </c>
      <c r="C100" s="980" t="s">
        <v>363</v>
      </c>
      <c r="D100" s="981"/>
      <c r="E100" s="981"/>
      <c r="F100" s="981"/>
      <c r="G100" s="981"/>
      <c r="H100" s="981"/>
      <c r="I100" s="981"/>
      <c r="J100" s="981"/>
      <c r="K100" s="981"/>
      <c r="L100" s="981"/>
      <c r="M100" s="981"/>
      <c r="N100" s="981"/>
      <c r="O100" s="981"/>
      <c r="P100" s="981"/>
      <c r="Q100" s="997"/>
      <c r="R100" s="299"/>
      <c r="S100" s="299"/>
      <c r="T100" s="299"/>
      <c r="U100" s="299"/>
      <c r="V100" s="299"/>
      <c r="W100" s="299"/>
    </row>
    <row r="101" spans="1:23" ht="13.2" customHeight="1">
      <c r="A101" s="1317" t="s">
        <v>36</v>
      </c>
      <c r="B101" s="1319" t="s">
        <v>11</v>
      </c>
      <c r="C101" s="1011" t="s">
        <v>11</v>
      </c>
      <c r="D101" s="1171" t="s">
        <v>364</v>
      </c>
      <c r="E101" s="992" t="s">
        <v>39</v>
      </c>
      <c r="F101" s="1020" t="s">
        <v>296</v>
      </c>
      <c r="G101" s="552" t="s">
        <v>297</v>
      </c>
      <c r="H101" s="307">
        <v>207.7</v>
      </c>
      <c r="I101" s="304">
        <v>207.7</v>
      </c>
      <c r="J101" s="309">
        <v>0</v>
      </c>
      <c r="K101" s="308">
        <v>0</v>
      </c>
      <c r="L101" s="592">
        <v>207.7</v>
      </c>
      <c r="M101" s="305">
        <v>207.7</v>
      </c>
      <c r="N101" s="1308" t="s">
        <v>365</v>
      </c>
      <c r="O101" s="593">
        <v>200</v>
      </c>
      <c r="P101" s="594" t="s">
        <v>366</v>
      </c>
      <c r="Q101" s="595" t="s">
        <v>366</v>
      </c>
      <c r="R101" s="299"/>
      <c r="S101" s="299"/>
      <c r="T101" s="299"/>
      <c r="U101" s="299"/>
      <c r="V101" s="299"/>
      <c r="W101" s="299"/>
    </row>
    <row r="102" spans="1:23">
      <c r="A102" s="1346"/>
      <c r="B102" s="999"/>
      <c r="C102" s="1000"/>
      <c r="D102" s="1144"/>
      <c r="E102" s="1021"/>
      <c r="F102" s="1021"/>
      <c r="G102" s="687" t="s">
        <v>37</v>
      </c>
      <c r="H102" s="21">
        <v>200</v>
      </c>
      <c r="I102" s="332">
        <v>200</v>
      </c>
      <c r="J102" s="332">
        <v>0</v>
      </c>
      <c r="K102" s="313">
        <v>0</v>
      </c>
      <c r="L102" s="688">
        <v>0</v>
      </c>
      <c r="M102" s="313">
        <v>0</v>
      </c>
      <c r="N102" s="1313"/>
      <c r="O102" s="689"/>
      <c r="P102" s="690"/>
      <c r="Q102" s="691"/>
      <c r="R102" s="299"/>
      <c r="S102" s="299"/>
      <c r="T102" s="299"/>
      <c r="U102" s="299"/>
      <c r="V102" s="299"/>
      <c r="W102" s="299"/>
    </row>
    <row r="103" spans="1:23" ht="13.8" thickBot="1">
      <c r="A103" s="1318"/>
      <c r="B103" s="1320"/>
      <c r="C103" s="1012"/>
      <c r="D103" s="1172"/>
      <c r="E103" s="948"/>
      <c r="F103" s="1022"/>
      <c r="G103" s="596" t="s">
        <v>12</v>
      </c>
      <c r="H103" s="597">
        <f>SUM(H101,H102)</f>
        <v>407.7</v>
      </c>
      <c r="I103" s="597">
        <f>SUM(I101,I102)</f>
        <v>407.7</v>
      </c>
      <c r="J103" s="597">
        <f t="shared" ref="J103:M103" si="33">J101</f>
        <v>0</v>
      </c>
      <c r="K103" s="597">
        <f t="shared" si="33"/>
        <v>0</v>
      </c>
      <c r="L103" s="597">
        <f t="shared" si="33"/>
        <v>207.7</v>
      </c>
      <c r="M103" s="692">
        <f t="shared" si="33"/>
        <v>207.7</v>
      </c>
      <c r="N103" s="1309"/>
      <c r="O103" s="608"/>
      <c r="P103" s="608"/>
      <c r="Q103" s="609"/>
      <c r="R103" s="693"/>
      <c r="S103" s="693"/>
      <c r="T103" s="693"/>
      <c r="U103" s="693"/>
      <c r="V103" s="693"/>
      <c r="W103" s="693"/>
    </row>
    <row r="104" spans="1:23" ht="13.8" thickBot="1">
      <c r="A104" s="601" t="s">
        <v>36</v>
      </c>
      <c r="B104" s="300" t="s">
        <v>11</v>
      </c>
      <c r="C104" s="1270" t="s">
        <v>14</v>
      </c>
      <c r="D104" s="962"/>
      <c r="E104" s="962"/>
      <c r="F104" s="962"/>
      <c r="G104" s="1314"/>
      <c r="H104" s="678">
        <f>SUM(H103)</f>
        <v>407.7</v>
      </c>
      <c r="I104" s="678">
        <f>SUM(I103)</f>
        <v>407.7</v>
      </c>
      <c r="J104" s="678">
        <f>SUM(J96,J100,J103)</f>
        <v>0</v>
      </c>
      <c r="K104" s="678">
        <f>SUM(K96,K100,K103)</f>
        <v>0</v>
      </c>
      <c r="L104" s="678">
        <f>SUM(L96,L100,L103)</f>
        <v>207.7</v>
      </c>
      <c r="M104" s="694">
        <f>SUM(M96,M100,M103)</f>
        <v>207.7</v>
      </c>
      <c r="N104" s="695"/>
      <c r="O104" s="696"/>
      <c r="P104" s="696"/>
      <c r="Q104" s="697"/>
      <c r="R104" s="693"/>
      <c r="S104" s="693"/>
      <c r="T104" s="693"/>
      <c r="U104" s="693"/>
      <c r="V104" s="693"/>
      <c r="W104" s="693"/>
    </row>
    <row r="105" spans="1:23" ht="13.8" thickBot="1">
      <c r="A105" s="290" t="s">
        <v>36</v>
      </c>
      <c r="B105" s="933" t="s">
        <v>58</v>
      </c>
      <c r="C105" s="934"/>
      <c r="D105" s="934"/>
      <c r="E105" s="934"/>
      <c r="F105" s="934"/>
      <c r="G105" s="1340"/>
      <c r="H105" s="618">
        <f>SUM(H104)</f>
        <v>407.7</v>
      </c>
      <c r="I105" s="618">
        <f t="shared" ref="I105:M105" si="34">SUM(I104)</f>
        <v>407.7</v>
      </c>
      <c r="J105" s="618">
        <f t="shared" si="34"/>
        <v>0</v>
      </c>
      <c r="K105" s="618">
        <f t="shared" si="34"/>
        <v>0</v>
      </c>
      <c r="L105" s="618">
        <f t="shared" si="34"/>
        <v>207.7</v>
      </c>
      <c r="M105" s="618">
        <f t="shared" si="34"/>
        <v>207.7</v>
      </c>
      <c r="N105" s="698"/>
      <c r="O105" s="699"/>
      <c r="P105" s="699"/>
      <c r="Q105" s="700"/>
      <c r="R105" s="693"/>
      <c r="S105" s="693"/>
      <c r="T105" s="693"/>
      <c r="U105" s="693"/>
      <c r="V105" s="693"/>
      <c r="W105" s="693"/>
    </row>
    <row r="106" spans="1:23" ht="13.8" thickBot="1">
      <c r="A106" s="701" t="s">
        <v>11</v>
      </c>
      <c r="B106" s="1347" t="s">
        <v>367</v>
      </c>
      <c r="C106" s="1348"/>
      <c r="D106" s="1348"/>
      <c r="E106" s="1348"/>
      <c r="F106" s="1348"/>
      <c r="G106" s="1349"/>
      <c r="H106" s="729">
        <f t="shared" ref="H106:M106" si="35">SUM(H50,H85,H98,H105)</f>
        <v>26656.9</v>
      </c>
      <c r="I106" s="729">
        <f t="shared" si="35"/>
        <v>26344.800000000003</v>
      </c>
      <c r="J106" s="729">
        <f t="shared" si="35"/>
        <v>1811.1000000000001</v>
      </c>
      <c r="K106" s="729">
        <f t="shared" si="35"/>
        <v>312.10000000000002</v>
      </c>
      <c r="L106" s="702">
        <f t="shared" si="35"/>
        <v>26431.3</v>
      </c>
      <c r="M106" s="702">
        <f t="shared" si="35"/>
        <v>26332.399999999998</v>
      </c>
      <c r="N106" s="703"/>
      <c r="O106" s="704"/>
      <c r="P106" s="704"/>
      <c r="Q106" s="705"/>
      <c r="R106" s="693"/>
      <c r="S106" s="693"/>
      <c r="T106" s="693"/>
      <c r="U106" s="693"/>
      <c r="V106" s="693"/>
      <c r="W106" s="693"/>
    </row>
    <row r="107" spans="1:23">
      <c r="A107" s="282"/>
      <c r="B107" s="283"/>
      <c r="C107" s="283"/>
      <c r="D107" s="283"/>
      <c r="E107" s="283"/>
      <c r="F107" s="706"/>
      <c r="G107" s="706"/>
      <c r="H107" s="706"/>
      <c r="I107" s="706"/>
      <c r="J107" s="706"/>
      <c r="K107" s="706"/>
      <c r="L107" s="706"/>
      <c r="M107" s="706"/>
      <c r="N107" s="285"/>
      <c r="O107" s="285"/>
      <c r="P107" s="285"/>
      <c r="Q107" s="285"/>
      <c r="R107" s="693"/>
      <c r="S107" s="693"/>
      <c r="T107" s="693"/>
      <c r="U107" s="693"/>
      <c r="V107" s="693"/>
      <c r="W107" s="693"/>
    </row>
    <row r="108" spans="1:23">
      <c r="A108" s="282"/>
      <c r="B108" s="283"/>
      <c r="C108" s="283"/>
      <c r="D108" s="283"/>
      <c r="E108" s="283"/>
      <c r="F108" s="706"/>
      <c r="G108" s="706"/>
      <c r="H108" s="706"/>
      <c r="I108" s="706"/>
      <c r="J108" s="706"/>
      <c r="K108" s="706"/>
      <c r="L108" s="706"/>
      <c r="M108" s="706"/>
      <c r="N108" s="285"/>
      <c r="O108" s="285"/>
      <c r="P108" s="285"/>
      <c r="Q108" s="285"/>
      <c r="R108" s="693"/>
      <c r="S108" s="693"/>
      <c r="T108" s="693"/>
      <c r="U108" s="693"/>
      <c r="V108" s="693"/>
      <c r="W108" s="693"/>
    </row>
    <row r="109" spans="1:23">
      <c r="A109" s="282"/>
      <c r="B109" s="283"/>
      <c r="C109" s="283"/>
      <c r="D109" s="283"/>
      <c r="E109" s="283"/>
      <c r="F109" s="706"/>
      <c r="G109" s="706"/>
      <c r="H109" s="706"/>
      <c r="I109" s="706"/>
      <c r="J109" s="706"/>
      <c r="K109" s="706"/>
      <c r="L109" s="706"/>
      <c r="M109" s="706"/>
      <c r="N109" s="285"/>
      <c r="O109" s="285"/>
      <c r="P109" s="285"/>
      <c r="Q109" s="285"/>
      <c r="R109" s="693"/>
      <c r="S109" s="693"/>
      <c r="T109" s="693"/>
      <c r="U109" s="693"/>
      <c r="V109" s="693"/>
      <c r="W109" s="693"/>
    </row>
    <row r="110" spans="1:23">
      <c r="A110" s="282"/>
      <c r="B110" s="283"/>
      <c r="C110" s="283"/>
      <c r="D110" s="283"/>
      <c r="E110" s="283"/>
      <c r="F110" s="706"/>
      <c r="G110" s="706"/>
      <c r="H110" s="706"/>
      <c r="I110" s="706"/>
      <c r="J110" s="706"/>
      <c r="K110" s="706"/>
      <c r="L110" s="706"/>
      <c r="M110" s="706"/>
      <c r="N110" s="285"/>
      <c r="O110" s="285"/>
      <c r="P110" s="285"/>
      <c r="Q110" s="285"/>
      <c r="R110" s="693"/>
      <c r="S110" s="693"/>
      <c r="T110" s="693"/>
      <c r="U110" s="693"/>
      <c r="V110" s="693"/>
      <c r="W110" s="693"/>
    </row>
    <row r="111" spans="1:23" ht="15.6">
      <c r="A111" s="282"/>
      <c r="B111" s="283"/>
      <c r="C111" s="283"/>
      <c r="D111" s="283"/>
      <c r="E111" s="283"/>
      <c r="F111" s="749"/>
      <c r="G111" s="750"/>
      <c r="H111" s="750"/>
      <c r="I111" s="750"/>
      <c r="J111" s="750"/>
      <c r="K111" s="750"/>
      <c r="L111" s="750"/>
      <c r="M111" s="750"/>
      <c r="N111" s="285"/>
      <c r="O111" s="285"/>
      <c r="P111" s="285"/>
      <c r="Q111" s="285"/>
      <c r="R111" s="299"/>
      <c r="S111" s="299"/>
      <c r="T111" s="299"/>
      <c r="U111" s="299"/>
      <c r="V111" s="299"/>
      <c r="W111" s="299"/>
    </row>
    <row r="112" spans="1:23" ht="13.8" customHeight="1" thickBot="1">
      <c r="A112" s="281"/>
      <c r="B112" s="281"/>
      <c r="C112" s="284"/>
      <c r="D112" s="707"/>
      <c r="E112" s="708"/>
      <c r="F112" s="1350" t="s">
        <v>16</v>
      </c>
      <c r="G112" s="1351"/>
      <c r="H112" s="1351"/>
      <c r="I112" s="1351"/>
      <c r="J112" s="1351"/>
      <c r="K112" s="1351"/>
      <c r="L112" s="1351"/>
      <c r="M112" s="1351"/>
      <c r="N112" s="281"/>
      <c r="O112" s="709"/>
      <c r="P112" s="281"/>
      <c r="Q112" s="281"/>
      <c r="R112" s="299"/>
      <c r="S112" s="299"/>
      <c r="T112" s="299"/>
      <c r="U112" s="299"/>
      <c r="V112" s="299"/>
      <c r="W112" s="299"/>
    </row>
    <row r="113" spans="1:23" ht="43.8" customHeight="1" thickBot="1">
      <c r="A113" s="281"/>
      <c r="B113" s="281"/>
      <c r="C113" s="921" t="s">
        <v>17</v>
      </c>
      <c r="D113" s="922"/>
      <c r="E113" s="922"/>
      <c r="F113" s="922"/>
      <c r="G113" s="923"/>
      <c r="H113" s="924" t="s">
        <v>368</v>
      </c>
      <c r="I113" s="925"/>
      <c r="J113" s="925"/>
      <c r="K113" s="926"/>
      <c r="L113" s="299"/>
      <c r="M113" s="299"/>
      <c r="N113" s="281"/>
      <c r="O113" s="709"/>
      <c r="P113" s="281"/>
      <c r="Q113" s="281"/>
      <c r="R113" s="299"/>
      <c r="S113" s="299"/>
      <c r="T113" s="299"/>
      <c r="U113" s="299"/>
      <c r="V113" s="299"/>
      <c r="W113" s="299"/>
    </row>
    <row r="114" spans="1:23" ht="13.8" customHeight="1" thickBot="1">
      <c r="A114" s="281"/>
      <c r="B114" s="281"/>
      <c r="C114" s="911" t="s">
        <v>18</v>
      </c>
      <c r="D114" s="912"/>
      <c r="E114" s="912"/>
      <c r="F114" s="912"/>
      <c r="G114" s="913"/>
      <c r="H114" s="1356">
        <f>H115+H116+H117+H118+H119+H120+H121+H122</f>
        <v>26656.899999999998</v>
      </c>
      <c r="I114" s="1357"/>
      <c r="J114" s="1357"/>
      <c r="K114" s="1358"/>
      <c r="L114" s="299"/>
      <c r="M114" s="299"/>
      <c r="N114" s="281"/>
      <c r="O114" s="709"/>
      <c r="P114" s="281"/>
      <c r="Q114" s="281"/>
      <c r="R114" s="299"/>
      <c r="S114" s="299"/>
      <c r="T114" s="299"/>
      <c r="U114" s="299"/>
      <c r="V114" s="299"/>
      <c r="W114" s="299"/>
    </row>
    <row r="115" spans="1:23" ht="13.2" customHeight="1">
      <c r="A115" s="281"/>
      <c r="B115" s="281"/>
      <c r="C115" s="1223" t="s">
        <v>59</v>
      </c>
      <c r="D115" s="1224"/>
      <c r="E115" s="1224"/>
      <c r="F115" s="1224"/>
      <c r="G115" s="1225"/>
      <c r="H115" s="1359">
        <v>7883.5</v>
      </c>
      <c r="I115" s="1359"/>
      <c r="J115" s="1359"/>
      <c r="K115" s="1360"/>
      <c r="L115" s="299"/>
      <c r="M115" s="299"/>
      <c r="N115" s="281"/>
      <c r="O115" s="709"/>
      <c r="P115" s="281"/>
      <c r="Q115" s="281"/>
      <c r="R115" s="299"/>
      <c r="S115" s="299"/>
      <c r="T115" s="299"/>
      <c r="U115" s="299"/>
      <c r="V115" s="299"/>
      <c r="W115" s="299"/>
    </row>
    <row r="116" spans="1:23" ht="13.2" customHeight="1">
      <c r="A116" s="281"/>
      <c r="B116" s="281"/>
      <c r="C116" s="917" t="s">
        <v>369</v>
      </c>
      <c r="D116" s="918"/>
      <c r="E116" s="918"/>
      <c r="F116" s="918"/>
      <c r="G116" s="919"/>
      <c r="H116" s="1352">
        <v>127.4</v>
      </c>
      <c r="I116" s="1352"/>
      <c r="J116" s="1352"/>
      <c r="K116" s="1353"/>
      <c r="L116" s="710"/>
      <c r="M116" s="299"/>
      <c r="N116" s="281"/>
      <c r="O116" s="709"/>
      <c r="P116" s="281"/>
      <c r="Q116" s="281"/>
      <c r="R116" s="299"/>
      <c r="S116" s="299"/>
      <c r="T116" s="299"/>
      <c r="U116" s="299"/>
      <c r="V116" s="299"/>
      <c r="W116" s="299"/>
    </row>
    <row r="117" spans="1:23" ht="13.2" customHeight="1">
      <c r="A117" s="281"/>
      <c r="B117" s="281"/>
      <c r="C117" s="889" t="s">
        <v>370</v>
      </c>
      <c r="D117" s="890"/>
      <c r="E117" s="890"/>
      <c r="F117" s="890"/>
      <c r="G117" s="891"/>
      <c r="H117" s="1352">
        <v>154.19999999999999</v>
      </c>
      <c r="I117" s="1352"/>
      <c r="J117" s="1352"/>
      <c r="K117" s="1353"/>
      <c r="L117" s="299"/>
      <c r="M117" s="299"/>
      <c r="N117" s="281"/>
      <c r="O117" s="709"/>
      <c r="P117" s="281"/>
      <c r="Q117" s="281"/>
      <c r="R117" s="299"/>
      <c r="S117" s="299"/>
      <c r="T117" s="299"/>
      <c r="U117" s="299"/>
      <c r="V117" s="299"/>
      <c r="W117" s="299"/>
    </row>
    <row r="118" spans="1:23" ht="13.2" customHeight="1">
      <c r="A118" s="281"/>
      <c r="B118" s="281"/>
      <c r="C118" s="899" t="s">
        <v>371</v>
      </c>
      <c r="D118" s="900"/>
      <c r="E118" s="900"/>
      <c r="F118" s="900"/>
      <c r="G118" s="901"/>
      <c r="H118" s="1354">
        <v>2448.6</v>
      </c>
      <c r="I118" s="1354"/>
      <c r="J118" s="1354"/>
      <c r="K118" s="1355"/>
      <c r="L118" s="299"/>
      <c r="M118" s="299"/>
      <c r="N118" s="281"/>
      <c r="O118" s="709"/>
      <c r="P118" s="281"/>
      <c r="Q118" s="281"/>
      <c r="R118" s="299"/>
      <c r="S118" s="299"/>
      <c r="T118" s="299"/>
      <c r="U118" s="299"/>
      <c r="V118" s="299"/>
      <c r="W118" s="299"/>
    </row>
    <row r="119" spans="1:23" ht="13.2" customHeight="1">
      <c r="A119" s="281"/>
      <c r="B119" s="281"/>
      <c r="C119" s="899" t="s">
        <v>372</v>
      </c>
      <c r="D119" s="900"/>
      <c r="E119" s="900"/>
      <c r="F119" s="900"/>
      <c r="G119" s="901"/>
      <c r="H119" s="1352">
        <v>65.2</v>
      </c>
      <c r="I119" s="1352"/>
      <c r="J119" s="1352"/>
      <c r="K119" s="1353"/>
      <c r="L119" s="299"/>
      <c r="M119" s="299"/>
      <c r="N119" s="281"/>
      <c r="O119" s="709"/>
      <c r="P119" s="281"/>
      <c r="Q119" s="281"/>
      <c r="R119" s="299"/>
      <c r="S119" s="299"/>
      <c r="T119" s="299"/>
      <c r="U119" s="299"/>
      <c r="V119" s="299"/>
      <c r="W119" s="299"/>
    </row>
    <row r="120" spans="1:23" ht="13.2" customHeight="1">
      <c r="A120" s="281"/>
      <c r="B120" s="281"/>
      <c r="C120" s="917" t="s">
        <v>373</v>
      </c>
      <c r="D120" s="918"/>
      <c r="E120" s="918"/>
      <c r="F120" s="918"/>
      <c r="G120" s="919"/>
      <c r="H120" s="1354">
        <v>15943.4</v>
      </c>
      <c r="I120" s="1354"/>
      <c r="J120" s="1354"/>
      <c r="K120" s="1355"/>
      <c r="L120" s="299"/>
      <c r="M120" s="299"/>
      <c r="N120" s="281"/>
      <c r="O120" s="709"/>
      <c r="P120" s="281"/>
      <c r="Q120" s="281"/>
      <c r="R120" s="299"/>
      <c r="S120" s="299"/>
      <c r="T120" s="299"/>
      <c r="U120" s="299"/>
      <c r="V120" s="299"/>
      <c r="W120" s="299"/>
    </row>
    <row r="121" spans="1:23" ht="13.2" customHeight="1">
      <c r="A121" s="281"/>
      <c r="B121" s="281"/>
      <c r="C121" s="899" t="s">
        <v>61</v>
      </c>
      <c r="D121" s="900"/>
      <c r="E121" s="900"/>
      <c r="F121" s="900"/>
      <c r="G121" s="901"/>
      <c r="H121" s="1352">
        <v>0</v>
      </c>
      <c r="I121" s="903"/>
      <c r="J121" s="903"/>
      <c r="K121" s="904"/>
      <c r="L121" s="299"/>
      <c r="M121" s="299"/>
      <c r="N121" s="281"/>
      <c r="O121" s="709"/>
      <c r="P121" s="281"/>
      <c r="Q121" s="281"/>
      <c r="R121" s="299"/>
      <c r="S121" s="299"/>
      <c r="T121" s="299"/>
      <c r="U121" s="299"/>
      <c r="V121" s="299"/>
      <c r="W121" s="299"/>
    </row>
    <row r="122" spans="1:23" ht="13.8" customHeight="1" thickBot="1">
      <c r="A122" s="281"/>
      <c r="B122" s="281"/>
      <c r="C122" s="905" t="s">
        <v>374</v>
      </c>
      <c r="D122" s="906"/>
      <c r="E122" s="906"/>
      <c r="F122" s="906"/>
      <c r="G122" s="907"/>
      <c r="H122" s="1366">
        <v>34.6</v>
      </c>
      <c r="I122" s="909"/>
      <c r="J122" s="909"/>
      <c r="K122" s="910"/>
      <c r="L122" s="299"/>
      <c r="M122" s="299"/>
      <c r="N122" s="281"/>
      <c r="O122" s="709"/>
      <c r="P122" s="281"/>
      <c r="Q122" s="281"/>
      <c r="R122" s="299"/>
      <c r="S122" s="299"/>
      <c r="T122" s="299"/>
      <c r="U122" s="299"/>
      <c r="V122" s="299"/>
      <c r="W122" s="299"/>
    </row>
    <row r="123" spans="1:23" ht="13.8" customHeight="1" thickBot="1">
      <c r="A123" s="281"/>
      <c r="B123" s="281"/>
      <c r="C123" s="911" t="s">
        <v>19</v>
      </c>
      <c r="D123" s="912"/>
      <c r="E123" s="912"/>
      <c r="F123" s="912"/>
      <c r="G123" s="913"/>
      <c r="H123" s="1361">
        <f>H124*1</f>
        <v>0</v>
      </c>
      <c r="I123" s="1362"/>
      <c r="J123" s="1362"/>
      <c r="K123" s="1363"/>
      <c r="L123" s="299"/>
      <c r="M123" s="299"/>
      <c r="N123" s="281"/>
      <c r="O123" s="709"/>
      <c r="P123" s="281"/>
      <c r="Q123" s="281"/>
      <c r="R123" s="299"/>
      <c r="S123" s="299"/>
      <c r="T123" s="299"/>
      <c r="U123" s="299"/>
      <c r="V123" s="299"/>
      <c r="W123" s="299"/>
    </row>
    <row r="124" spans="1:23" ht="13.8" customHeight="1" thickBot="1">
      <c r="A124" s="281"/>
      <c r="B124" s="281"/>
      <c r="C124" s="889" t="s">
        <v>63</v>
      </c>
      <c r="D124" s="890"/>
      <c r="E124" s="890"/>
      <c r="F124" s="890"/>
      <c r="G124" s="891"/>
      <c r="H124" s="1352">
        <v>0</v>
      </c>
      <c r="I124" s="1352"/>
      <c r="J124" s="1352"/>
      <c r="K124" s="1353"/>
      <c r="L124" s="299"/>
      <c r="M124" s="299"/>
      <c r="N124" s="281"/>
      <c r="O124" s="709"/>
      <c r="P124" s="281"/>
      <c r="Q124" s="281"/>
      <c r="R124" s="299"/>
      <c r="S124" s="299"/>
      <c r="T124" s="299"/>
      <c r="U124" s="299"/>
      <c r="V124" s="299"/>
      <c r="W124" s="299"/>
    </row>
    <row r="125" spans="1:23" ht="13.8" customHeight="1" thickBot="1">
      <c r="A125" s="281"/>
      <c r="B125" s="281"/>
      <c r="C125" s="894" t="s">
        <v>20</v>
      </c>
      <c r="D125" s="895"/>
      <c r="E125" s="895"/>
      <c r="F125" s="895"/>
      <c r="G125" s="896"/>
      <c r="H125" s="1364">
        <f>H123+H114</f>
        <v>26656.899999999998</v>
      </c>
      <c r="I125" s="1364"/>
      <c r="J125" s="1364"/>
      <c r="K125" s="1365"/>
      <c r="L125" s="281"/>
      <c r="M125" s="281"/>
      <c r="N125" s="281"/>
      <c r="O125" s="709"/>
      <c r="P125" s="281"/>
      <c r="Q125" s="281"/>
      <c r="R125" s="280"/>
      <c r="S125" s="280"/>
      <c r="T125" s="280"/>
      <c r="U125" s="280"/>
      <c r="V125" s="280"/>
      <c r="W125" s="280"/>
    </row>
  </sheetData>
  <mergeCells count="223">
    <mergeCell ref="C123:G123"/>
    <mergeCell ref="H123:K123"/>
    <mergeCell ref="C124:G124"/>
    <mergeCell ref="H124:K124"/>
    <mergeCell ref="C125:G125"/>
    <mergeCell ref="H125:K125"/>
    <mergeCell ref="C120:G120"/>
    <mergeCell ref="H120:K120"/>
    <mergeCell ref="C121:G121"/>
    <mergeCell ref="H121:K121"/>
    <mergeCell ref="C122:G122"/>
    <mergeCell ref="H122:K122"/>
    <mergeCell ref="C117:G117"/>
    <mergeCell ref="H117:K117"/>
    <mergeCell ref="C118:G118"/>
    <mergeCell ref="H118:K118"/>
    <mergeCell ref="C119:G119"/>
    <mergeCell ref="H119:K119"/>
    <mergeCell ref="C114:G114"/>
    <mergeCell ref="H114:K114"/>
    <mergeCell ref="C115:G115"/>
    <mergeCell ref="H115:K115"/>
    <mergeCell ref="C116:G116"/>
    <mergeCell ref="H116:K116"/>
    <mergeCell ref="C104:G104"/>
    <mergeCell ref="B105:G105"/>
    <mergeCell ref="B106:G106"/>
    <mergeCell ref="F112:M112"/>
    <mergeCell ref="C113:G113"/>
    <mergeCell ref="H113:K113"/>
    <mergeCell ref="B98:G98"/>
    <mergeCell ref="B99:Q99"/>
    <mergeCell ref="C100:Q100"/>
    <mergeCell ref="A101:A103"/>
    <mergeCell ref="B101:B103"/>
    <mergeCell ref="C101:C103"/>
    <mergeCell ref="D101:D103"/>
    <mergeCell ref="E101:E103"/>
    <mergeCell ref="F101:F103"/>
    <mergeCell ref="N101:N103"/>
    <mergeCell ref="C95:C96"/>
    <mergeCell ref="D95:D96"/>
    <mergeCell ref="E95:E96"/>
    <mergeCell ref="F95:F96"/>
    <mergeCell ref="N95:N96"/>
    <mergeCell ref="C97:G97"/>
    <mergeCell ref="C91:C94"/>
    <mergeCell ref="D91:D94"/>
    <mergeCell ref="E91:E94"/>
    <mergeCell ref="F91:F94"/>
    <mergeCell ref="N91:N92"/>
    <mergeCell ref="N93:N94"/>
    <mergeCell ref="C84:G84"/>
    <mergeCell ref="B85:G85"/>
    <mergeCell ref="B86:Q86"/>
    <mergeCell ref="C87:Q87"/>
    <mergeCell ref="C88:C90"/>
    <mergeCell ref="D88:D90"/>
    <mergeCell ref="E88:E90"/>
    <mergeCell ref="F88:F90"/>
    <mergeCell ref="N88:N90"/>
    <mergeCell ref="N80:N81"/>
    <mergeCell ref="A82:A83"/>
    <mergeCell ref="B82:B83"/>
    <mergeCell ref="C82:C83"/>
    <mergeCell ref="D82:D83"/>
    <mergeCell ref="E82:E83"/>
    <mergeCell ref="F82:F83"/>
    <mergeCell ref="N82:N83"/>
    <mergeCell ref="A80:A81"/>
    <mergeCell ref="B80:B81"/>
    <mergeCell ref="C80:C81"/>
    <mergeCell ref="D80:D81"/>
    <mergeCell ref="E80:E81"/>
    <mergeCell ref="F80:F81"/>
    <mergeCell ref="C77:Q77"/>
    <mergeCell ref="A78:A79"/>
    <mergeCell ref="B78:B79"/>
    <mergeCell ref="C78:C79"/>
    <mergeCell ref="D78:D79"/>
    <mergeCell ref="E78:E79"/>
    <mergeCell ref="F78:F79"/>
    <mergeCell ref="N78:N79"/>
    <mergeCell ref="C71:C73"/>
    <mergeCell ref="D71:D73"/>
    <mergeCell ref="E71:E73"/>
    <mergeCell ref="N72:N73"/>
    <mergeCell ref="C74:C75"/>
    <mergeCell ref="C76:G76"/>
    <mergeCell ref="C64:G64"/>
    <mergeCell ref="C65:Q65"/>
    <mergeCell ref="C66:C70"/>
    <mergeCell ref="D66:D70"/>
    <mergeCell ref="E66:E70"/>
    <mergeCell ref="N68:N70"/>
    <mergeCell ref="N58:N59"/>
    <mergeCell ref="C60:C63"/>
    <mergeCell ref="D60:D63"/>
    <mergeCell ref="E60:E63"/>
    <mergeCell ref="F60:F63"/>
    <mergeCell ref="N62:N63"/>
    <mergeCell ref="C49:G49"/>
    <mergeCell ref="B50:G50"/>
    <mergeCell ref="B51:Q51"/>
    <mergeCell ref="C52:Q52"/>
    <mergeCell ref="C53:C59"/>
    <mergeCell ref="D53:D59"/>
    <mergeCell ref="E53:E59"/>
    <mergeCell ref="F53:F59"/>
    <mergeCell ref="N53:N54"/>
    <mergeCell ref="A47:A48"/>
    <mergeCell ref="B47:B48"/>
    <mergeCell ref="C47:C48"/>
    <mergeCell ref="D47:D48"/>
    <mergeCell ref="E47:E48"/>
    <mergeCell ref="F47:F48"/>
    <mergeCell ref="C43:G43"/>
    <mergeCell ref="C44:Q44"/>
    <mergeCell ref="A45:A46"/>
    <mergeCell ref="B45:B46"/>
    <mergeCell ref="C45:C46"/>
    <mergeCell ref="D45:D46"/>
    <mergeCell ref="E45:E46"/>
    <mergeCell ref="F45:F46"/>
    <mergeCell ref="N45:N46"/>
    <mergeCell ref="N47:N48"/>
    <mergeCell ref="C39:G39"/>
    <mergeCell ref="C40:Q40"/>
    <mergeCell ref="A41:A42"/>
    <mergeCell ref="B41:B42"/>
    <mergeCell ref="C41:C42"/>
    <mergeCell ref="D41:D42"/>
    <mergeCell ref="E41:E42"/>
    <mergeCell ref="F41:F42"/>
    <mergeCell ref="N41:N42"/>
    <mergeCell ref="C35:G35"/>
    <mergeCell ref="C36:Q36"/>
    <mergeCell ref="A37:A38"/>
    <mergeCell ref="B37:B38"/>
    <mergeCell ref="D37:D38"/>
    <mergeCell ref="E37:E38"/>
    <mergeCell ref="F37:F38"/>
    <mergeCell ref="N37:N38"/>
    <mergeCell ref="A33:A34"/>
    <mergeCell ref="B33:B34"/>
    <mergeCell ref="C33:C34"/>
    <mergeCell ref="D33:D34"/>
    <mergeCell ref="E33:E34"/>
    <mergeCell ref="F33:F34"/>
    <mergeCell ref="D29:D30"/>
    <mergeCell ref="E29:E30"/>
    <mergeCell ref="F29:F30"/>
    <mergeCell ref="N29:N30"/>
    <mergeCell ref="D31:D32"/>
    <mergeCell ref="E31:E32"/>
    <mergeCell ref="F31:F32"/>
    <mergeCell ref="N31:N32"/>
    <mergeCell ref="N33:N34"/>
    <mergeCell ref="A27:A28"/>
    <mergeCell ref="B27:B28"/>
    <mergeCell ref="C27:C28"/>
    <mergeCell ref="D27:D28"/>
    <mergeCell ref="E27:E28"/>
    <mergeCell ref="F27:F28"/>
    <mergeCell ref="C24:Q24"/>
    <mergeCell ref="A25:A26"/>
    <mergeCell ref="B25:B26"/>
    <mergeCell ref="C25:C26"/>
    <mergeCell ref="D25:D26"/>
    <mergeCell ref="E25:E26"/>
    <mergeCell ref="F25:F26"/>
    <mergeCell ref="N25:N26"/>
    <mergeCell ref="N27:N28"/>
    <mergeCell ref="C20:C21"/>
    <mergeCell ref="D20:D21"/>
    <mergeCell ref="E20:E21"/>
    <mergeCell ref="F20:F21"/>
    <mergeCell ref="N20:N21"/>
    <mergeCell ref="C23:G23"/>
    <mergeCell ref="C15:C17"/>
    <mergeCell ref="D15:D17"/>
    <mergeCell ref="E15:E17"/>
    <mergeCell ref="F15:F17"/>
    <mergeCell ref="N15:N17"/>
    <mergeCell ref="C18:C19"/>
    <mergeCell ref="D18:D19"/>
    <mergeCell ref="E18:E19"/>
    <mergeCell ref="F18:F19"/>
    <mergeCell ref="N18:N19"/>
    <mergeCell ref="D10:D11"/>
    <mergeCell ref="E10:E11"/>
    <mergeCell ref="N10:N11"/>
    <mergeCell ref="C12:C14"/>
    <mergeCell ref="D12:D14"/>
    <mergeCell ref="E12:E14"/>
    <mergeCell ref="F12:F14"/>
    <mergeCell ref="N12:N14"/>
    <mergeCell ref="B6:Q6"/>
    <mergeCell ref="C7:Q7"/>
    <mergeCell ref="A8:A9"/>
    <mergeCell ref="B8:B9"/>
    <mergeCell ref="C8:C9"/>
    <mergeCell ref="D8:D9"/>
    <mergeCell ref="E8:E9"/>
    <mergeCell ref="F8:F9"/>
    <mergeCell ref="N8:N9"/>
    <mergeCell ref="M3:M5"/>
    <mergeCell ref="N3:Q3"/>
    <mergeCell ref="H4:H5"/>
    <mergeCell ref="I4:J4"/>
    <mergeCell ref="K4:K5"/>
    <mergeCell ref="N4:N5"/>
    <mergeCell ref="O4:Q4"/>
    <mergeCell ref="D2:W2"/>
    <mergeCell ref="A3:A5"/>
    <mergeCell ref="B3:B5"/>
    <mergeCell ref="C3:C5"/>
    <mergeCell ref="D3:D5"/>
    <mergeCell ref="E3:E5"/>
    <mergeCell ref="F3:F5"/>
    <mergeCell ref="G3:G5"/>
    <mergeCell ref="H3:K3"/>
    <mergeCell ref="L3:L5"/>
  </mergeCells>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C26" sqref="C26"/>
    </sheetView>
  </sheetViews>
  <sheetFormatPr defaultRowHeight="13.2"/>
  <cols>
    <col min="2" max="2" width="10.6640625" customWidth="1"/>
    <col min="3" max="3" width="53.33203125" customWidth="1"/>
  </cols>
  <sheetData>
    <row r="2" spans="2:3" ht="13.8" thickBot="1">
      <c r="C2" t="s">
        <v>31</v>
      </c>
    </row>
    <row r="3" spans="2:3" ht="31.8" thickBot="1">
      <c r="B3" s="1" t="s">
        <v>22</v>
      </c>
      <c r="C3" s="2" t="s">
        <v>23</v>
      </c>
    </row>
    <row r="4" spans="2:3" ht="14.25" customHeight="1">
      <c r="B4" s="7">
        <v>0</v>
      </c>
      <c r="C4" s="8" t="s">
        <v>24</v>
      </c>
    </row>
    <row r="5" spans="2:3" ht="14.25" customHeight="1">
      <c r="B5" s="3">
        <v>1</v>
      </c>
      <c r="C5" s="4" t="s">
        <v>26</v>
      </c>
    </row>
    <row r="6" spans="2:3" ht="14.25" customHeight="1">
      <c r="B6" s="3">
        <v>2</v>
      </c>
      <c r="C6" s="4" t="s">
        <v>25</v>
      </c>
    </row>
    <row r="7" spans="2:3" ht="14.25" customHeight="1">
      <c r="B7" s="3">
        <v>3</v>
      </c>
      <c r="C7" s="4" t="s">
        <v>28</v>
      </c>
    </row>
    <row r="8" spans="2:3" ht="14.25" customHeight="1">
      <c r="B8" s="3">
        <v>4</v>
      </c>
      <c r="C8" s="4" t="s">
        <v>46</v>
      </c>
    </row>
    <row r="9" spans="2:3" ht="14.25" customHeight="1">
      <c r="B9" s="3">
        <v>5</v>
      </c>
      <c r="C9" s="4" t="s">
        <v>50</v>
      </c>
    </row>
    <row r="10" spans="2:3" ht="14.25" customHeight="1">
      <c r="B10" s="3">
        <v>6</v>
      </c>
      <c r="C10" s="4" t="s">
        <v>29</v>
      </c>
    </row>
    <row r="11" spans="2:3" ht="14.25" customHeight="1">
      <c r="B11" s="3">
        <v>7</v>
      </c>
      <c r="C11" s="4" t="s">
        <v>47</v>
      </c>
    </row>
    <row r="12" spans="2:3" ht="14.25" customHeight="1">
      <c r="B12" s="3">
        <v>8</v>
      </c>
      <c r="C12" s="4" t="s">
        <v>44</v>
      </c>
    </row>
    <row r="13" spans="2:3" ht="14.25" customHeight="1">
      <c r="B13" s="3">
        <v>9</v>
      </c>
      <c r="C13" s="4" t="s">
        <v>51</v>
      </c>
    </row>
    <row r="14" spans="2:3" ht="14.25" customHeight="1">
      <c r="B14" s="3">
        <v>10</v>
      </c>
      <c r="C14" s="4" t="s">
        <v>42</v>
      </c>
    </row>
    <row r="15" spans="2:3" ht="13.95" customHeight="1">
      <c r="B15" s="3">
        <v>11</v>
      </c>
      <c r="C15" s="4" t="s">
        <v>45</v>
      </c>
    </row>
    <row r="16" spans="2:3" ht="13.95" customHeight="1">
      <c r="B16" s="3">
        <v>12</v>
      </c>
      <c r="C16" s="4" t="s">
        <v>52</v>
      </c>
    </row>
    <row r="17" spans="2:3" ht="14.25" customHeight="1">
      <c r="B17" s="3">
        <v>13</v>
      </c>
      <c r="C17" s="4" t="s">
        <v>48</v>
      </c>
    </row>
    <row r="18" spans="2:3" ht="14.25" customHeight="1">
      <c r="B18" s="3">
        <v>14</v>
      </c>
      <c r="C18" s="4" t="s">
        <v>43</v>
      </c>
    </row>
    <row r="19" spans="2:3" ht="14.25" customHeight="1">
      <c r="B19" s="3">
        <v>15</v>
      </c>
      <c r="C19" s="4" t="s">
        <v>30</v>
      </c>
    </row>
    <row r="20" spans="2:3" ht="14.25" customHeight="1">
      <c r="B20" s="3">
        <v>16</v>
      </c>
      <c r="C20" s="4" t="s">
        <v>49</v>
      </c>
    </row>
    <row r="21" spans="2:3" ht="14.25" customHeight="1">
      <c r="B21" s="3">
        <v>17</v>
      </c>
      <c r="C21" s="4" t="s">
        <v>27</v>
      </c>
    </row>
    <row r="22" spans="2:3" ht="15.75" customHeight="1" thickBot="1">
      <c r="B22" s="5">
        <v>18</v>
      </c>
      <c r="C22" s="6" t="s">
        <v>32</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Įvardinti diapazonai</vt:lpstr>
      </vt:variant>
      <vt:variant>
        <vt:i4>1</vt:i4>
      </vt:variant>
    </vt:vector>
  </HeadingPairs>
  <TitlesOfParts>
    <vt:vector size="6" baseType="lpstr">
      <vt:lpstr>01</vt:lpstr>
      <vt:lpstr>02</vt:lpstr>
      <vt:lpstr>14</vt:lpstr>
      <vt:lpstr>15</vt:lpstr>
      <vt:lpstr>Priemoniu vykdytoju kodai</vt:lpstr>
      <vt:lpstr>'02'!Print_Area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Asta Puodžiūnienė</cp:lastModifiedBy>
  <cp:lastPrinted>2018-12-06T14:50:52Z</cp:lastPrinted>
  <dcterms:created xsi:type="dcterms:W3CDTF">1996-10-14T23:33:28Z</dcterms:created>
  <dcterms:modified xsi:type="dcterms:W3CDTF">2018-12-07T12:49:33Z</dcterms:modified>
</cp:coreProperties>
</file>