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sta1\Documents\A Kopijos\Programos 2018-2020\2018-2020\Exel\"/>
    </mc:Choice>
  </mc:AlternateContent>
  <bookViews>
    <workbookView xWindow="0" yWindow="0" windowWidth="28800" windowHeight="12432" tabRatio="629" activeTab="4"/>
  </bookViews>
  <sheets>
    <sheet name="01" sheetId="15" r:id="rId1"/>
    <sheet name="02" sheetId="19" r:id="rId2"/>
    <sheet name="03" sheetId="18" r:id="rId3"/>
    <sheet name="04" sheetId="17" r:id="rId4"/>
    <sheet name="05" sheetId="16" r:id="rId5"/>
    <sheet name="06" sheetId="21" r:id="rId6"/>
    <sheet name="07" sheetId="23" r:id="rId7"/>
    <sheet name="08" sheetId="25" r:id="rId8"/>
    <sheet name="09" sheetId="24" r:id="rId9"/>
    <sheet name="10" sheetId="32" r:id="rId10"/>
    <sheet name="11" sheetId="20" r:id="rId11"/>
    <sheet name="12" sheetId="30" r:id="rId12"/>
    <sheet name="13" sheetId="29" r:id="rId13"/>
    <sheet name="14" sheetId="28" r:id="rId14"/>
    <sheet name="15" sheetId="27" r:id="rId15"/>
    <sheet name="16" sheetId="26" r:id="rId16"/>
    <sheet name="Priemoniu vykdytoju kodai" sheetId="3" r:id="rId17"/>
  </sheets>
  <calcPr calcId="152511"/>
</workbook>
</file>

<file path=xl/calcChain.xml><?xml version="1.0" encoding="utf-8"?>
<calcChain xmlns="http://schemas.openxmlformats.org/spreadsheetml/2006/main">
  <c r="H79" i="17" l="1"/>
  <c r="H81" i="17" s="1"/>
  <c r="H71" i="17"/>
  <c r="M65" i="17"/>
  <c r="L65" i="17"/>
  <c r="K65" i="17"/>
  <c r="J65" i="17"/>
  <c r="I65" i="17"/>
  <c r="H65" i="17"/>
  <c r="M63" i="17"/>
  <c r="M66" i="17" s="1"/>
  <c r="L63" i="17"/>
  <c r="K63" i="17"/>
  <c r="J63" i="17"/>
  <c r="J66" i="17" s="1"/>
  <c r="I63" i="17"/>
  <c r="I66" i="17" s="1"/>
  <c r="H63" i="17"/>
  <c r="M61" i="17"/>
  <c r="L61" i="17"/>
  <c r="L66" i="17" s="1"/>
  <c r="K61" i="17"/>
  <c r="K66" i="17" s="1"/>
  <c r="I61" i="17"/>
  <c r="H60" i="17"/>
  <c r="H61" i="17" s="1"/>
  <c r="H66" i="17" s="1"/>
  <c r="J58" i="17"/>
  <c r="M57" i="17"/>
  <c r="L57" i="17"/>
  <c r="K57" i="17"/>
  <c r="I57" i="17"/>
  <c r="H56" i="17"/>
  <c r="H57" i="17" s="1"/>
  <c r="M55" i="17"/>
  <c r="M58" i="17" s="1"/>
  <c r="L55" i="17"/>
  <c r="K55" i="17"/>
  <c r="I55" i="17"/>
  <c r="H55" i="17"/>
  <c r="M53" i="17"/>
  <c r="L53" i="17"/>
  <c r="K53" i="17"/>
  <c r="I53" i="17"/>
  <c r="I58" i="17" s="1"/>
  <c r="H53" i="17"/>
  <c r="M51" i="17"/>
  <c r="L51" i="17"/>
  <c r="L58" i="17" s="1"/>
  <c r="K51" i="17"/>
  <c r="K58" i="17" s="1"/>
  <c r="J51" i="17"/>
  <c r="I51" i="17"/>
  <c r="H50" i="17"/>
  <c r="H51" i="17" s="1"/>
  <c r="H58" i="17" s="1"/>
  <c r="M47" i="17"/>
  <c r="L47" i="17"/>
  <c r="K47" i="17"/>
  <c r="J47" i="17"/>
  <c r="I47" i="17"/>
  <c r="H47" i="17"/>
  <c r="M45" i="17"/>
  <c r="L45" i="17"/>
  <c r="K45" i="17"/>
  <c r="J45" i="17"/>
  <c r="I45" i="17"/>
  <c r="H45" i="17"/>
  <c r="M43" i="17"/>
  <c r="L43" i="17"/>
  <c r="K43" i="17"/>
  <c r="J43" i="17"/>
  <c r="I43" i="17"/>
  <c r="H43" i="17"/>
  <c r="M41" i="17"/>
  <c r="L41" i="17"/>
  <c r="K41" i="17"/>
  <c r="J41" i="17"/>
  <c r="I41" i="17"/>
  <c r="H41" i="17"/>
  <c r="M39" i="17"/>
  <c r="L39" i="17"/>
  <c r="K39" i="17"/>
  <c r="J39" i="17"/>
  <c r="I39" i="17"/>
  <c r="H39" i="17"/>
  <c r="M37" i="17"/>
  <c r="M48" i="17" s="1"/>
  <c r="L37" i="17"/>
  <c r="L48" i="17" s="1"/>
  <c r="K37" i="17"/>
  <c r="K48" i="17" s="1"/>
  <c r="J37" i="17"/>
  <c r="J48" i="17" s="1"/>
  <c r="I37" i="17"/>
  <c r="I48" i="17" s="1"/>
  <c r="H37" i="17"/>
  <c r="H48" i="17" s="1"/>
  <c r="L34" i="17"/>
  <c r="M33" i="17"/>
  <c r="L33" i="17"/>
  <c r="K33" i="17"/>
  <c r="J33" i="17"/>
  <c r="I33" i="17"/>
  <c r="H32" i="17"/>
  <c r="H33" i="17" s="1"/>
  <c r="M31" i="17"/>
  <c r="M34" i="17" s="1"/>
  <c r="L31" i="17"/>
  <c r="K31" i="17"/>
  <c r="K34" i="17" s="1"/>
  <c r="J31" i="17"/>
  <c r="J34" i="17" s="1"/>
  <c r="I31" i="17"/>
  <c r="I34" i="17" s="1"/>
  <c r="H31" i="17"/>
  <c r="M28" i="17"/>
  <c r="L28" i="17"/>
  <c r="K28" i="17"/>
  <c r="J28" i="17"/>
  <c r="I28" i="17"/>
  <c r="H28" i="17"/>
  <c r="M26" i="17"/>
  <c r="L26" i="17"/>
  <c r="K26" i="17"/>
  <c r="J26" i="17"/>
  <c r="I26" i="17"/>
  <c r="H24" i="17"/>
  <c r="H26" i="17" s="1"/>
  <c r="H34" i="17" s="1"/>
  <c r="M21" i="17"/>
  <c r="L21" i="17"/>
  <c r="K21" i="17"/>
  <c r="J21" i="17"/>
  <c r="I21" i="17"/>
  <c r="H21" i="17"/>
  <c r="M19" i="17"/>
  <c r="L19" i="17"/>
  <c r="L22" i="17" s="1"/>
  <c r="K19" i="17"/>
  <c r="J19" i="17"/>
  <c r="I19" i="17"/>
  <c r="H19" i="17"/>
  <c r="H18" i="17"/>
  <c r="M17" i="17"/>
  <c r="L17" i="17"/>
  <c r="K17" i="17"/>
  <c r="J17" i="17"/>
  <c r="I17" i="17"/>
  <c r="H17" i="17"/>
  <c r="M15" i="17"/>
  <c r="M22" i="17" s="1"/>
  <c r="L15" i="17"/>
  <c r="K15" i="17"/>
  <c r="J15" i="17"/>
  <c r="I15" i="17"/>
  <c r="I22" i="17" s="1"/>
  <c r="H15" i="17"/>
  <c r="M13" i="17"/>
  <c r="L13" i="17"/>
  <c r="K13" i="17"/>
  <c r="J13" i="17"/>
  <c r="I13" i="17"/>
  <c r="H12" i="17"/>
  <c r="H13" i="17" s="1"/>
  <c r="H22" i="17" s="1"/>
  <c r="M11" i="17"/>
  <c r="L11" i="17"/>
  <c r="K11" i="17"/>
  <c r="K22" i="17" s="1"/>
  <c r="J11" i="17"/>
  <c r="J22" i="17" s="1"/>
  <c r="I11" i="17"/>
  <c r="H11" i="17"/>
  <c r="K67" i="17" l="1"/>
  <c r="K68" i="17" s="1"/>
  <c r="M67" i="17"/>
  <c r="M68" i="17" s="1"/>
  <c r="L67" i="17"/>
  <c r="L68" i="17" s="1"/>
  <c r="J67" i="17"/>
  <c r="J68" i="17" s="1"/>
  <c r="I67" i="17"/>
  <c r="I68" i="17" s="1"/>
  <c r="H67" i="17"/>
  <c r="H68" i="17" s="1"/>
  <c r="I152" i="32" l="1"/>
  <c r="I143" i="32"/>
  <c r="M135" i="32"/>
  <c r="L135" i="32"/>
  <c r="K135" i="32"/>
  <c r="J135" i="32"/>
  <c r="I135" i="32"/>
  <c r="H134" i="32"/>
  <c r="H135" i="32" s="1"/>
  <c r="M133" i="32"/>
  <c r="L133" i="32"/>
  <c r="K133" i="32"/>
  <c r="J133" i="32"/>
  <c r="I133" i="32"/>
  <c r="H133" i="32"/>
  <c r="H110" i="32"/>
  <c r="M109" i="32"/>
  <c r="L109" i="32"/>
  <c r="K109" i="32"/>
  <c r="J109" i="32"/>
  <c r="I109" i="32"/>
  <c r="H108" i="32"/>
  <c r="H109" i="32" s="1"/>
  <c r="M107" i="32"/>
  <c r="L107" i="32"/>
  <c r="K107" i="32"/>
  <c r="J107" i="32"/>
  <c r="I107" i="32"/>
  <c r="H105" i="32"/>
  <c r="H107" i="32" s="1"/>
  <c r="M104" i="32"/>
  <c r="L104" i="32"/>
  <c r="K104" i="32"/>
  <c r="J104" i="32"/>
  <c r="I104" i="32"/>
  <c r="H103" i="32"/>
  <c r="H104" i="32" s="1"/>
  <c r="M100" i="32"/>
  <c r="L100" i="32"/>
  <c r="K100" i="32"/>
  <c r="J100" i="32"/>
  <c r="I100" i="32"/>
  <c r="H99" i="32"/>
  <c r="H100" i="32" s="1"/>
  <c r="M98" i="32"/>
  <c r="L98" i="32"/>
  <c r="K98" i="32"/>
  <c r="J98" i="32"/>
  <c r="I98" i="32"/>
  <c r="H96" i="32"/>
  <c r="H98" i="32" s="1"/>
  <c r="M95" i="32"/>
  <c r="M101" i="32" s="1"/>
  <c r="L95" i="32"/>
  <c r="K95" i="32"/>
  <c r="J95" i="32"/>
  <c r="I95" i="32"/>
  <c r="I101" i="32" s="1"/>
  <c r="H95" i="32"/>
  <c r="M93" i="32"/>
  <c r="L93" i="32"/>
  <c r="K93" i="32"/>
  <c r="K101" i="32" s="1"/>
  <c r="J93" i="32"/>
  <c r="I93" i="32"/>
  <c r="H58" i="32"/>
  <c r="H57" i="32"/>
  <c r="H93" i="32" s="1"/>
  <c r="H101" i="32" s="1"/>
  <c r="M54" i="32"/>
  <c r="L54" i="32"/>
  <c r="K54" i="32"/>
  <c r="J54" i="32"/>
  <c r="I54" i="32"/>
  <c r="H54" i="32"/>
  <c r="H30" i="32"/>
  <c r="H29" i="32"/>
  <c r="M28" i="32"/>
  <c r="M55" i="32" s="1"/>
  <c r="L28" i="32"/>
  <c r="L55" i="32" s="1"/>
  <c r="K28" i="32"/>
  <c r="K55" i="32" s="1"/>
  <c r="J28" i="32"/>
  <c r="J55" i="32" s="1"/>
  <c r="I28" i="32"/>
  <c r="I55" i="32" s="1"/>
  <c r="H28" i="32"/>
  <c r="H55" i="32" s="1"/>
  <c r="H27" i="32"/>
  <c r="M24" i="32"/>
  <c r="L24" i="32"/>
  <c r="K24" i="32"/>
  <c r="J24" i="32"/>
  <c r="I24" i="32"/>
  <c r="H20" i="32"/>
  <c r="H24" i="32" s="1"/>
  <c r="M19" i="32"/>
  <c r="L19" i="32"/>
  <c r="K19" i="32"/>
  <c r="K25" i="32" s="1"/>
  <c r="J19" i="32"/>
  <c r="J25" i="32" s="1"/>
  <c r="I19" i="32"/>
  <c r="H10" i="32"/>
  <c r="H9" i="32"/>
  <c r="H19" i="32" s="1"/>
  <c r="K136" i="32" l="1"/>
  <c r="H136" i="32"/>
  <c r="L136" i="32"/>
  <c r="I154" i="32"/>
  <c r="L25" i="32"/>
  <c r="L137" i="32" s="1"/>
  <c r="L138" i="32" s="1"/>
  <c r="I136" i="32"/>
  <c r="I137" i="32" s="1"/>
  <c r="I138" i="32" s="1"/>
  <c r="M136" i="32"/>
  <c r="I25" i="32"/>
  <c r="M25" i="32"/>
  <c r="J101" i="32"/>
  <c r="L101" i="32"/>
  <c r="J136" i="32"/>
  <c r="J137" i="32" s="1"/>
  <c r="J138" i="32" s="1"/>
  <c r="K137" i="32"/>
  <c r="K138" i="32" s="1"/>
  <c r="H137" i="32"/>
  <c r="H138" i="32" s="1"/>
  <c r="H25" i="32"/>
  <c r="M137" i="32"/>
  <c r="M138" i="32" s="1"/>
  <c r="I45" i="26" l="1"/>
  <c r="I40" i="26"/>
  <c r="I39" i="26"/>
  <c r="J32" i="26"/>
  <c r="J31" i="26"/>
  <c r="M30" i="26"/>
  <c r="L30" i="26"/>
  <c r="K30" i="26"/>
  <c r="I30" i="26"/>
  <c r="H30" i="26"/>
  <c r="H28" i="26"/>
  <c r="M27" i="26"/>
  <c r="M31" i="26" s="1"/>
  <c r="M32" i="26" s="1"/>
  <c r="L27" i="26"/>
  <c r="L31" i="26" s="1"/>
  <c r="L32" i="26" s="1"/>
  <c r="L33" i="26" s="1"/>
  <c r="K27" i="26"/>
  <c r="K31" i="26" s="1"/>
  <c r="K32" i="26" s="1"/>
  <c r="I27" i="26"/>
  <c r="I31" i="26" s="1"/>
  <c r="I32" i="26" s="1"/>
  <c r="H25" i="26"/>
  <c r="H27" i="26" s="1"/>
  <c r="H31" i="26" s="1"/>
  <c r="H32" i="26" s="1"/>
  <c r="M22" i="26"/>
  <c r="L22" i="26"/>
  <c r="K22" i="26"/>
  <c r="J22" i="26"/>
  <c r="I22" i="26"/>
  <c r="H20" i="26"/>
  <c r="H22" i="26" s="1"/>
  <c r="M19" i="26"/>
  <c r="L19" i="26"/>
  <c r="K19" i="26"/>
  <c r="J19" i="26"/>
  <c r="I19" i="26"/>
  <c r="H17" i="26"/>
  <c r="H19" i="26" s="1"/>
  <c r="M16" i="26"/>
  <c r="M23" i="26" s="1"/>
  <c r="L16" i="26"/>
  <c r="L23" i="26" s="1"/>
  <c r="K16" i="26"/>
  <c r="K23" i="26" s="1"/>
  <c r="J16" i="26"/>
  <c r="J23" i="26" s="1"/>
  <c r="I16" i="26"/>
  <c r="I23" i="26" s="1"/>
  <c r="H14" i="26"/>
  <c r="H16" i="26" s="1"/>
  <c r="M13" i="26"/>
  <c r="L13" i="26"/>
  <c r="K13" i="26"/>
  <c r="J13" i="26"/>
  <c r="I13" i="26"/>
  <c r="H13" i="26"/>
  <c r="H12" i="26"/>
  <c r="H11" i="26"/>
  <c r="H10" i="26"/>
  <c r="M33" i="26" l="1"/>
  <c r="I33" i="26"/>
  <c r="H33" i="26"/>
  <c r="J33" i="26"/>
  <c r="H23" i="26"/>
  <c r="K33" i="26"/>
  <c r="I41" i="26"/>
  <c r="I38" i="26" s="1"/>
  <c r="I47" i="26" s="1"/>
  <c r="H122" i="27" l="1"/>
  <c r="H120" i="27"/>
  <c r="H111" i="27"/>
  <c r="M100" i="27"/>
  <c r="L100" i="27"/>
  <c r="K100" i="27"/>
  <c r="J100" i="27"/>
  <c r="I100" i="27"/>
  <c r="H100" i="27"/>
  <c r="J95" i="27"/>
  <c r="J96" i="27" s="1"/>
  <c r="M94" i="27"/>
  <c r="M101" i="27" s="1"/>
  <c r="M102" i="27" s="1"/>
  <c r="L94" i="27"/>
  <c r="L101" i="27" s="1"/>
  <c r="L102" i="27" s="1"/>
  <c r="K94" i="27"/>
  <c r="K101" i="27" s="1"/>
  <c r="K102" i="27" s="1"/>
  <c r="J94" i="27"/>
  <c r="J101" i="27" s="1"/>
  <c r="J102" i="27" s="1"/>
  <c r="I94" i="27"/>
  <c r="I101" i="27" s="1"/>
  <c r="I102" i="27" s="1"/>
  <c r="H94" i="27"/>
  <c r="H101" i="27" s="1"/>
  <c r="H102" i="27" s="1"/>
  <c r="H93" i="27"/>
  <c r="M92" i="27"/>
  <c r="L92" i="27"/>
  <c r="K92" i="27"/>
  <c r="K95" i="27" s="1"/>
  <c r="K96" i="27" s="1"/>
  <c r="J92" i="27"/>
  <c r="I92" i="27"/>
  <c r="H92" i="27"/>
  <c r="M88" i="27"/>
  <c r="M95" i="27" s="1"/>
  <c r="M96" i="27" s="1"/>
  <c r="L88" i="27"/>
  <c r="L95" i="27" s="1"/>
  <c r="L96" i="27" s="1"/>
  <c r="K88" i="27"/>
  <c r="J88" i="27"/>
  <c r="I88" i="27"/>
  <c r="I95" i="27" s="1"/>
  <c r="I96" i="27" s="1"/>
  <c r="H86" i="27"/>
  <c r="H88" i="27" s="1"/>
  <c r="H95" i="27" s="1"/>
  <c r="H96" i="27" s="1"/>
  <c r="J82" i="27"/>
  <c r="M81" i="27"/>
  <c r="L81" i="27"/>
  <c r="K81" i="27"/>
  <c r="J81" i="27"/>
  <c r="I81" i="27"/>
  <c r="H81" i="27"/>
  <c r="H80" i="27"/>
  <c r="M79" i="27"/>
  <c r="L79" i="27"/>
  <c r="K79" i="27"/>
  <c r="K82" i="27" s="1"/>
  <c r="J79" i="27"/>
  <c r="I79" i="27"/>
  <c r="H79" i="27"/>
  <c r="M77" i="27"/>
  <c r="M82" i="27" s="1"/>
  <c r="L77" i="27"/>
  <c r="L82" i="27" s="1"/>
  <c r="K77" i="27"/>
  <c r="J77" i="27"/>
  <c r="I77" i="27"/>
  <c r="I82" i="27" s="1"/>
  <c r="H77" i="27"/>
  <c r="H82" i="27" s="1"/>
  <c r="M73" i="27"/>
  <c r="L73" i="27"/>
  <c r="K73" i="27"/>
  <c r="J73" i="27"/>
  <c r="I73" i="27"/>
  <c r="H73" i="27"/>
  <c r="M70" i="27"/>
  <c r="M74" i="27" s="1"/>
  <c r="L70" i="27"/>
  <c r="L74" i="27" s="1"/>
  <c r="K70" i="27"/>
  <c r="K74" i="27" s="1"/>
  <c r="J70" i="27"/>
  <c r="J74" i="27" s="1"/>
  <c r="I70" i="27"/>
  <c r="I74" i="27" s="1"/>
  <c r="H70" i="27"/>
  <c r="H74" i="27" s="1"/>
  <c r="M63" i="27"/>
  <c r="L63" i="27"/>
  <c r="K63" i="27"/>
  <c r="J63" i="27"/>
  <c r="I63" i="27"/>
  <c r="H63" i="27"/>
  <c r="M59" i="27"/>
  <c r="M64" i="27" s="1"/>
  <c r="M83" i="27" s="1"/>
  <c r="L59" i="27"/>
  <c r="L64" i="27" s="1"/>
  <c r="L83" i="27" s="1"/>
  <c r="K59" i="27"/>
  <c r="K64" i="27" s="1"/>
  <c r="J59" i="27"/>
  <c r="J64" i="27" s="1"/>
  <c r="J83" i="27" s="1"/>
  <c r="I59" i="27"/>
  <c r="I64" i="27" s="1"/>
  <c r="I83" i="27" s="1"/>
  <c r="H59" i="27"/>
  <c r="H64" i="27" s="1"/>
  <c r="H83" i="27" s="1"/>
  <c r="M50" i="27"/>
  <c r="J50" i="27"/>
  <c r="I50" i="27"/>
  <c r="M49" i="27"/>
  <c r="L49" i="27"/>
  <c r="K49" i="27"/>
  <c r="I49" i="27"/>
  <c r="H49" i="27"/>
  <c r="M47" i="27"/>
  <c r="L47" i="27"/>
  <c r="L50" i="27" s="1"/>
  <c r="K47" i="27"/>
  <c r="K50" i="27" s="1"/>
  <c r="J47" i="27"/>
  <c r="I47" i="27"/>
  <c r="H47" i="27"/>
  <c r="H50" i="27" s="1"/>
  <c r="K44" i="27"/>
  <c r="J44" i="27"/>
  <c r="M43" i="27"/>
  <c r="M44" i="27" s="1"/>
  <c r="L43" i="27"/>
  <c r="L44" i="27" s="1"/>
  <c r="K43" i="27"/>
  <c r="I43" i="27"/>
  <c r="I44" i="27" s="1"/>
  <c r="H43" i="27"/>
  <c r="H44" i="27" s="1"/>
  <c r="M40" i="27"/>
  <c r="H40" i="27"/>
  <c r="M39" i="27"/>
  <c r="L39" i="27"/>
  <c r="L40" i="27" s="1"/>
  <c r="K39" i="27"/>
  <c r="K40" i="27" s="1"/>
  <c r="I39" i="27"/>
  <c r="I40" i="27" s="1"/>
  <c r="H39" i="27"/>
  <c r="M35" i="27"/>
  <c r="L35" i="27"/>
  <c r="K35" i="27"/>
  <c r="J35" i="27"/>
  <c r="I35" i="27"/>
  <c r="H35" i="27"/>
  <c r="M33" i="27"/>
  <c r="L33" i="27"/>
  <c r="K33" i="27"/>
  <c r="H33" i="27" s="1"/>
  <c r="J33" i="27"/>
  <c r="I33" i="27"/>
  <c r="H32" i="27"/>
  <c r="M31" i="27"/>
  <c r="L31" i="27"/>
  <c r="K31" i="27"/>
  <c r="J31" i="27"/>
  <c r="I31" i="27"/>
  <c r="H31" i="27"/>
  <c r="M29" i="27"/>
  <c r="L29" i="27"/>
  <c r="L36" i="27" s="1"/>
  <c r="K29" i="27"/>
  <c r="J29" i="27"/>
  <c r="I29" i="27"/>
  <c r="H29" i="27"/>
  <c r="H36" i="27" s="1"/>
  <c r="M27" i="27"/>
  <c r="M36" i="27" s="1"/>
  <c r="L27" i="27"/>
  <c r="K27" i="27"/>
  <c r="J27" i="27"/>
  <c r="J36" i="27" s="1"/>
  <c r="I27" i="27"/>
  <c r="I36" i="27" s="1"/>
  <c r="H27" i="27"/>
  <c r="H23" i="27"/>
  <c r="M22" i="27"/>
  <c r="L22" i="27"/>
  <c r="K22" i="27"/>
  <c r="J22" i="27"/>
  <c r="I22" i="27"/>
  <c r="H22" i="27"/>
  <c r="M20" i="27"/>
  <c r="L20" i="27"/>
  <c r="K20" i="27"/>
  <c r="J20" i="27"/>
  <c r="I20" i="27"/>
  <c r="H19" i="27"/>
  <c r="H20" i="27" s="1"/>
  <c r="M18" i="27"/>
  <c r="L18" i="27"/>
  <c r="K18" i="27"/>
  <c r="J18" i="27"/>
  <c r="I18" i="27"/>
  <c r="H18" i="27"/>
  <c r="M15" i="27"/>
  <c r="L15" i="27"/>
  <c r="K15" i="27"/>
  <c r="J15" i="27"/>
  <c r="I15" i="27"/>
  <c r="H15" i="27"/>
  <c r="M12" i="27"/>
  <c r="M24" i="27" s="1"/>
  <c r="M51" i="27" s="1"/>
  <c r="M103" i="27" s="1"/>
  <c r="L12" i="27"/>
  <c r="L24" i="27" s="1"/>
  <c r="K12" i="27"/>
  <c r="J12" i="27"/>
  <c r="I12" i="27"/>
  <c r="I24" i="27" s="1"/>
  <c r="I51" i="27" s="1"/>
  <c r="I103" i="27" s="1"/>
  <c r="H12" i="27"/>
  <c r="M10" i="27"/>
  <c r="L10" i="27"/>
  <c r="K10" i="27"/>
  <c r="K24" i="27" s="1"/>
  <c r="J10" i="27"/>
  <c r="J24" i="27" s="1"/>
  <c r="I10" i="27"/>
  <c r="H10" i="27"/>
  <c r="K51" i="27" l="1"/>
  <c r="K103" i="27" s="1"/>
  <c r="J51" i="27"/>
  <c r="J103" i="27" s="1"/>
  <c r="H24" i="27"/>
  <c r="H51" i="27" s="1"/>
  <c r="H103" i="27" s="1"/>
  <c r="L51" i="27"/>
  <c r="L103" i="27" s="1"/>
  <c r="K83" i="27"/>
  <c r="K36" i="27"/>
  <c r="H61" i="28" l="1"/>
  <c r="H55" i="28"/>
  <c r="H65" i="28" s="1"/>
  <c r="M45" i="28"/>
  <c r="L45" i="28"/>
  <c r="K45" i="28"/>
  <c r="K46" i="28" s="1"/>
  <c r="K47" i="28" s="1"/>
  <c r="J45" i="28"/>
  <c r="J46" i="28" s="1"/>
  <c r="J47" i="28" s="1"/>
  <c r="I45" i="28"/>
  <c r="H45" i="28"/>
  <c r="M41" i="28"/>
  <c r="M46" i="28" s="1"/>
  <c r="M47" i="28" s="1"/>
  <c r="L41" i="28"/>
  <c r="L46" i="28" s="1"/>
  <c r="L47" i="28" s="1"/>
  <c r="K41" i="28"/>
  <c r="J41" i="28"/>
  <c r="I41" i="28"/>
  <c r="I46" i="28" s="1"/>
  <c r="I47" i="28" s="1"/>
  <c r="H41" i="28"/>
  <c r="H34" i="28"/>
  <c r="M32" i="28"/>
  <c r="L32" i="28"/>
  <c r="K32" i="28"/>
  <c r="J32" i="28"/>
  <c r="I32" i="28"/>
  <c r="H31" i="28"/>
  <c r="H32" i="28" s="1"/>
  <c r="H26" i="28"/>
  <c r="M24" i="28"/>
  <c r="L24" i="28"/>
  <c r="K24" i="28"/>
  <c r="J24" i="28"/>
  <c r="I24" i="28"/>
  <c r="H21" i="28"/>
  <c r="H24" i="28" s="1"/>
  <c r="H18" i="28"/>
  <c r="M16" i="28"/>
  <c r="L16" i="28"/>
  <c r="K16" i="28"/>
  <c r="J16" i="28"/>
  <c r="I16" i="28"/>
  <c r="H13" i="28"/>
  <c r="H16" i="28" s="1"/>
  <c r="H46" i="28" l="1"/>
  <c r="H47" i="28" s="1"/>
  <c r="H108" i="29" l="1"/>
  <c r="H110" i="29" s="1"/>
  <c r="H100" i="29"/>
  <c r="M89" i="29"/>
  <c r="L89" i="29"/>
  <c r="K89" i="29"/>
  <c r="J89" i="29"/>
  <c r="I89" i="29"/>
  <c r="H89" i="29"/>
  <c r="H88" i="29"/>
  <c r="M87" i="29"/>
  <c r="L87" i="29"/>
  <c r="K87" i="29"/>
  <c r="J87" i="29"/>
  <c r="I87" i="29"/>
  <c r="H86" i="29"/>
  <c r="H87" i="29" s="1"/>
  <c r="M85" i="29"/>
  <c r="L85" i="29"/>
  <c r="K85" i="29"/>
  <c r="J85" i="29"/>
  <c r="I85" i="29"/>
  <c r="H84" i="29"/>
  <c r="H85" i="29" s="1"/>
  <c r="M83" i="29"/>
  <c r="L83" i="29"/>
  <c r="K83" i="29"/>
  <c r="J83" i="29"/>
  <c r="I83" i="29"/>
  <c r="H82" i="29"/>
  <c r="H83" i="29" s="1"/>
  <c r="M81" i="29"/>
  <c r="L81" i="29"/>
  <c r="K81" i="29"/>
  <c r="J81" i="29"/>
  <c r="I81" i="29"/>
  <c r="H81" i="29"/>
  <c r="H80" i="29"/>
  <c r="M79" i="29"/>
  <c r="L79" i="29"/>
  <c r="K79" i="29"/>
  <c r="J79" i="29"/>
  <c r="I79" i="29"/>
  <c r="H78" i="29"/>
  <c r="H79" i="29" s="1"/>
  <c r="M77" i="29"/>
  <c r="L77" i="29"/>
  <c r="K77" i="29"/>
  <c r="J77" i="29"/>
  <c r="I77" i="29"/>
  <c r="H76" i="29"/>
  <c r="H77" i="29" s="1"/>
  <c r="M75" i="29"/>
  <c r="L75" i="29"/>
  <c r="K75" i="29"/>
  <c r="J75" i="29"/>
  <c r="I75" i="29"/>
  <c r="H74" i="29"/>
  <c r="H75" i="29" s="1"/>
  <c r="M73" i="29"/>
  <c r="L73" i="29"/>
  <c r="K73" i="29"/>
  <c r="J73" i="29"/>
  <c r="I73" i="29"/>
  <c r="H73" i="29"/>
  <c r="H72" i="29"/>
  <c r="M71" i="29"/>
  <c r="L71" i="29"/>
  <c r="K71" i="29"/>
  <c r="J71" i="29"/>
  <c r="I71" i="29"/>
  <c r="H70" i="29"/>
  <c r="H71" i="29" s="1"/>
  <c r="M69" i="29"/>
  <c r="L69" i="29"/>
  <c r="K69" i="29"/>
  <c r="K90" i="29" s="1"/>
  <c r="K91" i="29" s="1"/>
  <c r="J69" i="29"/>
  <c r="J90" i="29" s="1"/>
  <c r="J91" i="29" s="1"/>
  <c r="I69" i="29"/>
  <c r="H68" i="29"/>
  <c r="H69" i="29" s="1"/>
  <c r="M67" i="29"/>
  <c r="M90" i="29" s="1"/>
  <c r="L67" i="29"/>
  <c r="L90" i="29" s="1"/>
  <c r="L91" i="29" s="1"/>
  <c r="L92" i="29" s="1"/>
  <c r="K67" i="29"/>
  <c r="J67" i="29"/>
  <c r="I67" i="29"/>
  <c r="I90" i="29" s="1"/>
  <c r="H66" i="29"/>
  <c r="H67" i="29" s="1"/>
  <c r="H90" i="29" s="1"/>
  <c r="L64" i="29"/>
  <c r="M63" i="29"/>
  <c r="L63" i="29"/>
  <c r="K63" i="29"/>
  <c r="J63" i="29"/>
  <c r="I63" i="29"/>
  <c r="H62" i="29"/>
  <c r="H63" i="29" s="1"/>
  <c r="M61" i="29"/>
  <c r="M64" i="29" s="1"/>
  <c r="L61" i="29"/>
  <c r="K61" i="29"/>
  <c r="K64" i="29" s="1"/>
  <c r="J61" i="29"/>
  <c r="J64" i="29" s="1"/>
  <c r="I61" i="29"/>
  <c r="I64" i="29" s="1"/>
  <c r="H60" i="29"/>
  <c r="H61" i="29" s="1"/>
  <c r="K56" i="29"/>
  <c r="J56" i="29"/>
  <c r="M55" i="29"/>
  <c r="M56" i="29" s="1"/>
  <c r="L55" i="29"/>
  <c r="L56" i="29" s="1"/>
  <c r="K55" i="29"/>
  <c r="J55" i="29"/>
  <c r="I55" i="29"/>
  <c r="I56" i="29" s="1"/>
  <c r="H55" i="29"/>
  <c r="H54" i="29"/>
  <c r="H53" i="29"/>
  <c r="H52" i="29"/>
  <c r="M51" i="29"/>
  <c r="L51" i="29"/>
  <c r="K51" i="29"/>
  <c r="J51" i="29"/>
  <c r="I51" i="29"/>
  <c r="H50" i="29"/>
  <c r="H49" i="29"/>
  <c r="H48" i="29"/>
  <c r="H47" i="29"/>
  <c r="H51" i="29" s="1"/>
  <c r="M44" i="29"/>
  <c r="M45" i="29" s="1"/>
  <c r="L44" i="29"/>
  <c r="K44" i="29"/>
  <c r="J44" i="29"/>
  <c r="J45" i="29" s="1"/>
  <c r="I44" i="29"/>
  <c r="I45" i="29" s="1"/>
  <c r="H43" i="29"/>
  <c r="H42" i="29"/>
  <c r="H44" i="29" s="1"/>
  <c r="H45" i="29" s="1"/>
  <c r="M41" i="29"/>
  <c r="L41" i="29"/>
  <c r="K41" i="29"/>
  <c r="J41" i="29"/>
  <c r="I41" i="29"/>
  <c r="G41" i="29"/>
  <c r="H40" i="29"/>
  <c r="H39" i="29"/>
  <c r="H38" i="29"/>
  <c r="H41" i="29" s="1"/>
  <c r="M37" i="29"/>
  <c r="L37" i="29"/>
  <c r="L45" i="29" s="1"/>
  <c r="K37" i="29"/>
  <c r="K45" i="29" s="1"/>
  <c r="J37" i="29"/>
  <c r="I37" i="29"/>
  <c r="H36" i="29"/>
  <c r="H37" i="29" s="1"/>
  <c r="H35" i="29"/>
  <c r="H34" i="29"/>
  <c r="M32" i="29"/>
  <c r="L32" i="29"/>
  <c r="L57" i="29" s="1"/>
  <c r="I32" i="29"/>
  <c r="M31" i="29"/>
  <c r="L31" i="29"/>
  <c r="K31" i="29"/>
  <c r="J31" i="29"/>
  <c r="I31" i="29"/>
  <c r="H30" i="29"/>
  <c r="H29" i="29"/>
  <c r="H28" i="29"/>
  <c r="H31" i="29" s="1"/>
  <c r="M27" i="29"/>
  <c r="L27" i="29"/>
  <c r="K27" i="29"/>
  <c r="J27" i="29"/>
  <c r="I27" i="29"/>
  <c r="H26" i="29"/>
  <c r="H27" i="29" s="1"/>
  <c r="M25" i="29"/>
  <c r="L25" i="29"/>
  <c r="K25" i="29"/>
  <c r="J25" i="29"/>
  <c r="I25" i="29"/>
  <c r="H24" i="29"/>
  <c r="H23" i="29"/>
  <c r="H22" i="29"/>
  <c r="H25" i="29" s="1"/>
  <c r="M21" i="29"/>
  <c r="L21" i="29"/>
  <c r="K21" i="29"/>
  <c r="K32" i="29" s="1"/>
  <c r="J21" i="29"/>
  <c r="J32" i="29" s="1"/>
  <c r="I21" i="29"/>
  <c r="H20" i="29"/>
  <c r="H21" i="29" s="1"/>
  <c r="H32" i="29" s="1"/>
  <c r="H19" i="29"/>
  <c r="M16" i="29"/>
  <c r="L16" i="29"/>
  <c r="K16" i="29"/>
  <c r="J16" i="29"/>
  <c r="I16" i="29"/>
  <c r="H16" i="29"/>
  <c r="H15" i="29"/>
  <c r="M14" i="29"/>
  <c r="L14" i="29"/>
  <c r="K14" i="29"/>
  <c r="J14" i="29"/>
  <c r="I14" i="29"/>
  <c r="H14" i="29"/>
  <c r="H13" i="29"/>
  <c r="M12" i="29"/>
  <c r="M17" i="29" s="1"/>
  <c r="L12" i="29"/>
  <c r="L17" i="29" s="1"/>
  <c r="K12" i="29"/>
  <c r="K17" i="29" s="1"/>
  <c r="J12" i="29"/>
  <c r="J17" i="29" s="1"/>
  <c r="I12" i="29"/>
  <c r="I17" i="29" s="1"/>
  <c r="H11" i="29"/>
  <c r="H12" i="29" s="1"/>
  <c r="H17" i="29" s="1"/>
  <c r="H10" i="29"/>
  <c r="H9" i="29"/>
  <c r="J57" i="29" l="1"/>
  <c r="J92" i="29" s="1"/>
  <c r="M57" i="29"/>
  <c r="I57" i="29"/>
  <c r="I91" i="29"/>
  <c r="I92" i="29" s="1"/>
  <c r="M91" i="29"/>
  <c r="K57" i="29"/>
  <c r="K92" i="29" s="1"/>
  <c r="H56" i="29"/>
  <c r="H57" i="29" s="1"/>
  <c r="H64" i="29"/>
  <c r="H91" i="29" s="1"/>
  <c r="H92" i="29" s="1"/>
  <c r="M92" i="29" l="1"/>
  <c r="H58" i="30" l="1"/>
  <c r="H64" i="30" s="1"/>
  <c r="H52" i="30"/>
  <c r="M40" i="30"/>
  <c r="I40" i="30"/>
  <c r="M39" i="30"/>
  <c r="K39" i="30"/>
  <c r="K40" i="30" s="1"/>
  <c r="J39" i="30"/>
  <c r="J40" i="30" s="1"/>
  <c r="I39" i="30"/>
  <c r="H39" i="30"/>
  <c r="H40" i="30" s="1"/>
  <c r="M36" i="30"/>
  <c r="L36" i="30"/>
  <c r="L40" i="30" s="1"/>
  <c r="K36" i="30"/>
  <c r="J36" i="30"/>
  <c r="I36" i="30"/>
  <c r="H36" i="30"/>
  <c r="J32" i="30"/>
  <c r="M31" i="30"/>
  <c r="L31" i="30"/>
  <c r="K31" i="30"/>
  <c r="J31" i="30"/>
  <c r="I31" i="30"/>
  <c r="H31" i="30"/>
  <c r="H29" i="30"/>
  <c r="M28" i="30"/>
  <c r="M32" i="30" s="1"/>
  <c r="L28" i="30"/>
  <c r="L32" i="30" s="1"/>
  <c r="K28" i="30"/>
  <c r="K32" i="30" s="1"/>
  <c r="J28" i="30"/>
  <c r="I28" i="30"/>
  <c r="I32" i="30" s="1"/>
  <c r="H28" i="30"/>
  <c r="H32" i="30" s="1"/>
  <c r="M23" i="30"/>
  <c r="L23" i="30"/>
  <c r="L24" i="30" s="1"/>
  <c r="L41" i="30" s="1"/>
  <c r="L42" i="30" s="1"/>
  <c r="K23" i="30"/>
  <c r="K24" i="30" s="1"/>
  <c r="K41" i="30" s="1"/>
  <c r="K42" i="30" s="1"/>
  <c r="J23" i="30"/>
  <c r="I23" i="30"/>
  <c r="H21" i="30"/>
  <c r="H23" i="30" s="1"/>
  <c r="M20" i="30"/>
  <c r="L20" i="30"/>
  <c r="K20" i="30"/>
  <c r="J20" i="30"/>
  <c r="J24" i="30" s="1"/>
  <c r="J41" i="30" s="1"/>
  <c r="J42" i="30" s="1"/>
  <c r="I20" i="30"/>
  <c r="H19" i="30"/>
  <c r="H20" i="30" s="1"/>
  <c r="M18" i="30"/>
  <c r="M24" i="30" s="1"/>
  <c r="L18" i="30"/>
  <c r="K18" i="30"/>
  <c r="J18" i="30"/>
  <c r="I18" i="30"/>
  <c r="I24" i="30" s="1"/>
  <c r="H15" i="30"/>
  <c r="H18" i="30" s="1"/>
  <c r="M14" i="30"/>
  <c r="L14" i="30"/>
  <c r="K14" i="30"/>
  <c r="J14" i="30"/>
  <c r="I14" i="30"/>
  <c r="H13" i="30"/>
  <c r="H12" i="30"/>
  <c r="H11" i="30"/>
  <c r="H10" i="30"/>
  <c r="H14" i="30" s="1"/>
  <c r="H9" i="30"/>
  <c r="H24" i="30" l="1"/>
  <c r="H41" i="30" s="1"/>
  <c r="H42" i="30" s="1"/>
  <c r="I41" i="30"/>
  <c r="I42" i="30" s="1"/>
  <c r="M41" i="30"/>
  <c r="M42" i="30" s="1"/>
  <c r="H117" i="20" l="1"/>
  <c r="H109" i="20"/>
  <c r="M97" i="20"/>
  <c r="L97" i="20"/>
  <c r="K97" i="20"/>
  <c r="J97" i="20"/>
  <c r="I97" i="20"/>
  <c r="H95" i="20"/>
  <c r="H97" i="20" s="1"/>
  <c r="M94" i="20"/>
  <c r="L94" i="20"/>
  <c r="K94" i="20"/>
  <c r="J94" i="20"/>
  <c r="I94" i="20"/>
  <c r="H92" i="20"/>
  <c r="H94" i="20" s="1"/>
  <c r="H91" i="20"/>
  <c r="M89" i="20"/>
  <c r="L89" i="20"/>
  <c r="K89" i="20"/>
  <c r="K98" i="20" s="1"/>
  <c r="J89" i="20"/>
  <c r="I89" i="20"/>
  <c r="H88" i="20"/>
  <c r="H87" i="20"/>
  <c r="H86" i="20"/>
  <c r="H89" i="20" s="1"/>
  <c r="I84" i="20"/>
  <c r="M83" i="20"/>
  <c r="L83" i="20"/>
  <c r="K83" i="20"/>
  <c r="J83" i="20"/>
  <c r="I83" i="20"/>
  <c r="H81" i="20"/>
  <c r="H83" i="20" s="1"/>
  <c r="M80" i="20"/>
  <c r="M84" i="20" s="1"/>
  <c r="L80" i="20"/>
  <c r="L84" i="20" s="1"/>
  <c r="K80" i="20"/>
  <c r="J80" i="20"/>
  <c r="I80" i="20"/>
  <c r="H80" i="20"/>
  <c r="H84" i="20" s="1"/>
  <c r="M75" i="20"/>
  <c r="L75" i="20"/>
  <c r="K75" i="20"/>
  <c r="J75" i="20"/>
  <c r="I75" i="20"/>
  <c r="H75" i="20"/>
  <c r="M72" i="20"/>
  <c r="L72" i="20"/>
  <c r="K72" i="20"/>
  <c r="J72" i="20"/>
  <c r="I72" i="20"/>
  <c r="H72" i="20"/>
  <c r="M70" i="20"/>
  <c r="L70" i="20"/>
  <c r="K70" i="20"/>
  <c r="J70" i="20"/>
  <c r="I70" i="20"/>
  <c r="H70" i="20"/>
  <c r="M68" i="20"/>
  <c r="M76" i="20" s="1"/>
  <c r="L68" i="20"/>
  <c r="L76" i="20" s="1"/>
  <c r="K68" i="20"/>
  <c r="K76" i="20" s="1"/>
  <c r="J68" i="20"/>
  <c r="I68" i="20"/>
  <c r="I76" i="20" s="1"/>
  <c r="H68" i="20"/>
  <c r="H76" i="20" s="1"/>
  <c r="H67" i="20"/>
  <c r="H66" i="20"/>
  <c r="H65" i="20"/>
  <c r="M62" i="20"/>
  <c r="L62" i="20"/>
  <c r="K62" i="20"/>
  <c r="J62" i="20"/>
  <c r="I62" i="20"/>
  <c r="H60" i="20"/>
  <c r="H62" i="20" s="1"/>
  <c r="M59" i="20"/>
  <c r="L59" i="20"/>
  <c r="K59" i="20"/>
  <c r="J59" i="20"/>
  <c r="I59" i="20"/>
  <c r="H57" i="20"/>
  <c r="H59" i="20" s="1"/>
  <c r="M56" i="20"/>
  <c r="L56" i="20"/>
  <c r="K56" i="20"/>
  <c r="J56" i="20"/>
  <c r="I56" i="20"/>
  <c r="H56" i="20"/>
  <c r="M54" i="20"/>
  <c r="L54" i="20"/>
  <c r="K54" i="20"/>
  <c r="J54" i="20"/>
  <c r="I54" i="20"/>
  <c r="H54" i="20"/>
  <c r="M51" i="20"/>
  <c r="L51" i="20"/>
  <c r="K51" i="20"/>
  <c r="J51" i="20"/>
  <c r="I51" i="20"/>
  <c r="H51" i="20"/>
  <c r="M49" i="20"/>
  <c r="L49" i="20"/>
  <c r="K49" i="20"/>
  <c r="J49" i="20"/>
  <c r="I49" i="20"/>
  <c r="H49" i="20"/>
  <c r="M46" i="20"/>
  <c r="M63" i="20" s="1"/>
  <c r="L46" i="20"/>
  <c r="L63" i="20" s="1"/>
  <c r="K46" i="20"/>
  <c r="J46" i="20"/>
  <c r="J63" i="20" s="1"/>
  <c r="I46" i="20"/>
  <c r="I63" i="20" s="1"/>
  <c r="H45" i="20"/>
  <c r="H44" i="20"/>
  <c r="H43" i="20"/>
  <c r="M40" i="20"/>
  <c r="L40" i="20"/>
  <c r="K40" i="20"/>
  <c r="J40" i="20"/>
  <c r="I40" i="20"/>
  <c r="H40" i="20"/>
  <c r="M37" i="20"/>
  <c r="L37" i="20"/>
  <c r="K37" i="20"/>
  <c r="J37" i="20"/>
  <c r="I37" i="20"/>
  <c r="H37" i="20"/>
  <c r="M35" i="20"/>
  <c r="L35" i="20"/>
  <c r="K35" i="20"/>
  <c r="J35" i="20"/>
  <c r="I35" i="20"/>
  <c r="H35" i="20"/>
  <c r="M31" i="20"/>
  <c r="L31" i="20"/>
  <c r="K31" i="20"/>
  <c r="J31" i="20"/>
  <c r="I31" i="20"/>
  <c r="H30" i="20"/>
  <c r="H31" i="20" s="1"/>
  <c r="M29" i="20"/>
  <c r="L29" i="20"/>
  <c r="K29" i="20"/>
  <c r="J29" i="20"/>
  <c r="I29" i="20"/>
  <c r="H28" i="20"/>
  <c r="H27" i="20"/>
  <c r="H26" i="20"/>
  <c r="M25" i="20"/>
  <c r="L25" i="20"/>
  <c r="K25" i="20"/>
  <c r="J25" i="20"/>
  <c r="I25" i="20"/>
  <c r="H24" i="20"/>
  <c r="H23" i="20"/>
  <c r="H22" i="20"/>
  <c r="M21" i="20"/>
  <c r="L21" i="20"/>
  <c r="K21" i="20"/>
  <c r="J21" i="20"/>
  <c r="I21" i="20"/>
  <c r="H19" i="20"/>
  <c r="H18" i="20"/>
  <c r="H17" i="20"/>
  <c r="M16" i="20"/>
  <c r="L16" i="20"/>
  <c r="K16" i="20"/>
  <c r="J16" i="20"/>
  <c r="I16" i="20"/>
  <c r="H15" i="20"/>
  <c r="H14" i="20"/>
  <c r="H13" i="20"/>
  <c r="M12" i="20"/>
  <c r="L12" i="20"/>
  <c r="K12" i="20"/>
  <c r="J12" i="20"/>
  <c r="I12" i="20"/>
  <c r="H11" i="20"/>
  <c r="H10" i="20"/>
  <c r="H9" i="20"/>
  <c r="H16" i="20" l="1"/>
  <c r="H29" i="20"/>
  <c r="H46" i="20"/>
  <c r="H63" i="20" s="1"/>
  <c r="H98" i="20"/>
  <c r="J98" i="20"/>
  <c r="H12" i="20"/>
  <c r="K84" i="20"/>
  <c r="L98" i="20"/>
  <c r="H119" i="20"/>
  <c r="J41" i="20"/>
  <c r="K41" i="20"/>
  <c r="K99" i="20" s="1"/>
  <c r="K100" i="20" s="1"/>
  <c r="H25" i="20"/>
  <c r="K63" i="20"/>
  <c r="J76" i="20"/>
  <c r="J84" i="20"/>
  <c r="I98" i="20"/>
  <c r="M98" i="20"/>
  <c r="I41" i="20"/>
  <c r="M41" i="20"/>
  <c r="M99" i="20" s="1"/>
  <c r="M100" i="20" s="1"/>
  <c r="L41" i="20"/>
  <c r="L99" i="20" s="1"/>
  <c r="L100" i="20" s="1"/>
  <c r="H21" i="20"/>
  <c r="I99" i="20" l="1"/>
  <c r="I100" i="20" s="1"/>
  <c r="H41" i="20"/>
  <c r="H99" i="20" s="1"/>
  <c r="H100" i="20" s="1"/>
  <c r="J99" i="20"/>
  <c r="J100" i="20" s="1"/>
  <c r="I51" i="24"/>
  <c r="I53" i="24" s="1"/>
  <c r="M33" i="24"/>
  <c r="L33" i="24"/>
  <c r="L35" i="24" s="1"/>
  <c r="K33" i="24"/>
  <c r="J33" i="24"/>
  <c r="J35" i="24" s="1"/>
  <c r="I33" i="24"/>
  <c r="H33" i="24"/>
  <c r="H32" i="24"/>
  <c r="M31" i="24"/>
  <c r="M35" i="24" s="1"/>
  <c r="L31" i="24"/>
  <c r="K31" i="24"/>
  <c r="K35" i="24" s="1"/>
  <c r="J31" i="24"/>
  <c r="I31" i="24"/>
  <c r="I35" i="24" s="1"/>
  <c r="I36" i="24" s="1"/>
  <c r="I37" i="24" s="1"/>
  <c r="H29" i="24"/>
  <c r="H31" i="24" s="1"/>
  <c r="M28" i="24"/>
  <c r="L28" i="24"/>
  <c r="K28" i="24"/>
  <c r="J28" i="24"/>
  <c r="I28" i="24"/>
  <c r="H28" i="24"/>
  <c r="H26" i="24"/>
  <c r="M25" i="24"/>
  <c r="L25" i="24"/>
  <c r="K25" i="24"/>
  <c r="J25" i="24"/>
  <c r="I25" i="24"/>
  <c r="H24" i="24"/>
  <c r="H25" i="24" s="1"/>
  <c r="M23" i="24"/>
  <c r="L23" i="24"/>
  <c r="K23" i="24"/>
  <c r="J23" i="24"/>
  <c r="I23" i="24"/>
  <c r="H23" i="24"/>
  <c r="H21" i="24"/>
  <c r="M18" i="24"/>
  <c r="L18" i="24"/>
  <c r="L19" i="24" s="1"/>
  <c r="K18" i="24"/>
  <c r="J18" i="24"/>
  <c r="J19" i="24" s="1"/>
  <c r="I18" i="24"/>
  <c r="H18" i="24"/>
  <c r="H16" i="24"/>
  <c r="M15" i="24"/>
  <c r="M19" i="24" s="1"/>
  <c r="L15" i="24"/>
  <c r="K15" i="24"/>
  <c r="K19" i="24" s="1"/>
  <c r="J15" i="24"/>
  <c r="I15" i="24"/>
  <c r="I19" i="24" s="1"/>
  <c r="H13" i="24"/>
  <c r="H15" i="24" s="1"/>
  <c r="M12" i="24"/>
  <c r="L12" i="24"/>
  <c r="K12" i="24"/>
  <c r="J12" i="24"/>
  <c r="I12" i="24"/>
  <c r="H12" i="24"/>
  <c r="H11" i="24"/>
  <c r="M10" i="24"/>
  <c r="L10" i="24"/>
  <c r="K10" i="24"/>
  <c r="J10" i="24"/>
  <c r="I10" i="24"/>
  <c r="H10" i="24"/>
  <c r="H9" i="24"/>
  <c r="L36" i="24" l="1"/>
  <c r="L37" i="24" s="1"/>
  <c r="K36" i="24"/>
  <c r="K37" i="24" s="1"/>
  <c r="H35" i="24"/>
  <c r="M36" i="24"/>
  <c r="M37" i="24" s="1"/>
  <c r="J36" i="24"/>
  <c r="J37" i="24" s="1"/>
  <c r="H19" i="24"/>
  <c r="H36" i="24"/>
  <c r="H37" i="24" s="1"/>
  <c r="I76" i="25" l="1"/>
  <c r="I68" i="25"/>
  <c r="K60" i="25"/>
  <c r="J60" i="25"/>
  <c r="M59" i="25"/>
  <c r="M60" i="25" s="1"/>
  <c r="L59" i="25"/>
  <c r="L60" i="25" s="1"/>
  <c r="L61" i="25" s="1"/>
  <c r="I59" i="25"/>
  <c r="I60" i="25" s="1"/>
  <c r="H58" i="25"/>
  <c r="H57" i="25"/>
  <c r="H59" i="25" s="1"/>
  <c r="H60" i="25" s="1"/>
  <c r="M54" i="25"/>
  <c r="M55" i="25" s="1"/>
  <c r="L54" i="25"/>
  <c r="L55" i="25" s="1"/>
  <c r="K54" i="25"/>
  <c r="J54" i="25"/>
  <c r="I54" i="25"/>
  <c r="I55" i="25" s="1"/>
  <c r="H54" i="25"/>
  <c r="H50" i="25"/>
  <c r="M49" i="25"/>
  <c r="L49" i="25"/>
  <c r="K49" i="25"/>
  <c r="J49" i="25"/>
  <c r="J55" i="25" s="1"/>
  <c r="I49" i="25"/>
  <c r="H49" i="25"/>
  <c r="H47" i="25"/>
  <c r="M46" i="25"/>
  <c r="L46" i="25"/>
  <c r="K46" i="25"/>
  <c r="K55" i="25" s="1"/>
  <c r="J46" i="25"/>
  <c r="I46" i="25"/>
  <c r="H44" i="25"/>
  <c r="H46" i="25" s="1"/>
  <c r="M38" i="25"/>
  <c r="L38" i="25"/>
  <c r="K38" i="25"/>
  <c r="J38" i="25"/>
  <c r="I38" i="25"/>
  <c r="H37" i="25"/>
  <c r="H38" i="25" s="1"/>
  <c r="M36" i="25"/>
  <c r="L36" i="25"/>
  <c r="K36" i="25"/>
  <c r="J36" i="25"/>
  <c r="I36" i="25"/>
  <c r="H36" i="25"/>
  <c r="H34" i="25"/>
  <c r="M33" i="25"/>
  <c r="L33" i="25"/>
  <c r="K33" i="25"/>
  <c r="J33" i="25"/>
  <c r="I31" i="25"/>
  <c r="H31" i="25" s="1"/>
  <c r="H33" i="25" s="1"/>
  <c r="M30" i="25"/>
  <c r="M40" i="25" s="1"/>
  <c r="L30" i="25"/>
  <c r="L40" i="25" s="1"/>
  <c r="K30" i="25"/>
  <c r="K40" i="25" s="1"/>
  <c r="K41" i="25" s="1"/>
  <c r="J30" i="25"/>
  <c r="J40" i="25" s="1"/>
  <c r="I30" i="25"/>
  <c r="H30" i="25"/>
  <c r="H40" i="25" s="1"/>
  <c r="H28" i="25"/>
  <c r="K26" i="25"/>
  <c r="M25" i="25"/>
  <c r="M26" i="25" s="1"/>
  <c r="L25" i="25"/>
  <c r="L26" i="25" s="1"/>
  <c r="K25" i="25"/>
  <c r="I25" i="25"/>
  <c r="I26" i="25" s="1"/>
  <c r="H25" i="25"/>
  <c r="M23" i="25"/>
  <c r="L23" i="25"/>
  <c r="K23" i="25"/>
  <c r="J23" i="25"/>
  <c r="J26" i="25" s="1"/>
  <c r="I23" i="25"/>
  <c r="H19" i="25"/>
  <c r="H23" i="25" s="1"/>
  <c r="M16" i="25"/>
  <c r="L16" i="25"/>
  <c r="L17" i="25" s="1"/>
  <c r="K16" i="25"/>
  <c r="K17" i="25" s="1"/>
  <c r="J16" i="25"/>
  <c r="J17" i="25" s="1"/>
  <c r="I16" i="25"/>
  <c r="H14" i="25"/>
  <c r="H16" i="25" s="1"/>
  <c r="M13" i="25"/>
  <c r="L13" i="25"/>
  <c r="K13" i="25"/>
  <c r="J13" i="25"/>
  <c r="I13" i="25"/>
  <c r="H13" i="25"/>
  <c r="H12" i="25"/>
  <c r="M11" i="25"/>
  <c r="M17" i="25" s="1"/>
  <c r="L11" i="25"/>
  <c r="K11" i="25"/>
  <c r="J11" i="25"/>
  <c r="I11" i="25"/>
  <c r="I17" i="25" s="1"/>
  <c r="H9" i="25"/>
  <c r="H11" i="25" s="1"/>
  <c r="L62" i="25" l="1"/>
  <c r="L41" i="25"/>
  <c r="M61" i="25"/>
  <c r="H17" i="25"/>
  <c r="H41" i="25" s="1"/>
  <c r="H26" i="25"/>
  <c r="I40" i="25"/>
  <c r="I41" i="25" s="1"/>
  <c r="M41" i="25"/>
  <c r="J61" i="25"/>
  <c r="J62" i="25" s="1"/>
  <c r="J41" i="25"/>
  <c r="H55" i="25"/>
  <c r="H61" i="25" s="1"/>
  <c r="H62" i="25" s="1"/>
  <c r="I61" i="25"/>
  <c r="I62" i="25" s="1"/>
  <c r="K61" i="25"/>
  <c r="K62" i="25" s="1"/>
  <c r="I33" i="25"/>
  <c r="H35" i="23"/>
  <c r="H39" i="23" s="1"/>
  <c r="H29" i="23"/>
  <c r="J20" i="23"/>
  <c r="M19" i="23"/>
  <c r="L19" i="23"/>
  <c r="K19" i="23"/>
  <c r="I19" i="23"/>
  <c r="H19" i="23"/>
  <c r="H20" i="23" s="1"/>
  <c r="M16" i="23"/>
  <c r="L16" i="23"/>
  <c r="K16" i="23"/>
  <c r="I16" i="23"/>
  <c r="H16" i="23"/>
  <c r="M12" i="23"/>
  <c r="M20" i="23" s="1"/>
  <c r="H12" i="23"/>
  <c r="M11" i="23"/>
  <c r="L11" i="23"/>
  <c r="L12" i="23" s="1"/>
  <c r="K11" i="23"/>
  <c r="K12" i="23" s="1"/>
  <c r="I11" i="23"/>
  <c r="I12" i="23" s="1"/>
  <c r="I20" i="23" s="1"/>
  <c r="H11" i="23"/>
  <c r="M62" i="25" l="1"/>
  <c r="K20" i="23"/>
  <c r="L20" i="23"/>
  <c r="H47" i="21"/>
  <c r="H49" i="21" s="1"/>
  <c r="H39" i="21"/>
  <c r="M33" i="21"/>
  <c r="L33" i="21"/>
  <c r="K33" i="21"/>
  <c r="J33" i="21"/>
  <c r="I33" i="21"/>
  <c r="H31" i="21"/>
  <c r="H33" i="21" s="1"/>
  <c r="M30" i="21"/>
  <c r="L30" i="21"/>
  <c r="K30" i="21"/>
  <c r="J30" i="21"/>
  <c r="I30" i="21"/>
  <c r="H30" i="21"/>
  <c r="H28" i="21"/>
  <c r="M27" i="21"/>
  <c r="L27" i="21"/>
  <c r="K27" i="21"/>
  <c r="K34" i="21" s="1"/>
  <c r="K35" i="21" s="1"/>
  <c r="J27" i="21"/>
  <c r="I27" i="21"/>
  <c r="H26" i="21"/>
  <c r="H27" i="21" s="1"/>
  <c r="M25" i="21"/>
  <c r="L25" i="21"/>
  <c r="K25" i="21"/>
  <c r="J25" i="21"/>
  <c r="I25" i="21"/>
  <c r="H23" i="21"/>
  <c r="H25" i="21" s="1"/>
  <c r="M22" i="21"/>
  <c r="L22" i="21"/>
  <c r="K22" i="21"/>
  <c r="J22" i="21"/>
  <c r="I22" i="21"/>
  <c r="H20" i="21"/>
  <c r="H22" i="21" s="1"/>
  <c r="M19" i="21"/>
  <c r="M34" i="21" s="1"/>
  <c r="L19" i="21"/>
  <c r="L34" i="21" s="1"/>
  <c r="L35" i="21" s="1"/>
  <c r="K19" i="21"/>
  <c r="J19" i="21"/>
  <c r="J34" i="21" s="1"/>
  <c r="I19" i="21"/>
  <c r="I34" i="21" s="1"/>
  <c r="H19" i="21"/>
  <c r="H17" i="21"/>
  <c r="K15" i="21"/>
  <c r="M14" i="21"/>
  <c r="L14" i="21"/>
  <c r="K14" i="21"/>
  <c r="J14" i="21"/>
  <c r="I14" i="21"/>
  <c r="H12" i="21"/>
  <c r="H14" i="21" s="1"/>
  <c r="M11" i="21"/>
  <c r="M15" i="21" s="1"/>
  <c r="L11" i="21"/>
  <c r="L15" i="21" s="1"/>
  <c r="K11" i="21"/>
  <c r="J11" i="21"/>
  <c r="J15" i="21" s="1"/>
  <c r="I11" i="21"/>
  <c r="I15" i="21" s="1"/>
  <c r="H11" i="21"/>
  <c r="H9" i="21"/>
  <c r="M35" i="21" l="1"/>
  <c r="H34" i="21"/>
  <c r="I35" i="21"/>
  <c r="H15" i="21"/>
  <c r="J35" i="21"/>
  <c r="H69" i="16"/>
  <c r="H63" i="16"/>
  <c r="H57" i="16"/>
  <c r="J45" i="16"/>
  <c r="M44" i="16"/>
  <c r="L44" i="16"/>
  <c r="K44" i="16"/>
  <c r="J44" i="16"/>
  <c r="I44" i="16"/>
  <c r="H44" i="16"/>
  <c r="H43" i="16"/>
  <c r="M42" i="16"/>
  <c r="M45" i="16" s="1"/>
  <c r="L42" i="16"/>
  <c r="L45" i="16" s="1"/>
  <c r="K42" i="16"/>
  <c r="K45" i="16" s="1"/>
  <c r="J42" i="16"/>
  <c r="I42" i="16"/>
  <c r="I45" i="16" s="1"/>
  <c r="H40" i="16"/>
  <c r="H42" i="16" s="1"/>
  <c r="H45" i="16" s="1"/>
  <c r="M36" i="16"/>
  <c r="L36" i="16"/>
  <c r="K36" i="16"/>
  <c r="I36" i="16"/>
  <c r="H35" i="16"/>
  <c r="H36" i="16" s="1"/>
  <c r="M34" i="16"/>
  <c r="M37" i="16" s="1"/>
  <c r="L34" i="16"/>
  <c r="L37" i="16" s="1"/>
  <c r="K34" i="16"/>
  <c r="K37" i="16" s="1"/>
  <c r="J34" i="16"/>
  <c r="J37" i="16" s="1"/>
  <c r="I34" i="16"/>
  <c r="I37" i="16" s="1"/>
  <c r="H33" i="16"/>
  <c r="H34" i="16" s="1"/>
  <c r="J29" i="16"/>
  <c r="I29" i="16"/>
  <c r="I46" i="16" s="1"/>
  <c r="M28" i="16"/>
  <c r="L28" i="16"/>
  <c r="K28" i="16"/>
  <c r="I28" i="16"/>
  <c r="H27" i="16"/>
  <c r="H28" i="16" s="1"/>
  <c r="M26" i="16"/>
  <c r="L26" i="16"/>
  <c r="K26" i="16"/>
  <c r="I26" i="16"/>
  <c r="H26" i="16"/>
  <c r="H25" i="16"/>
  <c r="M24" i="16"/>
  <c r="L24" i="16"/>
  <c r="L29" i="16" s="1"/>
  <c r="K24" i="16"/>
  <c r="K29" i="16" s="1"/>
  <c r="I24" i="16"/>
  <c r="H22" i="16"/>
  <c r="H24" i="16" s="1"/>
  <c r="H29" i="16" s="1"/>
  <c r="M21" i="16"/>
  <c r="M29" i="16" s="1"/>
  <c r="L21" i="16"/>
  <c r="K21" i="16"/>
  <c r="I21" i="16"/>
  <c r="H21" i="16"/>
  <c r="H20" i="16"/>
  <c r="M19" i="16"/>
  <c r="L19" i="16"/>
  <c r="K19" i="16"/>
  <c r="I19" i="16"/>
  <c r="H17" i="16"/>
  <c r="H19" i="16" s="1"/>
  <c r="M16" i="16"/>
  <c r="L16" i="16"/>
  <c r="K16" i="16"/>
  <c r="I16" i="16"/>
  <c r="H16" i="16"/>
  <c r="H15" i="16"/>
  <c r="M14" i="16"/>
  <c r="L14" i="16"/>
  <c r="K14" i="16"/>
  <c r="I14" i="16"/>
  <c r="H12" i="16"/>
  <c r="H14" i="16" s="1"/>
  <c r="M11" i="16"/>
  <c r="L11" i="16"/>
  <c r="K11" i="16"/>
  <c r="I11" i="16"/>
  <c r="H9" i="16"/>
  <c r="H35" i="21" l="1"/>
  <c r="J46" i="16"/>
  <c r="K46" i="16"/>
  <c r="H37" i="16"/>
  <c r="H46" i="16" s="1"/>
  <c r="M46" i="16"/>
  <c r="L46" i="16"/>
  <c r="H57" i="18"/>
  <c r="H50" i="18"/>
  <c r="H59" i="18" s="1"/>
  <c r="L42" i="18"/>
  <c r="L43" i="18" s="1"/>
  <c r="K42" i="18"/>
  <c r="K43" i="18" s="1"/>
  <c r="K44" i="18" s="1"/>
  <c r="K45" i="18" s="1"/>
  <c r="H42" i="18"/>
  <c r="H43" i="18" s="1"/>
  <c r="M41" i="18"/>
  <c r="M42" i="18" s="1"/>
  <c r="M43" i="18" s="1"/>
  <c r="M44" i="18" s="1"/>
  <c r="M45" i="18" s="1"/>
  <c r="L41" i="18"/>
  <c r="K41" i="18"/>
  <c r="J41" i="18"/>
  <c r="J42" i="18" s="1"/>
  <c r="J43" i="18" s="1"/>
  <c r="J44" i="18" s="1"/>
  <c r="J45" i="18" s="1"/>
  <c r="I41" i="18"/>
  <c r="I42" i="18" s="1"/>
  <c r="I43" i="18" s="1"/>
  <c r="I44" i="18" s="1"/>
  <c r="I45" i="18" s="1"/>
  <c r="H41" i="18"/>
  <c r="H33" i="18"/>
  <c r="M30" i="18"/>
  <c r="L30" i="18"/>
  <c r="K30" i="18"/>
  <c r="J30" i="18"/>
  <c r="I30" i="18"/>
  <c r="H25" i="18"/>
  <c r="H30" i="18" s="1"/>
  <c r="M24" i="18"/>
  <c r="L24" i="18"/>
  <c r="K24" i="18"/>
  <c r="J24" i="18"/>
  <c r="I24" i="18"/>
  <c r="H18" i="18"/>
  <c r="H24" i="18" s="1"/>
  <c r="M17" i="18"/>
  <c r="M31" i="18" s="1"/>
  <c r="L17" i="18"/>
  <c r="L31" i="18" s="1"/>
  <c r="K17" i="18"/>
  <c r="K31" i="18" s="1"/>
  <c r="J17" i="18"/>
  <c r="J31" i="18" s="1"/>
  <c r="I17" i="18"/>
  <c r="I31" i="18" s="1"/>
  <c r="H17" i="18"/>
  <c r="H31" i="18" s="1"/>
  <c r="H9" i="18"/>
  <c r="H44" i="18" l="1"/>
  <c r="H45" i="18" s="1"/>
  <c r="L44" i="18"/>
  <c r="L45" i="18" s="1"/>
  <c r="H377" i="19"/>
  <c r="H379" i="19" s="1"/>
  <c r="H370" i="19"/>
  <c r="M363" i="19"/>
  <c r="L363" i="19"/>
  <c r="K363" i="19"/>
  <c r="J363" i="19"/>
  <c r="I363" i="19"/>
  <c r="H362" i="19"/>
  <c r="H361" i="19"/>
  <c r="H360" i="19"/>
  <c r="H363" i="19" s="1"/>
  <c r="M359" i="19"/>
  <c r="L359" i="19"/>
  <c r="K359" i="19"/>
  <c r="J359" i="19"/>
  <c r="I359" i="19"/>
  <c r="H359" i="19"/>
  <c r="H358" i="19"/>
  <c r="H357" i="19"/>
  <c r="H356" i="19"/>
  <c r="M355" i="19"/>
  <c r="L355" i="19"/>
  <c r="K355" i="19"/>
  <c r="J355" i="19"/>
  <c r="I355" i="19"/>
  <c r="H354" i="19"/>
  <c r="H353" i="19"/>
  <c r="H352" i="19"/>
  <c r="H355" i="19" s="1"/>
  <c r="M351" i="19"/>
  <c r="L351" i="19"/>
  <c r="K351" i="19"/>
  <c r="J351" i="19"/>
  <c r="I351" i="19"/>
  <c r="H350" i="19"/>
  <c r="H349" i="19"/>
  <c r="H351" i="19" s="1"/>
  <c r="H348" i="19"/>
  <c r="M347" i="19"/>
  <c r="L347" i="19"/>
  <c r="K347" i="19"/>
  <c r="J347" i="19"/>
  <c r="I347" i="19"/>
  <c r="H346" i="19"/>
  <c r="H345" i="19"/>
  <c r="H347" i="19" s="1"/>
  <c r="M344" i="19"/>
  <c r="L344" i="19"/>
  <c r="K344" i="19"/>
  <c r="J344" i="19"/>
  <c r="I344" i="19"/>
  <c r="H343" i="19"/>
  <c r="H344" i="19" s="1"/>
  <c r="M342" i="19"/>
  <c r="L342" i="19"/>
  <c r="K342" i="19"/>
  <c r="J342" i="19"/>
  <c r="I342" i="19"/>
  <c r="H342" i="19"/>
  <c r="H339" i="19"/>
  <c r="M338" i="19"/>
  <c r="L338" i="19"/>
  <c r="K338" i="19"/>
  <c r="J338" i="19"/>
  <c r="I338" i="19"/>
  <c r="H335" i="19"/>
  <c r="H338" i="19" s="1"/>
  <c r="M334" i="19"/>
  <c r="L334" i="19"/>
  <c r="K334" i="19"/>
  <c r="J334" i="19"/>
  <c r="I334" i="19"/>
  <c r="H334" i="19"/>
  <c r="H332" i="19"/>
  <c r="H331" i="19"/>
  <c r="M330" i="19"/>
  <c r="L330" i="19"/>
  <c r="K330" i="19"/>
  <c r="J330" i="19"/>
  <c r="I330" i="19"/>
  <c r="H330" i="19"/>
  <c r="H327" i="19"/>
  <c r="H326" i="19"/>
  <c r="M325" i="19"/>
  <c r="L325" i="19"/>
  <c r="K325" i="19"/>
  <c r="J325" i="19"/>
  <c r="I325" i="19"/>
  <c r="H325" i="19"/>
  <c r="H322" i="19"/>
  <c r="H321" i="19"/>
  <c r="M320" i="19"/>
  <c r="L320" i="19"/>
  <c r="K320" i="19"/>
  <c r="J320" i="19"/>
  <c r="I320" i="19"/>
  <c r="H320" i="19"/>
  <c r="H317" i="19"/>
  <c r="H316" i="19"/>
  <c r="M315" i="19"/>
  <c r="L315" i="19"/>
  <c r="K315" i="19"/>
  <c r="J315" i="19"/>
  <c r="I315" i="19"/>
  <c r="H315" i="19"/>
  <c r="H312" i="19"/>
  <c r="H311" i="19"/>
  <c r="M310" i="19"/>
  <c r="L310" i="19"/>
  <c r="K310" i="19"/>
  <c r="J310" i="19"/>
  <c r="I310" i="19"/>
  <c r="H310" i="19"/>
  <c r="H307" i="19"/>
  <c r="H306" i="19"/>
  <c r="M305" i="19"/>
  <c r="L305" i="19"/>
  <c r="K305" i="19"/>
  <c r="J305" i="19"/>
  <c r="I305" i="19"/>
  <c r="H305" i="19"/>
  <c r="H302" i="19"/>
  <c r="H301" i="19"/>
  <c r="M300" i="19"/>
  <c r="L300" i="19"/>
  <c r="K300" i="19"/>
  <c r="J300" i="19"/>
  <c r="I300" i="19"/>
  <c r="H300" i="19"/>
  <c r="H298" i="19"/>
  <c r="H297" i="19"/>
  <c r="H243" i="19" s="1"/>
  <c r="H296" i="19"/>
  <c r="M295" i="19"/>
  <c r="L295" i="19"/>
  <c r="K295" i="19"/>
  <c r="J295" i="19"/>
  <c r="I295" i="19"/>
  <c r="H293" i="19"/>
  <c r="H292" i="19"/>
  <c r="H291" i="19"/>
  <c r="H295" i="19" s="1"/>
  <c r="M290" i="19"/>
  <c r="L290" i="19"/>
  <c r="K290" i="19"/>
  <c r="J290" i="19"/>
  <c r="I290" i="19"/>
  <c r="H289" i="19"/>
  <c r="H288" i="19"/>
  <c r="H290" i="19" s="1"/>
  <c r="M287" i="19"/>
  <c r="L287" i="19"/>
  <c r="K287" i="19"/>
  <c r="J287" i="19"/>
  <c r="I287" i="19"/>
  <c r="H286" i="19"/>
  <c r="H285" i="19"/>
  <c r="H287" i="19" s="1"/>
  <c r="H284" i="19"/>
  <c r="M283" i="19"/>
  <c r="L283" i="19"/>
  <c r="K283" i="19"/>
  <c r="J283" i="19"/>
  <c r="I283" i="19"/>
  <c r="H282" i="19"/>
  <c r="H281" i="19"/>
  <c r="H280" i="19"/>
  <c r="H283" i="19" s="1"/>
  <c r="M279" i="19"/>
  <c r="L279" i="19"/>
  <c r="K279" i="19"/>
  <c r="J279" i="19"/>
  <c r="I279" i="19"/>
  <c r="H279" i="19"/>
  <c r="H277" i="19"/>
  <c r="H276" i="19"/>
  <c r="H242" i="19" s="1"/>
  <c r="H275" i="19"/>
  <c r="M274" i="19"/>
  <c r="L274" i="19"/>
  <c r="K274" i="19"/>
  <c r="J274" i="19"/>
  <c r="I274" i="19"/>
  <c r="H272" i="19"/>
  <c r="H271" i="19"/>
  <c r="H270" i="19"/>
  <c r="H274" i="19" s="1"/>
  <c r="M269" i="19"/>
  <c r="L269" i="19"/>
  <c r="K269" i="19"/>
  <c r="J269" i="19"/>
  <c r="I269" i="19"/>
  <c r="H267" i="19"/>
  <c r="H266" i="19"/>
  <c r="H269" i="19" s="1"/>
  <c r="H265" i="19"/>
  <c r="M264" i="19"/>
  <c r="L264" i="19"/>
  <c r="K264" i="19"/>
  <c r="J264" i="19"/>
  <c r="I264" i="19"/>
  <c r="H263" i="19"/>
  <c r="H262" i="19"/>
  <c r="H261" i="19"/>
  <c r="H264" i="19" s="1"/>
  <c r="M260" i="19"/>
  <c r="L260" i="19"/>
  <c r="K260" i="19"/>
  <c r="J260" i="19"/>
  <c r="I260" i="19"/>
  <c r="H260" i="19"/>
  <c r="H259" i="19"/>
  <c r="H258" i="19"/>
  <c r="H257" i="19"/>
  <c r="M256" i="19"/>
  <c r="M364" i="19" s="1"/>
  <c r="L256" i="19"/>
  <c r="K256" i="19"/>
  <c r="J256" i="19"/>
  <c r="I256" i="19"/>
  <c r="I364" i="19" s="1"/>
  <c r="H255" i="19"/>
  <c r="H254" i="19"/>
  <c r="H253" i="19"/>
  <c r="H256" i="19" s="1"/>
  <c r="M252" i="19"/>
  <c r="L252" i="19"/>
  <c r="K252" i="19"/>
  <c r="J252" i="19"/>
  <c r="I252" i="19"/>
  <c r="H251" i="19"/>
  <c r="H250" i="19"/>
  <c r="H252" i="19" s="1"/>
  <c r="H249" i="19"/>
  <c r="M248" i="19"/>
  <c r="L248" i="19"/>
  <c r="L364" i="19" s="1"/>
  <c r="K248" i="19"/>
  <c r="K364" i="19" s="1"/>
  <c r="J248" i="19"/>
  <c r="J364" i="19" s="1"/>
  <c r="I248" i="19"/>
  <c r="H247" i="19"/>
  <c r="H241" i="19" s="1"/>
  <c r="H246" i="19"/>
  <c r="H245" i="19"/>
  <c r="H239" i="19" s="1"/>
  <c r="L244" i="19"/>
  <c r="J244" i="19"/>
  <c r="M243" i="19"/>
  <c r="L243" i="19"/>
  <c r="J243" i="19"/>
  <c r="I243" i="19"/>
  <c r="M242" i="19"/>
  <c r="L242" i="19"/>
  <c r="K242" i="19"/>
  <c r="J242" i="19"/>
  <c r="I242" i="19"/>
  <c r="M241" i="19"/>
  <c r="L241" i="19"/>
  <c r="K241" i="19"/>
  <c r="J241" i="19"/>
  <c r="I241" i="19"/>
  <c r="M240" i="19"/>
  <c r="L240" i="19"/>
  <c r="K240" i="19"/>
  <c r="J240" i="19"/>
  <c r="I240" i="19"/>
  <c r="M239" i="19"/>
  <c r="M244" i="19" s="1"/>
  <c r="L239" i="19"/>
  <c r="K239" i="19"/>
  <c r="K244" i="19" s="1"/>
  <c r="J239" i="19"/>
  <c r="I239" i="19"/>
  <c r="I244" i="19" s="1"/>
  <c r="M236" i="19"/>
  <c r="L236" i="19"/>
  <c r="K236" i="19"/>
  <c r="J236" i="19"/>
  <c r="I236" i="19"/>
  <c r="H215" i="19"/>
  <c r="H214" i="19"/>
  <c r="H236" i="19" s="1"/>
  <c r="M213" i="19"/>
  <c r="L213" i="19"/>
  <c r="K213" i="19"/>
  <c r="J213" i="19"/>
  <c r="I213" i="19"/>
  <c r="H212" i="19"/>
  <c r="H211" i="19"/>
  <c r="H210" i="19"/>
  <c r="H213" i="19" s="1"/>
  <c r="M209" i="19"/>
  <c r="L209" i="19"/>
  <c r="K209" i="19"/>
  <c r="J209" i="19"/>
  <c r="I209" i="19"/>
  <c r="H208" i="19"/>
  <c r="H207" i="19"/>
  <c r="H209" i="19" s="1"/>
  <c r="H206" i="19"/>
  <c r="M205" i="19"/>
  <c r="L205" i="19"/>
  <c r="K205" i="19"/>
  <c r="J205" i="19"/>
  <c r="I205" i="19"/>
  <c r="H204" i="19"/>
  <c r="H203" i="19"/>
  <c r="H202" i="19"/>
  <c r="H205" i="19" s="1"/>
  <c r="M201" i="19"/>
  <c r="L201" i="19"/>
  <c r="K201" i="19"/>
  <c r="J201" i="19"/>
  <c r="I201" i="19"/>
  <c r="H201" i="19"/>
  <c r="H200" i="19"/>
  <c r="H199" i="19"/>
  <c r="H198" i="19"/>
  <c r="M197" i="19"/>
  <c r="L197" i="19"/>
  <c r="K197" i="19"/>
  <c r="J197" i="19"/>
  <c r="I197" i="19"/>
  <c r="H195" i="19"/>
  <c r="H194" i="19"/>
  <c r="H193" i="19"/>
  <c r="H197" i="19" s="1"/>
  <c r="M192" i="19"/>
  <c r="L192" i="19"/>
  <c r="K192" i="19"/>
  <c r="J192" i="19"/>
  <c r="I192" i="19"/>
  <c r="H191" i="19"/>
  <c r="H190" i="19"/>
  <c r="H192" i="19" s="1"/>
  <c r="H189" i="19"/>
  <c r="M188" i="19"/>
  <c r="L188" i="19"/>
  <c r="K188" i="19"/>
  <c r="J188" i="19"/>
  <c r="I188" i="19"/>
  <c r="H187" i="19"/>
  <c r="H186" i="19"/>
  <c r="H185" i="19"/>
  <c r="H188" i="19" s="1"/>
  <c r="M184" i="19"/>
  <c r="L184" i="19"/>
  <c r="K184" i="19"/>
  <c r="J184" i="19"/>
  <c r="I184" i="19"/>
  <c r="H184" i="19"/>
  <c r="H183" i="19"/>
  <c r="H182" i="19"/>
  <c r="H181" i="19"/>
  <c r="M180" i="19"/>
  <c r="L180" i="19"/>
  <c r="K180" i="19"/>
  <c r="J180" i="19"/>
  <c r="I180" i="19"/>
  <c r="H179" i="19"/>
  <c r="H178" i="19"/>
  <c r="H177" i="19"/>
  <c r="H180" i="19" s="1"/>
  <c r="M176" i="19"/>
  <c r="L176" i="19"/>
  <c r="K176" i="19"/>
  <c r="J176" i="19"/>
  <c r="I176" i="19"/>
  <c r="H175" i="19"/>
  <c r="H174" i="19"/>
  <c r="H176" i="19" s="1"/>
  <c r="H173" i="19"/>
  <c r="M172" i="19"/>
  <c r="L172" i="19"/>
  <c r="K172" i="19"/>
  <c r="J172" i="19"/>
  <c r="I172" i="19"/>
  <c r="H171" i="19"/>
  <c r="H170" i="19"/>
  <c r="H169" i="19"/>
  <c r="H172" i="19" s="1"/>
  <c r="M168" i="19"/>
  <c r="L168" i="19"/>
  <c r="K168" i="19"/>
  <c r="J168" i="19"/>
  <c r="I168" i="19"/>
  <c r="H168" i="19"/>
  <c r="H166" i="19"/>
  <c r="H165" i="19"/>
  <c r="H164" i="19"/>
  <c r="M163" i="19"/>
  <c r="L163" i="19"/>
  <c r="K163" i="19"/>
  <c r="J163" i="19"/>
  <c r="I163" i="19"/>
  <c r="H162" i="19"/>
  <c r="H161" i="19"/>
  <c r="H160" i="19"/>
  <c r="H163" i="19" s="1"/>
  <c r="M159" i="19"/>
  <c r="L159" i="19"/>
  <c r="K159" i="19"/>
  <c r="J159" i="19"/>
  <c r="I159" i="19"/>
  <c r="H158" i="19"/>
  <c r="H157" i="19"/>
  <c r="H159" i="19" s="1"/>
  <c r="H156" i="19"/>
  <c r="M155" i="19"/>
  <c r="M237" i="19" s="1"/>
  <c r="L155" i="19"/>
  <c r="L237" i="19" s="1"/>
  <c r="K155" i="19"/>
  <c r="K237" i="19" s="1"/>
  <c r="J155" i="19"/>
  <c r="J237" i="19" s="1"/>
  <c r="I155" i="19"/>
  <c r="I237" i="19" s="1"/>
  <c r="H153" i="19"/>
  <c r="H148" i="19" s="1"/>
  <c r="H152" i="19"/>
  <c r="H151" i="19"/>
  <c r="H155" i="19" s="1"/>
  <c r="M148" i="19"/>
  <c r="L148" i="19"/>
  <c r="K148" i="19"/>
  <c r="J148" i="19"/>
  <c r="I148" i="19"/>
  <c r="M147" i="19"/>
  <c r="L147" i="19"/>
  <c r="L150" i="19" s="1"/>
  <c r="K147" i="19"/>
  <c r="J147" i="19"/>
  <c r="I147" i="19"/>
  <c r="H147" i="19"/>
  <c r="M146" i="19"/>
  <c r="M150" i="19" s="1"/>
  <c r="L146" i="19"/>
  <c r="K146" i="19"/>
  <c r="K150" i="19" s="1"/>
  <c r="J146" i="19"/>
  <c r="J150" i="19" s="1"/>
  <c r="I146" i="19"/>
  <c r="I150" i="19" s="1"/>
  <c r="M141" i="19"/>
  <c r="L141" i="19"/>
  <c r="K141" i="19"/>
  <c r="J141" i="19"/>
  <c r="I141" i="19"/>
  <c r="H141" i="19"/>
  <c r="H140" i="19"/>
  <c r="H139" i="19"/>
  <c r="H138" i="19"/>
  <c r="M137" i="19"/>
  <c r="L137" i="19"/>
  <c r="K137" i="19"/>
  <c r="J137" i="19"/>
  <c r="I137" i="19"/>
  <c r="H136" i="19"/>
  <c r="H135" i="19"/>
  <c r="H134" i="19"/>
  <c r="H137" i="19" s="1"/>
  <c r="M133" i="19"/>
  <c r="L133" i="19"/>
  <c r="K133" i="19"/>
  <c r="J133" i="19"/>
  <c r="I133" i="19"/>
  <c r="H132" i="19"/>
  <c r="H131" i="19"/>
  <c r="H133" i="19" s="1"/>
  <c r="H130" i="19"/>
  <c r="M129" i="19"/>
  <c r="L129" i="19"/>
  <c r="K129" i="19"/>
  <c r="J129" i="19"/>
  <c r="I129" i="19"/>
  <c r="H128" i="19"/>
  <c r="H127" i="19"/>
  <c r="H126" i="19"/>
  <c r="H129" i="19" s="1"/>
  <c r="M125" i="19"/>
  <c r="L125" i="19"/>
  <c r="K125" i="19"/>
  <c r="J125" i="19"/>
  <c r="I125" i="19"/>
  <c r="H125" i="19"/>
  <c r="H124" i="19"/>
  <c r="H123" i="19"/>
  <c r="H122" i="19"/>
  <c r="M121" i="19"/>
  <c r="L121" i="19"/>
  <c r="K121" i="19"/>
  <c r="J121" i="19"/>
  <c r="I121" i="19"/>
  <c r="H120" i="19"/>
  <c r="H119" i="19"/>
  <c r="H118" i="19"/>
  <c r="H121" i="19" s="1"/>
  <c r="M117" i="19"/>
  <c r="L117" i="19"/>
  <c r="K117" i="19"/>
  <c r="J117" i="19"/>
  <c r="I117" i="19"/>
  <c r="H116" i="19"/>
  <c r="H115" i="19"/>
  <c r="H117" i="19" s="1"/>
  <c r="H114" i="19"/>
  <c r="M113" i="19"/>
  <c r="L113" i="19"/>
  <c r="K113" i="19"/>
  <c r="J113" i="19"/>
  <c r="I113" i="19"/>
  <c r="H111" i="19"/>
  <c r="H110" i="19"/>
  <c r="H109" i="19"/>
  <c r="H113" i="19" s="1"/>
  <c r="M108" i="19"/>
  <c r="L108" i="19"/>
  <c r="K108" i="19"/>
  <c r="J108" i="19"/>
  <c r="I108" i="19"/>
  <c r="H108" i="19"/>
  <c r="H107" i="19"/>
  <c r="H106" i="19"/>
  <c r="H105" i="19"/>
  <c r="M104" i="19"/>
  <c r="L104" i="19"/>
  <c r="K104" i="19"/>
  <c r="J104" i="19"/>
  <c r="I104" i="19"/>
  <c r="H103" i="19"/>
  <c r="H102" i="19"/>
  <c r="H101" i="19"/>
  <c r="H104" i="19" s="1"/>
  <c r="M100" i="19"/>
  <c r="L100" i="19"/>
  <c r="K100" i="19"/>
  <c r="J100" i="19"/>
  <c r="I100" i="19"/>
  <c r="H99" i="19"/>
  <c r="H98" i="19"/>
  <c r="H100" i="19" s="1"/>
  <c r="H97" i="19"/>
  <c r="M96" i="19"/>
  <c r="L96" i="19"/>
  <c r="K96" i="19"/>
  <c r="J96" i="19"/>
  <c r="I96" i="19"/>
  <c r="H94" i="19"/>
  <c r="H93" i="19"/>
  <c r="H96" i="19" s="1"/>
  <c r="M92" i="19"/>
  <c r="L92" i="19"/>
  <c r="K92" i="19"/>
  <c r="J92" i="19"/>
  <c r="I92" i="19"/>
  <c r="H90" i="19"/>
  <c r="H92" i="19" s="1"/>
  <c r="H89" i="19"/>
  <c r="M88" i="19"/>
  <c r="L88" i="19"/>
  <c r="K88" i="19"/>
  <c r="J88" i="19"/>
  <c r="I88" i="19"/>
  <c r="H87" i="19"/>
  <c r="H86" i="19"/>
  <c r="H85" i="19"/>
  <c r="H88" i="19" s="1"/>
  <c r="M84" i="19"/>
  <c r="L84" i="19"/>
  <c r="K84" i="19"/>
  <c r="J84" i="19"/>
  <c r="I84" i="19"/>
  <c r="H84" i="19"/>
  <c r="H82" i="19"/>
  <c r="H81" i="19"/>
  <c r="M80" i="19"/>
  <c r="L80" i="19"/>
  <c r="K80" i="19"/>
  <c r="J80" i="19"/>
  <c r="I80" i="19"/>
  <c r="H80" i="19"/>
  <c r="H78" i="19"/>
  <c r="H77" i="19"/>
  <c r="H76" i="19"/>
  <c r="M75" i="19"/>
  <c r="L75" i="19"/>
  <c r="K75" i="19"/>
  <c r="J75" i="19"/>
  <c r="I75" i="19"/>
  <c r="H74" i="19"/>
  <c r="H73" i="19"/>
  <c r="H72" i="19"/>
  <c r="H75" i="19" s="1"/>
  <c r="M71" i="19"/>
  <c r="L71" i="19"/>
  <c r="K71" i="19"/>
  <c r="J71" i="19"/>
  <c r="I71" i="19"/>
  <c r="H70" i="19"/>
  <c r="H69" i="19"/>
  <c r="H71" i="19" s="1"/>
  <c r="H68" i="19"/>
  <c r="M67" i="19"/>
  <c r="L67" i="19"/>
  <c r="K67" i="19"/>
  <c r="J67" i="19"/>
  <c r="I67" i="19"/>
  <c r="H66" i="19"/>
  <c r="H65" i="19"/>
  <c r="H64" i="19"/>
  <c r="H67" i="19" s="1"/>
  <c r="M63" i="19"/>
  <c r="L63" i="19"/>
  <c r="K63" i="19"/>
  <c r="J63" i="19"/>
  <c r="I63" i="19"/>
  <c r="H63" i="19"/>
  <c r="H62" i="19"/>
  <c r="H61" i="19"/>
  <c r="H60" i="19"/>
  <c r="M59" i="19"/>
  <c r="L59" i="19"/>
  <c r="K59" i="19"/>
  <c r="J59" i="19"/>
  <c r="I59" i="19"/>
  <c r="H58" i="19"/>
  <c r="H50" i="19" s="1"/>
  <c r="H57" i="19"/>
  <c r="H56" i="19"/>
  <c r="H59" i="19" s="1"/>
  <c r="M55" i="19"/>
  <c r="M142" i="19" s="1"/>
  <c r="L55" i="19"/>
  <c r="L142" i="19" s="1"/>
  <c r="K55" i="19"/>
  <c r="K142" i="19" s="1"/>
  <c r="J55" i="19"/>
  <c r="J142" i="19" s="1"/>
  <c r="J143" i="19" s="1"/>
  <c r="I55" i="19"/>
  <c r="I142" i="19" s="1"/>
  <c r="H54" i="19"/>
  <c r="H53" i="19"/>
  <c r="H55" i="19" s="1"/>
  <c r="H52" i="19"/>
  <c r="M50" i="19"/>
  <c r="L50" i="19"/>
  <c r="K50" i="19"/>
  <c r="J50" i="19"/>
  <c r="I50" i="19"/>
  <c r="M49" i="19"/>
  <c r="L49" i="19"/>
  <c r="K49" i="19"/>
  <c r="K51" i="19" s="1"/>
  <c r="J49" i="19"/>
  <c r="I49" i="19"/>
  <c r="M48" i="19"/>
  <c r="M51" i="19" s="1"/>
  <c r="L48" i="19"/>
  <c r="L51" i="19" s="1"/>
  <c r="K48" i="19"/>
  <c r="J48" i="19"/>
  <c r="J51" i="19" s="1"/>
  <c r="I48" i="19"/>
  <c r="I51" i="19" s="1"/>
  <c r="M45" i="19"/>
  <c r="L45" i="19"/>
  <c r="K45" i="19"/>
  <c r="J45" i="19"/>
  <c r="I45" i="19"/>
  <c r="H44" i="19"/>
  <c r="H43" i="19"/>
  <c r="H42" i="19"/>
  <c r="H45" i="19" s="1"/>
  <c r="M41" i="19"/>
  <c r="L41" i="19"/>
  <c r="K41" i="19"/>
  <c r="J41" i="19"/>
  <c r="I41" i="19"/>
  <c r="H39" i="19"/>
  <c r="H38" i="19"/>
  <c r="H41" i="19" s="1"/>
  <c r="H37" i="19"/>
  <c r="M36" i="19"/>
  <c r="L36" i="19"/>
  <c r="K36" i="19"/>
  <c r="J36" i="19"/>
  <c r="I36" i="19"/>
  <c r="H35" i="19"/>
  <c r="H34" i="19"/>
  <c r="H33" i="19"/>
  <c r="H36" i="19" s="1"/>
  <c r="M32" i="19"/>
  <c r="L32" i="19"/>
  <c r="K32" i="19"/>
  <c r="J32" i="19"/>
  <c r="I32" i="19"/>
  <c r="H32" i="19"/>
  <c r="H31" i="19"/>
  <c r="H30" i="19"/>
  <c r="H29" i="19"/>
  <c r="M28" i="19"/>
  <c r="L28" i="19"/>
  <c r="K28" i="19"/>
  <c r="J28" i="19"/>
  <c r="I28" i="19"/>
  <c r="H27" i="19"/>
  <c r="H26" i="19"/>
  <c r="H25" i="19"/>
  <c r="H28" i="19" s="1"/>
  <c r="M24" i="19"/>
  <c r="L24" i="19"/>
  <c r="K24" i="19"/>
  <c r="J24" i="19"/>
  <c r="I24" i="19"/>
  <c r="H23" i="19"/>
  <c r="H22" i="19"/>
  <c r="H24" i="19" s="1"/>
  <c r="H21" i="19"/>
  <c r="M20" i="19"/>
  <c r="M46" i="19" s="1"/>
  <c r="L20" i="19"/>
  <c r="K20" i="19"/>
  <c r="K46" i="19" s="1"/>
  <c r="J20" i="19"/>
  <c r="I20" i="19"/>
  <c r="I46" i="19" s="1"/>
  <c r="H19" i="19"/>
  <c r="H11" i="19" s="1"/>
  <c r="H18" i="19"/>
  <c r="H17" i="19"/>
  <c r="H20" i="19" s="1"/>
  <c r="M16" i="19"/>
  <c r="L16" i="19"/>
  <c r="L46" i="19" s="1"/>
  <c r="K16" i="19"/>
  <c r="J16" i="19"/>
  <c r="J46" i="19" s="1"/>
  <c r="I16" i="19"/>
  <c r="H16" i="19"/>
  <c r="H15" i="19"/>
  <c r="H14" i="19"/>
  <c r="H10" i="19" s="1"/>
  <c r="H13" i="19"/>
  <c r="M11" i="19"/>
  <c r="L11" i="19"/>
  <c r="K11" i="19"/>
  <c r="J11" i="19"/>
  <c r="I11" i="19"/>
  <c r="M10" i="19"/>
  <c r="M12" i="19" s="1"/>
  <c r="L10" i="19"/>
  <c r="K10" i="19"/>
  <c r="J10" i="19"/>
  <c r="I10" i="19"/>
  <c r="I12" i="19" s="1"/>
  <c r="M9" i="19"/>
  <c r="L9" i="19"/>
  <c r="L12" i="19" s="1"/>
  <c r="K9" i="19"/>
  <c r="K12" i="19" s="1"/>
  <c r="J9" i="19"/>
  <c r="J12" i="19" s="1"/>
  <c r="I9" i="19"/>
  <c r="K143" i="19" l="1"/>
  <c r="L365" i="19"/>
  <c r="H46" i="19"/>
  <c r="L143" i="19"/>
  <c r="I365" i="19"/>
  <c r="I366" i="19" s="1"/>
  <c r="M365" i="19"/>
  <c r="I143" i="19"/>
  <c r="M143" i="19"/>
  <c r="H237" i="19"/>
  <c r="J365" i="19"/>
  <c r="J366" i="19" s="1"/>
  <c r="K365" i="19"/>
  <c r="H142" i="19"/>
  <c r="H143" i="19" s="1"/>
  <c r="H9" i="19"/>
  <c r="H12" i="19" s="1"/>
  <c r="H49" i="19"/>
  <c r="H240" i="19"/>
  <c r="H244" i="19" s="1"/>
  <c r="H248" i="19"/>
  <c r="H364" i="19" s="1"/>
  <c r="H365" i="19" s="1"/>
  <c r="H366" i="19" s="1"/>
  <c r="H146" i="19"/>
  <c r="H150" i="19" s="1"/>
  <c r="H48" i="19"/>
  <c r="H51" i="19" s="1"/>
  <c r="H46" i="15"/>
  <c r="K366" i="19" l="1"/>
  <c r="M366" i="19"/>
  <c r="L366" i="19"/>
  <c r="H79" i="15"/>
  <c r="H100" i="15" l="1"/>
  <c r="H93" i="15"/>
  <c r="H102" i="15" s="1"/>
  <c r="M82" i="15"/>
  <c r="L82" i="15"/>
  <c r="K82" i="15"/>
  <c r="J82" i="15"/>
  <c r="J83" i="15" s="1"/>
  <c r="J84" i="15" s="1"/>
  <c r="I82" i="15"/>
  <c r="H81" i="15"/>
  <c r="H82" i="15" s="1"/>
  <c r="M80" i="15"/>
  <c r="L80" i="15"/>
  <c r="K80" i="15"/>
  <c r="J80" i="15"/>
  <c r="I80" i="15"/>
  <c r="I83" i="15" s="1"/>
  <c r="I84" i="15" s="1"/>
  <c r="H80" i="15"/>
  <c r="M78" i="15"/>
  <c r="M83" i="15" s="1"/>
  <c r="M84" i="15" s="1"/>
  <c r="L78" i="15"/>
  <c r="K78" i="15"/>
  <c r="I78" i="15"/>
  <c r="H77" i="15"/>
  <c r="H78" i="15" s="1"/>
  <c r="J74" i="15"/>
  <c r="M73" i="15"/>
  <c r="M74" i="15" s="1"/>
  <c r="L73" i="15"/>
  <c r="L74" i="15" s="1"/>
  <c r="J73" i="15"/>
  <c r="H73" i="15"/>
  <c r="H74" i="15" s="1"/>
  <c r="M72" i="15"/>
  <c r="L72" i="15"/>
  <c r="K72" i="15"/>
  <c r="K73" i="15" s="1"/>
  <c r="K74" i="15" s="1"/>
  <c r="I72" i="15"/>
  <c r="I73" i="15" s="1"/>
  <c r="I74" i="15" s="1"/>
  <c r="H72" i="15"/>
  <c r="M65" i="15"/>
  <c r="J65" i="15"/>
  <c r="M64" i="15"/>
  <c r="L64" i="15"/>
  <c r="L65" i="15" s="1"/>
  <c r="K64" i="15"/>
  <c r="K65" i="15" s="1"/>
  <c r="I64" i="15"/>
  <c r="I65" i="15" s="1"/>
  <c r="H63" i="15"/>
  <c r="H64" i="15" s="1"/>
  <c r="H65" i="15" s="1"/>
  <c r="M61" i="15"/>
  <c r="J61" i="15"/>
  <c r="M60" i="15"/>
  <c r="L60" i="15"/>
  <c r="L61" i="15" s="1"/>
  <c r="K60" i="15"/>
  <c r="K61" i="15" s="1"/>
  <c r="J60" i="15"/>
  <c r="I60" i="15"/>
  <c r="I61" i="15" s="1"/>
  <c r="H58" i="15"/>
  <c r="H60" i="15" s="1"/>
  <c r="H61" i="15" s="1"/>
  <c r="M55" i="15"/>
  <c r="L55" i="15"/>
  <c r="K55" i="15"/>
  <c r="J55" i="15"/>
  <c r="I55" i="15"/>
  <c r="H54" i="15"/>
  <c r="H55" i="15" s="1"/>
  <c r="M53" i="15"/>
  <c r="L53" i="15"/>
  <c r="K53" i="15"/>
  <c r="J53" i="15"/>
  <c r="I53" i="15"/>
  <c r="H52" i="15"/>
  <c r="H53" i="15" s="1"/>
  <c r="M51" i="15"/>
  <c r="L51" i="15"/>
  <c r="K51" i="15"/>
  <c r="J51" i="15"/>
  <c r="I51" i="15"/>
  <c r="H50" i="15"/>
  <c r="H51" i="15" s="1"/>
  <c r="M49" i="15"/>
  <c r="L49" i="15"/>
  <c r="K49" i="15"/>
  <c r="J49" i="15"/>
  <c r="I49" i="15"/>
  <c r="H48" i="15"/>
  <c r="H49" i="15" s="1"/>
  <c r="M47" i="15"/>
  <c r="L47" i="15"/>
  <c r="K47" i="15"/>
  <c r="J47" i="15"/>
  <c r="I47" i="15"/>
  <c r="H47" i="15"/>
  <c r="M45" i="15"/>
  <c r="L45" i="15"/>
  <c r="K45" i="15"/>
  <c r="J45" i="15"/>
  <c r="I45" i="15"/>
  <c r="H44" i="15"/>
  <c r="H43" i="15"/>
  <c r="M42" i="15"/>
  <c r="L42" i="15"/>
  <c r="K42" i="15"/>
  <c r="J42" i="15"/>
  <c r="I42" i="15"/>
  <c r="H41" i="15"/>
  <c r="H42" i="15" s="1"/>
  <c r="M40" i="15"/>
  <c r="L40" i="15"/>
  <c r="K40" i="15"/>
  <c r="J40" i="15"/>
  <c r="I40" i="15"/>
  <c r="H39" i="15"/>
  <c r="H40" i="15" s="1"/>
  <c r="M38" i="15"/>
  <c r="L38" i="15"/>
  <c r="K38" i="15"/>
  <c r="J38" i="15"/>
  <c r="I38" i="15"/>
  <c r="H37" i="15"/>
  <c r="H38" i="15" s="1"/>
  <c r="M36" i="15"/>
  <c r="L36" i="15"/>
  <c r="K36" i="15"/>
  <c r="J36" i="15"/>
  <c r="I36" i="15"/>
  <c r="H35" i="15"/>
  <c r="H36" i="15" s="1"/>
  <c r="M34" i="15"/>
  <c r="L34" i="15"/>
  <c r="K34" i="15"/>
  <c r="J34" i="15"/>
  <c r="I34" i="15"/>
  <c r="H33" i="15"/>
  <c r="H34" i="15" s="1"/>
  <c r="M32" i="15"/>
  <c r="L32" i="15"/>
  <c r="K32" i="15"/>
  <c r="J32" i="15"/>
  <c r="I32" i="15"/>
  <c r="H30" i="15"/>
  <c r="H32" i="15" s="1"/>
  <c r="M29" i="15"/>
  <c r="L29" i="15"/>
  <c r="K29" i="15"/>
  <c r="J29" i="15"/>
  <c r="I29" i="15"/>
  <c r="H27" i="15"/>
  <c r="H29" i="15" s="1"/>
  <c r="M24" i="15"/>
  <c r="L24" i="15"/>
  <c r="K24" i="15"/>
  <c r="J24" i="15"/>
  <c r="I24" i="15"/>
  <c r="H23" i="15"/>
  <c r="H24" i="15" s="1"/>
  <c r="M22" i="15"/>
  <c r="L22" i="15"/>
  <c r="K22" i="15"/>
  <c r="J22" i="15"/>
  <c r="I22" i="15"/>
  <c r="H21" i="15"/>
  <c r="H20" i="15"/>
  <c r="H22" i="15" s="1"/>
  <c r="M19" i="15"/>
  <c r="L19" i="15"/>
  <c r="K19" i="15"/>
  <c r="J19" i="15"/>
  <c r="I19" i="15"/>
  <c r="H15" i="15"/>
  <c r="H19" i="15" s="1"/>
  <c r="M14" i="15"/>
  <c r="L14" i="15"/>
  <c r="K14" i="15"/>
  <c r="K25" i="15" s="1"/>
  <c r="J14" i="15"/>
  <c r="I14" i="15"/>
  <c r="H11" i="15"/>
  <c r="H10" i="15"/>
  <c r="H9" i="15"/>
  <c r="L83" i="15" l="1"/>
  <c r="L84" i="15" s="1"/>
  <c r="M56" i="15"/>
  <c r="L56" i="15"/>
  <c r="M25" i="15"/>
  <c r="L25" i="15"/>
  <c r="H45" i="15"/>
  <c r="H56" i="15" s="1"/>
  <c r="K56" i="15"/>
  <c r="K66" i="15" s="1"/>
  <c r="K83" i="15"/>
  <c r="K84" i="15" s="1"/>
  <c r="J25" i="15"/>
  <c r="J66" i="15" s="1"/>
  <c r="J85" i="15" s="1"/>
  <c r="I25" i="15"/>
  <c r="H14" i="15"/>
  <c r="H25" i="15" s="1"/>
  <c r="I56" i="15"/>
  <c r="H83" i="15"/>
  <c r="H84" i="15" s="1"/>
  <c r="M66" i="15" l="1"/>
  <c r="M85" i="15" s="1"/>
  <c r="L66" i="15"/>
  <c r="L85" i="15" s="1"/>
  <c r="K85" i="15"/>
  <c r="H66" i="15"/>
  <c r="H85" i="15" s="1"/>
  <c r="I66" i="15"/>
  <c r="I85" i="15" s="1"/>
</calcChain>
</file>

<file path=xl/sharedStrings.xml><?xml version="1.0" encoding="utf-8"?>
<sst xmlns="http://schemas.openxmlformats.org/spreadsheetml/2006/main" count="4469" uniqueCount="1158">
  <si>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</si>
  <si>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</si>
  <si>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</si>
  <si>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</si>
  <si>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</si>
  <si>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</si>
  <si>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</si>
  <si>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</si>
  <si>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</si>
  <si>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</si>
  <si>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</si>
  <si>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</si>
  <si>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</si>
  <si>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</si>
  <si>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</si>
  <si>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</si>
  <si>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</si>
  <si>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</si>
  <si>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</si>
  <si>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</si>
  <si>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</si>
  <si>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</si>
  <si>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</si>
  <si>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</si>
  <si>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</si>
  <si>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</si>
  <si>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</si>
  <si>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</si>
  <si>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</si>
  <si>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</si>
  <si>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</si>
  <si>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</si>
  <si>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</si>
  <si>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</si>
  <si>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</si>
  <si>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</si>
  <si>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</si>
  <si>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</si>
  <si>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</si>
  <si>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08</t>
  </si>
  <si>
    <t>13</t>
  </si>
  <si>
    <t>288724610</t>
  </si>
  <si>
    <t>+</t>
  </si>
  <si>
    <t>2018 metai</t>
  </si>
  <si>
    <t>Sporto skyrius</t>
  </si>
  <si>
    <t>Teritorijų planavimo ir architektūros skyrius</t>
  </si>
  <si>
    <t>Miesto plėtros skyrius</t>
  </si>
  <si>
    <t>Strateginio planavimo, investicijų ir biudžeto skyrius</t>
  </si>
  <si>
    <t>E. plėtros skyrius</t>
  </si>
  <si>
    <t>Miesto infrastruktūros skyrius</t>
  </si>
  <si>
    <t>Teisės ir viešosios tvarkos skyrius</t>
  </si>
  <si>
    <t>Vidaus administravimo skyrius</t>
  </si>
  <si>
    <t>Komunikacijos skyrius</t>
  </si>
  <si>
    <t>Socialinių reikalų skyrius</t>
  </si>
  <si>
    <t>Švietimo ir jaunimo reikalų skyrius</t>
  </si>
  <si>
    <t>0;11</t>
  </si>
  <si>
    <t>2019 metai</t>
  </si>
  <si>
    <t>VB</t>
  </si>
  <si>
    <t>2</t>
  </si>
  <si>
    <t>05</t>
  </si>
  <si>
    <t>07</t>
  </si>
  <si>
    <t>09</t>
  </si>
  <si>
    <t>10</t>
  </si>
  <si>
    <t>5000</t>
  </si>
  <si>
    <t>12</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</si>
  <si>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</si>
  <si>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</si>
  <si>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</si>
  <si>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</si>
  <si>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</si>
  <si>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</si>
  <si>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11</t>
  </si>
  <si>
    <t>SAVIVALDYBĖS VALDYMO PROGRAMA (01)</t>
  </si>
  <si>
    <t>2019 metų išlaidų projektas, tūkst. Eur</t>
  </si>
  <si>
    <t>Turtui įsigyti ir finansiniams įsipareigojimams vykdyti</t>
  </si>
  <si>
    <t>Efektyviai organizuoti Savivaldybės darbą, tinkamai įgyvendinant jos funkcijas</t>
  </si>
  <si>
    <t>Organizuoti Savivaldybės administracijos darbą</t>
  </si>
  <si>
    <t>0</t>
  </si>
  <si>
    <t>Valstybės tarnautojų pareigybių skaičius</t>
  </si>
  <si>
    <t>Darbuotojų, dirbančių pagal darbo sutartis, pareigybių skaičius</t>
  </si>
  <si>
    <t>121</t>
  </si>
  <si>
    <t>ES</t>
  </si>
  <si>
    <t>Apmokytų Savivaldybės administracijos dirbančiųjų skaičius</t>
  </si>
  <si>
    <t>Įsigyti 4 automobiliai išperkamosios nuomos būdu</t>
  </si>
  <si>
    <t>Tobulinti "Vieno langelio" sistemą</t>
  </si>
  <si>
    <t>Gyventojų aptarnavimo kokybės vertinimas Savivaldybėje, proc. (internetinė apklausa)</t>
  </si>
  <si>
    <t>Organizuoti savivaldybės Tarybos, Tarybos sekretoriato darbą</t>
  </si>
  <si>
    <t>Savivaldybės Tarybos narių skaičius</t>
  </si>
  <si>
    <t>Apmokytų Tarybos narių skaičius</t>
  </si>
  <si>
    <t>Tarybos ir mero sekretoriato pareigybių skaičius</t>
  </si>
  <si>
    <t>Apmokytų Tarybos ir mero sekretoriato darbuotojų skaičius</t>
  </si>
  <si>
    <t>Užtikrinti Savivaldybės kontrolės ir audito tarnybos darbą</t>
  </si>
  <si>
    <t>Kontrolės ir audito tarnybos pareigybių skaičius</t>
  </si>
  <si>
    <t>Skirti lėšų  mokyklų pastatų  apsaugai  ir komunalinėms paslaugoms</t>
  </si>
  <si>
    <t>Tinkamai įgyvendinti Savivaldybei perduotas valstybės funkcijas.</t>
  </si>
  <si>
    <t xml:space="preserve"> Tvarkyti Gyventojų registrą ir teikti duomenis Valstybės registrui</t>
  </si>
  <si>
    <t>0;3</t>
  </si>
  <si>
    <t>SB(VB)</t>
  </si>
  <si>
    <t>Registruoti civilinės būklės aktus</t>
  </si>
  <si>
    <t>Civilinės būklės aktų įrašymo sudarymo, keitimo, papildymo, atkūrimo anuliavimas bei pakartotinių dokumentų išdavimas per metus (vnt.)</t>
  </si>
  <si>
    <t xml:space="preserve"> Organizuoti civilinę saugą ir mobilizaciją</t>
  </si>
  <si>
    <t>Kontroliuoti valstybinės kalbos vartojimą ir taisyklingumą</t>
  </si>
  <si>
    <t>0;16</t>
  </si>
  <si>
    <t xml:space="preserve"> Vykdyti žemės ūkio funkcijas</t>
  </si>
  <si>
    <t>0;1</t>
  </si>
  <si>
    <t>Tvarkyti archyvinius dokumentus</t>
  </si>
  <si>
    <t xml:space="preserve"> Administruoti viešuosius darbus</t>
  </si>
  <si>
    <t>0; 11; 8</t>
  </si>
  <si>
    <t>Vykdyti vaikų  teisių apsaugą
Vykdyti jaunimo teisių apsaugą</t>
  </si>
  <si>
    <t xml:space="preserve">0;15;
12
</t>
  </si>
  <si>
    <t>Atstovauti vaiko interesams (atvejų skaičius)</t>
  </si>
  <si>
    <t>1500</t>
  </si>
  <si>
    <t>Teikti pirminę teisinę pagalbą</t>
  </si>
  <si>
    <t>0;13</t>
  </si>
  <si>
    <t>Per metus suteikta pirminė teisinė pagalba (asmenų skaičius)</t>
  </si>
  <si>
    <t xml:space="preserve"> Organizuoti Gyventojų gyvenamosios vietos deklaravimą</t>
  </si>
  <si>
    <t>Teikti duomenis Valstybės suteiktos pagalbos registrui</t>
  </si>
  <si>
    <t>Administruoti socialines išmokas ir kompensacijas</t>
  </si>
  <si>
    <t>0;9</t>
  </si>
  <si>
    <t>Savivaldybei priskirtai valstybinei žemei ir kitam valstybiniam turtui valdyti, naudoti ir disponuoti  juo patikėjimo teise</t>
  </si>
  <si>
    <t>0;14</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</si>
  <si>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</si>
  <si>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</si>
  <si>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</si>
  <si>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</si>
  <si>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Sudaryti savivaldybės administracijos direktoriaus rezervą</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</si>
  <si>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</si>
  <si>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</si>
  <si>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Įgyvendinti Panevėžio miesto savivaldybės korupcijos prevencijos programos priemonių planą</t>
  </si>
  <si>
    <t>0;2</t>
  </si>
  <si>
    <t>Gyventojų pasitenkinimo Savivaldybės administracijos skyrių ir įstaigų atliekamomis viešosiomis paslaugomis kilimas 12 proc. (kasmet po 4 proc.)</t>
  </si>
  <si>
    <t>Siekti darnios miesto plėtros, tinkamai prižiūrėti Savivaldybės turtą ir užtikrinti einamųjų išlaidų finansavimą</t>
  </si>
  <si>
    <t xml:space="preserve">Iš dalies finansuoti ES ir kitos tarptautinės paramos fondų lėšomis įgyvendinamus projektus, tinkamai valdyti ir administruoti ilgalaikius skolinius įsipareigojimus. </t>
  </si>
  <si>
    <t>Grąžinti ilgalaikes paskolas ir vykdyti finansinius įsipareigojimus</t>
  </si>
  <si>
    <t>Finansinių įsipareigojimų vykdymas (paskolų ir palūkanų mokėjimas pagal grafiką, kitų finansinių įsipareigojimų vykdymas), proc.</t>
  </si>
  <si>
    <t>Numatyti Savivaldybės biudžete lėšų, reikalingų palūkanoms ir kitoms su paskolomis susijusiomis išlaidoms padengti</t>
  </si>
  <si>
    <t>Perduotoms skoloms bankams sumokėti</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</si>
  <si>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</si>
  <si>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</si>
  <si>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Asignavimų poreikis biudžetiniams 2018 metams, tūkst. Eur</t>
  </si>
  <si>
    <t>Asignavimai biudžetiniams 2018 metams, tūkst. Eur</t>
  </si>
  <si>
    <t>2020 metai</t>
  </si>
  <si>
    <t>2020 metų išlaidų projektas, tūkst. Eur</t>
  </si>
  <si>
    <t>125</t>
  </si>
  <si>
    <t>300</t>
  </si>
  <si>
    <t>350</t>
  </si>
  <si>
    <t>400</t>
  </si>
  <si>
    <t xml:space="preserve">PATVIRTINTA 
Panevėžio miesto savivaldybės tarybos 2018 m. vasario   d. sprendimu Nr.  </t>
  </si>
  <si>
    <t>Įvykdyti visi kriterijai, numatyti Panevėžio miesto savivaldybės Korupcijos prevencijos programos įgyvendinimo priemonių plane</t>
  </si>
  <si>
    <t>INVESTICIJŲ PROJEKTŲ PROGRAMA (02)</t>
  </si>
  <si>
    <t>Asignavimai biudžetiniams 2018 metams, tūkst.Eur.</t>
  </si>
  <si>
    <t>2019 metų išlaidų projektas, tūkst.Eur.</t>
  </si>
  <si>
    <t>2020 metų išlaidų projektas, tūkst.Eur.</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</si>
  <si>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</si>
  <si>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</si>
  <si>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</si>
  <si>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</si>
  <si>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</si>
  <si>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</si>
  <si>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11; 0;7</t>
  </si>
  <si>
    <t>Parengtas techninis projektas</t>
  </si>
  <si>
    <t>Įgyvendintas projektas</t>
  </si>
  <si>
    <t>Įgyvendinti projektą „Autobusų stoties prieigų sutvarkymas"</t>
  </si>
  <si>
    <t>11; 0;14</t>
  </si>
  <si>
    <t>Sutvarkytos autobusų stoties prieigos (m²)</t>
  </si>
  <si>
    <t>Įgyvendinti projektą „Panevėžio Senvagės teritorijos kompleksinis sutvarkymas“</t>
  </si>
  <si>
    <t>11; 0; 14</t>
  </si>
  <si>
    <t>Įgyvendinti projektą „Teritorijos prie „Ekrano“ marių  konversija, pritaikant ją aktyviam poilsiui, užimtumui ir vietos verslo skatinimui“</t>
  </si>
  <si>
    <t>11; 0</t>
  </si>
  <si>
    <t xml:space="preserve">Sutvarkyta teritorija prie Ekrano marių, (m²) </t>
  </si>
  <si>
    <t>Įgyvendinti projektą „J. Janonio gatvės (nuo žiedo iki Vakarinės g.) prieigų sutvarkymas“</t>
  </si>
  <si>
    <t>11;0</t>
  </si>
  <si>
    <t>Sutvarkytos J. Janonio gatvės prieigos (m²)</t>
  </si>
  <si>
    <t xml:space="preserve">Įgyvendinti projektą „Aktyvaus poilsio ir turizmo infrastruktūra Ekrano marių pakrantėje“  </t>
  </si>
  <si>
    <t>Atlikti rinkos tyrimai</t>
  </si>
  <si>
    <t>Sukurta aktyvaus poilsio ir turizmo infrastruktūra Ekrano marių pakrantėje</t>
  </si>
  <si>
    <t>Įgyvendinti projektą „Elektronikos gatvės prieigų sutvarkymas“</t>
  </si>
  <si>
    <t>0;11;14</t>
  </si>
  <si>
    <t>Parengtas projektinis pasiūlymas</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</si>
  <si>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</si>
  <si>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</si>
  <si>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</si>
  <si>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</si>
  <si>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</si>
  <si>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11;0: 14</t>
  </si>
  <si>
    <t>Sutvarkyta Laisvės aikštė ir jos prieigos</t>
  </si>
  <si>
    <t>Įgyvendinti projektą „Nepriklausomybės aikštės ir jos prieigų sutvarkymas“</t>
  </si>
  <si>
    <t>Sutvarkyta Nepriklausomybės aikštė ir jos prieigos</t>
  </si>
  <si>
    <t>Įgyvendinti projektą „Panevėžio miesto dailės galerijos aktualizavimas“</t>
  </si>
  <si>
    <t>Parengtas tvarkybos projektas</t>
  </si>
  <si>
    <t>Įgyvendinti projektą „Moigių namų pastatų komplekso modernizavimas ir pritaikymas visuomenės poreikiams“</t>
  </si>
  <si>
    <t>0;11; 14</t>
  </si>
  <si>
    <t>Įgyvendinti projektą „Viešųjų erdvių prie Bendruomenių rūmų  sutvarkymas“</t>
  </si>
  <si>
    <t>11;0;7</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</si>
  <si>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</si>
  <si>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</si>
  <si>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</si>
  <si>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0;11 ;7</t>
  </si>
  <si>
    <t>Įgyvendinti projektą „Socialinio būsto plėtra“</t>
  </si>
  <si>
    <t>0;11;7</t>
  </si>
  <si>
    <t>Patikslintas investicijų projektas</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</si>
  <si>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</si>
  <si>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</si>
  <si>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</si>
  <si>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Įgyvendinti projektą „Poeto J. Čerkeso-Besparnio sodybos sutvarkymas“</t>
  </si>
  <si>
    <t>0;11;14
 14</t>
  </si>
  <si>
    <t>Parengtas investicijų projektas</t>
  </si>
  <si>
    <t>Įkurti Stasio Eidrigevičiaus menų centrą Panevėžyje</t>
  </si>
  <si>
    <t>0;6;14</t>
  </si>
  <si>
    <t>Įgyvendinti projektą „Viešųjų paslaugų ir asmenų aptarnavimo kokybės gerinimas Panevėžio miesto ir Panevėžio rajono savivaldybėse“</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</si>
  <si>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</si>
  <si>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</si>
  <si>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</si>
  <si>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</si>
  <si>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</si>
  <si>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</si>
  <si>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</si>
  <si>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</si>
  <si>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</si>
  <si>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</si>
  <si>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</si>
  <si>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</si>
  <si>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</si>
  <si>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</si>
  <si>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</si>
  <si>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Sutvarkytas ir atkurtas kraštovaizdis Panevėžio mieste </t>
  </si>
  <si>
    <t xml:space="preserve"> Įgyvendinti projektą „Oro kokybės valdymo planų parengimas ir taršos mažinimo priemonių įgyvendinimas“</t>
  </si>
  <si>
    <t>Darnaus judumo priemonių diegimas Panevėžio mieste</t>
  </si>
  <si>
    <t>0,7,11</t>
  </si>
  <si>
    <t>Įgyvendinti projektą „Darnaus judumo plano parengimas“</t>
  </si>
  <si>
    <t>Įgyvendinti projektą ‚„Bike sharing“ sistemos diegimas ir dviračių statymo vietų įrengimas“</t>
  </si>
  <si>
    <t>Įgyvendinti projektą „Ekologiško viešojo transporto plėtra Panevėžyje“</t>
  </si>
  <si>
    <t>0;11; 7</t>
  </si>
  <si>
    <t>Įsigyti ekologiški autobusai, vnt.</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</si>
  <si>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</si>
  <si>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</si>
  <si>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</si>
  <si>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Įgyvendinti projektą „Panevėžio miesto gatvių apšvietimo rekonstrukcija“</t>
  </si>
  <si>
    <t xml:space="preserve"> Įgyvendinti projektą „Nevėžio upės ir pakrančių sutvarkymas (atkarpa nuo Stoties g. tilto iki Nemuno g. tilto)“</t>
  </si>
  <si>
    <t>Įgyvendinti projektą „Ekologinio vandens turizmo Latvijoje ir Lietuvoje vystymas“</t>
  </si>
  <si>
    <t>Remontuoti, rekonstruoti, prižiūrėti miesto infrastruktūros objektus</t>
  </si>
  <si>
    <t>7</t>
  </si>
  <si>
    <t>Parengtas Šiaurinės g. dalies (nuo Pramonės g. iki Smėlynės g.) statybos techninis  projektas</t>
  </si>
  <si>
    <t>VB(VIP)</t>
  </si>
  <si>
    <t>Šiaurinės g. dalies (nuo Pramonės g. iki Smėlynės g.) statybos remonto darbai</t>
  </si>
  <si>
    <t>Parengtas Stoties - Pušaloto - Marijonų gatvių sankryžos rekonstravimo  techninis  projektas</t>
  </si>
  <si>
    <t>Rekonstruota  Stoties - Pušaloto - Marijonų gatvių sankryža</t>
  </si>
  <si>
    <t>Rekonstruota Statybininkų g.</t>
  </si>
  <si>
    <t>Rekonstruota dalis Pušaloto g.</t>
  </si>
  <si>
    <t>Parengtas Molainių gatvės dalies (nuo Projektuotojų g. iki Molainių g. pabaigos) rekonstravimo techninis darbo projektas  ir atlikti rekonstravimo darbai</t>
  </si>
  <si>
    <t>Panevėžio miesto Senamesčio-Kerbedžio, Elektronikos-Venslaviškio  sankryžų ir Elektronikos gatvė</t>
  </si>
  <si>
    <t>Panevėžio miesto Sūkurio gatvės , ekspertize  ir eismo saugumo auditas</t>
  </si>
  <si>
    <t>Panevėžio miesto Klaipėdos - Dariaus ir Girėno - Projektuotojų gatvės sankryžos rekonstravimo projektavimas, projekto ekspertizė</t>
  </si>
  <si>
    <t>Panevėžio miesto Janonio g. jungties su Via-Baltic aplinkeliu projektavimas, projekto ekspertizė</t>
  </si>
  <si>
    <t>Panevėžio miesto Stoties g., Pušalotog., Marijonų g. sankryža</t>
  </si>
  <si>
    <t>Kapitališkai suremontuota Smėlynės g.atkarpa (nuo geležinkelio pervažos iki miesto ribos)</t>
  </si>
  <si>
    <t>Atliktas Elektronikos g.ir Senamiesčio g. - Kerbedžio g.žiedinės sankryžos rekonstrukcijos techninio darbo projektas</t>
  </si>
  <si>
    <t xml:space="preserve">Rekonstruota Elektronikos g. ir Senamiesčio g.- Kerbedžio g. žiedinė sankryža </t>
  </si>
  <si>
    <t>Atlikta V.Alanto g.tęsinio statyba (nuo Projektuotojų g.iki Vakarinės - Kniaudiškių g.sankryžos) III etapas - kairioji eismo juosta nuo Projektuotojų g. iki V.Alanto g. - Vakarinės g.žiedinės sankryžos</t>
  </si>
  <si>
    <t>Rekonstruotos, kapitališkai suremontuotos miesto gatvės</t>
  </si>
  <si>
    <t>Bendradarbiauta su Lietuvos automobilių kelių direkcija prie Susisiekimo ministerijos, įgyvendinant A17 kelio Panevėžio aplinkkelio ruože nuo 0,0 iki 22,225 km rekonstrukcijos projektą, ir atlikti būtinus vietinių gatvių įrengimo darbus, užtikrinant saugų eismo organizavimą ir sujungimą su Pažalvaičių gatve ir J. Janonio gatvės tęsiniu už aplinkkelio</t>
  </si>
  <si>
    <t>J. Janonio g. rekonstrukcijos techninio projekto koregavimas / parengimas, siekiant gatvę tiesiogiai sujungti su numatomu įrengti žiedu</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</si>
  <si>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</si>
  <si>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</si>
  <si>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</si>
  <si>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11;7</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</si>
  <si>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</si>
  <si>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</si>
  <si>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</si>
  <si>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</si>
  <si>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</si>
  <si>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</si>
  <si>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</si>
  <si>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„Lengvosios atletikos maniežo  pastato modernizavimas, Liepų al.4, Panevėžys“</t>
  </si>
  <si>
    <t>0;10;11;7</t>
  </si>
  <si>
    <t>Įgyvendinti projektą  „Minties“ gimnazijos pastato modernizavimas, siekiant pagerinti pastato energetines savybes" (FP)</t>
  </si>
  <si>
    <t>Įgyvendinti projektą „Panevėžio gamtos mokyklos pastato atnaujininas (modernizavimas)</t>
  </si>
  <si>
    <t xml:space="preserve">0;11;14
</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</si>
  <si>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</si>
  <si>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</si>
  <si>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</si>
  <si>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 „Alfonso Lipniūno“ progimnazijos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</si>
  <si>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</si>
  <si>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</si>
  <si>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</si>
  <si>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</si>
  <si>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</si>
  <si>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</si>
  <si>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Panevėžio "Senvagės" progimnazijos sporto aikštyno atnaujinimas</t>
  </si>
  <si>
    <t>Parengti dokumentus, reikalingus Europos Sąjungos fondų investicijoms gauti</t>
  </si>
  <si>
    <t>Parengtos investicijų projektai/ kiti dokumentai (vnt.)</t>
  </si>
  <si>
    <t>Administruoti investicijų projektus</t>
  </si>
  <si>
    <t xml:space="preserve">Vykdyti investicijų projektus, naudojant bankų paskolos ir savivaldybės biudžeto lėšas </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</si>
  <si>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</si>
  <si>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</si>
  <si>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Atlikti darbai</t>
  </si>
  <si>
    <t>Įgyvendinti projektą  „Panevėžio  „Žemynos" progimnazijos sporto aikštyno  rekonstravimas"</t>
  </si>
  <si>
    <t xml:space="preserve">Įgyvendinti projektą  „Panevėžio Minties gimnazijos pastato modernizavimas, pašalinant avarinės būklės požymius ir kitus pastato trūkumus" </t>
  </si>
  <si>
    <t>Asignavimų poreikis biudžetiniams 2018 metams, tūkst.Eur</t>
  </si>
  <si>
    <r>
      <t xml:space="preserve">Įstaigų uždirbtos pajamos </t>
    </r>
    <r>
      <rPr>
        <b/>
        <sz val="9"/>
        <rFont val="Times New Roman"/>
        <family val="1"/>
      </rPr>
      <t xml:space="preserve">SP </t>
    </r>
    <r>
      <rPr>
        <sz val="9"/>
        <rFont val="Times New Roman"/>
        <family val="1"/>
      </rPr>
      <t>(pajamos už paslaugas)</t>
    </r>
  </si>
  <si>
    <r>
      <t xml:space="preserve">Valstybės biudžeto lėšos (Valstybės investicijų programoje numatytoms kapitalo investicijoms </t>
    </r>
    <r>
      <rPr>
        <b/>
        <sz val="9"/>
        <rFont val="Times New Roman"/>
        <family val="1"/>
      </rPr>
      <t>VB (VIP)</t>
    </r>
  </si>
  <si>
    <t>Ramunių skersgatvio projektavimo paslaugos,  ekspertize  ir eismo saugumo auditas.</t>
  </si>
  <si>
    <t>URBANISTINĖS PLĖTROS PROGRAMA (03)</t>
  </si>
  <si>
    <t xml:space="preserve">Užtikrinti kompleksišką ir darnų miesto planavimą, išsaugoti kultūros paveldą
</t>
  </si>
  <si>
    <t>Užtikrinti kokybiškos architektūros ir darnios urbanistikos vystymąsi</t>
  </si>
  <si>
    <t>Plėtoti urbanistinę struktūrą, planuoti miesto teritorijas</t>
  </si>
  <si>
    <t>Panevėžio miesto bendrojo plano keitimo papildymas gamtinio karkaso ir kraštovaizdžio dalimi</t>
  </si>
  <si>
    <t xml:space="preserve">Parengti kompleksinų teritorijų planavimo dokumentai,vnt. </t>
  </si>
  <si>
    <t>Parengti žemės sklypo formavimo ir pertvarkymo projektai,vnt.</t>
  </si>
  <si>
    <t>Įregistruoti sklypai</t>
  </si>
  <si>
    <t>Parengti planai,vnt.</t>
  </si>
  <si>
    <t>Parengta sąnaudų ir naudos analizė.  Paimta žemė ir pastatai visuomenės poreikiams</t>
  </si>
  <si>
    <t>Žemės paplūdimiui prie Ekrano marių, Senamiesčio g. žiedas, įsigyjimas</t>
  </si>
  <si>
    <t>Įsigyta žemė paplūdimiui prie Ekrano marių</t>
  </si>
  <si>
    <t>Parengta galimybių studija,vnt.</t>
  </si>
  <si>
    <t>Plėtoti kokybišką architektūrą</t>
  </si>
  <si>
    <t>Panevėžio miesto centrinės dalies  maketo gamyba (II etapas - tęstinumas)</t>
  </si>
  <si>
    <t>Pagamintas maketas,vnt.</t>
  </si>
  <si>
    <t>Kūrybinių dirbtuvių ir kitų iniciatyvų darbų, paslaugų apmokėjimas, premijavimas, renginių organizavimas ir kitos išlaidos</t>
  </si>
  <si>
    <t>Prisidėta prie projektų plėtojimo</t>
  </si>
  <si>
    <t xml:space="preserve">Panevėžio miesto riboženklių suprojektavimas ir statyba </t>
  </si>
  <si>
    <t>Suprojektuoti ir pastatyti  Panevėžio miesto riboženkliai, vnt.</t>
  </si>
  <si>
    <t>Gražiausiai tvarkomos aplinkos konkurso organizavimas</t>
  </si>
  <si>
    <t>Suorganizuotas renginys</t>
  </si>
  <si>
    <t>Regioninių tarybų darbo organizavimas</t>
  </si>
  <si>
    <t>Suorganizuoti posėdžiai</t>
  </si>
  <si>
    <t xml:space="preserve">Modernizuoti  GIS  sistemą                                              atnaujinta Arc GIS programinė įranga                    </t>
  </si>
  <si>
    <t>Atnaujinta ir  įdiegtaArc GIS programinė įranga</t>
  </si>
  <si>
    <t>Atnaujinta Arc GIS programinė įranga</t>
  </si>
  <si>
    <t>1</t>
  </si>
  <si>
    <t xml:space="preserve">Interaktyvaus mokomojo modelio sukūrimas </t>
  </si>
  <si>
    <t>0,5</t>
  </si>
  <si>
    <t xml:space="preserve"> Duomenų atnaujinimas</t>
  </si>
  <si>
    <t>Duomenų atnaujinimas.</t>
  </si>
  <si>
    <t>Gis programinės įrangos kūrimas ir priežiūra, pildant sistemą</t>
  </si>
  <si>
    <t xml:space="preserve">Gis programinės įrangos kūrimas ir priežiūra, pildant sistemą </t>
  </si>
  <si>
    <t xml:space="preserve">Vykdyti nekilnojamojo kultūros paveldo objektų apskaitą, tvarkybą ir sklaidą. </t>
  </si>
  <si>
    <t>Parengti projektai</t>
  </si>
  <si>
    <t>Atlikti reikalingus tyrimus ir projektavimą</t>
  </si>
  <si>
    <t xml:space="preserve">Atlikti visi reikalingi tyrimai </t>
  </si>
  <si>
    <t>Parengti kultūrinės vertės nustatymo objektų dokumentaciją</t>
  </si>
  <si>
    <t xml:space="preserve">Parengti dokumentų paketai, vnt. </t>
  </si>
  <si>
    <t>Organizuoti Nekilnojamojo kultūros paveldo vertinimo tarybos veiklą</t>
  </si>
  <si>
    <t>Posėdžių skaičius</t>
  </si>
  <si>
    <t>Vykdyti nekilnojamojo kultūros paveldo objektų tvarkybos darbus</t>
  </si>
  <si>
    <t>Sutvarkyti objektai</t>
  </si>
  <si>
    <t>Kultūros paveldo sklaida: organizuoti Europos paveldo dienų renginius</t>
  </si>
  <si>
    <t xml:space="preserve">Renginių skaičius </t>
  </si>
  <si>
    <t>Vykdyti žymių žmonių, istorinių datų, įvykių įamžinimą Panevėžio mieste</t>
  </si>
  <si>
    <t>Pagaminti įamžinimo ženklai</t>
  </si>
  <si>
    <t>Asignavimai biudžetiniams 2018 metams, tūkst.Eur</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</si>
  <si>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</si>
  <si>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</si>
  <si>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</si>
  <si>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</si>
  <si>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</si>
  <si>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</si>
  <si>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</si>
  <si>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 xml:space="preserve">PATVIRTINTA
Panevėžio miesto savivaldybės tarybos 2018 m. vasario  d. sprendimu Nr.  </t>
  </si>
  <si>
    <t>EKONOMINĖS PLĖTROS IR UŽIMTUMO SKATINIMO PROGRAMA (05)</t>
  </si>
  <si>
    <t xml:space="preserve">Sukurti palankią verslui ir investicijoms aplinką </t>
  </si>
  <si>
    <t>Sudaryti palankias sąlygas inovatyviam  verslui plėtotis  Panevėžyje</t>
  </si>
  <si>
    <t>Teikti miesto įmonėms nekilnojamojo turto ir žemės nuomos mokesčių lengvatas už darbo vietų sukūrimą (ir išlaikymą)</t>
  </si>
  <si>
    <t>8</t>
  </si>
  <si>
    <t>Suteiktų lengvatų skaičius įmonėms</t>
  </si>
  <si>
    <t>Teikti nemokamą informaciją, konsultacijas asmenims, norintiems pradėti verslą</t>
  </si>
  <si>
    <t>Suteiktų paslaugų trukmė (val.)</t>
  </si>
  <si>
    <t>Paslaugos gavėjų skaičius (vnt.)</t>
  </si>
  <si>
    <t>Subsidijuoti mokymus „Verslo pradžia“, „Verslo plėtra“</t>
  </si>
  <si>
    <t>SVV atstovų mokymai (akademinės valandos)</t>
  </si>
  <si>
    <t>Iš dalies finansuoti investuotojų/ekonomikos forumo organizavimą</t>
  </si>
  <si>
    <t>Suorganizuoti investuotojų / ekonomikos forumai (skaičius)</t>
  </si>
  <si>
    <t>Organizuoti Panevėžio inovatyviausios įmonės išrinkimą</t>
  </si>
  <si>
    <t>Įsteigtas prizas inovatyviausiai įmonei</t>
  </si>
  <si>
    <t>Iš dalies finansuoti SVV įmonėms, dalyvavimo parodoje „Expo Aukštaitija“ išlaidas</t>
  </si>
  <si>
    <t>SVV įmonėms išpirktas parodoms skirtas plotas (SVV įmonių skaičius)</t>
  </si>
  <si>
    <t>25</t>
  </si>
  <si>
    <t>Esant poreikiui kompensuoti nuostolius bendrovėms (paslaugų teikimo mastui ir kainoms išlaikyti), kurių akcininkė yra Panevėžio miesto savivaldybė</t>
  </si>
  <si>
    <t>8; 7</t>
  </si>
  <si>
    <t>Iš dalies finansuoti verslo misijas</t>
  </si>
  <si>
    <t xml:space="preserve">Iš dalies finansuotų verslo misijų skaičius </t>
  </si>
  <si>
    <t>Sudaryti palankias sąlygas smulkiojo ir vidutinio verslo plėtrai</t>
  </si>
  <si>
    <t>Gerinti bendrą verslui aplinką</t>
  </si>
  <si>
    <t>Plėtoti  Panevėžio pramoninį parką (Laisvąją ekonominę zoną)</t>
  </si>
  <si>
    <t>0; 11;8</t>
  </si>
  <si>
    <t>Apdraustas projekto „Panevėžio pramoninis parkas“ (Panevėžio Laisvosios ekonominės zonos (LEZ)) įgyvendinimo metu sukurtas turtas</t>
  </si>
  <si>
    <t>Išplėsti mieste esančią (PMTP / PMC / ar kt.) robotų laboratorijos infrastruktūrą</t>
  </si>
  <si>
    <t>0;8;11</t>
  </si>
  <si>
    <t>Laboratorijų komplektavimas trūkstama įranga</t>
  </si>
  <si>
    <t>Naujų produktų ar technologijų komercializavimas</t>
  </si>
  <si>
    <t>Kryptingai plėtoti bei stiprinti Panevėžio miesto (ir regiono) ekonominę robotikos krypties specializaciją.</t>
  </si>
  <si>
    <t>Užtikrinti ekonominės specializacijos priemonių ir skatinimo veiksmų organizavimą ir kontrolę</t>
  </si>
  <si>
    <t>Didinti robotikos populiarumą ikimokyklinio ugdymo įstaigose, mokyklose ir kitose švietimo bei profesinio rengimo įstaigose</t>
  </si>
  <si>
    <t>Ikimokyklinio amžiaus vaikų dalis, išbandžiusi robotikos užsiėmimus (proc.)</t>
  </si>
  <si>
    <t>Mokyklinio amžiaus moksleivių dalis, lankanti robotikos užsiėmimus (proc.)</t>
  </si>
  <si>
    <t xml:space="preserve">Inžinerijos studijas pasirinkusių studentų skaičius </t>
  </si>
  <si>
    <t xml:space="preserve">Organizuoti robotikos renginius </t>
  </si>
  <si>
    <t>Suorganizuota robotikos konferencijų / varžybų / parodų (skaičius)</t>
  </si>
  <si>
    <r>
      <t xml:space="preserve">Specialiosios programos lėšos </t>
    </r>
    <r>
      <rPr>
        <b/>
        <sz val="9"/>
        <rFont val="Times New Roman"/>
        <family val="1"/>
      </rPr>
      <t>SP</t>
    </r>
  </si>
  <si>
    <r>
      <t xml:space="preserve"> Valstybės  biudžeto lėšos </t>
    </r>
    <r>
      <rPr>
        <b/>
        <sz val="9"/>
        <rFont val="Times New Roman"/>
        <family val="1"/>
      </rPr>
      <t>VB</t>
    </r>
  </si>
  <si>
    <r>
      <t xml:space="preserve">Privatizavimo fondo lėšos </t>
    </r>
    <r>
      <rPr>
        <b/>
        <sz val="9"/>
        <rFont val="Times New Roman"/>
        <family val="1"/>
      </rPr>
      <t>PF</t>
    </r>
  </si>
  <si>
    <r>
      <t xml:space="preserve">Kelių priežiūros ir plėtros programos lėšos </t>
    </r>
    <r>
      <rPr>
        <b/>
        <sz val="9"/>
        <rFont val="Times New Roman"/>
        <family val="1"/>
      </rPr>
      <t>KPPP</t>
    </r>
  </si>
  <si>
    <t>SAVIVALDYBĖS TURTO VALDYMO PROGRAMA (06)</t>
  </si>
  <si>
    <t>Asignavimai  biudžetiniams 2018 metams, tūkst.Eur</t>
  </si>
  <si>
    <t>2019 metų išlaidų projektas, tūkst.Eur</t>
  </si>
  <si>
    <t>2020 metų išlaidų projektas, tūkst.Eur</t>
  </si>
  <si>
    <t>Turtui įsigyti</t>
  </si>
  <si>
    <t>Užtikrinti efektyvų Savivaldybei nuosavybės teise priklausančio turto naudojimą</t>
  </si>
  <si>
    <t>Teisiškai įregistruoti naują ar neįregistruotą Savivaldybei nuosavybės teise priklausantį nekilnojamąjį turtą</t>
  </si>
  <si>
    <t>SP</t>
  </si>
  <si>
    <t xml:space="preserve">Teisiškai įregistruotų objektų skaičius </t>
  </si>
  <si>
    <t>Nekilnojamojo turto (išskyrus gyvenamąsias patalpas)  teisinė registracija, kadastriniai matavimai ir  turto vertinimas</t>
  </si>
  <si>
    <t xml:space="preserve">Turto vertinimo ataskaitos </t>
  </si>
  <si>
    <t>Tinkamai  naudoti, saugoti, prižiūrėti, remontuoti ir eksploatuoti Savivaldybės turtą.</t>
  </si>
  <si>
    <t>Atlikti  gyvenamųjų  patalpų remontą ir rekonstrukciją, vidaus ir lauko inžinerinių tinklų ir įrenginių remontą</t>
  </si>
  <si>
    <t>Suremontuotų gyvenamųjų patalpų skaičius</t>
  </si>
  <si>
    <t>Padengti Savivaldybės neišnuomotų  gyvenamųjų patalpų išlaikymo ir priežiūros išlaidas</t>
  </si>
  <si>
    <t>Skirti lėšų išlaidoms už atnaujinamų  namų (gyvenamųjų patalpų) dalį, priklausančią Savivaldybei nuosavybės teise, padengti</t>
  </si>
  <si>
    <t>Savivaldybės atnaujintų butų skaičius atnaujinamuose namuose</t>
  </si>
  <si>
    <t>Atlikti negyvenamųjų  patalpų remontą ir rekonstrukciją, vidaus ir lauko inžinerinių tinklų ir įrenginių remontą</t>
  </si>
  <si>
    <t>Suremontuotų  negyvenamųjų patalpų skaičius</t>
  </si>
  <si>
    <t>Padengti Savivaldybės neišnuomotų  negyvenamųjų patalpų išlaikymo ir priežiūros išlaidas</t>
  </si>
  <si>
    <t>Skirti lėšų išlaidoms už atnaujinamų  namų (negyvenamųjų patalpų) dalį, priklausančią Savivaldybei nuosavybės teise, padengti</t>
  </si>
  <si>
    <t>Savivaldybės negyvenamųjų patalpų skaičius atnaujinamuose namuose</t>
  </si>
  <si>
    <r>
      <t xml:space="preserve">Įstaigų uždirbtos pajamos </t>
    </r>
    <r>
      <rPr>
        <b/>
        <sz val="9"/>
        <rFont val="Times New Roman"/>
        <family val="1"/>
      </rPr>
      <t>SP</t>
    </r>
    <r>
      <rPr>
        <sz val="9"/>
        <rFont val="Times New Roman"/>
        <family val="1"/>
      </rPr>
      <t xml:space="preserve"> (pajamos už paslaugas)</t>
    </r>
  </si>
  <si>
    <t>BŪSTO PROGRAMA (07)</t>
  </si>
  <si>
    <t>Įgyvendinti Valstybės ir savivaldybės būsto politiką, aprūpinant socialiniu būstu miesto gyventojus ir skatinant daugiabučių namų modernizavimą.</t>
  </si>
  <si>
    <t xml:space="preserve">Plėsti Savivaldybės socialinio būsto fondą. </t>
  </si>
  <si>
    <t>Butų, tinkamų socialiniam būstui, pirkimas ar kitokiu būdu teisėtas būstų įsigijimas</t>
  </si>
  <si>
    <t>7;9</t>
  </si>
  <si>
    <t>Asmenų, aprūpintų gyvenamuoju plotu dėl socialinio būsto fondo metinio padidėjimo, skaičius</t>
  </si>
  <si>
    <t>20*</t>
  </si>
  <si>
    <t>Nupirkta butų (vnt.)</t>
  </si>
  <si>
    <t>8*</t>
  </si>
  <si>
    <t>Skatinti daugiabučių gyvenamųjų namų modernizavimą</t>
  </si>
  <si>
    <t>Bendradarbiauti su Būsto energijos taupymo  agentūros Panevėžio regiono padalinio specialistais, aiškinant energijos taupymo priemonių galimybes daugiabučiuose namuose, skatinant gyventojus aktyviai dalyvauti modernizavimo programoje</t>
  </si>
  <si>
    <t>Teikti informaciją žiniasklaidai apie šviečiamąsias visuomenės informavimo priemones dėl daugiabučių namų savininkų bendrijų bendrojo naudojimo objektų valdymo ir priežiūros</t>
  </si>
  <si>
    <t>* Butų pirkimas vykdomas iš likučio</t>
  </si>
  <si>
    <r>
      <t xml:space="preserve">Specialiosios programos lėšos (Įstaigų pajamos už paslaugas) </t>
    </r>
    <r>
      <rPr>
        <b/>
        <sz val="10"/>
        <rFont val="Times New Roman"/>
        <family val="1"/>
      </rPr>
      <t>SP</t>
    </r>
  </si>
  <si>
    <t>PATVIRTINTA
Panevėžio miesto savivaldybės tarybos 2018 m. vasario   d. sprendimu Nr.</t>
  </si>
  <si>
    <t>RINKODAROS PROGRAMA (08)</t>
  </si>
  <si>
    <t>2020 metų išlaidų projektas, tūkst. Eur.</t>
  </si>
  <si>
    <t>Panevėžio, kaip regiono lyderio įvaizdžio formavimas</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</si>
  <si>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</si>
  <si>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</si>
  <si>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5</t>
  </si>
  <si>
    <t xml:space="preserve"> TV reportažai, vnt.</t>
  </si>
  <si>
    <t>Pranešimai spaudai, straipsniai, vnt.</t>
  </si>
  <si>
    <t>Koordinuoti ir atnaujinti Savivaldybės interneto svetainę</t>
  </si>
  <si>
    <t>5; 4</t>
  </si>
  <si>
    <t>Savivaldybės interneto svetainės "Facebook" paskyros atnaujinimas, pildymas</t>
  </si>
  <si>
    <t>Formuoti miesto fotografijų ir vaizdo medžiagą</t>
  </si>
  <si>
    <t>Fotografijų ir vaizdo medžiagos skaičius</t>
  </si>
  <si>
    <t>Plėtoti  tarptautinį bendradarbiavimą</t>
  </si>
  <si>
    <t>Palaikyti ryšius su užsienio miestais, miestais partneriais, tarptautinėmis organizacijomis</t>
  </si>
  <si>
    <t>Surengti  renginiai (užsienyje vykusios parodos, mugės, šventės, kuriose pristatytas Panevėžys)</t>
  </si>
  <si>
    <t>Suorganizuoti  vizitai į užsienio šalis</t>
  </si>
  <si>
    <t xml:space="preserve">Pakviestos užsienio delegacijos </t>
  </si>
  <si>
    <t>Dalyvauta  Baltijos miestų sąjungos komisijų  posėdžiuose</t>
  </si>
  <si>
    <t>Atnaujinti interneto Panevėžio miesto savivaldybės svetainę anglų kalba</t>
  </si>
  <si>
    <t>Vykdyti miesto rinkodaros programos priemones</t>
  </si>
  <si>
    <t>Formuoti Savivaldybės firminį stilių, įsigyti suvenyrų, dovanų</t>
  </si>
  <si>
    <t xml:space="preserve">Įsigyta suvenyrų </t>
  </si>
  <si>
    <t>Leisti leidinius</t>
  </si>
  <si>
    <t>Išleistų leidinių skaičius</t>
  </si>
  <si>
    <t>Vykdyti konkursus, projektus</t>
  </si>
  <si>
    <t>5; 6; 12; 14</t>
  </si>
  <si>
    <t>Įvykdytų konkursų, projektų skaičius</t>
  </si>
  <si>
    <t>Dalyvauti parodose</t>
  </si>
  <si>
    <t>5;8</t>
  </si>
  <si>
    <t>Parodų skaičius</t>
  </si>
  <si>
    <t>Formuoti patrauklaus turizmui miesto įvaizdį</t>
  </si>
  <si>
    <t>Vykdyti Panevėžio miesto turizmo rinkodarą</t>
  </si>
  <si>
    <t>Parengti, išleisti ir platinti turistams skirtą informacinį leidinį apie Panevėžio turizmo objektus</t>
  </si>
  <si>
    <t xml:space="preserve">0;5
</t>
  </si>
  <si>
    <t>Išleistas turistams skirtas leidinys</t>
  </si>
  <si>
    <t>Pristatyti Panevėžio miesto turizmo galimybes tarptautinėse turizmo parodose, verslo misijose, forumuose</t>
  </si>
  <si>
    <t>Dalyvauta tarptautinėse turizmo parodose (parodų skaičius)</t>
  </si>
  <si>
    <t xml:space="preserve">Užtikrinti nemokamos informacijos apie turizmo paslaugas teikimą </t>
  </si>
  <si>
    <t>Užtikrintas nuolatinis nemokamos informacijos teikimas miesto svečiams</t>
  </si>
  <si>
    <t>Sukurti ir paviešinti nauji turizmo maršrutai</t>
  </si>
  <si>
    <t>Suorganizuoti pažintiniai turai žiniasklaidai ir kelionių organizatoriams</t>
  </si>
  <si>
    <t xml:space="preserve">Veikianti turizmo informacijos interneto svetainė ir "Facebook" paskyra </t>
  </si>
  <si>
    <t>Paskatinti turizmo paslaugų plėtrą</t>
  </si>
  <si>
    <t>Vykdyti sutartinius įsipareigojimus dėl „Cido“ sporto arenos  veiklos</t>
  </si>
  <si>
    <t xml:space="preserve">0; 8
</t>
  </si>
  <si>
    <t>"Cido“ arenoje suorganizuotų renginių skaičius per metus</t>
  </si>
  <si>
    <t>Sumokėti draudimo mokesčiai</t>
  </si>
  <si>
    <r>
      <t xml:space="preserve">Specialiosios programos lėšos (Įstaigų pajamos už paslaugas) </t>
    </r>
    <r>
      <rPr>
        <b/>
        <sz val="9"/>
        <rFont val="Times New Roman"/>
        <family val="1"/>
      </rPr>
      <t>SP</t>
    </r>
  </si>
  <si>
    <t xml:space="preserve">PATVIRTINTA 
Panevėžio miesto savivaldybės tarybos 
2018 m. vasario   d. sprendimu Nr.  </t>
  </si>
  <si>
    <t>INFORMACINĖS VISUOMENĖS PLĖTROS PROGRAMA (09)</t>
  </si>
  <si>
    <t>2019 metų išlaidų projektas, Eur.</t>
  </si>
  <si>
    <t>2020 metų išlaidų projektas, Eur.</t>
  </si>
  <si>
    <t>Sudaryti sąlygas išmaniajam miestui sukurti</t>
  </si>
  <si>
    <t>Perkelti ir plėtoti e. demokratijos, viešąsias ir administracines paslaugas, e. demokratijos priemones</t>
  </si>
  <si>
    <t>Plėtoti plačiajuostį internetą</t>
  </si>
  <si>
    <t>0;4</t>
  </si>
  <si>
    <t>Savivaldybės pastatų, prijungtų prie šviesolaidinio tinklo (plačiajuosčio interneto), skaičius</t>
  </si>
  <si>
    <t>Plėtoti e. demokratijos priemones</t>
  </si>
  <si>
    <t>Išplėtotų e. demokratijos priemonių skaičius</t>
  </si>
  <si>
    <t>Plėtoti Savivaldybės administracijos viešąsias ir administracines e. paslaugas</t>
  </si>
  <si>
    <t>Išplėtotų e. paslaugų skaičius (procentas nuo bendro paslaugų skaičiaus)</t>
  </si>
  <si>
    <t xml:space="preserve">Perkelti ir išplėtoti į e. erdvę švietimo, kultūros ir sporto įstaigų viešąsias ir administracines paslaugas
</t>
  </si>
  <si>
    <t>Perkeltų ir išplėtotų e. paslaugų skaičius (procentas nuo bendro paslaugų skaičiaus)</t>
  </si>
  <si>
    <t>Plėtoti ir modernizuoti viešąjį administravimą</t>
  </si>
  <si>
    <t xml:space="preserve">Atnaujinti ir plėsti Savivaldybės administracijos ir jai pavaldžių įstaigų informacinių technologijų ir ryšių infrastruktūrą, modernizuojant kompiuterių techninę ir programinę įrangą </t>
  </si>
  <si>
    <t xml:space="preserve">288724610 </t>
  </si>
  <si>
    <t>Atnaujinta kompiuterių techninė ir programinė įranga  Savivaldybės administracijoje</t>
  </si>
  <si>
    <t>Atnaujinta kompiuterių techninė ir programinė įranga švietimo, kultūros ir sporto įstaigose</t>
  </si>
  <si>
    <t>Pertvarkyti ir plėtoti kompiuterių tinklus</t>
  </si>
  <si>
    <t>Pertvarkyti ir išplėtoti kompiuterių tinklai Savivaldybės administracijoje</t>
  </si>
  <si>
    <t>Sukurti infostruktūrą e. dokumentams valdyti ir saugoti</t>
  </si>
  <si>
    <t>Sukurta infostruktūra e. dokumentams valdyti ir saugoti</t>
  </si>
  <si>
    <t>Plėtoti keitimosi e. dokumentais tarp savivaldos ir kitų institucijų sistemą</t>
  </si>
  <si>
    <t>Išplėtota keitimosi e. dokumentais tarp savivaldos ir kitų institucijų sistema</t>
  </si>
  <si>
    <t>Diegti ir plėtoti informacines sistemas</t>
  </si>
  <si>
    <t>Įdiegtos naujos ir išplėtotos esamos (programų palaikymas) informacinės sistemos</t>
  </si>
  <si>
    <t>Asignavimų poreikis biudžetiniams 2018 metams, tūkst.Eurų</t>
  </si>
  <si>
    <t>4</t>
  </si>
  <si>
    <t>KULTŪROS IR MENO PROGRAMA (11)</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</si>
  <si>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</si>
  <si>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</si>
  <si>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</si>
  <si>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</si>
  <si>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</si>
  <si>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</si>
  <si>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195</t>
  </si>
  <si>
    <t xml:space="preserve">Premjerų skaičius per metus </t>
  </si>
  <si>
    <t>3</t>
  </si>
  <si>
    <t>Žiūrovų (lankytojų) skaičius  per metus</t>
  </si>
  <si>
    <t>15700</t>
  </si>
  <si>
    <t>15000</t>
  </si>
  <si>
    <t>Sudaryti sąlygas teatro ,,Menas“ veiklai</t>
  </si>
  <si>
    <t>190432352</t>
  </si>
  <si>
    <t xml:space="preserve">Žiūrovų (lankytojų) skaičius per metus </t>
  </si>
  <si>
    <t>10500</t>
  </si>
  <si>
    <t>10800</t>
  </si>
  <si>
    <t>Sudaryti sąlygas Muzikinio teatro veiklai</t>
  </si>
  <si>
    <t>148428990</t>
  </si>
  <si>
    <t>Koncertų skaičius per metus</t>
  </si>
  <si>
    <t>71</t>
  </si>
  <si>
    <t>82</t>
  </si>
  <si>
    <t>Naujų parengtų programų skaičius per metus</t>
  </si>
  <si>
    <t>12000</t>
  </si>
  <si>
    <t>14000</t>
  </si>
  <si>
    <t>Sudaryti sąlygas Dailės galerijos veiklai</t>
  </si>
  <si>
    <t>302477544</t>
  </si>
  <si>
    <t>Parodų skaičius per metus</t>
  </si>
  <si>
    <t>30</t>
  </si>
  <si>
    <t>15</t>
  </si>
  <si>
    <t xml:space="preserve">Parodų lankytojų skaičius  </t>
  </si>
  <si>
    <t>8000</t>
  </si>
  <si>
    <t>Naujų parengtų edukacinių programų skaičius</t>
  </si>
  <si>
    <t>Edukacinių programų dalyvių skaičius</t>
  </si>
  <si>
    <t>2500</t>
  </si>
  <si>
    <t>Sudaryti sąlygas kino centrui „Garsas“ nekomercinio kino sklaidai</t>
  </si>
  <si>
    <t>148504349</t>
  </si>
  <si>
    <t>Nekomercinio kino rodymas (proc.)</t>
  </si>
  <si>
    <t>70</t>
  </si>
  <si>
    <t>Kino renginių skaičius</t>
  </si>
  <si>
    <t>26</t>
  </si>
  <si>
    <t>42000</t>
  </si>
  <si>
    <t>43000</t>
  </si>
  <si>
    <t>Skirti stipendijas menininkams</t>
  </si>
  <si>
    <t>Stipendiją gavusių menininkų skaičius per metus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</si>
  <si>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</si>
  <si>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</si>
  <si>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</si>
  <si>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</si>
  <si>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</si>
  <si>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</si>
  <si>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</si>
  <si>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</si>
  <si>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Užtikrinti, kad kultūra Panevėžyje būtų aukštos šiuolaikiškos kokybės ir išsiskirtų iš kitų miestų</t>
  </si>
  <si>
    <t>Sudaryti sąlygas Savivaldybės viešosios bibliotekos veiklai</t>
  </si>
  <si>
    <t>190431250</t>
  </si>
  <si>
    <t>Registruotų vartotojų skaičius per metus</t>
  </si>
  <si>
    <t>12450</t>
  </si>
  <si>
    <t>Įsigytų naujų knygų skaičius</t>
  </si>
  <si>
    <t>4020</t>
  </si>
  <si>
    <t>4050</t>
  </si>
  <si>
    <t>Aptarnaujamų prieigų skaičius</t>
  </si>
  <si>
    <t>62</t>
  </si>
  <si>
    <t>Interneto vartotojų skaičius</t>
  </si>
  <si>
    <t>Užtikrinti Panevėžio paveldo skaitmeninimą ir skelbimą</t>
  </si>
  <si>
    <t>Suskaitmenintų dokumentų skaičius</t>
  </si>
  <si>
    <t>160</t>
  </si>
  <si>
    <t>120</t>
  </si>
  <si>
    <t>Paskelbtų suskaitmenintų dokumentų skaičius</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</si>
  <si>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</si>
  <si>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</si>
  <si>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</si>
  <si>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</si>
  <si>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</si>
  <si>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</si>
  <si>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</si>
  <si>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</si>
  <si>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</si>
  <si>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</si>
  <si>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</si>
  <si>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</si>
  <si>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</si>
  <si>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</si>
  <si>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</si>
  <si>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3000</t>
  </si>
  <si>
    <t>Naujų edukacinių programų skaičius</t>
  </si>
  <si>
    <t>Edukacinių programų lankytojų skaičius per metus</t>
  </si>
  <si>
    <t>4000</t>
  </si>
  <si>
    <t>Remti naujų kultūros paveldo ekspozicijų įrengimo projektus</t>
  </si>
  <si>
    <t>Naujų kultūros paveldo ekspozicijų skaičius</t>
  </si>
  <si>
    <t>Formuoti Aukštaitijos dailės kolekciją</t>
  </si>
  <si>
    <t>Įsigyta dailės kūrinių skaičius</t>
  </si>
  <si>
    <t>Įsigyti naujų eksponatų ir papildyti jais Kraštotyros muziejaus ekspozicijas</t>
  </si>
  <si>
    <t>Įsigytų eksponatų skaičius</t>
  </si>
  <si>
    <t>750</t>
  </si>
  <si>
    <t>800</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</si>
  <si>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</si>
  <si>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</si>
  <si>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</si>
  <si>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</si>
  <si>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</si>
  <si>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</si>
  <si>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finansuotų įvairių renginių skaičius</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</si>
  <si>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</si>
  <si>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</si>
  <si>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</si>
  <si>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</si>
  <si>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550</t>
  </si>
  <si>
    <t>570</t>
  </si>
  <si>
    <t>(VB)</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</si>
  <si>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</si>
  <si>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</si>
  <si>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</si>
  <si>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</si>
  <si>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</si>
  <si>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</si>
  <si>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</si>
  <si>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KŪNO KULTŪROS IR SPORTO PROGRAMA (12)</t>
  </si>
  <si>
    <t>2019 metų išlaidų projektas, tūkst.Eurų</t>
  </si>
  <si>
    <t>2020 metų išlaidų projektas, tūkst.Eurų</t>
  </si>
  <si>
    <t xml:space="preserve">Sudaryti sąlygas kūno kultūros ir sporto veiklų plėtojimui                   </t>
  </si>
  <si>
    <t>Plėtoti ir propaguoti kūno kultūrą ir sportą.</t>
  </si>
  <si>
    <t>Remti  biudžetinių ir nevyriausybinių kūno kultūros ir sporto organizacijų veiklos programas</t>
  </si>
  <si>
    <t>300036519
300630183</t>
  </si>
  <si>
    <t>0;10; 18;
Futbolo akademija</t>
  </si>
  <si>
    <t>Panevėžio kūno kultūros ir sporto centre, Futbolo akademijoje ir „Žemynos“ progimnazijoje (plaukimas) sportuojančių moksleivių skaičius</t>
  </si>
  <si>
    <t xml:space="preserve">Nevyriausybinėse kūno kultūros ir sporto organizacijose sportuojančių skaičius </t>
  </si>
  <si>
    <t>MK</t>
  </si>
  <si>
    <t>Miesto sporto bazėse vykusių įvairių sporto šakų varžybų skaičius</t>
  </si>
  <si>
    <t xml:space="preserve">Finansuotų nevyriausybinių sporto organizacijų programų skaičius </t>
  </si>
  <si>
    <t>Rengti didelio meistriškumo sportininkus iš dalies finansuojant jų rengimo programas, skirti premijas didelio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</si>
  <si>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</si>
  <si>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</si>
  <si>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</si>
  <si>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</si>
  <si>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</si>
  <si>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 xml:space="preserve">Remiamų žaidimų sporto komandų skaičius </t>
  </si>
  <si>
    <t>Remti neįgaliųjų sporto  klubų programas</t>
  </si>
  <si>
    <t>300036519</t>
  </si>
  <si>
    <t>Paremtų neįgaliųjų sporto klubų projektų skaičius</t>
  </si>
  <si>
    <t>Finansuojamų tarptautinių renginių skaičius</t>
  </si>
  <si>
    <t>Finansuojamų renginių programų skaičius</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</si>
  <si>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</si>
  <si>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</si>
  <si>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</si>
  <si>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Įrengtų lauko treniruoklių aikštelių skaičius</t>
  </si>
  <si>
    <t>Organizuoti kūno kultūros ir sporto renginius. Dalyvauti sporto varžybose, renginiuose</t>
  </si>
  <si>
    <t xml:space="preserve">
300036519   288724610</t>
  </si>
  <si>
    <t xml:space="preserve">10;18 </t>
  </si>
  <si>
    <t>SB   SB</t>
  </si>
  <si>
    <t>Organizuotų masinių sporto renginių miesto gyventojams skaičius</t>
  </si>
  <si>
    <t>Remti didelio meistriškumo sportinę veiklą</t>
  </si>
  <si>
    <t>Remti olimpinio rezervo sportininkų rengimą</t>
  </si>
  <si>
    <t>Pasaulio ir Europos čempionatuose dalyvavusių sportininkų skaičius ir užimta vieta (1-3)</t>
  </si>
  <si>
    <t>Remti žaidimų sporto šakų komandas, reprezentuojančias miestą</t>
  </si>
  <si>
    <t>Paramą gavusių žaidimų komandų skaičius ir rezultatai</t>
  </si>
  <si>
    <r>
      <t xml:space="preserve">Mokinio krepšelio lėšos </t>
    </r>
    <r>
      <rPr>
        <b/>
        <sz val="9"/>
        <rFont val="Times New Roman"/>
        <family val="1"/>
      </rPr>
      <t xml:space="preserve">MK </t>
    </r>
  </si>
  <si>
    <t>ŠVIETIMO IR UGDYMO PROGRAMA (13)</t>
  </si>
  <si>
    <t>Formaliojo ir neformaliojo švietimo kokybės ir prieinamumo gerinimas</t>
  </si>
  <si>
    <t>Sudaryti sąlygas ugdyti bendruosius vaikų gebėjimus ir vertybines nuostatas  ikimokyklinio  ugdymo mokyklose</t>
  </si>
  <si>
    <t xml:space="preserve">Ikimokyklinių ugdymo mokyklų aplinkos išlaikymas </t>
  </si>
  <si>
    <t>0;12</t>
  </si>
  <si>
    <t>Ikimokyklinių ugdymo mokyklų skaičius</t>
  </si>
  <si>
    <t>Ikimokyklines ugdymo mokyklas lankančių vaikų skaičius</t>
  </si>
  <si>
    <t>Ikimokyklinio ir privalomojo priešmokyklinio ugdymo programų įgyvendinimo užtikrinimas</t>
  </si>
  <si>
    <t>Priešmokyklinio ugdymo grupes lankančių vaikų skaičius</t>
  </si>
  <si>
    <t>Pedagogų skaičius</t>
  </si>
  <si>
    <t>Privačių darželių ugdymo programų įgyvendinimo užtikrinimas</t>
  </si>
  <si>
    <t>Sudaryti sąlygas mokinių mokymuisi bendrojo ugdymo mokyklose</t>
  </si>
  <si>
    <t xml:space="preserve">Bendrojo ugdymo mokyklų išlaikymas </t>
  </si>
  <si>
    <t>Bendrojo ugdymo mokyklų skaičius</t>
  </si>
  <si>
    <t>22</t>
  </si>
  <si>
    <t>21</t>
  </si>
  <si>
    <t>Bendrojo ugdymo mokyklose dirbančių pedagogų skaičius</t>
  </si>
  <si>
    <t>1042</t>
  </si>
  <si>
    <t>1022</t>
  </si>
  <si>
    <t>1000</t>
  </si>
  <si>
    <t xml:space="preserve">Pradinio, pagrindinio, vidurinio ugdymo  programų įgyvendinimas </t>
  </si>
  <si>
    <t>Mokinių skaičius</t>
  </si>
  <si>
    <t>9741</t>
  </si>
  <si>
    <t>9700</t>
  </si>
  <si>
    <t>9650</t>
  </si>
  <si>
    <t xml:space="preserve">Dokumentacijos įsigijimas </t>
  </si>
  <si>
    <t>Egzempliorių skaičius</t>
  </si>
  <si>
    <t>4300</t>
  </si>
  <si>
    <t>4200</t>
  </si>
  <si>
    <t>4100</t>
  </si>
  <si>
    <t>K.Paltaroko gimnazijos ugdymo programų įgyvendinimas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</si>
  <si>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</si>
  <si>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aplinkos išlaikymas</t>
  </si>
  <si>
    <t>Neformaliojo vaikų švietimo mokyklų ir formalųjį švietimą papildančio ugdymo mokyklų  skaičius</t>
  </si>
  <si>
    <t>Neformaliojo vaikų švietimo programų įgyvendinimas</t>
  </si>
  <si>
    <t>Neformaliojo vaikų švietimo mokyklose ir formalųjį švietimą papildančio ugdymo mokyklose dirbančių pedagogų skaičius</t>
  </si>
  <si>
    <t>100</t>
  </si>
  <si>
    <t>Neformaliojo vaikų švietimo (NVŠ krepšelis) programose dalyvaujančių mokinių skaičius</t>
  </si>
  <si>
    <t>3950</t>
  </si>
  <si>
    <t>Neformaliojo suaugusiųjų švietimo ir tęstinio mokymosi programų įgyvendinimas</t>
  </si>
  <si>
    <t>Finansuotų neformaliojo suaugusiųjų švietimo ir tęstinio mokymosi programų skaičius</t>
  </si>
  <si>
    <t>Sudaryti sąlygas mokiniui,mokytojui,mokyklai gauti pedagoginę,psichologinę,metodinę pagalbą</t>
  </si>
  <si>
    <t>Pedagoginės-psichologinės tarnybos išlaikymas</t>
  </si>
  <si>
    <t>Darbuotojų skaičius</t>
  </si>
  <si>
    <t>17</t>
  </si>
  <si>
    <t>Pedagogų švietimo centro išlaikymas</t>
  </si>
  <si>
    <t>Tenkinti mokinių užimtumo poreikius, specifinių gebėjimų vystymą</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</si>
  <si>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</si>
  <si>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</si>
  <si>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</si>
  <si>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Kolektyvų dalyvavimo regiono ir respublikinėse meno šventėse finansavimas</t>
  </si>
  <si>
    <t>Kolektyvų veikloje dalyvaujančių vaikų ir jaunuolių skaičius</t>
  </si>
  <si>
    <t>Organizuoti švietimo,kultūros ir kitų renginius</t>
  </si>
  <si>
    <t>Vaikų vasaros poilsio projektų finansavimas</t>
  </si>
  <si>
    <t>Mokinių, dalyvaujančių vaikų vasaros poilsio projektuose, skaičius</t>
  </si>
  <si>
    <t>Vaikų ir mokinių organizacijų veiklos užtikrinimas</t>
  </si>
  <si>
    <t>Kompetencijas kėlusių mokinių skaičius</t>
  </si>
  <si>
    <t>Aktyviai veikiančių mokinių organizacijų skaičius</t>
  </si>
  <si>
    <t>Gabių mokinių skatinimas</t>
  </si>
  <si>
    <t>Paskatintų (apdovanotų) gabių mokinių skaičius</t>
  </si>
  <si>
    <t>Tarptautinės Mokytojų dienos minėjimas</t>
  </si>
  <si>
    <t>Renginių  skaičius</t>
  </si>
  <si>
    <r>
      <t xml:space="preserve"> </t>
    </r>
    <r>
      <rPr>
        <sz val="10"/>
        <rFont val="Times New Roman"/>
        <family val="1"/>
        <charset val="186"/>
      </rPr>
      <t>Mokslo projektų dalinis finansavimas</t>
    </r>
  </si>
  <si>
    <t>Iš dalies finansuotų tinkamai parengtų mokslo projektų skaičius (proc.)</t>
  </si>
  <si>
    <t xml:space="preserve">Lietuvos mokslų akademijos dienos organizavimas </t>
  </si>
  <si>
    <t>Renginių skaičius</t>
  </si>
  <si>
    <t>Konkursų, olimpiadų, varžybų, festivalių miesto mokiniams organizavimas</t>
  </si>
  <si>
    <t>Transporto skyrimas mokiniams nuvežti į olimpiadas, konkursus, varžybas</t>
  </si>
  <si>
    <t>Išvykų skaičius</t>
  </si>
  <si>
    <t>P.Butėno premijos skyrimas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</si>
  <si>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</si>
  <si>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</si>
  <si>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</si>
  <si>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</si>
  <si>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</si>
  <si>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</si>
  <si>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Persikvalifikavusių pedagogų skaičius</t>
  </si>
  <si>
    <r>
      <t xml:space="preserve">Mokinio krepšelio lėšos </t>
    </r>
    <r>
      <rPr>
        <b/>
        <sz val="9"/>
        <rFont val="Times New Roman"/>
        <family val="1"/>
      </rPr>
      <t>(MK)</t>
    </r>
  </si>
  <si>
    <t>VISUOMENĖS INICIATYVŲ SKATINIMO IR SAUGUMO UŽTIKRINIMO PROGRAMA (14)</t>
  </si>
  <si>
    <t>Skatinti ir remti bendruomenės iniciatyvas, įgyvendinti jaunimo politiką savivaldos lygmenyje bei užtikrinti Panevėžio miesto neigiamų socialinių veiksnių prevencijos priemonių  įgyvendinimą</t>
  </si>
  <si>
    <t>Įgyvendinti jaunimo politiką Panevėžio mieste</t>
  </si>
  <si>
    <t xml:space="preserve">288724610
</t>
  </si>
  <si>
    <t xml:space="preserve">jaunų žmonių dalyvavimas Jaunimo reikalų tarybos darbe                                                                                                                    </t>
  </si>
  <si>
    <t>Organizuoti ir administruoti Jaunimo reikalų tarybos darbą</t>
  </si>
  <si>
    <t>jaunų žmonių dalyvavusių sprendimus priimančių institucijų renginiuose skaičius</t>
  </si>
  <si>
    <t>Kelti Jaunimo reikalų tarybos narių kompetenciją</t>
  </si>
  <si>
    <t>jaunimo reikalų tarybos narių mokymų skaičus</t>
  </si>
  <si>
    <t>Įgyvendinti jaunimo poreikius atitinkančią jaunimo politiką Panevėžio mieste.</t>
  </si>
  <si>
    <t>Paremtų jaunimo iniciatyvų ir renginių skaičius</t>
  </si>
  <si>
    <t>kokybinis jaunų žmonių interesų atstovavimo įvertinimas (apklausa)</t>
  </si>
  <si>
    <t>parengtas ir nuolat atnaujinamas jaunimo problemų sprendimo 2017-2020 priemonių planas</t>
  </si>
  <si>
    <t>Stiprinti jaunimo organizacijų potencialą</t>
  </si>
  <si>
    <t xml:space="preserve">Finansuoti jaunimo organizacijų projektus                                 </t>
  </si>
  <si>
    <t xml:space="preserve">finansuotų jaunimo organizacijų projektų skaičius                              </t>
  </si>
  <si>
    <t>Organizuoti mokymus jaunimo organizacijoms apie projektų rašymą ir vykdymą</t>
  </si>
  <si>
    <t>jaunimo organizacijoms organizuotų  mokymų skaičius</t>
  </si>
  <si>
    <t>Konsultuoti jaunimo organizacijas</t>
  </si>
  <si>
    <t>suteiktų konsultacijų skaičius</t>
  </si>
  <si>
    <t>Skatinti jaunimą dalyvauti nevyriausybinių organizacijų veiklose</t>
  </si>
  <si>
    <t xml:space="preserve"> jaunų žmonių, dalyvavusių jaunimo nevyrausybinių organizacijų projektuose, skaičius</t>
  </si>
  <si>
    <t>500</t>
  </si>
  <si>
    <t>700</t>
  </si>
  <si>
    <t>naujai įsisteigusių jaunimo nevyriausybinių organizacijų skaičius</t>
  </si>
  <si>
    <t>Jaunuolių dalyvaujančių organizacijų veikloje skaičiaus augimas procentais</t>
  </si>
  <si>
    <t>Skatinti miesto bendruomenės bendruomeniškumą ir savišvietą</t>
  </si>
  <si>
    <t xml:space="preserve">Finansuoti nevyriausybinių organizacijų projektus
</t>
  </si>
  <si>
    <t>0;12; 5</t>
  </si>
  <si>
    <t xml:space="preserve">finansuotų projektų skaičius
</t>
  </si>
  <si>
    <t>Organizuoti nevyriausybinių organizacijų atstovams mokymus ir konsultacijas</t>
  </si>
  <si>
    <t xml:space="preserve">nevyriausybinėms organizacijoms suteiktų konsultacijų skaičius
</t>
  </si>
  <si>
    <t>aktyvių nevyriausybinių organizacijų skaičius</t>
  </si>
  <si>
    <t>Įtraukti nevyriausybines ir bendruomenines organizacijas į miesto valdymą</t>
  </si>
  <si>
    <t>susitikimų, bendrų pasitarimų skaičius</t>
  </si>
  <si>
    <t>Skatinti bendruomenės savanorystę</t>
  </si>
  <si>
    <t xml:space="preserve"> į bendruomenių veiklą įsitraukiančių žmonių skaičius</t>
  </si>
  <si>
    <t>Finansuoti vietos bendruomenių veiklą</t>
  </si>
  <si>
    <t>finansuotų vietos bendruomenių skaičius</t>
  </si>
  <si>
    <r>
      <t xml:space="preserve">Sekti ir analizuoti </t>
    </r>
    <r>
      <rPr>
        <b/>
        <sz val="9"/>
        <rFont val="Times New Roman"/>
        <family val="1"/>
        <charset val="186"/>
      </rPr>
      <t xml:space="preserve">alkoholio, tabako, </t>
    </r>
    <r>
      <rPr>
        <b/>
        <sz val="9"/>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</si>
  <si>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Finansuoti projektus neigiamų socialinių veiksnių prevencijai įgyvendinti</t>
  </si>
  <si>
    <t>finansuotų projektų skaičius</t>
  </si>
  <si>
    <r>
      <t xml:space="preserve">Organizuoti </t>
    </r>
    <r>
      <rPr>
        <sz val="10"/>
        <rFont val="Times New Roman"/>
        <family val="1"/>
      </rPr>
      <t>vaikams atvirų durų dienas Panevėžio apskrities vyriausiajame policijos komisariate, Panevėžio miesto ir rajono policijos komisariate ir ekskursijas į įvairias teisėsaugos institucijas</t>
    </r>
  </si>
  <si>
    <t xml:space="preserve">renginių skaičius                                                                       </t>
  </si>
  <si>
    <t>Koordinuoti vaikų ir jaunimo socializacijos programos vaikų vasaros poilsio projektų įgyvendinimą mieste</t>
  </si>
  <si>
    <t>komisijos posėdžių skaičius</t>
  </si>
  <si>
    <r>
      <t>Organizuoti ir įtraukti miesto ugdymo įstaigas į tradicinę žinių viktoriną  ,,Temidė” ir tarpžinybinio bendradarbiavimo akciją ,,Vaikų smurtui – ne”, „Gegužės mėnuo – be smurto prieš vaikus“,</t>
    </r>
    <r>
      <rPr>
        <sz val="10"/>
        <rFont val="Times New Roman"/>
        <family val="1"/>
        <charset val="186"/>
      </rPr>
      <t xml:space="preserve"> respublikinę AIDS dienos paminėjimo akciją</t>
    </r>
  </si>
  <si>
    <t>dalyvavusių organizacijų skaičius</t>
  </si>
  <si>
    <r>
      <t xml:space="preserve">Palaikyti nuolatinį ryšį </t>
    </r>
    <r>
      <rPr>
        <sz val="10"/>
        <rFont val="Times New Roman"/>
        <family val="1"/>
        <charset val="186"/>
      </rPr>
      <t>su ugdymo įstaigas kuruojančiais policijos pareigūnais</t>
    </r>
  </si>
  <si>
    <t>susitikimų skaičius</t>
  </si>
  <si>
    <t>Organizuoti  įstaigų vadovų, mokytojų, socialinių pedagogų ir kitų darbuotojų kvalifikacijos  prevencine tema tobulinimą</t>
  </si>
  <si>
    <t>kėlusių kvalifikaciją įstaigų vadovų, mokytojų, socialinių pedagogų ir kitų darbuotojų skaičius</t>
  </si>
  <si>
    <t>Policijos ir visuomenės bendradarbiavimo stiprinimas bei visuomenės įtraukimas į viešosios tvarkos užtikrinimą</t>
  </si>
  <si>
    <t>Skatinti policijos rėmėjų veiklą</t>
  </si>
  <si>
    <t>paskatintų policijos rėmėjų skaičius</t>
  </si>
  <si>
    <t>Organizuoti savivaldybės, nevyriausybinių organizacijų  ir policijos  atstovų diskusijas</t>
  </si>
  <si>
    <t>organizuotų diskusijų skaičius</t>
  </si>
  <si>
    <t>SOCIALINĖS PARAMOS ĮGYVENDINIMO PROGRAMOS (15)</t>
  </si>
  <si>
    <t>Įgyvendinti Lietuvos Respublikos įstatymų ir kitų norminių teisės aktų nustatytą socialinę politiką, teikiant piniginę socialinę paramą Panevėžio miesto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</si>
  <si>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</si>
  <si>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specialiosios tikslinės dotacijos savivaldybių biudžetams lėšų vienkartines paramos mirties atveju pašalpas</t>
  </si>
  <si>
    <t>suteikta piniginė socialinė parama asmenims</t>
  </si>
  <si>
    <t>Skirti ir mokėti iš savivaldybės biudžeto lėšų socialines pašalpas nepasiturinčioms šeimoms ir vieniems gyvenantiems asmenims</t>
  </si>
  <si>
    <t>suteikta piniginė ir nepiniginė socialinė parama asmenims</t>
  </si>
  <si>
    <t>Skirti ir mokėti iš valstybės biudžeto lėšų šalpos pensijas, šalpos našlaičių pensijas, slaugos ir priežiūros (pagalbos) tikslines kompensacijas, šalpos kompensacijas, mokėti šalpos pensijas už invalidų slaugą namuose ir socialines pensijas</t>
  </si>
  <si>
    <t>0;1;9</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</si>
  <si>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</si>
  <si>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</si>
  <si>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</si>
  <si>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</si>
  <si>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</si>
  <si>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šaltam ir karštam  vandeniui </t>
  </si>
  <si>
    <t>4500</t>
  </si>
  <si>
    <t>Skirti ir mokėti kompensacijas už išlaidas būstui nepriklausomybės gynėjams, nukentėjusiems nuo 1991 m. sausio 11-13 d. ir po to vykdytos SSRS agresijos, bei jų šeimos nariams</t>
  </si>
  <si>
    <t>Skirti ir mokėti iš valstybės biudžeto lėšų transporto išlaidų kompensacijas neįgaliesiems, turintiems sutrikusią judėjimo funkciją</t>
  </si>
  <si>
    <t>164</t>
  </si>
  <si>
    <t>170</t>
  </si>
  <si>
    <t>Skirti ir mokėti iš valstybės biudžeto lėšų vienkartines kompensacijas asmenims, sužalotiems atliekant būtinąją karinę tarnybą sovietinėje armijoje, ir šioje armijoje žuvusiųjų šeimoms</t>
  </si>
  <si>
    <t>Skirti ir mokėti būsto nuomos ar išperkamosios būsto nuomos mokesčių dalies kompensacijas</t>
  </si>
  <si>
    <t>40</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</si>
  <si>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</si>
  <si>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</si>
  <si>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Užtikrinti vienkartinę socialinę paramą nepasiturinčioms šeimoms ir vieniems gyvenantiems asmenims.</t>
  </si>
  <si>
    <t>Skirti ir mokėti iš Savivaldybės biudžeto lėšų vienkartines pašalpas nepasiturinčioms šeimoms ir vieniems gyvenantiems asmenims bei pašalpas stichinių nelaimių atveju</t>
  </si>
  <si>
    <t>370</t>
  </si>
  <si>
    <t>Užtikrinti socialinę paramą, nustatytą  Lietuvos Respublikos socialinės paramos mokiniams įstatyme.</t>
  </si>
  <si>
    <t>Skirti ir mokėti iš valstybės biudžeto specialiosios tikslinės dotacijos savivaldybių biudžetams lėšų už  mokinių nemokamą maitinimą</t>
  </si>
  <si>
    <t>1250</t>
  </si>
  <si>
    <t>1050</t>
  </si>
  <si>
    <t>Skirti ir mokėti iš valstybės biudžeto specialiosios tikslinės dotacijos savivaldybių biudžetams lėšų paramą mokinio reikmenims</t>
  </si>
  <si>
    <t>1155</t>
  </si>
  <si>
    <t>930</t>
  </si>
  <si>
    <t>Organizuoti bei teikti kokybiškas socialines paslaugas įvairioms miesto gyventojų socialinėms grupėms</t>
  </si>
  <si>
    <t>Užtikrinti vaikų, jaunuolių ir suaugusiųjų, turinčių proto ir kompleksinę negalią, globą.</t>
  </si>
  <si>
    <t>Teikti  dienos socialinės globos paslaugas sutrikusio intelekto vaikams Panevėžio specialiojoje mokykloje - daugiafunkciniame centre</t>
  </si>
  <si>
    <t>148209637</t>
  </si>
  <si>
    <t>suteiktos socialinės paslaugos asmenims</t>
  </si>
  <si>
    <t>K</t>
  </si>
  <si>
    <t>SB (VD)</t>
  </si>
  <si>
    <t>Teikti  dienos socialinės globos paslaugas sutrikusio intelekto jaunuoliams Panevėžio jaunuolių dienos centre</t>
  </si>
  <si>
    <t>248209780</t>
  </si>
  <si>
    <t>Užtikrinti vaikų, senyvo amžiaus asmenų ir asmenų, turinčių negalią, socialinę priežiūrą ir globą socialinių paslaugų įstaigose bei asmens namuose.</t>
  </si>
  <si>
    <t>Teikti  senyvo amžiaus asmenims ir asmenims, turintiems negalią, socialinės priežiūros - pagalbos į namus, dienos ir trumpalaikės socialinės globos paslaugas, teikti laikino apnakvindinimo ir trumpalaikės socialinės globos paslaugas socialinės rizikos asmenims, socialinės rizikos šeimų ir likusiems be tėvų globos vaikams ir kitas paslaugas Panevėžio socialinių paslaugų centre</t>
  </si>
  <si>
    <t>300601541</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</si>
  <si>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</si>
  <si>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Kitos su socialine apsauga susijusios priemonės</t>
  </si>
  <si>
    <t>Vykdyti Panevėžio miesto savivaldybės ir Lietuvos agentūros "SOS vaikai" Panevėžio skyriaus bendradarbiavimo sutartį</t>
  </si>
  <si>
    <t>suteiktos paslaugos asmenims</t>
  </si>
  <si>
    <t>x</t>
  </si>
  <si>
    <t>Organizuoti Socialinio darbuotojo dienos renginį</t>
  </si>
  <si>
    <t xml:space="preserve">suteiktos paslaugos </t>
  </si>
  <si>
    <t xml:space="preserve">Finansuoti papildomų lengvatų gavėjų lengvatinį kreditą </t>
  </si>
  <si>
    <t>Užtikrinti neįgaliųjų integraciją, nustatytą Lietuvos Respublikos neįgaliųjų integracijos įstatyme, iš dalies finansuojant Gyvenamosios aplinkos neįgaliesiems ir Neįgaliųjų integracijos programas.</t>
  </si>
  <si>
    <t>Vykdyti Gyvenamosios aplinkos neįgaliesiems programą.</t>
  </si>
  <si>
    <t>0;9;1</t>
  </si>
  <si>
    <t>pritaikyta gyvenamoji aplinka neįgaliesiems</t>
  </si>
  <si>
    <t>Vykdyti Neįgaliųjų integracijos programą.</t>
  </si>
  <si>
    <t>finansuotos neįgaliųjų integracijos programos</t>
  </si>
  <si>
    <t>Vykdyti Gyvenamosios aplinkos neįgaliems vaikams programą.</t>
  </si>
  <si>
    <t>Didinti Panevėžio miesto gyventojų užimtumą.</t>
  </si>
  <si>
    <t>Sudaryti galimybę bedarbiams asmenims dirbti ir ugdyti bei atnaujinti darbinius įgūdžius, mažinti jų socialinę atskirtį.</t>
  </si>
  <si>
    <t>Vykdyti laikinus darbus Panevėžio miesto teritorijoje.</t>
  </si>
  <si>
    <t>įdarbinta asmenų</t>
  </si>
  <si>
    <t>130</t>
  </si>
  <si>
    <t>Iš viso programai:</t>
  </si>
  <si>
    <t>Asignavimų poreikis biudžetiniams 2018 metams tūkst. Eur</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</si>
  <si>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</si>
  <si>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</si>
  <si>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</si>
  <si>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</si>
  <si>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</si>
  <si>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VISUOMENĖS SVEIKATOS RĖMIMO SPECIALIOJI PROGRAMA (16)</t>
  </si>
  <si>
    <t>Gerinti gyventojų sveikatos priežiūros paslaugų kokybę, rengti, organizuoti ir įgyvendinti gyventojų sveikatos gerinimo programas, vykdyti gyventojų sveikatos būklės stebėseną</t>
  </si>
  <si>
    <t>Užtikrinti visuomenės sveikatos priežiūros paslaugų teikimą</t>
  </si>
  <si>
    <t>Vykdyti mokinių visuomenės sveikatos priežiūrą, gyventojų sveikatos stebėseną ir gyventojų sveikatą stiprinančias priemones</t>
  </si>
  <si>
    <t xml:space="preserve">
SB(VB)</t>
  </si>
  <si>
    <t xml:space="preserve">Per metus surengtų paskaitų, mokymų skaičius </t>
  </si>
  <si>
    <t xml:space="preserve">Dalyvavusių asmenų skaičius </t>
  </si>
  <si>
    <t>Vykdoma gyventojų sveikatos rodiklių stebėsena</t>
  </si>
  <si>
    <t>Vykdoma moksleivių visuomenės sveikatos priežiūra</t>
  </si>
  <si>
    <t>Vykdyti miesto maudyklų vandens kokybes ir miesto tyliųjų zonų triukšmo stebėseną</t>
  </si>
  <si>
    <t>Maudymosi sezono metu stebimų maudyklų skaičius</t>
  </si>
  <si>
    <t xml:space="preserve">Stebimų miesto tyliųjų zonų skaičius </t>
  </si>
  <si>
    <t>Organizuoti ir įgyvendinti gyventojų sveikatos gerinimo programas</t>
  </si>
  <si>
    <t xml:space="preserve">Finansuotų ir įgyvendintų sveikatą gerinančių projektų skaičius  </t>
  </si>
  <si>
    <t xml:space="preserve">Numatomas dalyvauti gyventojų skaičius </t>
  </si>
  <si>
    <t>Vykdyti neveiksnių asmenų būklės peržiūrėjimą</t>
  </si>
  <si>
    <t>Asmenų skaičius, kuriems peržiūrėtas neveiksnumas</t>
  </si>
  <si>
    <t>Užtikrinti asmens sveikatos priežiūros paslaugų teikimą</t>
  </si>
  <si>
    <t>Užtikrinti "Žemo slenksčio" kabineto paslaugų teikimą</t>
  </si>
  <si>
    <t>Teikiamos "Žemo slenksčio" kabineto paslaugos</t>
  </si>
  <si>
    <t>Užtikrinti Savivaldybės DOTS kabineto paslaugos teikimą</t>
  </si>
  <si>
    <t>DOTS paslaugą gavusių asmenų skaičius</t>
  </si>
  <si>
    <r>
      <t xml:space="preserve">Įstaigų uždirbtos pajamos </t>
    </r>
    <r>
      <rPr>
        <b/>
        <sz val="10"/>
        <rFont val="Times New Roman"/>
        <family val="1"/>
      </rPr>
      <t xml:space="preserve">SP </t>
    </r>
    <r>
      <rPr>
        <sz val="10"/>
        <rFont val="Times New Roman"/>
        <family val="1"/>
      </rPr>
      <t>(pajamos už paslaugas)</t>
    </r>
  </si>
  <si>
    <t>MIESTO INFRASTRUKTŪROS OBJEKTŲ PLĖTROS, MODERNIZAVIMO, PRIEŽIŪROS PROGRAMA (10)</t>
  </si>
  <si>
    <t>Miesto infrastruktūros gerinimas</t>
  </si>
  <si>
    <t>Miesto inžinierinės infrastruktūros plėtra ir modernizavimas</t>
  </si>
  <si>
    <t>Inžinierinės infrastruktūros įrengimas, modernizavimas ir priežiūra</t>
  </si>
  <si>
    <t xml:space="preserve">        </t>
  </si>
  <si>
    <t>VB(KPPP)</t>
  </si>
  <si>
    <t>Miesto gatvių ir viešųjų erdvių apšvietimo tinklų eksploatavimas, įrengimas, rekonstrukcija ir remontas</t>
  </si>
  <si>
    <t xml:space="preserve">Eksploatuojama šviestuvų, tūkst. vnt.       </t>
  </si>
  <si>
    <t xml:space="preserve">Suvartota el. energijos, tūkst. MWh  per metus     </t>
  </si>
  <si>
    <t>Pakeista apšvietimo lempų, vnt.</t>
  </si>
  <si>
    <t>Suremontuoti valdymo skydai, vnt.</t>
  </si>
  <si>
    <t>Eismo valdymo, reguliavimo priemonių eksploatavimas, įrengimas, remontas ir gatvių ženklinimas</t>
  </si>
  <si>
    <t xml:space="preserve">Eksploatuojama šviesoforų postų, vnt.          </t>
  </si>
  <si>
    <t xml:space="preserve">Šviesoforų postų rekonstrukcija, įrengimas, vnt.     </t>
  </si>
  <si>
    <t xml:space="preserve">Eksploatuojama kelio ženklų, vnt.                 </t>
  </si>
  <si>
    <r>
      <t>Ženklinama gatvių, m</t>
    </r>
    <r>
      <rPr>
        <vertAlign val="superscript"/>
        <sz val="10"/>
        <rFont val="Times New Roman"/>
        <family val="1"/>
        <charset val="186"/>
      </rPr>
      <t>2</t>
    </r>
  </si>
  <si>
    <t>14</t>
  </si>
  <si>
    <t>Vaizdo kamerų, kitų techninių priemonių naudojimas viešųjų vietų stebėjimui</t>
  </si>
  <si>
    <t>Vaizdo stebėjimo sistemos duomenų perdavimo paslaugos</t>
  </si>
  <si>
    <t>Vaizdo kamerų sk.</t>
  </si>
  <si>
    <t>Vaizdo kameromis transliuojamojo vaizdo stebėjimo paslaugos</t>
  </si>
  <si>
    <t>Miesto susisiekimo infrastruktūros plėtra ir modernizavimas</t>
  </si>
  <si>
    <t>Rinkliavos už transporto stovėjimą gatvėse ir aikštėse organizavimas</t>
  </si>
  <si>
    <t>Renkama rinkliava (parkomatai, vnt.)</t>
  </si>
  <si>
    <t xml:space="preserve">Miesto susisiekimo infrastruktūros objektų įrengimas, rekonstrukcija, remontas ir priežiūra </t>
  </si>
  <si>
    <t>Gatvių, vietinių kelių dangų, tiltų, viadukų, šaligatvių, pėsčiųjų ir dviračių takų įrengimas, rekonstrukcija, remontas ir priežiūra</t>
  </si>
  <si>
    <t xml:space="preserve">Prižiūrimi vietinės reikšmės keliai (gatvės):                       1) su asfalto danga, ilgis km </t>
  </si>
  <si>
    <t xml:space="preserve"> 2) su žvyro danga, ilgis km</t>
  </si>
  <si>
    <t xml:space="preserve"> 3) su betono danga, gruntinių kelių ilgis km</t>
  </si>
  <si>
    <t xml:space="preserve">Vykdoma tiltų, viadukų priežiūra, vnt.    </t>
  </si>
  <si>
    <t>Vykdoma šaligatvių, dviračių takų priežiūra, km</t>
  </si>
  <si>
    <t>Vykdomas miesto gatvių asfaltbetonio dangos paprastasis remontas, km</t>
  </si>
  <si>
    <t>Paviršiaus vandens nuleidimo įrenginių, lietaus kanalizacijos įrengimas, rekonstrukcija ir remontas</t>
  </si>
  <si>
    <t>Valomi lietaus kanalizacijos vamzdynai, m</t>
  </si>
  <si>
    <t>Remontuojami lietaus kanalizacijos vamzdynai, pralaidos, m</t>
  </si>
  <si>
    <t>Reguliuojami šulinių liukų aukščiai vykdant kelių asfalto dangos remonto darbus, vnt.</t>
  </si>
  <si>
    <t>Daugiabučių namų teritorijose esančių vietinių kelių (įvažų) šaligatvių, automobilių aikštelių įrengimas, remontas</t>
  </si>
  <si>
    <t xml:space="preserve">Kelio informacinių ženklų, nuorodų, iškabų įrengimas, priežiūra </t>
  </si>
  <si>
    <t>Keičiami informaciniai ženklai, nuorodos (gatvių pavadinimai), vnt.</t>
  </si>
  <si>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</si>
  <si>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</si>
  <si>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</si>
  <si>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Atlikta techninio projektą ir projekto vykdymo priežiūra</t>
  </si>
  <si>
    <t>Panevėžio miesto Sūkurio gatvės techninio projekto parengimas ir projekto vykdymo priežiūra</t>
  </si>
  <si>
    <t>Atlikta techninio projekto ir projekto vykdymo priežiūra</t>
  </si>
  <si>
    <t>Ramunių skersgatvio techninio projekto parengimas ir projekto vykdymo priežiūra</t>
  </si>
  <si>
    <t>Autobusų sustojimų įrengimo darbai</t>
  </si>
  <si>
    <t xml:space="preserve">Įrengti autobuso sustojimai </t>
  </si>
  <si>
    <t>Stetiškių gatvės remonto užbaigimo darbai</t>
  </si>
  <si>
    <t>Atlikti asfaltavimo ir šaligatvių tiesimo darbai</t>
  </si>
  <si>
    <t>Mackevičiaus akligatvio remonto užbaigimo darbai</t>
  </si>
  <si>
    <t>Atlikti asfaltavimo darbai</t>
  </si>
  <si>
    <t>Projektavimo paslaugos</t>
  </si>
  <si>
    <t>Parengti projektai, vnt.</t>
  </si>
  <si>
    <t>Miesto viešųjų erdvių infrastruktūros plėtra ir atnaujinimas</t>
  </si>
  <si>
    <t>Miesto viešųjų erdvių atnaujinimas, priežiūra, poilsio ir rekreacinių zonų infrastruktūros sukūrimas</t>
  </si>
  <si>
    <t>Miesto teritorijų, viešųjų lauko tualetų valymas, šiukšliadėžių įrengimas, remontas, priežiūra</t>
  </si>
  <si>
    <t xml:space="preserve"> 2) barstomos gatvės  slidumą mažinančiomis medžiagomis, km   </t>
  </si>
  <si>
    <t xml:space="preserve">Valomos teritorijos mechanizuotu būdu (vasaros sezono metu): šluojamos gatvės, km   </t>
  </si>
  <si>
    <t xml:space="preserve">Prižiūrimi viešieji tualetai, vnt. </t>
  </si>
  <si>
    <t xml:space="preserve">Prižiūrimos šiukšlių dėžės, vnt. </t>
  </si>
  <si>
    <t xml:space="preserve">Įrengiamos, remontuojamos šiukšlių dėžės, vnt.   </t>
  </si>
  <si>
    <t>Bepriežiūrių ir bešeimininkių gyvūnų gaudymo, laikinosios globos Panevėžio mieste organizavimas</t>
  </si>
  <si>
    <t>Priimta iš gyventojų, sugauta  bepriežiūrių ir bešeimininkių gyvūnų ir jiems suteikta laikinoji globa, vnt.</t>
  </si>
  <si>
    <t xml:space="preserve">Miesto gėlynų, vejų, žolynų ir želdynų atnaujinimas, priežiūra </t>
  </si>
  <si>
    <t>Vykdoma vejų ir žolynų (želdinių) priežiūra mieste, ha</t>
  </si>
  <si>
    <t>Genimi medžiai, vnt.</t>
  </si>
  <si>
    <t>Pjaunami medžiai, vnt.</t>
  </si>
  <si>
    <t>Formuojami krūmai, gyvatvorės, vnt.</t>
  </si>
  <si>
    <t>Raunami kelmai, vnt.</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</si>
  <si>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</si>
  <si>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</si>
  <si>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</si>
  <si>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</si>
  <si>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</si>
  <si>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</si>
  <si>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</si>
  <si>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</si>
  <si>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</si>
  <si>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</si>
  <si>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</si>
  <si>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</si>
  <si>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</si>
  <si>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</si>
  <si>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</si>
  <si>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</si>
  <si>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</si>
  <si>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</si>
  <si>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</si>
  <si>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Nemokamų viešūjų darbų organizavimas</t>
  </si>
  <si>
    <t>Atlikti nemokamą viešųjų darbų organizavimą</t>
  </si>
  <si>
    <t>Miesto tvarkymas renginių metu</t>
  </si>
  <si>
    <t>Atvežamos sumontuojamos bei išmontuojamos schenos.                                                                                   Įrengiamos laužavietės</t>
  </si>
  <si>
    <t>15               4</t>
  </si>
  <si>
    <t>Vienišų ir neatpažintų žmonių palaikų laidojimas</t>
  </si>
  <si>
    <t>Palaidota vienišų ir neatpažintų žmonių palaikų vnt.</t>
  </si>
  <si>
    <t xml:space="preserve">Panevėžio m. Šialičių kapinių vandentiekio trasos rekonstrukcijos statybos projekto parengimas ir statybos darbai 
</t>
  </si>
  <si>
    <t>7; 14</t>
  </si>
  <si>
    <t xml:space="preserve">Parengtas Panevėžio m. Šilaičių kapinių vandentiekio trasos rekonstrukcijos projektas ir statybos darbai
</t>
  </si>
  <si>
    <t>Atlikti II etapo statybos darbai</t>
  </si>
  <si>
    <t>Miesto puošimas švenčių ir renginių metu</t>
  </si>
  <si>
    <t>Papuošta miesto eglė ir Laisvės aikštė</t>
  </si>
  <si>
    <t>Savivaldybei priklausančių statinių rekonstrukcija, atnaujinimas (modernizavimas),  remontas ir plėtra</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</si>
  <si>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</si>
  <si>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</si>
  <si>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</si>
  <si>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</si>
  <si>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</si>
  <si>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</si>
  <si>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</si>
  <si>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Išimta statybos užbaigimo dokumentų, vnt.</t>
  </si>
  <si>
    <t>29</t>
  </si>
  <si>
    <t>Turto, sukurto įgyvendinant projektus finansuojamus iš ES lėšų, draudimas</t>
  </si>
  <si>
    <t>Apdrausti viešosios paskirties pastatai, vnt</t>
  </si>
  <si>
    <t>50</t>
  </si>
  <si>
    <t>Savivaldybei priklausančių pastatų ir inžinerinių statinių rekonstravimas, atnaujinimas (modernizavimas)  ir remontas</t>
  </si>
  <si>
    <t>0;16; 7</t>
  </si>
  <si>
    <t xml:space="preserve">Kraštotyros muziejaus langų keitimas </t>
  </si>
  <si>
    <t xml:space="preserve"> Kraštotyros muziejaus langų keitimo projektavimas ir remonto darbai</t>
  </si>
  <si>
    <t>Panevėžio miesto bendruomenių rūmų žiūrovinės dalies rekonstrukcijai (techniniam projektui)</t>
  </si>
  <si>
    <t>Parengtas Panevėžio miesto bendruomenių rūmų žiūrovinės dalies rekonstrukcijos projektas</t>
  </si>
  <si>
    <t xml:space="preserve">Panevėžio miesto savivaldybės pastato  (Pilėnų g. 43, Panevėžys) apsauginės ir priešgaisrinės signalizacijos įrengimo darbai </t>
  </si>
  <si>
    <t xml:space="preserve">Parengtas Panevėžio miesto savivaldybės pastato  (Pilėnų g. 43, Panevėžys) dalies remonto projektas ir atlikti remonto darbai </t>
  </si>
  <si>
    <t>Fontano Senvagėje projektavimo ir rangos darbai</t>
  </si>
  <si>
    <t>Parengtas Senvagies fontano projektas ir atlikti atnaujinimo darbai</t>
  </si>
  <si>
    <t>Topolių al. pastato remontas pritaikant bibliotekos veiklai, techninės bibliotekos pritaikymas švietimui</t>
  </si>
  <si>
    <t>Atliktas Topolių al.pastato remontas, pritaikant bibliotekos veiklai (techninės bibliotekos pritaikymas švietimui ir atlikti atnaujinimo darbai)</t>
  </si>
  <si>
    <t>Aukštaičių g. 4 pastato modernizavimas</t>
  </si>
  <si>
    <t>Parengtas Aukštaičių g. 4 pastato modernizavimo projektas ir atlikti rangos darbai</t>
  </si>
  <si>
    <t>Panevėžio miesto Bendruomenių rūmų stogo šiltinimas ir dangos pakeitimas</t>
  </si>
  <si>
    <t>Parengti Panevėžio miesto Bendruomenių rūmų  projektas ir atlikti rangos darbai</t>
  </si>
  <si>
    <t xml:space="preserve">Panevėžio dailės mokyklos pastato (Ramygalos g. 16 a, Panevėžys) dalies tualetų patalpų remonto projekto parengimas ir remonto darbai  </t>
  </si>
  <si>
    <t xml:space="preserve">Parengtas Panevėžio dailės mokyklos pastato dalies tualetų patalpų remonto projektas ir atlikti remonto darbai  </t>
  </si>
  <si>
    <t xml:space="preserve">Panevėžio kūno kultūros ir sporto centro “Aukštaitija”  sporto komplekso stadiono adresu Jakšto g.1, Panevėžys (dalies sporto rūmų ir stadiono) rekonstravimo techninio projekto parengimas </t>
  </si>
  <si>
    <t>Parengtas Panevėžio kūno kultūros ir sporto centro “Aukštaitija”  sporto komplekso stadiono, Jakšto g.1, Panevėžys (dalies sporto rūmų ir stadiono) rekonstravimo techninis projektas</t>
  </si>
  <si>
    <t>Panevėžio kūno kultūros ir sporto centro “Aukštaitija” sporto komplekso baseino techninio projekto parengimas</t>
  </si>
  <si>
    <t>Parengtas techninis projektas ir projekto vykdymo priežiūra</t>
  </si>
  <si>
    <t xml:space="preserve">Civilinės metrikacijos skyriaus dalies pastato (Respublikos g. 25, Panevėžys) remonto darbai </t>
  </si>
  <si>
    <t>Atlikti Civilinės metrikacijos skyriaus dalies pastato remonto darbai</t>
  </si>
  <si>
    <t>Savivaldybės pastatui panduso projektavimo ir rangos darbai</t>
  </si>
  <si>
    <t>Suprojektuoti savivaldybės pastatui pandusą ir atlikti remonto darbus</t>
  </si>
  <si>
    <t>Hidrotechninio statinio Biliūno g. 15, remonto TP projektas</t>
  </si>
  <si>
    <t>Parengtas statinio techninis projektas</t>
  </si>
  <si>
    <t>"Ekrano" tvenkinio naudojimo ir priežiūros taisyklių parengimo paslauga</t>
  </si>
  <si>
    <t>Parengtos naudojimosi taisyklės</t>
  </si>
  <si>
    <t>Žemynos stadiono užbaigimo remonto darbai (baigti rengti žalią veja, užaksfaltuoti bėgimo takelį, sutvarkyti gerbūvį, tribūnas)</t>
  </si>
  <si>
    <t>Atlikti Žemynos stadiono rekonstrukcijos užbaigimo darbai</t>
  </si>
  <si>
    <t>Švietimo įstaigų priešgaisrinės apsauginės signalizacijos projektavimas ir rangos darbai</t>
  </si>
  <si>
    <t>Atlikti švietimo įstaigų priešgaisrinės ir apsauginės signalizacijos projektavimo ir remonto darbai</t>
  </si>
  <si>
    <t>Lipniūno progimnazijos langų ir durų keitimo darbai</t>
  </si>
  <si>
    <t>Atlikti, užbaigti švietimo įstaigos remonto darbai</t>
  </si>
  <si>
    <t>Minties gimnazijos langų ir durų keitimo darbai</t>
  </si>
  <si>
    <t>Panevėžio lopšelių-darželių  pastatų remontas</t>
  </si>
  <si>
    <t xml:space="preserve">Dalinai suremontuoti Panevėžio lopšelių-darželių pastatai </t>
  </si>
  <si>
    <t>Riedutininkų aikštelės (skate parko) techninio projekto parengimas</t>
  </si>
  <si>
    <t>Parengtas techninis priojektas</t>
  </si>
  <si>
    <t>Dalies patalpų, esančių Dariaus ir Girėno g.6 , remonto darbai</t>
  </si>
  <si>
    <t>Suremontuoti patalpas esančias Dariaus ir Girėno g. jas pritaikant vieno langelio paslaugoms teikti</t>
  </si>
  <si>
    <t>Renovuotų pastatų draudimas</t>
  </si>
  <si>
    <t>Sutvarkytų renovuotų savivaldybės pastatų draudimas</t>
  </si>
  <si>
    <t>39</t>
  </si>
  <si>
    <t>Atlikti projektavimo darbus</t>
  </si>
  <si>
    <t>0;7</t>
  </si>
  <si>
    <t>Parengti gyvūnų kapinių projektą</t>
  </si>
  <si>
    <t>Iš viso tikslams:</t>
  </si>
  <si>
    <t>Asignavimų poreikis biudžetiniams 2018 metams, tūkst.Eur.</t>
  </si>
  <si>
    <r>
      <t xml:space="preserve">Specialiosios programos lėšos </t>
    </r>
    <r>
      <rPr>
        <b/>
        <sz val="10"/>
        <rFont val="Times New Roman"/>
        <family val="1"/>
      </rPr>
      <t>SP</t>
    </r>
  </si>
  <si>
    <r>
      <t xml:space="preserve">Valstybės lėšos </t>
    </r>
    <r>
      <rPr>
        <b/>
        <sz val="10"/>
        <rFont val="Times New Roman"/>
        <family val="1"/>
      </rPr>
      <t>VB</t>
    </r>
    <r>
      <rPr>
        <sz val="10"/>
        <rFont val="Times New Roman"/>
        <family val="1"/>
      </rPr>
      <t xml:space="preserve"> (Kelių priežiūros ir plėtros programos lėšos KPPP)</t>
    </r>
  </si>
  <si>
    <r>
      <t>Remontuojami šaligatviai, dviračių takai, m</t>
    </r>
    <r>
      <rPr>
        <vertAlign val="superscript"/>
        <sz val="10"/>
        <rFont val="Times New Roman"/>
        <family val="1"/>
        <charset val="186"/>
      </rPr>
      <t>2</t>
    </r>
  </si>
  <si>
    <r>
      <t>Remontuojami daugiabučių namų teritorijose esantys vietiniai keliai (įvažos), m</t>
    </r>
    <r>
      <rPr>
        <vertAlign val="superscript"/>
        <sz val="10"/>
        <rFont val="Times New Roman"/>
        <family val="1"/>
        <charset val="186"/>
      </rPr>
      <t>2</t>
    </r>
    <r>
      <rPr>
        <sz val="10"/>
        <rFont val="Times New Roman"/>
        <family val="1"/>
      </rPr>
      <t xml:space="preserve"> </t>
    </r>
  </si>
  <si>
    <r>
      <t>Remontuojami daugiabučių namų teritorijose esantys šaligatviai, m</t>
    </r>
    <r>
      <rPr>
        <vertAlign val="superscript"/>
        <sz val="10"/>
        <rFont val="Times New Roman"/>
        <family val="1"/>
        <charset val="186"/>
      </rPr>
      <t>2</t>
    </r>
    <r>
      <rPr>
        <sz val="10"/>
        <rFont val="Times New Roman"/>
        <family val="1"/>
      </rPr>
      <t xml:space="preserve"> </t>
    </r>
  </si>
  <si>
    <r>
      <t>Įrengiamos, rekonstruojamos daugiabučių namų teritorijose esančios automobilių aikštelės, m</t>
    </r>
    <r>
      <rPr>
        <vertAlign val="superscript"/>
        <sz val="10"/>
        <rFont val="Times New Roman"/>
        <family val="1"/>
        <charset val="186"/>
      </rPr>
      <t>2</t>
    </r>
    <r>
      <rPr>
        <sz val="10"/>
        <rFont val="Times New Roman"/>
        <family val="1"/>
      </rPr>
      <t xml:space="preserve"> </t>
    </r>
  </si>
  <si>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</si>
  <si>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</si>
  <si>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</si>
  <si>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</si>
  <si>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r>
      <t xml:space="preserve"> 3) šluojami šaligatviai, tūkst. m</t>
    </r>
    <r>
      <rPr>
        <vertAlign val="superscript"/>
        <sz val="10"/>
        <rFont val="Times New Roman"/>
        <family val="1"/>
      </rPr>
      <t>2</t>
    </r>
    <r>
      <rPr>
        <sz val="10"/>
        <rFont val="Times New Roman"/>
        <family val="1"/>
      </rPr>
      <t xml:space="preserve">        </t>
    </r>
  </si>
  <si>
    <r>
      <t>Prižiūrimi ir atnaujinami miesto gėlynai, m</t>
    </r>
    <r>
      <rPr>
        <vertAlign val="superscript"/>
        <sz val="10"/>
        <rFont val="Times New Roman"/>
        <family val="1"/>
      </rPr>
      <t>2</t>
    </r>
  </si>
  <si>
    <t>Gyvenamųjų patalpų kadastriniai matavimai ir teisinė registracija, objektų paruošimas privatizuoti, turto vertinimas</t>
  </si>
  <si>
    <t>APLINKOS APSAUGOS RĖMIMO SPECIALIOJI PROGRAMA (04)</t>
  </si>
  <si>
    <t>Asignavimai biudžetiniams 2018 metams,  tūkst. Eur</t>
  </si>
  <si>
    <r>
      <t>2019</t>
    </r>
    <r>
      <rPr>
        <sz val="9"/>
        <rFont val="Times New Roman"/>
        <family val="1"/>
      </rPr>
      <t xml:space="preserve"> metų išlaidų projektas, tūkst. Eur</t>
    </r>
  </si>
  <si>
    <r>
      <t xml:space="preserve">2020 </t>
    </r>
    <r>
      <rPr>
        <sz val="9"/>
        <rFont val="Times New Roman"/>
        <family val="1"/>
      </rPr>
      <t>metų išlaidų projektas, tūkst. Eur</t>
    </r>
  </si>
  <si>
    <t>Siekti sudaryti prielaidas saugiai aplinkosauginiu požiūriu, švariai, sveikai aplinkai, racionaliai naudoti gamtos išteklius.</t>
  </si>
  <si>
    <t>Gerinti aplinkos kokybę aplinkos apsaugos priemonėmis</t>
  </si>
  <si>
    <t>Surinkti gatvių valymo atliekas</t>
  </si>
  <si>
    <r>
      <t>SB(AA</t>
    </r>
    <r>
      <rPr>
        <b/>
        <sz val="8"/>
        <rFont val="Times New Roman"/>
        <family val="1"/>
      </rPr>
      <t>)</t>
    </r>
  </si>
  <si>
    <t>surinktų gatvių valymo atliekų kiekis, (t)</t>
  </si>
  <si>
    <r>
      <t>Projektuoti, įrengti ir p</t>
    </r>
    <r>
      <rPr>
        <sz val="10"/>
        <rFont val="Times New Roman"/>
        <family val="1"/>
      </rPr>
      <t>rižiūrėti dviračių ir kito bevariklio transporto takus</t>
    </r>
  </si>
  <si>
    <t>SB(AA)</t>
  </si>
  <si>
    <t>suremontuoti dviračių takai (m²)</t>
  </si>
  <si>
    <t>pastatyta kelio ženklų ir nuorodų, žyminčių dviračių takus (vnt.)</t>
  </si>
  <si>
    <t>Įžuvinti Nevėžio upės senvagę</t>
  </si>
  <si>
    <t>į senvagę suleista baltųjų amūrų ir plačiakakčių (vnt.)</t>
  </si>
  <si>
    <t xml:space="preserve">Įgyvendinti Varninių šeimos paukščių populiacijos gausos reguliavimo priemonių planą </t>
  </si>
  <si>
    <t>150</t>
  </si>
  <si>
    <t>Išmetamų į atmosferą,vandenį, žemės paviršių ir gilesnius jo sluoksnius teršalų mažinimo įrenginių (lietaus surinkimo, valymo) remonto ir rekonstravimo darbai</t>
  </si>
  <si>
    <t>lietaus surinkimo sistemų remontas (m)</t>
  </si>
  <si>
    <t>Asbesto rutinčių gaminių atliekoms surinki, transportuoti ir saugiai pašaliti</t>
  </si>
  <si>
    <t>surinkta asbesto turinčių gaminių atliekų kiekis ir saugiai pašalintas, t</t>
  </si>
  <si>
    <t>60</t>
  </si>
  <si>
    <t>Plėsti atliekų tvarkymo infrastruktūrą, tvarkyti atliekas, kurių turėtojo neįmanoma nustatyti.</t>
  </si>
  <si>
    <t>Įsigyti atliekų surinkimo iš viešųjų teritorijų priemones (šiukšlių dėžes, konteineriai)</t>
  </si>
  <si>
    <t>atliekų konteinerių įsigijimas, vnt.</t>
  </si>
  <si>
    <t>Įsigyti priemones, skirtas komunalinėms atliekoms rūšiuoti jų susidarymo vietose</t>
  </si>
  <si>
    <t>Išvalyti ir sutvarkyti atliekomis užterštas teritorijas, kai neįmanoma nustatyti jų savininkų</t>
  </si>
  <si>
    <t>naudotų automobilių padangų, surinktų iš miesto bendro naudojimo teritorijų tvarkymas (t)</t>
  </si>
  <si>
    <t>35</t>
  </si>
  <si>
    <t>pavojingų atliekų, kai neįmanoma nustatyti teršėjo, tvarkymas (t)</t>
  </si>
  <si>
    <t>0,6</t>
  </si>
  <si>
    <t>nelegalių šiukšlynų likvidavimas, vnt.</t>
  </si>
  <si>
    <t>Įrengti, rekonstruoti, remontuoti atliekų surinkimo konteinerių aikšteles</t>
  </si>
  <si>
    <t>įrengtų, suremontuorų, rekonstruotų aikštelių skaičius (vnt.)</t>
  </si>
  <si>
    <t xml:space="preserve">Įgyvendinti aplinkos monitoringo, prevencines, aplinkos atkūrimo priemones </t>
  </si>
  <si>
    <t>Vykdyti ekstremalių ekologinių situacijų, avarijų ir incidentų padarinių likvidavimus darbus</t>
  </si>
  <si>
    <t>ekologinių incidentų likvidavimas</t>
  </si>
  <si>
    <t>Įgyvendinti Panevėžio miesto Molainių nuotekų buvusių filtracijos laukų teritorijos monitoringo 2014-2018 metų programą</t>
  </si>
  <si>
    <t>vykdoma Molainių filtracijos laukų dirvožemio, požeminio ir paviršinio vandens taršos stebėsena, skaičius</t>
  </si>
  <si>
    <t>-</t>
  </si>
  <si>
    <t>Vykdyti Nevėžio upės vagos priežiūrą</t>
  </si>
  <si>
    <t>vykdyta upės vagos priežiūra (nušienauta augmenija), kartai</t>
  </si>
  <si>
    <t>Vykdyti Molainių buvusių filtracijos laukų teritorijos priežiūrą</t>
  </si>
  <si>
    <t>vykdyta teritorijos priežiūra, (ha)</t>
  </si>
  <si>
    <t>Sutvarkyti Nevėžio upės pakrantes</t>
  </si>
  <si>
    <t>sutvarkytos Nevėžio upės pakrantės, (ha)</t>
  </si>
  <si>
    <t>Vykdyti Nevėžio upės vandens kokybės tyrimus ir ekologinį būklės įvertinimą</t>
  </si>
  <si>
    <t>atlikti vandens kokybės tyrimai, (vnt.)</t>
  </si>
  <si>
    <t>Šviesti ir  mokyti visuomenę aplinkosaugos klausimasi, remti aplinkosauginio švietimo projektus</t>
  </si>
  <si>
    <t>Teikti informaciją aktualiomis aplinkos apsaugos temomis</t>
  </si>
  <si>
    <t>pateiktas informacijos paketų skaičius, (vnt.)</t>
  </si>
  <si>
    <t>Remti švietimo, kitų įstaigų ir organizacijų vykdomus aplinkosaugos švietimo projektus</t>
  </si>
  <si>
    <t>paremtų aplinkosauginio švietimo projektų skaičius</t>
  </si>
  <si>
    <t>Sudaryti galimybę visų miesto bendrojo lavinimo mokyklų mokiniams ir mokytojams,  ikimokyklinių ugdymo įstaigų vadovams, aplinkosaugos specialistams gauti aplinkosauginius laikraščius, žurnalus, plakatus ir kitą aplinkosauginę literatūrą</t>
  </si>
  <si>
    <t>užprenumeruotų spaudinių skaičius (leidiniai)</t>
  </si>
  <si>
    <t>Organizuoti Žemės dienos, Europos judriosios savaitės, Energetikos dienos renginius</t>
  </si>
  <si>
    <t xml:space="preserve"> suorganizuota  kasmetinių aplinkosauginių tematinių renginių</t>
  </si>
  <si>
    <t>Veisti želdynus ir želdinius, vykdyti jų priežiūrą, tvarkymą, apsaugą, būklės stebėseną ir inventorizaciją</t>
  </si>
  <si>
    <t>Vykdyti pavojų keliančių medžių šalinimo darbus, medžių ir krūmų genėjimo darbus</t>
  </si>
  <si>
    <t>vykdyta esančių mieste želdynų ir želdinių priežiūra</t>
  </si>
  <si>
    <t>pašalinti pavojų keliantys medžiai, (vnt.)</t>
  </si>
  <si>
    <t>Įsigyti ir įveisti naujus želdinius</t>
  </si>
  <si>
    <t>įsigytų želdinių skaičius, (vnt.)</t>
  </si>
  <si>
    <t>Miesto erdvių želdinių projektavimas</t>
  </si>
  <si>
    <t>parengtas projektas, (vnt.)</t>
  </si>
  <si>
    <t>Asignavimai  biudžetiniams 2018 metams, Eur.</t>
  </si>
  <si>
    <t xml:space="preserve">Įtraukti jaunus žmones į sprendimų priėmimo procesą                                          </t>
  </si>
  <si>
    <t>Iškeltų lizdų iš medžių skaičius</t>
  </si>
  <si>
    <r>
      <t>Remti  nevyriausybinių kūno kultūros ir sporto organizacijų rengiamų tradicinių ir naujų kūno kultūros ir sporto renginių</t>
    </r>
    <r>
      <rPr>
        <sz val="10"/>
        <rFont val="Times New Roman"/>
        <family val="1"/>
      </rPr>
      <t xml:space="preserve"> projektus, </t>
    </r>
    <r>
      <rPr>
        <sz val="10"/>
        <rFont val="Times New Roman"/>
        <family val="1"/>
        <charset val="186"/>
      </rPr>
      <t>programas</t>
    </r>
  </si>
  <si>
    <t>Viešųjų erdvių ir poilsio zonų infrastruktūros objektų atnaujinimas, remontas ir priežiūra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</si>
</sst>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79">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8"/>
      <color theme="4"/>
      <name val="Times New Roman"/>
      <family val="1"/>
    </font>
    <font>
      <sz val="9"/>
      <name val="Times New Roman"/>
      <family val="1"/>
      <charset val="186"/>
    </font>
    <font>
      <sz val="8"/>
      <color rgb="FFFF0000"/>
      <name val="Times New Roman"/>
      <family val="1"/>
    </font>
    <font>
      <sz val="9"/>
      <name val="Arial"/>
      <family val="2"/>
      <charset val="186"/>
    </font>
    <font>
      <sz val="9"/>
      <color theme="4"/>
      <name val="Times New Roman"/>
      <family val="1"/>
    </font>
    <font>
      <sz val="8"/>
      <color theme="4"/>
      <name val="Times New Roman"/>
      <family val="1"/>
      <charset val="186"/>
    </font>
    <font>
      <b/>
      <sz val="12"/>
      <color rgb="FFFF0000"/>
      <name val="Times New Roman"/>
      <family val="1"/>
      <charset val="186"/>
    </font>
    <font>
      <sz val="8"/>
      <color rgb="FF4F81BD"/>
      <name val="Times New Roman"/>
      <family val="1"/>
    </font>
    <font>
      <sz val="10"/>
      <name val="Times NewRoman"/>
      <charset val="186"/>
    </font>
    <font>
      <sz val="10"/>
      <color rgb="FF4F81BD"/>
      <name val="Times New Roman"/>
      <family val="1"/>
    </font>
    <font>
      <sz val="9"/>
      <color rgb="FF4F81BD"/>
      <name val="Times New Roman"/>
      <family val="1"/>
    </font>
    <font>
      <sz val="7"/>
      <name val="Times New Roman"/>
      <family val="1"/>
      <charset val="186"/>
    </font>
    <font>
      <b/>
      <sz val="9"/>
      <name val="Times New Roman"/>
      <family val="1"/>
      <charset val="186"/>
    </font>
    <font>
      <b/>
      <sz val="8"/>
      <name val="Times New Roman"/>
      <family val="1"/>
      <charset val="186"/>
    </font>
    <font>
      <sz val="11"/>
      <name val="Times New Roman"/>
      <family val="1"/>
      <charset val="186"/>
    </font>
    <font>
      <sz val="11"/>
      <name val="Arial"/>
      <family val="2"/>
      <charset val="186"/>
    </font>
    <font>
      <b/>
      <sz val="10"/>
      <name val="Arial"/>
      <family val="2"/>
      <charset val="186"/>
    </font>
    <font>
      <sz val="10"/>
      <color theme="5"/>
      <name val="Times New Roman"/>
      <family val="1"/>
    </font>
    <font>
      <sz val="10"/>
      <color theme="4"/>
      <name val="Times New Roman"/>
      <family val="1"/>
    </font>
    <font>
      <sz val="9"/>
      <color rgb="FFFF0000"/>
      <name val="Times New Roman"/>
      <family val="1"/>
    </font>
    <font>
      <b/>
      <sz val="9"/>
      <color theme="4"/>
      <name val="Times New Roman"/>
      <family val="1"/>
    </font>
    <font>
      <sz val="9"/>
      <color rgb="FF000000"/>
      <name val="Times New Roman"/>
      <family val="1"/>
      <charset val="186"/>
    </font>
    <font>
      <b/>
      <sz val="11"/>
      <name val="Times New Roman"/>
      <family val="1"/>
    </font>
    <font>
      <b/>
      <sz val="11"/>
      <name val="Times New Roman"/>
      <family val="1"/>
      <charset val="186"/>
    </font>
    <font>
      <b/>
      <sz val="11"/>
      <name val="Arial"/>
      <family val="2"/>
      <charset val="186"/>
    </font>
    <font>
      <sz val="10"/>
      <color theme="1"/>
      <name val="Times New Roman"/>
      <family val="1"/>
    </font>
    <font>
      <b/>
      <sz val="12"/>
      <color theme="4"/>
      <name val="Times New Roman"/>
      <family val="1"/>
    </font>
    <font>
      <sz val="10"/>
      <color theme="4"/>
      <name val="Arial"/>
      <family val="2"/>
      <charset val="186"/>
    </font>
    <font>
      <sz val="10"/>
      <color rgb="FFFF0000"/>
      <name val="Times New Roman"/>
      <family val="1"/>
    </font>
    <font>
      <sz val="10"/>
      <color theme="1"/>
      <name val="Arial"/>
      <family val="2"/>
      <charset val="186"/>
    </font>
    <font>
      <b/>
      <sz val="9"/>
      <color indexed="57"/>
      <name val="Times New Roman"/>
      <family val="1"/>
    </font>
    <font>
      <b/>
      <sz val="9"/>
      <color indexed="62"/>
      <name val="Times New Roman"/>
      <family val="1"/>
    </font>
    <font>
      <sz val="11"/>
      <name val="Times New Roman"/>
      <family val="1"/>
    </font>
    <font>
      <b/>
      <sz val="9"/>
      <color theme="3"/>
      <name val="Times New Roman"/>
      <family val="1"/>
    </font>
    <font>
      <strike/>
      <sz val="10"/>
      <name val="Cambria"/>
      <family val="1"/>
      <charset val="186"/>
    </font>
    <font>
      <strike/>
      <sz val="8"/>
      <name val="Times New Roman"/>
      <family val="1"/>
      <charset val="186"/>
    </font>
    <font>
      <sz val="10"/>
      <color theme="3"/>
      <name val="Times New Roman"/>
      <family val="1"/>
    </font>
    <font>
      <sz val="8"/>
      <color theme="3"/>
      <name val="Times New Roman"/>
      <family val="1"/>
    </font>
    <font>
      <sz val="8"/>
      <color theme="3"/>
      <name val="Times New Roman"/>
      <family val="1"/>
      <charset val="186"/>
    </font>
    <font>
      <b/>
      <sz val="9"/>
      <color theme="1"/>
      <name val="Times New Roman"/>
      <family val="1"/>
    </font>
    <font>
      <sz val="8"/>
      <color theme="1"/>
      <name val="Times New Roman"/>
      <family val="1"/>
    </font>
    <font>
      <sz val="7"/>
      <color theme="1"/>
      <name val="Times New Roman"/>
      <family val="1"/>
    </font>
    <font>
      <sz val="9"/>
      <color theme="1"/>
      <name val="Times New Roman"/>
      <family val="1"/>
    </font>
    <font>
      <sz val="8"/>
      <name val="Arial"/>
      <family val="2"/>
    </font>
    <font>
      <b/>
      <sz val="8"/>
      <color theme="1"/>
      <name val="Times New Roman"/>
      <family val="1"/>
    </font>
    <font>
      <sz val="9"/>
      <color theme="1"/>
      <name val="Times New Roman"/>
      <family val="1"/>
      <charset val="186"/>
    </font>
    <font>
      <sz val="8"/>
      <color theme="1"/>
      <name val="Times New Roman"/>
      <family val="1"/>
      <charset val="186"/>
    </font>
    <font>
      <sz val="10"/>
      <color theme="1"/>
      <name val="Times New Roman"/>
      <family val="1"/>
      <charset val="186"/>
    </font>
    <font>
      <sz val="6"/>
      <name val="Times New Roman"/>
      <family val="1"/>
    </font>
    <font>
      <sz val="9"/>
      <color rgb="FF00B050"/>
      <name val="Times New Roman"/>
      <family val="1"/>
    </font>
    <font>
      <sz val="8"/>
      <color rgb="FF00B050"/>
      <name val="Times New Roman"/>
      <family val="1"/>
    </font>
    <font>
      <strike/>
      <sz val="9"/>
      <name val="Times New Roman"/>
      <family val="1"/>
    </font>
    <font>
      <vertAlign val="superscript"/>
      <sz val="10"/>
      <name val="Times New Roman"/>
      <family val="1"/>
      <charset val="186"/>
    </font>
    <font>
      <sz val="10"/>
      <color rgb="FF0070C0"/>
      <name val="Times New Roman"/>
      <family val="1"/>
    </font>
    <font>
      <vertAlign val="superscript"/>
      <sz val="10"/>
      <name val="Times New Roman"/>
      <family val="1"/>
    </font>
    <font>
      <sz val="9"/>
      <color rgb="FF92D050"/>
      <name val="Times New Roman"/>
      <family val="1"/>
    </font>
  </fonts>
  <fills count="19">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theme="0" tint="-0.249977111117893"/>
        <bgColor indexed="64"/>
      </patternFill>
    </fill>
    <fill>
      <patternFill patternType="solid">
        <fgColor theme="0"/>
        <bgColor rgb="FF000000"/>
      </patternFill>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11">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cellStyleXfs>
  <cellXfs count="4092">
    <xf numFmtId="0" fontId="0" fillId="0" borderId="0" xfId="0"/>
    <xf numFmtId="0" fontId="2" fillId="0" borderId="0" xfId="0" applyFont="1" applyAlignment="1">
      <alignment vertical="top"/>
    </xf>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4" fillId="0" borderId="0" xfId="0" applyFont="1" applyFill="1" applyBorder="1" applyAlignment="1">
      <alignment horizontal="center" vertical="top"/>
    </xf>
    <xf numFmtId="0" fontId="10" fillId="0" borderId="0" xfId="0" applyFont="1" applyAlignment="1">
      <alignment horizontal="left" vertical="top" wrapText="1"/>
    </xf>
    <xf numFmtId="0" fontId="11"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top"/>
    </xf>
    <xf numFmtId="0" fontId="4" fillId="0" borderId="0" xfId="0" applyFont="1" applyFill="1" applyAlignment="1">
      <alignment horizontal="center" vertical="top"/>
    </xf>
    <xf numFmtId="0" fontId="7" fillId="0" borderId="0" xfId="0" applyFont="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49" fontId="2" fillId="0" borderId="14" xfId="0" applyNumberFormat="1" applyFont="1" applyFill="1" applyBorder="1" applyAlignment="1">
      <alignment horizontal="center" vertical="top"/>
    </xf>
    <xf numFmtId="0" fontId="6" fillId="0" borderId="8" xfId="0" applyFont="1" applyFill="1" applyBorder="1" applyAlignment="1">
      <alignment horizontal="center" vertical="top" wrapText="1"/>
    </xf>
    <xf numFmtId="164" fontId="6" fillId="0" borderId="9"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0" fontId="18" fillId="5" borderId="12" xfId="0" applyFont="1" applyFill="1" applyBorder="1" applyAlignment="1">
      <alignment horizontal="center" vertical="top"/>
    </xf>
    <xf numFmtId="164" fontId="5" fillId="5" borderId="12" xfId="0" applyNumberFormat="1" applyFont="1" applyFill="1" applyBorder="1" applyAlignment="1">
      <alignment horizontal="center" vertical="center"/>
    </xf>
    <xf numFmtId="49" fontId="2" fillId="0" borderId="3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164" fontId="6" fillId="0" borderId="77" xfId="0" applyNumberFormat="1" applyFont="1" applyFill="1" applyBorder="1" applyAlignment="1">
      <alignment horizontal="center" vertical="center"/>
    </xf>
    <xf numFmtId="49" fontId="5" fillId="3" borderId="22" xfId="0" applyNumberFormat="1" applyFont="1" applyFill="1" applyBorder="1" applyAlignment="1">
      <alignment horizontal="center" vertical="top"/>
    </xf>
    <xf numFmtId="164" fontId="5" fillId="3" borderId="3" xfId="0" applyNumberFormat="1" applyFont="1" applyFill="1" applyBorder="1" applyAlignment="1">
      <alignment horizontal="center" vertical="center"/>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0" fontId="19" fillId="0" borderId="16" xfId="0" applyNumberFormat="1" applyFont="1" applyFill="1" applyBorder="1" applyAlignment="1">
      <alignment horizontal="center" vertical="top"/>
    </xf>
    <xf numFmtId="0" fontId="19" fillId="0" borderId="20" xfId="0" applyNumberFormat="1" applyFont="1" applyFill="1" applyBorder="1" applyAlignment="1">
      <alignment horizontal="center" vertical="top"/>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 xfId="0" applyNumberFormat="1" applyFont="1" applyFill="1" applyBorder="1" applyAlignment="1">
      <alignment horizontal="center" vertical="center"/>
    </xf>
    <xf numFmtId="164" fontId="5" fillId="5" borderId="63" xfId="0" applyNumberFormat="1" applyFont="1" applyFill="1" applyBorder="1" applyAlignment="1">
      <alignment horizontal="center" vertical="center"/>
    </xf>
    <xf numFmtId="164" fontId="5" fillId="5" borderId="13" xfId="0" applyNumberFormat="1" applyFont="1" applyFill="1" applyBorder="1" applyAlignment="1">
      <alignment horizontal="center" vertical="center"/>
    </xf>
    <xf numFmtId="49" fontId="2" fillId="0" borderId="26"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164" fontId="5" fillId="5" borderId="53" xfId="0" applyNumberFormat="1" applyFont="1" applyFill="1" applyBorder="1" applyAlignment="1">
      <alignment horizontal="center" vertical="center"/>
    </xf>
    <xf numFmtId="164" fontId="5" fillId="2" borderId="3" xfId="0" applyNumberFormat="1" applyFont="1" applyFill="1" applyBorder="1" applyAlignment="1">
      <alignment horizontal="center" vertical="top"/>
    </xf>
    <xf numFmtId="0" fontId="2" fillId="2" borderId="23" xfId="0" applyFont="1" applyFill="1" applyBorder="1" applyAlignment="1">
      <alignment vertical="top"/>
    </xf>
    <xf numFmtId="0" fontId="2" fillId="2" borderId="24" xfId="0" applyFont="1" applyFill="1" applyBorder="1" applyAlignment="1">
      <alignment vertical="top"/>
    </xf>
    <xf numFmtId="49" fontId="5" fillId="6" borderId="3"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0" fontId="6" fillId="4" borderId="0" xfId="0" applyFont="1" applyFill="1" applyAlignment="1">
      <alignment vertical="top"/>
    </xf>
    <xf numFmtId="0" fontId="2" fillId="0" borderId="0" xfId="0" applyFont="1" applyBorder="1" applyAlignment="1">
      <alignment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10" fillId="0" borderId="0" xfId="0" applyFont="1" applyAlignment="1">
      <alignment vertical="top"/>
    </xf>
    <xf numFmtId="0" fontId="10" fillId="0" borderId="0" xfId="0" applyFont="1" applyBorder="1" applyAlignment="1">
      <alignment vertical="top"/>
    </xf>
    <xf numFmtId="0" fontId="23"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164" fontId="6" fillId="4" borderId="5" xfId="0" applyNumberFormat="1" applyFont="1" applyFill="1" applyBorder="1" applyAlignment="1">
      <alignment horizontal="left" vertical="center" wrapText="1"/>
    </xf>
    <xf numFmtId="49" fontId="6" fillId="4" borderId="5" xfId="0" applyNumberFormat="1" applyFont="1" applyFill="1" applyBorder="1" applyAlignment="1">
      <alignment horizontal="center" vertical="center" wrapText="1"/>
    </xf>
    <xf numFmtId="164" fontId="6" fillId="0" borderId="10" xfId="0" applyNumberFormat="1" applyFont="1" applyFill="1" applyBorder="1" applyAlignment="1">
      <alignment horizontal="center" vertical="center"/>
    </xf>
    <xf numFmtId="164" fontId="6" fillId="0" borderId="11" xfId="0" applyNumberFormat="1" applyFont="1" applyFill="1" applyBorder="1" applyAlignment="1">
      <alignment horizontal="center" vertical="center"/>
    </xf>
    <xf numFmtId="164" fontId="6" fillId="0" borderId="51" xfId="0" applyNumberFormat="1" applyFont="1" applyFill="1" applyBorder="1" applyAlignment="1">
      <alignment horizontal="left" vertical="center" wrapText="1"/>
    </xf>
    <xf numFmtId="49" fontId="6" fillId="0" borderId="8" xfId="0" applyNumberFormat="1" applyFont="1" applyFill="1" applyBorder="1" applyAlignment="1">
      <alignment horizontal="center" vertical="center"/>
    </xf>
    <xf numFmtId="0" fontId="23" fillId="0" borderId="0" xfId="0" applyFont="1" applyBorder="1" applyAlignment="1">
      <alignment horizontal="left" vertical="top"/>
    </xf>
    <xf numFmtId="164" fontId="6" fillId="0" borderId="54" xfId="0" applyNumberFormat="1" applyFont="1" applyFill="1" applyBorder="1" applyAlignment="1">
      <alignment horizontal="left" vertical="center" wrapText="1"/>
    </xf>
    <xf numFmtId="49" fontId="6" fillId="0" borderId="51" xfId="0" applyNumberFormat="1" applyFont="1" applyFill="1" applyBorder="1" applyAlignment="1">
      <alignment horizontal="center" vertical="center"/>
    </xf>
    <xf numFmtId="0" fontId="18" fillId="5" borderId="49" xfId="0" applyFont="1" applyFill="1" applyBorder="1" applyAlignment="1">
      <alignment horizontal="center" vertical="top"/>
    </xf>
    <xf numFmtId="164" fontId="5" fillId="5" borderId="32" xfId="0" applyNumberFormat="1" applyFont="1" applyFill="1" applyBorder="1" applyAlignment="1">
      <alignment horizontal="center" vertical="center"/>
    </xf>
    <xf numFmtId="0" fontId="6" fillId="0" borderId="44" xfId="0" applyFont="1" applyBorder="1" applyAlignment="1">
      <alignment horizontal="left" wrapText="1"/>
    </xf>
    <xf numFmtId="164" fontId="6" fillId="0" borderId="42" xfId="0" applyNumberFormat="1" applyFont="1" applyFill="1" applyBorder="1" applyAlignment="1">
      <alignment horizontal="center" vertical="center"/>
    </xf>
    <xf numFmtId="0" fontId="23" fillId="0" borderId="0" xfId="0" applyFont="1" applyFill="1" applyBorder="1" applyAlignment="1">
      <alignment vertical="top"/>
    </xf>
    <xf numFmtId="49" fontId="5" fillId="3" borderId="35" xfId="0" applyNumberFormat="1" applyFont="1" applyFill="1" applyBorder="1" applyAlignment="1">
      <alignment horizontal="center" vertical="top"/>
    </xf>
    <xf numFmtId="0" fontId="6" fillId="0" borderId="5" xfId="0" applyFont="1" applyFill="1" applyBorder="1" applyAlignment="1">
      <alignment horizontal="center" vertical="top" wrapText="1"/>
    </xf>
    <xf numFmtId="164" fontId="6" fillId="0" borderId="25"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wrapText="1"/>
    </xf>
    <xf numFmtId="164" fontId="6" fillId="4" borderId="52" xfId="0" applyNumberFormat="1" applyFont="1" applyFill="1" applyBorder="1" applyAlignment="1">
      <alignment horizontal="left" vertical="center" wrapText="1"/>
    </xf>
    <xf numFmtId="0" fontId="6" fillId="0" borderId="17" xfId="0" applyFont="1" applyFill="1" applyBorder="1" applyAlignment="1">
      <alignment horizontal="center" vertical="top" wrapText="1"/>
    </xf>
    <xf numFmtId="0" fontId="6" fillId="0" borderId="18" xfId="0" applyFont="1" applyFill="1" applyBorder="1" applyAlignment="1">
      <alignment horizontal="center" vertical="top" wrapText="1"/>
    </xf>
    <xf numFmtId="164" fontId="6" fillId="0" borderId="6"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wrapText="1"/>
    </xf>
    <xf numFmtId="164" fontId="6" fillId="0" borderId="18" xfId="0" applyNumberFormat="1" applyFont="1" applyFill="1" applyBorder="1" applyAlignment="1">
      <alignment horizontal="center" vertical="center"/>
    </xf>
    <xf numFmtId="164" fontId="6" fillId="4" borderId="59" xfId="0" applyNumberFormat="1" applyFont="1" applyFill="1" applyBorder="1" applyAlignment="1">
      <alignment horizontal="left" vertical="center" wrapText="1"/>
    </xf>
    <xf numFmtId="0" fontId="6" fillId="0" borderId="51" xfId="0" applyFont="1" applyFill="1" applyBorder="1" applyAlignment="1">
      <alignment horizontal="center" vertical="top" wrapText="1"/>
    </xf>
    <xf numFmtId="0" fontId="6" fillId="0" borderId="62" xfId="0" applyFont="1" applyFill="1" applyBorder="1" applyAlignment="1">
      <alignment horizontal="center" vertical="top" wrapText="1"/>
    </xf>
    <xf numFmtId="164" fontId="5" fillId="0" borderId="18" xfId="0" applyNumberFormat="1" applyFont="1" applyFill="1" applyBorder="1" applyAlignment="1">
      <alignment horizontal="center" vertical="center" wrapText="1"/>
    </xf>
    <xf numFmtId="164" fontId="5" fillId="0" borderId="18" xfId="0" applyNumberFormat="1" applyFont="1" applyFill="1" applyBorder="1" applyAlignment="1">
      <alignment horizontal="center" vertical="center"/>
    </xf>
    <xf numFmtId="0" fontId="6" fillId="0" borderId="8" xfId="0" applyFont="1" applyBorder="1" applyAlignment="1">
      <alignment horizontal="center" vertical="top"/>
    </xf>
    <xf numFmtId="0" fontId="6" fillId="0" borderId="77" xfId="0" applyFont="1" applyBorder="1" applyAlignment="1">
      <alignment horizontal="center" vertical="top"/>
    </xf>
    <xf numFmtId="164" fontId="6" fillId="0" borderId="28"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5" fillId="0" borderId="59" xfId="0" applyNumberFormat="1" applyFont="1" applyFill="1" applyBorder="1" applyAlignment="1">
      <alignment horizontal="center" vertical="center"/>
    </xf>
    <xf numFmtId="0" fontId="6" fillId="0" borderId="55" xfId="0" applyFont="1" applyBorder="1" applyAlignment="1">
      <alignment horizontal="center" vertical="top"/>
    </xf>
    <xf numFmtId="0" fontId="6" fillId="0" borderId="58" xfId="0" applyFont="1" applyBorder="1" applyAlignment="1">
      <alignment horizontal="center" vertical="top"/>
    </xf>
    <xf numFmtId="0" fontId="6" fillId="0" borderId="55" xfId="0" applyFont="1" applyFill="1" applyBorder="1" applyAlignment="1">
      <alignment horizontal="center" vertical="top" wrapText="1"/>
    </xf>
    <xf numFmtId="49" fontId="5" fillId="3" borderId="40" xfId="0" applyNumberFormat="1" applyFont="1" applyFill="1" applyBorder="1" applyAlignment="1">
      <alignment horizontal="center" vertical="top"/>
    </xf>
    <xf numFmtId="164" fontId="5" fillId="5" borderId="2" xfId="0" applyNumberFormat="1" applyFont="1" applyFill="1" applyBorder="1" applyAlignment="1">
      <alignment horizontal="center" vertical="center"/>
    </xf>
    <xf numFmtId="0" fontId="24" fillId="0" borderId="44" xfId="0" applyFont="1" applyBorder="1" applyAlignment="1">
      <alignment wrapText="1"/>
    </xf>
    <xf numFmtId="0" fontId="6" fillId="0" borderId="42" xfId="0" applyFont="1" applyFill="1" applyBorder="1" applyAlignment="1">
      <alignment horizontal="center" vertical="top" wrapText="1"/>
    </xf>
    <xf numFmtId="0" fontId="6" fillId="0" borderId="43" xfId="0" applyFont="1" applyFill="1" applyBorder="1" applyAlignment="1">
      <alignment horizontal="center" vertical="top" wrapText="1"/>
    </xf>
    <xf numFmtId="0" fontId="25" fillId="0" borderId="0" xfId="0" applyFont="1" applyFill="1" applyBorder="1" applyAlignment="1">
      <alignment vertical="top"/>
    </xf>
    <xf numFmtId="0" fontId="23" fillId="0" borderId="0" xfId="0" applyFont="1" applyFill="1" applyBorder="1" applyAlignment="1">
      <alignment horizontal="center" vertical="top" wrapText="1"/>
    </xf>
    <xf numFmtId="164" fontId="6" fillId="0" borderId="20"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top" wrapText="1"/>
    </xf>
    <xf numFmtId="164" fontId="5" fillId="5" borderId="21" xfId="0" applyNumberFormat="1" applyFont="1" applyFill="1" applyBorder="1" applyAlignment="1">
      <alignment horizontal="center" vertical="center" wrapText="1"/>
    </xf>
    <xf numFmtId="164" fontId="6" fillId="0" borderId="5" xfId="0" applyNumberFormat="1" applyFont="1" applyFill="1" applyBorder="1" applyAlignment="1">
      <alignment horizontal="left" vertical="center"/>
    </xf>
    <xf numFmtId="0" fontId="2" fillId="0" borderId="0" xfId="0" applyFont="1" applyFill="1" applyBorder="1" applyAlignment="1">
      <alignment horizontal="center" vertical="top" wrapText="1"/>
    </xf>
    <xf numFmtId="164" fontId="6" fillId="0" borderId="42" xfId="0" applyNumberFormat="1" applyFont="1" applyFill="1" applyBorder="1" applyAlignment="1">
      <alignment horizontal="left" vertical="center" wrapText="1"/>
    </xf>
    <xf numFmtId="0" fontId="6" fillId="0" borderId="42" xfId="0" applyFont="1" applyFill="1" applyBorder="1" applyAlignment="1">
      <alignment horizontal="left" vertical="top" wrapText="1"/>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52" xfId="0" applyNumberFormat="1" applyFont="1" applyFill="1" applyBorder="1" applyAlignment="1">
      <alignment horizontal="center" vertical="top"/>
    </xf>
    <xf numFmtId="164" fontId="6" fillId="0" borderId="14" xfId="0" applyNumberFormat="1" applyFont="1" applyFill="1" applyBorder="1" applyAlignment="1">
      <alignment horizontal="center" vertical="top"/>
    </xf>
    <xf numFmtId="164" fontId="24" fillId="0" borderId="25"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4" borderId="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6" fillId="0" borderId="47" xfId="0" applyFont="1" applyFill="1" applyBorder="1" applyAlignment="1">
      <alignment horizontal="center" vertical="top"/>
    </xf>
    <xf numFmtId="164" fontId="6" fillId="0" borderId="59" xfId="0" applyNumberFormat="1" applyFont="1" applyFill="1" applyBorder="1" applyAlignment="1">
      <alignment horizontal="center" vertical="top"/>
    </xf>
    <xf numFmtId="164" fontId="5" fillId="0" borderId="19" xfId="0" applyNumberFormat="1" applyFont="1" applyFill="1" applyBorder="1" applyAlignment="1">
      <alignment horizontal="center" vertical="top"/>
    </xf>
    <xf numFmtId="164" fontId="5" fillId="0" borderId="7" xfId="0" applyNumberFormat="1" applyFont="1" applyFill="1" applyBorder="1" applyAlignment="1">
      <alignment horizontal="center" vertical="top"/>
    </xf>
    <xf numFmtId="164" fontId="6" fillId="4" borderId="18"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53" xfId="0" applyNumberFormat="1" applyFont="1" applyFill="1" applyBorder="1" applyAlignment="1">
      <alignment horizontal="center" vertical="top"/>
    </xf>
    <xf numFmtId="164" fontId="5" fillId="5" borderId="1" xfId="0" applyNumberFormat="1" applyFont="1" applyFill="1" applyBorder="1" applyAlignment="1">
      <alignment horizontal="center" vertical="top"/>
    </xf>
    <xf numFmtId="164" fontId="5" fillId="5" borderId="63"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 fontId="2" fillId="0" borderId="26" xfId="0" applyNumberFormat="1" applyFont="1" applyFill="1" applyBorder="1" applyAlignment="1">
      <alignment horizontal="center" vertical="top"/>
    </xf>
    <xf numFmtId="9" fontId="2" fillId="0" borderId="27"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2" fontId="23" fillId="0" borderId="0" xfId="0" applyNumberFormat="1" applyFont="1" applyBorder="1" applyAlignment="1">
      <alignment vertical="top"/>
    </xf>
    <xf numFmtId="164" fontId="6" fillId="0" borderId="19" xfId="0" applyNumberFormat="1" applyFont="1" applyFill="1" applyBorder="1" applyAlignment="1">
      <alignment horizontal="center" vertical="top"/>
    </xf>
    <xf numFmtId="164" fontId="24" fillId="0" borderId="7" xfId="0" applyNumberFormat="1" applyFont="1" applyFill="1" applyBorder="1" applyAlignment="1">
      <alignment horizontal="center" vertical="top"/>
    </xf>
    <xf numFmtId="164" fontId="5" fillId="5" borderId="49" xfId="0" applyNumberFormat="1" applyFont="1" applyFill="1" applyBorder="1" applyAlignment="1">
      <alignment horizontal="center" vertical="top"/>
    </xf>
    <xf numFmtId="164" fontId="5" fillId="0" borderId="14"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5" fillId="0" borderId="76"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0" fontId="2" fillId="0" borderId="27"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64" fontId="5" fillId="0" borderId="28"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164" fontId="6" fillId="4" borderId="0" xfId="0" applyNumberFormat="1" applyFont="1" applyFill="1" applyBorder="1" applyAlignment="1">
      <alignment horizontal="center" vertical="top"/>
    </xf>
    <xf numFmtId="9" fontId="2" fillId="0" borderId="1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 fontId="2" fillId="0" borderId="15" xfId="0" applyNumberFormat="1" applyFont="1" applyFill="1" applyBorder="1" applyAlignment="1">
      <alignment horizontal="center" vertical="top"/>
    </xf>
    <xf numFmtId="0" fontId="2" fillId="0" borderId="16"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5" fillId="5" borderId="21" xfId="0" applyNumberFormat="1" applyFont="1" applyFill="1" applyBorder="1" applyAlignment="1">
      <alignment horizontal="center" vertical="top"/>
    </xf>
    <xf numFmtId="9" fontId="2" fillId="0" borderId="13"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0" fontId="2" fillId="2" borderId="43" xfId="0" applyFont="1" applyFill="1" applyBorder="1" applyAlignment="1">
      <alignment vertical="top"/>
    </xf>
    <xf numFmtId="0" fontId="2" fillId="2" borderId="45" xfId="0" applyFont="1" applyFill="1" applyBorder="1" applyAlignment="1">
      <alignment vertical="top"/>
    </xf>
    <xf numFmtId="164" fontId="6" fillId="0" borderId="76" xfId="0" applyNumberFormat="1" applyFont="1" applyFill="1" applyBorder="1" applyAlignment="1">
      <alignment horizontal="center" vertical="top"/>
    </xf>
    <xf numFmtId="0" fontId="19" fillId="0" borderId="14" xfId="0" applyNumberFormat="1" applyFont="1" applyFill="1" applyBorder="1" applyAlignment="1">
      <alignment horizontal="center" vertical="top"/>
    </xf>
    <xf numFmtId="0" fontId="19" fillId="0" borderId="17" xfId="0" applyNumberFormat="1" applyFont="1" applyFill="1" applyBorder="1" applyAlignment="1">
      <alignment horizontal="center" vertical="top"/>
    </xf>
    <xf numFmtId="164" fontId="6" fillId="0" borderId="37"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0" fontId="19" fillId="0" borderId="19" xfId="0" applyNumberFormat="1" applyFont="1" applyFill="1" applyBorder="1" applyAlignment="1">
      <alignment horizontal="center" vertical="top"/>
    </xf>
    <xf numFmtId="0" fontId="19" fillId="0" borderId="0" xfId="0" applyNumberFormat="1" applyFont="1" applyFill="1" applyBorder="1" applyAlignment="1">
      <alignment horizontal="center" vertical="top"/>
    </xf>
    <xf numFmtId="0" fontId="7" fillId="0" borderId="37" xfId="0" applyFont="1" applyBorder="1" applyAlignment="1"/>
    <xf numFmtId="0" fontId="7" fillId="0" borderId="36" xfId="0" applyFont="1" applyBorder="1" applyAlignment="1"/>
    <xf numFmtId="0" fontId="7" fillId="0" borderId="38" xfId="0" applyFont="1" applyBorder="1" applyAlignment="1"/>
    <xf numFmtId="0" fontId="7" fillId="0" borderId="55" xfId="0" applyFont="1" applyBorder="1" applyAlignment="1"/>
    <xf numFmtId="0" fontId="7" fillId="0" borderId="42" xfId="0" applyFont="1" applyBorder="1" applyAlignment="1"/>
    <xf numFmtId="0" fontId="19" fillId="0" borderId="14" xfId="0" applyFont="1" applyFill="1" applyBorder="1" applyAlignment="1">
      <alignment horizontal="center" vertical="top"/>
    </xf>
    <xf numFmtId="0" fontId="19" fillId="0" borderId="16" xfId="0" applyFont="1" applyFill="1" applyBorder="1" applyAlignment="1">
      <alignment horizontal="center" vertical="top"/>
    </xf>
    <xf numFmtId="49" fontId="6" fillId="2" borderId="39" xfId="0" applyNumberFormat="1" applyFont="1" applyFill="1" applyBorder="1" applyAlignment="1">
      <alignment horizontal="center" vertical="top"/>
    </xf>
    <xf numFmtId="0" fontId="18" fillId="5" borderId="42" xfId="0" applyFont="1" applyFill="1" applyBorder="1" applyAlignment="1">
      <alignment horizontal="center" vertical="top"/>
    </xf>
    <xf numFmtId="164" fontId="5" fillId="5" borderId="41"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164" fontId="5" fillId="5" borderId="40"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0" fontId="19" fillId="0" borderId="4" xfId="0" applyFont="1" applyFill="1" applyBorder="1" applyAlignment="1">
      <alignment horizontal="center" vertical="top"/>
    </xf>
    <xf numFmtId="0" fontId="19" fillId="0" borderId="60" xfId="0" applyFont="1" applyFill="1" applyBorder="1" applyAlignment="1">
      <alignment horizontal="center" vertical="top"/>
    </xf>
    <xf numFmtId="164" fontId="5" fillId="3" borderId="41" xfId="0" applyNumberFormat="1" applyFont="1" applyFill="1" applyBorder="1" applyAlignment="1">
      <alignment horizontal="center" vertical="top"/>
    </xf>
    <xf numFmtId="0" fontId="2" fillId="3" borderId="44" xfId="0" applyFont="1" applyFill="1" applyBorder="1" applyAlignment="1">
      <alignment horizontal="center" vertical="top" wrapText="1"/>
    </xf>
    <xf numFmtId="164" fontId="5" fillId="2" borderId="33" xfId="0" applyNumberFormat="1" applyFont="1" applyFill="1" applyBorder="1" applyAlignment="1">
      <alignment horizontal="center" vertical="top"/>
    </xf>
    <xf numFmtId="0" fontId="2" fillId="2" borderId="32" xfId="0" applyFont="1" applyFill="1" applyBorder="1" applyAlignment="1">
      <alignment vertical="top"/>
    </xf>
    <xf numFmtId="0" fontId="6" fillId="0" borderId="50" xfId="0" applyFont="1" applyFill="1" applyBorder="1" applyAlignment="1">
      <alignment horizontal="center" vertical="top" wrapText="1"/>
    </xf>
    <xf numFmtId="164" fontId="6" fillId="0" borderId="17"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27" xfId="0" applyFont="1" applyFill="1" applyBorder="1" applyAlignment="1">
      <alignment horizontal="center" vertical="top"/>
    </xf>
    <xf numFmtId="0" fontId="4" fillId="0" borderId="30" xfId="0" applyNumberFormat="1" applyFont="1" applyFill="1" applyBorder="1" applyAlignment="1">
      <alignment horizontal="center" vertical="top"/>
    </xf>
    <xf numFmtId="0" fontId="4" fillId="0" borderId="43" xfId="0" applyNumberFormat="1" applyFont="1" applyFill="1" applyBorder="1" applyAlignment="1">
      <alignment horizontal="center" vertical="top"/>
    </xf>
    <xf numFmtId="0" fontId="4" fillId="0" borderId="31" xfId="0" applyNumberFormat="1" applyFont="1" applyFill="1" applyBorder="1" applyAlignment="1">
      <alignment horizontal="center" vertical="top"/>
    </xf>
    <xf numFmtId="0" fontId="27" fillId="0" borderId="0" xfId="0" applyFont="1" applyFill="1" applyAlignment="1">
      <alignment vertical="top"/>
    </xf>
    <xf numFmtId="49" fontId="4"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19" fillId="0" borderId="0" xfId="0" applyFont="1" applyAlignment="1">
      <alignment vertical="top"/>
    </xf>
    <xf numFmtId="0" fontId="23" fillId="0" borderId="0" xfId="0" applyFont="1" applyAlignment="1">
      <alignment vertical="top"/>
    </xf>
    <xf numFmtId="0" fontId="28" fillId="0" borderId="0" xfId="0" applyFont="1" applyAlignment="1">
      <alignment vertical="top"/>
    </xf>
    <xf numFmtId="164" fontId="5" fillId="5" borderId="45" xfId="0" applyNumberFormat="1" applyFont="1" applyFill="1" applyBorder="1" applyAlignment="1">
      <alignment horizontal="center" vertical="top"/>
    </xf>
    <xf numFmtId="0" fontId="6" fillId="0" borderId="43" xfId="0" applyFont="1" applyFill="1" applyBorder="1" applyAlignment="1">
      <alignment horizontal="left" vertical="top" wrapText="1"/>
    </xf>
    <xf numFmtId="0" fontId="2" fillId="0" borderId="0" xfId="0" applyFont="1" applyFill="1" applyBorder="1" applyAlignment="1">
      <alignment vertical="top"/>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29" fillId="0" borderId="0" xfId="0" applyFont="1" applyFill="1" applyBorder="1" applyAlignment="1">
      <alignment vertical="top"/>
    </xf>
    <xf numFmtId="0" fontId="7" fillId="0" borderId="0" xfId="0" applyFont="1" applyFill="1" applyBorder="1" applyAlignment="1">
      <alignment horizontal="center"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7" borderId="3" xfId="0" applyNumberFormat="1" applyFont="1" applyFill="1" applyBorder="1" applyAlignment="1">
      <alignment horizontal="center" vertical="top" wrapText="1"/>
    </xf>
    <xf numFmtId="49" fontId="5" fillId="7" borderId="3" xfId="0" applyNumberFormat="1" applyFont="1" applyFill="1" applyBorder="1" applyAlignment="1">
      <alignment horizontal="center" vertical="top"/>
    </xf>
    <xf numFmtId="49" fontId="5" fillId="8" borderId="4" xfId="0" applyNumberFormat="1" applyFont="1" applyFill="1" applyBorder="1" applyAlignment="1">
      <alignment horizontal="center" vertical="top"/>
    </xf>
    <xf numFmtId="0" fontId="4" fillId="0" borderId="5" xfId="0" applyFont="1" applyFill="1" applyBorder="1" applyAlignment="1">
      <alignment horizontal="left" vertical="top"/>
    </xf>
    <xf numFmtId="0" fontId="6" fillId="0" borderId="66" xfId="0" applyNumberFormat="1" applyFont="1" applyFill="1" applyBorder="1" applyAlignment="1">
      <alignment horizontal="center" vertical="top"/>
    </xf>
    <xf numFmtId="0" fontId="2" fillId="0" borderId="35" xfId="0" applyFont="1" applyFill="1" applyBorder="1" applyAlignment="1">
      <alignment vertical="top"/>
    </xf>
    <xf numFmtId="0" fontId="6" fillId="0" borderId="27" xfId="0" applyNumberFormat="1" applyFont="1" applyFill="1" applyBorder="1" applyAlignment="1">
      <alignment horizontal="center" vertical="top"/>
    </xf>
    <xf numFmtId="0" fontId="6" fillId="0" borderId="51" xfId="0" applyFont="1" applyFill="1" applyBorder="1" applyAlignment="1">
      <alignment horizontal="center" vertical="top"/>
    </xf>
    <xf numFmtId="164" fontId="6" fillId="0" borderId="54" xfId="0" applyNumberFormat="1" applyFont="1" applyFill="1" applyBorder="1" applyAlignment="1">
      <alignment horizontal="center" vertical="top"/>
    </xf>
    <xf numFmtId="0" fontId="10" fillId="0" borderId="51" xfId="0" applyFont="1" applyFill="1" applyBorder="1" applyAlignment="1">
      <alignment horizontal="left" vertical="top"/>
    </xf>
    <xf numFmtId="0" fontId="6" fillId="0" borderId="59" xfId="0" applyNumberFormat="1" applyFont="1" applyFill="1" applyBorder="1" applyAlignment="1">
      <alignment horizontal="center" vertical="top"/>
    </xf>
    <xf numFmtId="0" fontId="2" fillId="0" borderId="7" xfId="0" applyFont="1" applyFill="1" applyBorder="1" applyAlignment="1">
      <alignment vertical="top"/>
    </xf>
    <xf numFmtId="0" fontId="6" fillId="0" borderId="20" xfId="0" applyNumberFormat="1" applyFont="1" applyFill="1" applyBorder="1" applyAlignment="1">
      <alignment horizontal="center" vertical="top"/>
    </xf>
    <xf numFmtId="9" fontId="6" fillId="0" borderId="59"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0" fontId="18" fillId="9" borderId="48" xfId="0" applyFont="1" applyFill="1" applyBorder="1" applyAlignment="1">
      <alignment horizontal="center" vertical="top"/>
    </xf>
    <xf numFmtId="164" fontId="5" fillId="9" borderId="32" xfId="0" applyNumberFormat="1" applyFont="1" applyFill="1" applyBorder="1" applyAlignment="1">
      <alignment horizontal="center" vertical="top"/>
    </xf>
    <xf numFmtId="164" fontId="5" fillId="9" borderId="49" xfId="0" applyNumberFormat="1" applyFont="1" applyFill="1" applyBorder="1" applyAlignment="1">
      <alignment horizontal="center" vertical="top"/>
    </xf>
    <xf numFmtId="164" fontId="5" fillId="9" borderId="24" xfId="0" applyNumberFormat="1" applyFont="1" applyFill="1" applyBorder="1" applyAlignment="1">
      <alignment horizontal="center" vertical="top"/>
    </xf>
    <xf numFmtId="164" fontId="5" fillId="9" borderId="13" xfId="0" applyNumberFormat="1" applyFont="1" applyFill="1" applyBorder="1" applyAlignment="1">
      <alignment horizontal="center" vertical="top"/>
    </xf>
    <xf numFmtId="0" fontId="10" fillId="0" borderId="44" xfId="0" applyFont="1" applyFill="1" applyBorder="1" applyAlignment="1">
      <alignment horizontal="left" vertical="top"/>
    </xf>
    <xf numFmtId="9" fontId="6" fillId="0" borderId="44" xfId="0" applyNumberFormat="1" applyFont="1" applyFill="1" applyBorder="1" applyAlignment="1">
      <alignment horizontal="center" vertical="top"/>
    </xf>
    <xf numFmtId="0" fontId="2" fillId="0" borderId="40" xfId="0" applyFont="1" applyFill="1" applyBorder="1" applyAlignment="1">
      <alignment vertical="top"/>
    </xf>
    <xf numFmtId="9" fontId="6" fillId="0" borderId="31" xfId="0" applyNumberFormat="1" applyFont="1" applyFill="1" applyBorder="1" applyAlignment="1">
      <alignment horizontal="center" vertical="top"/>
    </xf>
    <xf numFmtId="164" fontId="6" fillId="10" borderId="17" xfId="0" applyNumberFormat="1" applyFont="1" applyFill="1" applyBorder="1" applyAlignment="1">
      <alignment horizontal="center" vertical="top"/>
    </xf>
    <xf numFmtId="164" fontId="6" fillId="0" borderId="61" xfId="0" applyNumberFormat="1" applyFont="1" applyFill="1" applyBorder="1" applyAlignment="1">
      <alignment horizontal="center" vertical="top"/>
    </xf>
    <xf numFmtId="164" fontId="6" fillId="0" borderId="57" xfId="0" applyNumberFormat="1" applyFont="1" applyFill="1" applyBorder="1" applyAlignment="1">
      <alignment horizontal="center" vertical="top"/>
    </xf>
    <xf numFmtId="164" fontId="5" fillId="0" borderId="78" xfId="0" applyNumberFormat="1" applyFont="1" applyFill="1" applyBorder="1" applyAlignment="1">
      <alignment horizontal="center" vertical="top"/>
    </xf>
    <xf numFmtId="164" fontId="6" fillId="0" borderId="56" xfId="0" applyNumberFormat="1" applyFont="1" applyFill="1" applyBorder="1" applyAlignment="1">
      <alignment horizontal="center" vertical="top"/>
    </xf>
    <xf numFmtId="164" fontId="6" fillId="10" borderId="62" xfId="0" applyNumberFormat="1" applyFont="1" applyFill="1" applyBorder="1" applyAlignment="1">
      <alignment horizontal="center" vertical="top"/>
    </xf>
    <xf numFmtId="164" fontId="6" fillId="0" borderId="51" xfId="0" applyNumberFormat="1" applyFont="1" applyFill="1" applyBorder="1" applyAlignment="1">
      <alignment horizontal="center" vertical="top"/>
    </xf>
    <xf numFmtId="164" fontId="6" fillId="10" borderId="0" xfId="0" applyNumberFormat="1" applyFont="1" applyFill="1" applyBorder="1" applyAlignment="1">
      <alignment horizontal="center" vertical="top"/>
    </xf>
    <xf numFmtId="0" fontId="2" fillId="0" borderId="0" xfId="0" applyFont="1" applyFill="1" applyBorder="1" applyAlignment="1">
      <alignment horizontal="left" vertical="top"/>
    </xf>
    <xf numFmtId="164" fontId="5" fillId="9" borderId="1" xfId="0" applyNumberFormat="1" applyFont="1" applyFill="1" applyBorder="1" applyAlignment="1">
      <alignment horizontal="center" vertical="top"/>
    </xf>
    <xf numFmtId="164" fontId="5" fillId="9" borderId="29" xfId="0" applyNumberFormat="1" applyFont="1" applyFill="1" applyBorder="1" applyAlignment="1">
      <alignment horizontal="center" vertical="top"/>
    </xf>
    <xf numFmtId="164" fontId="5" fillId="9" borderId="2" xfId="0" applyNumberFormat="1" applyFont="1" applyFill="1" applyBorder="1" applyAlignment="1">
      <alignment horizontal="center" vertical="top"/>
    </xf>
    <xf numFmtId="164" fontId="5" fillId="9" borderId="21" xfId="0" applyNumberFormat="1" applyFont="1" applyFill="1" applyBorder="1" applyAlignment="1">
      <alignment horizontal="center" vertical="top"/>
    </xf>
    <xf numFmtId="164" fontId="5" fillId="9" borderId="12" xfId="0" applyNumberFormat="1" applyFont="1" applyFill="1" applyBorder="1" applyAlignment="1">
      <alignment horizontal="center" vertical="top"/>
    </xf>
    <xf numFmtId="0" fontId="4" fillId="0" borderId="52" xfId="0" applyFont="1" applyFill="1" applyBorder="1" applyAlignment="1">
      <alignment horizontal="left" vertical="top"/>
    </xf>
    <xf numFmtId="0" fontId="30" fillId="0" borderId="0" xfId="0" applyFont="1" applyFill="1" applyBorder="1" applyAlignment="1">
      <alignment vertical="top"/>
    </xf>
    <xf numFmtId="0" fontId="30" fillId="0" borderId="0" xfId="0" applyFont="1" applyFill="1" applyBorder="1" applyAlignment="1">
      <alignment horizontal="left" vertical="top"/>
    </xf>
    <xf numFmtId="0" fontId="10" fillId="0" borderId="54" xfId="0" applyFont="1" applyFill="1" applyBorder="1" applyAlignment="1">
      <alignment horizontal="left" vertical="top"/>
    </xf>
    <xf numFmtId="0" fontId="10" fillId="0" borderId="44" xfId="0" applyFont="1" applyFill="1" applyBorder="1" applyAlignment="1">
      <alignment horizontal="left" vertical="center"/>
    </xf>
    <xf numFmtId="0" fontId="6" fillId="0" borderId="44"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6" fillId="0" borderId="66" xfId="0" applyFont="1" applyFill="1" applyBorder="1" applyAlignment="1">
      <alignment horizontal="center" vertical="top" wrapText="1"/>
    </xf>
    <xf numFmtId="0" fontId="6" fillId="0" borderId="35"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64" xfId="0" applyFont="1" applyFill="1" applyBorder="1" applyAlignment="1">
      <alignment horizontal="center" vertical="top"/>
    </xf>
    <xf numFmtId="164" fontId="6" fillId="0" borderId="71" xfId="0" applyNumberFormat="1" applyFont="1" applyFill="1" applyBorder="1" applyAlignment="1">
      <alignment horizontal="center" vertical="top"/>
    </xf>
    <xf numFmtId="164" fontId="6" fillId="0" borderId="74" xfId="0" applyNumberFormat="1" applyFont="1" applyFill="1" applyBorder="1" applyAlignment="1">
      <alignment horizontal="center" vertical="top"/>
    </xf>
    <xf numFmtId="164" fontId="6" fillId="10" borderId="58" xfId="0" applyNumberFormat="1" applyFont="1" applyFill="1" applyBorder="1" applyAlignment="1">
      <alignment horizontal="center" vertical="top"/>
    </xf>
    <xf numFmtId="0" fontId="6" fillId="0" borderId="59"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0" xfId="0" applyFont="1" applyFill="1" applyBorder="1" applyAlignment="1">
      <alignment horizontal="center" vertical="top" wrapText="1"/>
    </xf>
    <xf numFmtId="0" fontId="18" fillId="9" borderId="12" xfId="0" applyFont="1" applyFill="1" applyBorder="1" applyAlignment="1">
      <alignment horizontal="center" vertical="top"/>
    </xf>
    <xf numFmtId="0" fontId="31" fillId="0" borderId="42" xfId="0" applyFont="1" applyFill="1" applyBorder="1" applyAlignment="1">
      <alignment horizontal="left" vertical="center"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5" xfId="0" applyNumberFormat="1" applyFont="1" applyFill="1" applyBorder="1" applyAlignment="1">
      <alignment horizontal="center" vertical="top"/>
    </xf>
    <xf numFmtId="164" fontId="6" fillId="0" borderId="78" xfId="0" applyNumberFormat="1" applyFont="1" applyFill="1" applyBorder="1" applyAlignment="1">
      <alignment horizontal="center" vertical="top"/>
    </xf>
    <xf numFmtId="0" fontId="4" fillId="0" borderId="51"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0" borderId="47" xfId="0" applyNumberFormat="1" applyFont="1" applyFill="1" applyBorder="1" applyAlignment="1">
      <alignment horizontal="center" vertical="top"/>
    </xf>
    <xf numFmtId="164" fontId="5" fillId="0" borderId="56" xfId="0" applyNumberFormat="1" applyFont="1" applyFill="1" applyBorder="1" applyAlignment="1">
      <alignment horizontal="center" vertical="top"/>
    </xf>
    <xf numFmtId="0" fontId="4" fillId="0" borderId="42" xfId="0" applyFont="1" applyFill="1" applyBorder="1" applyAlignment="1">
      <alignment vertical="top" wrapText="1"/>
    </xf>
    <xf numFmtId="9" fontId="6" fillId="0" borderId="39"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4" fillId="0" borderId="0" xfId="0" applyFont="1" applyFill="1" applyBorder="1" applyAlignment="1">
      <alignment vertical="top"/>
    </xf>
    <xf numFmtId="0" fontId="32" fillId="0" borderId="0" xfId="0" applyFont="1" applyFill="1" applyBorder="1" applyAlignment="1">
      <alignment vertical="top"/>
    </xf>
    <xf numFmtId="0" fontId="32" fillId="0" borderId="0" xfId="0" applyFont="1" applyFill="1" applyBorder="1" applyAlignment="1">
      <alignment horizontal="left" vertical="top"/>
    </xf>
    <xf numFmtId="0" fontId="10" fillId="0" borderId="42" xfId="0" applyFont="1" applyFill="1" applyBorder="1" applyAlignment="1">
      <alignment horizontal="left" vertical="top" wrapText="1"/>
    </xf>
    <xf numFmtId="1" fontId="6" fillId="0" borderId="34" xfId="0" applyNumberFormat="1" applyFont="1" applyFill="1" applyBorder="1" applyAlignment="1">
      <alignment horizontal="center" vertical="top"/>
    </xf>
    <xf numFmtId="49" fontId="6" fillId="0" borderId="26" xfId="0" applyNumberFormat="1" applyFont="1" applyFill="1" applyBorder="1" applyAlignment="1">
      <alignment horizontal="center" vertical="top"/>
    </xf>
    <xf numFmtId="0" fontId="7" fillId="0" borderId="51" xfId="0" applyFont="1" applyFill="1" applyBorder="1" applyAlignment="1">
      <alignment horizontal="left" vertical="top"/>
    </xf>
    <xf numFmtId="1" fontId="6" fillId="0" borderId="6" xfId="0" applyNumberFormat="1" applyFont="1" applyFill="1" applyBorder="1" applyAlignment="1">
      <alignment horizontal="center" vertical="top"/>
    </xf>
    <xf numFmtId="49" fontId="6" fillId="0" borderId="19" xfId="0" applyNumberFormat="1" applyFont="1" applyFill="1" applyBorder="1" applyAlignment="1">
      <alignment horizontal="center" vertical="top"/>
    </xf>
    <xf numFmtId="0" fontId="7" fillId="0" borderId="55" xfId="0" applyFont="1" applyFill="1" applyBorder="1" applyAlignment="1">
      <alignment horizontal="left" vertical="top"/>
    </xf>
    <xf numFmtId="9" fontId="6" fillId="0" borderId="6" xfId="0" applyNumberFormat="1" applyFont="1" applyFill="1" applyBorder="1" applyAlignment="1">
      <alignment horizontal="center" vertical="top"/>
    </xf>
    <xf numFmtId="9" fontId="6" fillId="0" borderId="19" xfId="0" applyNumberFormat="1" applyFont="1" applyFill="1" applyBorder="1" applyAlignment="1">
      <alignment horizontal="center" vertical="top"/>
    </xf>
    <xf numFmtId="0" fontId="4" fillId="0" borderId="54" xfId="0" applyFont="1" applyFill="1" applyBorder="1" applyAlignment="1">
      <alignment horizontal="left" vertical="top"/>
    </xf>
    <xf numFmtId="164" fontId="6" fillId="10" borderId="54" xfId="0" applyNumberFormat="1" applyFont="1" applyFill="1" applyBorder="1" applyAlignment="1">
      <alignment horizontal="center" vertical="top"/>
    </xf>
    <xf numFmtId="0" fontId="4" fillId="0" borderId="43" xfId="0" applyFont="1" applyFill="1" applyBorder="1" applyAlignment="1">
      <alignment horizontal="left" vertical="top"/>
    </xf>
    <xf numFmtId="49" fontId="5" fillId="8" borderId="22" xfId="0" applyNumberFormat="1" applyFont="1" applyFill="1" applyBorder="1" applyAlignment="1">
      <alignment horizontal="center" vertical="top"/>
    </xf>
    <xf numFmtId="164" fontId="5" fillId="8" borderId="3" xfId="0" applyNumberFormat="1" applyFont="1" applyFill="1" applyBorder="1" applyAlignment="1">
      <alignment horizontal="center" vertical="center"/>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49" fontId="30" fillId="0" borderId="0" xfId="0" applyNumberFormat="1" applyFont="1" applyFill="1" applyBorder="1" applyAlignment="1">
      <alignment horizontal="center" vertical="top" wrapText="1"/>
    </xf>
    <xf numFmtId="164" fontId="5" fillId="9" borderId="53" xfId="0" applyNumberFormat="1" applyFont="1" applyFill="1" applyBorder="1" applyAlignment="1">
      <alignment horizontal="center" vertical="top"/>
    </xf>
    <xf numFmtId="0" fontId="6" fillId="0" borderId="43" xfId="0" applyFont="1" applyFill="1" applyBorder="1" applyAlignment="1">
      <alignment horizontal="left" vertical="top"/>
    </xf>
    <xf numFmtId="164" fontId="5" fillId="0" borderId="57" xfId="0" applyNumberFormat="1" applyFont="1" applyFill="1" applyBorder="1" applyAlignment="1">
      <alignment horizontal="center" vertical="top"/>
    </xf>
    <xf numFmtId="0" fontId="4" fillId="0" borderId="54" xfId="0" applyFont="1" applyFill="1" applyBorder="1" applyAlignment="1">
      <alignment horizontal="left" vertical="top" wrapText="1"/>
    </xf>
    <xf numFmtId="0" fontId="4" fillId="0" borderId="43" xfId="0" applyFont="1" applyFill="1" applyBorder="1" applyAlignment="1">
      <alignment horizontal="left" vertical="top" wrapText="1"/>
    </xf>
    <xf numFmtId="0" fontId="4" fillId="0" borderId="68" xfId="0" applyFont="1" applyFill="1" applyBorder="1" applyAlignment="1">
      <alignment horizontal="left" vertical="top"/>
    </xf>
    <xf numFmtId="0" fontId="0" fillId="0" borderId="44" xfId="0" applyBorder="1"/>
    <xf numFmtId="0" fontId="6" fillId="0" borderId="35"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9" fontId="6" fillId="0" borderId="40" xfId="0" applyNumberFormat="1" applyFont="1" applyFill="1" applyBorder="1" applyAlignment="1">
      <alignment horizontal="center" vertical="top"/>
    </xf>
    <xf numFmtId="0" fontId="4" fillId="0" borderId="66" xfId="0" applyFont="1" applyFill="1" applyBorder="1" applyAlignment="1">
      <alignment horizontal="left" vertical="top"/>
    </xf>
    <xf numFmtId="0" fontId="7" fillId="0" borderId="59" xfId="0" applyFont="1" applyFill="1" applyBorder="1" applyAlignment="1">
      <alignment horizontal="left" vertical="top"/>
    </xf>
    <xf numFmtId="0" fontId="6" fillId="0" borderId="55" xfId="0" applyFont="1" applyFill="1" applyBorder="1" applyAlignment="1">
      <alignment horizontal="center" vertical="top"/>
    </xf>
    <xf numFmtId="0" fontId="6" fillId="0" borderId="66" xfId="0" applyFont="1" applyFill="1" applyBorder="1" applyAlignment="1">
      <alignment horizontal="left" vertical="top"/>
    </xf>
    <xf numFmtId="0" fontId="4" fillId="0" borderId="59" xfId="0" applyFont="1" applyFill="1" applyBorder="1" applyAlignment="1">
      <alignment horizontal="left" vertical="top"/>
    </xf>
    <xf numFmtId="0" fontId="5" fillId="9" borderId="48" xfId="0" applyFont="1" applyFill="1" applyBorder="1" applyAlignment="1">
      <alignment horizontal="center" vertical="top"/>
    </xf>
    <xf numFmtId="0" fontId="6" fillId="0" borderId="44" xfId="0" applyFont="1" applyFill="1" applyBorder="1" applyAlignment="1">
      <alignment horizontal="left" vertical="top"/>
    </xf>
    <xf numFmtId="164" fontId="6" fillId="0" borderId="20" xfId="0" applyNumberFormat="1" applyFont="1" applyFill="1" applyBorder="1" applyAlignment="1">
      <alignment horizontal="center" vertical="top"/>
    </xf>
    <xf numFmtId="0" fontId="33" fillId="0" borderId="0" xfId="0" applyFont="1" applyFill="1" applyBorder="1" applyAlignment="1">
      <alignment vertical="top"/>
    </xf>
    <xf numFmtId="0" fontId="4" fillId="0" borderId="51" xfId="0" applyFont="1" applyBorder="1"/>
    <xf numFmtId="49" fontId="5" fillId="7" borderId="32" xfId="0" applyNumberFormat="1" applyFont="1" applyFill="1" applyBorder="1" applyAlignment="1">
      <alignment horizontal="center" vertical="top"/>
    </xf>
    <xf numFmtId="164" fontId="5" fillId="7" borderId="3" xfId="0" applyNumberFormat="1" applyFont="1" applyFill="1" applyBorder="1" applyAlignment="1">
      <alignment horizontal="center" vertical="top"/>
    </xf>
    <xf numFmtId="0" fontId="2" fillId="7" borderId="23" xfId="0" applyFont="1" applyFill="1" applyBorder="1" applyAlignment="1">
      <alignment vertical="top"/>
    </xf>
    <xf numFmtId="0" fontId="2" fillId="7" borderId="24" xfId="0" applyFont="1" applyFill="1" applyBorder="1" applyAlignment="1">
      <alignment vertical="top"/>
    </xf>
    <xf numFmtId="164" fontId="5" fillId="0" borderId="18" xfId="0" applyNumberFormat="1" applyFont="1" applyFill="1" applyBorder="1" applyAlignment="1">
      <alignment horizontal="center" vertical="top"/>
    </xf>
    <xf numFmtId="164" fontId="24" fillId="10" borderId="62" xfId="0" applyNumberFormat="1" applyFont="1" applyFill="1" applyBorder="1" applyAlignment="1">
      <alignment horizontal="center" vertical="top"/>
    </xf>
    <xf numFmtId="49" fontId="5" fillId="7" borderId="66"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49" fontId="5" fillId="0" borderId="26"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0" fontId="6" fillId="10" borderId="5" xfId="0" applyFont="1" applyFill="1" applyBorder="1" applyAlignment="1">
      <alignment horizontal="center" vertical="top"/>
    </xf>
    <xf numFmtId="164" fontId="6" fillId="10" borderId="15" xfId="0" applyNumberFormat="1" applyFont="1" applyFill="1" applyBorder="1" applyAlignment="1">
      <alignment horizontal="center" vertical="top"/>
    </xf>
    <xf numFmtId="164" fontId="6" fillId="10" borderId="14" xfId="0" applyNumberFormat="1" applyFont="1" applyFill="1" applyBorder="1" applyAlignment="1">
      <alignment horizontal="center" vertical="top"/>
    </xf>
    <xf numFmtId="164" fontId="5" fillId="10" borderId="76" xfId="0" applyNumberFormat="1" applyFont="1" applyFill="1" applyBorder="1" applyAlignment="1">
      <alignment horizontal="center" vertical="top"/>
    </xf>
    <xf numFmtId="164" fontId="6" fillId="10" borderId="16" xfId="0" applyNumberFormat="1" applyFont="1" applyFill="1" applyBorder="1" applyAlignment="1">
      <alignment horizontal="center" vertical="top"/>
    </xf>
    <xf numFmtId="164" fontId="6" fillId="10" borderId="5" xfId="0" applyNumberFormat="1"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0" fontId="6" fillId="10" borderId="55" xfId="0" applyFont="1" applyFill="1" applyBorder="1" applyAlignment="1">
      <alignment horizontal="center" vertical="top"/>
    </xf>
    <xf numFmtId="164" fontId="6" fillId="10" borderId="71" xfId="0" applyNumberFormat="1" applyFont="1" applyFill="1" applyBorder="1" applyAlignment="1">
      <alignment horizontal="center" vertical="top"/>
    </xf>
    <xf numFmtId="164" fontId="6" fillId="10" borderId="36" xfId="0" applyNumberFormat="1" applyFont="1" applyFill="1" applyBorder="1" applyAlignment="1">
      <alignment horizontal="center" vertical="top"/>
    </xf>
    <xf numFmtId="164" fontId="5" fillId="10" borderId="37" xfId="0" applyNumberFormat="1" applyFont="1" applyFill="1" applyBorder="1" applyAlignment="1">
      <alignment horizontal="center" vertical="top"/>
    </xf>
    <xf numFmtId="164" fontId="6" fillId="10" borderId="74" xfId="0" applyNumberFormat="1" applyFont="1" applyFill="1" applyBorder="1" applyAlignment="1">
      <alignment horizontal="center" vertical="top"/>
    </xf>
    <xf numFmtId="164" fontId="6" fillId="10" borderId="55" xfId="0" applyNumberFormat="1" applyFont="1" applyFill="1" applyBorder="1" applyAlignment="1">
      <alignment horizontal="center" vertical="top"/>
    </xf>
    <xf numFmtId="9" fontId="6" fillId="0" borderId="71"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9" fontId="6" fillId="0" borderId="74" xfId="0" applyNumberFormat="1" applyFont="1" applyFill="1" applyBorder="1" applyAlignment="1">
      <alignment horizontal="center" vertical="top"/>
    </xf>
    <xf numFmtId="0" fontId="6" fillId="10" borderId="51" xfId="0" applyFont="1" applyFill="1" applyBorder="1" applyAlignment="1">
      <alignment horizontal="center" vertical="top"/>
    </xf>
    <xf numFmtId="164" fontId="6" fillId="10" borderId="61" xfId="0" applyNumberFormat="1" applyFont="1" applyFill="1" applyBorder="1" applyAlignment="1">
      <alignment horizontal="center" vertical="top"/>
    </xf>
    <xf numFmtId="164" fontId="6" fillId="10" borderId="57" xfId="0" applyNumberFormat="1" applyFont="1" applyFill="1" applyBorder="1" applyAlignment="1">
      <alignment horizontal="center" vertical="top"/>
    </xf>
    <xf numFmtId="164" fontId="5" fillId="10" borderId="78" xfId="0" applyNumberFormat="1" applyFont="1" applyFill="1" applyBorder="1" applyAlignment="1">
      <alignment horizontal="center" vertical="top"/>
    </xf>
    <xf numFmtId="164" fontId="6" fillId="10" borderId="56" xfId="0" applyNumberFormat="1" applyFont="1" applyFill="1" applyBorder="1" applyAlignment="1">
      <alignment horizontal="center" vertical="top"/>
    </xf>
    <xf numFmtId="164" fontId="6" fillId="10" borderId="51" xfId="0" applyNumberFormat="1"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49" fontId="5" fillId="7" borderId="44"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164" fontId="5" fillId="9" borderId="39" xfId="0" applyNumberFormat="1" applyFont="1" applyFill="1" applyBorder="1" applyAlignment="1">
      <alignment horizontal="center" vertical="top"/>
    </xf>
    <xf numFmtId="0" fontId="19" fillId="0" borderId="6" xfId="0" applyFont="1" applyFill="1" applyBorder="1" applyAlignment="1">
      <alignment vertical="top"/>
    </xf>
    <xf numFmtId="1" fontId="6" fillId="0" borderId="30" xfId="0" applyNumberFormat="1" applyFont="1" applyFill="1" applyBorder="1" applyAlignment="1">
      <alignment horizontal="center" vertical="top"/>
    </xf>
    <xf numFmtId="49" fontId="5" fillId="8" borderId="35"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49" fontId="2" fillId="0" borderId="67" xfId="0" applyNumberFormat="1" applyFont="1" applyFill="1" applyBorder="1" applyAlignment="1">
      <alignment horizontal="center" vertical="top"/>
    </xf>
    <xf numFmtId="0" fontId="2" fillId="10" borderId="5" xfId="0" applyFont="1" applyFill="1" applyBorder="1" applyAlignment="1">
      <alignment horizontal="center" vertical="top"/>
    </xf>
    <xf numFmtId="164" fontId="6" fillId="10" borderId="76" xfId="0" applyNumberFormat="1" applyFont="1" applyFill="1" applyBorder="1" applyAlignment="1">
      <alignment horizontal="center" vertical="top"/>
    </xf>
    <xf numFmtId="164" fontId="6" fillId="10" borderId="52" xfId="0" applyNumberFormat="1" applyFont="1" applyFill="1" applyBorder="1" applyAlignment="1">
      <alignment horizontal="center" vertical="top"/>
    </xf>
    <xf numFmtId="0" fontId="4" fillId="0" borderId="5" xfId="0" applyFont="1" applyFill="1" applyBorder="1" applyAlignment="1">
      <alignment horizontal="left" vertical="top" wrapText="1"/>
    </xf>
    <xf numFmtId="9" fontId="6" fillId="0" borderId="52" xfId="0" applyNumberFormat="1" applyFont="1" applyFill="1" applyBorder="1" applyAlignment="1">
      <alignment horizontal="center" vertical="top"/>
    </xf>
    <xf numFmtId="9" fontId="6" fillId="0" borderId="17" xfId="0" applyNumberFormat="1" applyFont="1" applyFill="1" applyBorder="1" applyAlignment="1">
      <alignment horizontal="center" vertical="top"/>
    </xf>
    <xf numFmtId="9" fontId="6" fillId="0" borderId="46"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10" borderId="55" xfId="0" applyFont="1" applyFill="1" applyBorder="1" applyAlignment="1">
      <alignment horizontal="center" vertical="top"/>
    </xf>
    <xf numFmtId="164" fontId="6" fillId="10" borderId="37" xfId="0" applyNumberFormat="1" applyFont="1" applyFill="1" applyBorder="1" applyAlignment="1">
      <alignment horizontal="center" vertical="top"/>
    </xf>
    <xf numFmtId="164" fontId="6" fillId="10" borderId="68" xfId="0" applyNumberFormat="1" applyFont="1" applyFill="1" applyBorder="1" applyAlignment="1">
      <alignment horizontal="center" vertical="top"/>
    </xf>
    <xf numFmtId="0" fontId="4" fillId="0" borderId="55" xfId="0" applyFont="1" applyFill="1" applyBorder="1" applyAlignment="1">
      <alignment horizontal="left" vertical="top" wrapText="1"/>
    </xf>
    <xf numFmtId="9" fontId="6" fillId="0" borderId="68" xfId="0" applyNumberFormat="1" applyFont="1" applyFill="1" applyBorder="1" applyAlignment="1">
      <alignment horizontal="center" vertical="top"/>
    </xf>
    <xf numFmtId="9" fontId="6" fillId="0" borderId="58" xfId="0" applyNumberFormat="1" applyFont="1" applyFill="1" applyBorder="1" applyAlignment="1">
      <alignment horizontal="center" vertical="top"/>
    </xf>
    <xf numFmtId="9" fontId="6" fillId="0" borderId="64" xfId="0" applyNumberFormat="1" applyFont="1" applyFill="1" applyBorder="1" applyAlignment="1">
      <alignment horizontal="center" vertical="top"/>
    </xf>
    <xf numFmtId="164" fontId="6" fillId="10" borderId="78" xfId="0" applyNumberFormat="1" applyFont="1" applyFill="1" applyBorder="1" applyAlignment="1">
      <alignment horizontal="center" vertical="top"/>
    </xf>
    <xf numFmtId="0" fontId="4" fillId="0" borderId="51" xfId="0" applyFont="1" applyFill="1" applyBorder="1" applyAlignment="1">
      <alignment horizontal="left" vertical="top" wrapText="1"/>
    </xf>
    <xf numFmtId="9" fontId="6" fillId="0" borderId="54" xfId="0" applyNumberFormat="1" applyFont="1" applyFill="1" applyBorder="1" applyAlignment="1">
      <alignment horizontal="center" vertical="top"/>
    </xf>
    <xf numFmtId="9" fontId="6" fillId="0" borderId="62" xfId="0" applyNumberFormat="1" applyFont="1" applyFill="1" applyBorder="1" applyAlignment="1">
      <alignment horizontal="center" vertical="top"/>
    </xf>
    <xf numFmtId="9" fontId="6" fillId="0" borderId="69"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49" fontId="2" fillId="0" borderId="43" xfId="0" applyNumberFormat="1" applyFont="1" applyFill="1" applyBorder="1" applyAlignment="1">
      <alignment horizontal="center" vertical="top"/>
    </xf>
    <xf numFmtId="0" fontId="2" fillId="9" borderId="42" xfId="0" applyFont="1" applyFill="1" applyBorder="1" applyAlignment="1">
      <alignment horizontal="center" vertical="top"/>
    </xf>
    <xf numFmtId="0" fontId="4" fillId="0" borderId="42" xfId="0" applyFont="1" applyFill="1" applyBorder="1" applyAlignment="1">
      <alignment horizontal="left" vertical="top" wrapText="1"/>
    </xf>
    <xf numFmtId="9" fontId="6" fillId="0" borderId="43" xfId="0" applyNumberFormat="1" applyFont="1" applyFill="1" applyBorder="1" applyAlignment="1">
      <alignment horizontal="center" vertical="top"/>
    </xf>
    <xf numFmtId="9" fontId="4" fillId="11" borderId="59" xfId="0" applyNumberFormat="1" applyFont="1" applyFill="1" applyBorder="1" applyAlignment="1">
      <alignment vertical="top"/>
    </xf>
    <xf numFmtId="9" fontId="4" fillId="11" borderId="7" xfId="0" applyNumberFormat="1" applyFont="1" applyFill="1" applyBorder="1" applyAlignment="1">
      <alignment vertical="top"/>
    </xf>
    <xf numFmtId="9" fontId="4" fillId="11" borderId="20" xfId="0" applyNumberFormat="1" applyFont="1" applyFill="1" applyBorder="1" applyAlignment="1">
      <alignment vertical="top"/>
    </xf>
    <xf numFmtId="9" fontId="4" fillId="11" borderId="68" xfId="0" applyNumberFormat="1" applyFont="1" applyFill="1" applyBorder="1" applyAlignment="1">
      <alignment vertical="top"/>
    </xf>
    <xf numFmtId="9" fontId="4" fillId="11" borderId="38" xfId="0" applyNumberFormat="1" applyFont="1" applyFill="1" applyBorder="1" applyAlignment="1">
      <alignment vertical="top"/>
    </xf>
    <xf numFmtId="9" fontId="4" fillId="11" borderId="74" xfId="0" applyNumberFormat="1" applyFont="1" applyFill="1" applyBorder="1" applyAlignment="1">
      <alignment vertical="top"/>
    </xf>
    <xf numFmtId="164" fontId="6" fillId="10" borderId="8" xfId="0" applyNumberFormat="1" applyFont="1" applyFill="1" applyBorder="1" applyAlignment="1">
      <alignment horizontal="center" vertical="top"/>
    </xf>
    <xf numFmtId="0" fontId="15" fillId="0" borderId="18" xfId="0" applyFont="1" applyFill="1" applyBorder="1" applyAlignment="1">
      <alignment horizontal="center" vertical="top"/>
    </xf>
    <xf numFmtId="9" fontId="4" fillId="11" borderId="54" xfId="0" applyNumberFormat="1" applyFont="1" applyFill="1" applyBorder="1" applyAlignment="1">
      <alignment vertical="top"/>
    </xf>
    <xf numFmtId="9" fontId="4" fillId="11" borderId="70" xfId="0" applyNumberFormat="1" applyFont="1" applyFill="1" applyBorder="1" applyAlignment="1">
      <alignment vertical="top"/>
    </xf>
    <xf numFmtId="9" fontId="4" fillId="11" borderId="56" xfId="0" applyNumberFormat="1" applyFont="1" applyFill="1" applyBorder="1" applyAlignment="1">
      <alignment vertical="top"/>
    </xf>
    <xf numFmtId="0" fontId="4" fillId="11" borderId="51" xfId="0" applyFont="1" applyFill="1" applyBorder="1" applyAlignment="1">
      <alignment vertical="top" wrapText="1"/>
    </xf>
    <xf numFmtId="0" fontId="10" fillId="0" borderId="51" xfId="0" applyFont="1" applyBorder="1" applyAlignment="1">
      <alignment wrapText="1"/>
    </xf>
    <xf numFmtId="0" fontId="10" fillId="0" borderId="51" xfId="0" applyFont="1" applyFill="1" applyBorder="1" applyAlignment="1">
      <alignment vertical="top" wrapText="1"/>
    </xf>
    <xf numFmtId="0" fontId="10" fillId="0" borderId="57" xfId="0" applyFont="1" applyBorder="1" applyAlignment="1">
      <alignment vertical="center" wrapText="1"/>
    </xf>
    <xf numFmtId="0" fontId="10" fillId="11" borderId="57" xfId="0" applyFont="1" applyFill="1" applyBorder="1" applyAlignment="1">
      <alignment vertical="center" wrapText="1"/>
    </xf>
    <xf numFmtId="9" fontId="10" fillId="11" borderId="54" xfId="0" applyNumberFormat="1" applyFont="1" applyFill="1" applyBorder="1" applyAlignment="1">
      <alignment horizontal="center" vertical="top"/>
    </xf>
    <xf numFmtId="9" fontId="10" fillId="11" borderId="70" xfId="0" applyNumberFormat="1" applyFont="1" applyFill="1" applyBorder="1" applyAlignment="1">
      <alignment horizontal="center" vertical="top"/>
    </xf>
    <xf numFmtId="9" fontId="10" fillId="11" borderId="56" xfId="0" applyNumberFormat="1" applyFont="1" applyFill="1" applyBorder="1" applyAlignment="1">
      <alignment horizontal="center" vertical="top"/>
    </xf>
    <xf numFmtId="0" fontId="10" fillId="0" borderId="51" xfId="0" applyFont="1" applyFill="1" applyBorder="1" applyAlignment="1">
      <alignment horizontal="left" vertical="top" wrapText="1"/>
    </xf>
    <xf numFmtId="9" fontId="10" fillId="0" borderId="54" xfId="0" applyNumberFormat="1" applyFont="1" applyFill="1" applyBorder="1" applyAlignment="1">
      <alignment horizontal="center" vertical="top"/>
    </xf>
    <xf numFmtId="9" fontId="10" fillId="0" borderId="70" xfId="0" applyNumberFormat="1" applyFont="1" applyFill="1" applyBorder="1" applyAlignment="1">
      <alignment horizontal="center" vertical="top"/>
    </xf>
    <xf numFmtId="9" fontId="10" fillId="0" borderId="56" xfId="0" applyNumberFormat="1" applyFont="1" applyFill="1" applyBorder="1" applyAlignment="1">
      <alignment horizontal="center" vertical="top"/>
    </xf>
    <xf numFmtId="9" fontId="6" fillId="0" borderId="70" xfId="0" applyNumberFormat="1" applyFont="1" applyFill="1" applyBorder="1" applyAlignment="1">
      <alignment horizontal="center" vertical="top"/>
    </xf>
    <xf numFmtId="9" fontId="4" fillId="0" borderId="54" xfId="0" applyNumberFormat="1" applyFont="1" applyFill="1" applyBorder="1" applyAlignment="1">
      <alignment horizontal="center" vertical="top"/>
    </xf>
    <xf numFmtId="9" fontId="4" fillId="0" borderId="70" xfId="0" applyNumberFormat="1" applyFont="1" applyFill="1" applyBorder="1" applyAlignment="1">
      <alignment horizontal="center" vertical="top"/>
    </xf>
    <xf numFmtId="9" fontId="4" fillId="0" borderId="56" xfId="0" applyNumberFormat="1" applyFont="1" applyFill="1" applyBorder="1" applyAlignment="1">
      <alignment horizontal="center" vertical="top"/>
    </xf>
    <xf numFmtId="164" fontId="5" fillId="9" borderId="63" xfId="0" applyNumberFormat="1" applyFont="1" applyFill="1" applyBorder="1" applyAlignment="1">
      <alignment horizontal="center" vertical="top"/>
    </xf>
    <xf numFmtId="0" fontId="15" fillId="0" borderId="42" xfId="0" applyFont="1" applyFill="1" applyBorder="1" applyAlignment="1">
      <alignment horizontal="left"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164" fontId="6" fillId="0" borderId="70" xfId="0" applyNumberFormat="1" applyFont="1" applyFill="1" applyBorder="1" applyAlignment="1">
      <alignment horizontal="center" vertical="top"/>
    </xf>
    <xf numFmtId="164" fontId="6" fillId="0" borderId="7" xfId="0" applyNumberFormat="1" applyFont="1" applyFill="1" applyBorder="1" applyAlignment="1">
      <alignment horizontal="center" vertical="top"/>
    </xf>
    <xf numFmtId="0" fontId="2" fillId="0" borderId="54" xfId="0" applyFont="1" applyFill="1" applyBorder="1" applyAlignment="1">
      <alignment vertical="top"/>
    </xf>
    <xf numFmtId="0" fontId="2" fillId="0" borderId="6" xfId="0" applyFont="1" applyFill="1" applyBorder="1" applyAlignment="1">
      <alignment vertical="top"/>
    </xf>
    <xf numFmtId="0" fontId="2" fillId="0" borderId="67" xfId="0" applyFont="1" applyFill="1" applyBorder="1" applyAlignment="1">
      <alignment vertical="top"/>
    </xf>
    <xf numFmtId="0" fontId="24" fillId="0" borderId="46" xfId="0" applyFont="1" applyFill="1" applyBorder="1" applyAlignment="1">
      <alignment horizontal="center" vertical="top"/>
    </xf>
    <xf numFmtId="164" fontId="24" fillId="0" borderId="15" xfId="0" applyNumberFormat="1" applyFont="1" applyFill="1" applyBorder="1" applyAlignment="1">
      <alignment horizontal="center" vertical="top"/>
    </xf>
    <xf numFmtId="164" fontId="24" fillId="0" borderId="14" xfId="0" applyNumberFormat="1" applyFont="1" applyFill="1" applyBorder="1" applyAlignment="1">
      <alignment horizontal="center" vertical="top"/>
    </xf>
    <xf numFmtId="164" fontId="35" fillId="0" borderId="76" xfId="0" applyNumberFormat="1" applyFont="1" applyFill="1" applyBorder="1" applyAlignment="1">
      <alignment horizontal="center" vertical="top"/>
    </xf>
    <xf numFmtId="164" fontId="24" fillId="0" borderId="16" xfId="0" applyNumberFormat="1" applyFont="1" applyFill="1" applyBorder="1" applyAlignment="1">
      <alignment horizontal="center" vertical="top"/>
    </xf>
    <xf numFmtId="164" fontId="24" fillId="10" borderId="17" xfId="0" applyNumberFormat="1" applyFont="1" applyFill="1" applyBorder="1" applyAlignment="1">
      <alignment horizontal="center" vertical="top"/>
    </xf>
    <xf numFmtId="164" fontId="24" fillId="0" borderId="5" xfId="0" applyNumberFormat="1" applyFont="1" applyFill="1" applyBorder="1" applyAlignment="1">
      <alignment horizontal="center" vertical="top"/>
    </xf>
    <xf numFmtId="0" fontId="10" fillId="0" borderId="52" xfId="0" applyFont="1" applyFill="1" applyBorder="1" applyAlignment="1">
      <alignment horizontal="left" vertical="top"/>
    </xf>
    <xf numFmtId="9" fontId="6" fillId="0" borderId="34" xfId="0" applyNumberFormat="1" applyFont="1" applyFill="1" applyBorder="1" applyAlignment="1">
      <alignment horizontal="center" vertical="top"/>
    </xf>
    <xf numFmtId="0" fontId="24" fillId="0" borderId="51" xfId="0" applyFont="1" applyFill="1" applyBorder="1" applyAlignment="1">
      <alignment horizontal="center" vertical="top"/>
    </xf>
    <xf numFmtId="164" fontId="24" fillId="0" borderId="61" xfId="0" applyNumberFormat="1" applyFont="1" applyFill="1" applyBorder="1" applyAlignment="1">
      <alignment horizontal="center" vertical="top"/>
    </xf>
    <xf numFmtId="164" fontId="24" fillId="0" borderId="57" xfId="0" applyNumberFormat="1" applyFont="1" applyFill="1" applyBorder="1" applyAlignment="1">
      <alignment horizontal="center" vertical="top"/>
    </xf>
    <xf numFmtId="164" fontId="35" fillId="0" borderId="78" xfId="0" applyNumberFormat="1" applyFont="1" applyFill="1" applyBorder="1" applyAlignment="1">
      <alignment horizontal="center" vertical="top"/>
    </xf>
    <xf numFmtId="164" fontId="24" fillId="0" borderId="56" xfId="0" applyNumberFormat="1" applyFont="1" applyFill="1" applyBorder="1" applyAlignment="1">
      <alignment horizontal="center" vertical="top"/>
    </xf>
    <xf numFmtId="164" fontId="24" fillId="0" borderId="51" xfId="0" applyNumberFormat="1" applyFont="1" applyFill="1" applyBorder="1" applyAlignment="1">
      <alignment horizontal="center" vertical="top"/>
    </xf>
    <xf numFmtId="0" fontId="6" fillId="0" borderId="0" xfId="0" applyNumberFormat="1" applyFont="1" applyFill="1" applyBorder="1" applyAlignment="1">
      <alignment horizontal="center" vertical="top"/>
    </xf>
    <xf numFmtId="0" fontId="36" fillId="9" borderId="48" xfId="0" applyFont="1" applyFill="1" applyBorder="1" applyAlignment="1">
      <alignment horizontal="center" vertical="top"/>
    </xf>
    <xf numFmtId="164" fontId="35" fillId="9" borderId="13" xfId="0" applyNumberFormat="1" applyFont="1" applyFill="1" applyBorder="1" applyAlignment="1">
      <alignment horizontal="center" vertical="top"/>
    </xf>
    <xf numFmtId="164" fontId="35" fillId="9" borderId="1" xfId="0" applyNumberFormat="1" applyFont="1" applyFill="1" applyBorder="1" applyAlignment="1">
      <alignment horizontal="center" vertical="top"/>
    </xf>
    <xf numFmtId="164" fontId="35" fillId="9" borderId="29" xfId="0" applyNumberFormat="1" applyFont="1" applyFill="1" applyBorder="1" applyAlignment="1">
      <alignment horizontal="center" vertical="top"/>
    </xf>
    <xf numFmtId="164" fontId="35" fillId="9" borderId="2" xfId="0" applyNumberFormat="1" applyFont="1" applyFill="1" applyBorder="1" applyAlignment="1">
      <alignment horizontal="center" vertical="top"/>
    </xf>
    <xf numFmtId="164" fontId="35" fillId="9" borderId="21" xfId="0" applyNumberFormat="1" applyFont="1" applyFill="1" applyBorder="1" applyAlignment="1">
      <alignment horizontal="center" vertical="top"/>
    </xf>
    <xf numFmtId="164" fontId="35" fillId="9" borderId="12" xfId="0" applyNumberFormat="1" applyFont="1" applyFill="1" applyBorder="1" applyAlignment="1">
      <alignment horizontal="center" vertical="top"/>
    </xf>
    <xf numFmtId="0" fontId="2" fillId="0" borderId="42" xfId="0" applyFont="1" applyFill="1" applyBorder="1" applyAlignment="1">
      <alignment vertical="top"/>
    </xf>
    <xf numFmtId="0" fontId="19" fillId="0" borderId="0" xfId="0" applyFont="1" applyFill="1" applyBorder="1" applyAlignment="1">
      <alignment vertical="top"/>
    </xf>
    <xf numFmtId="0" fontId="6" fillId="0" borderId="14" xfId="0" applyNumberFormat="1" applyFont="1" applyFill="1" applyBorder="1" applyAlignment="1">
      <alignment horizontal="center" vertical="top"/>
    </xf>
    <xf numFmtId="49" fontId="2" fillId="10" borderId="18" xfId="0" applyNumberFormat="1" applyFont="1" applyFill="1" applyBorder="1" applyAlignment="1">
      <alignment horizontal="center" vertical="top"/>
    </xf>
    <xf numFmtId="0" fontId="24" fillId="10" borderId="5" xfId="0" applyFont="1" applyFill="1" applyBorder="1" applyAlignment="1">
      <alignment horizontal="center" vertical="top"/>
    </xf>
    <xf numFmtId="164" fontId="5" fillId="10" borderId="15" xfId="0" applyNumberFormat="1" applyFont="1" applyFill="1" applyBorder="1" applyAlignment="1">
      <alignment horizontal="center" vertical="top"/>
    </xf>
    <xf numFmtId="164" fontId="5" fillId="10" borderId="14" xfId="0" applyNumberFormat="1" applyFont="1" applyFill="1" applyBorder="1" applyAlignment="1">
      <alignment horizontal="center" vertical="top"/>
    </xf>
    <xf numFmtId="164" fontId="5" fillId="10" borderId="16" xfId="0" applyNumberFormat="1" applyFont="1" applyFill="1" applyBorder="1" applyAlignment="1">
      <alignment horizontal="center" vertical="top"/>
    </xf>
    <xf numFmtId="164" fontId="5" fillId="10" borderId="5" xfId="0" applyNumberFormat="1"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5" fillId="0" borderId="51" xfId="0" applyFont="1" applyFill="1" applyBorder="1" applyAlignment="1">
      <alignment horizontal="center" vertical="top"/>
    </xf>
    <xf numFmtId="164" fontId="5" fillId="10" borderId="61" xfId="0" applyNumberFormat="1" applyFont="1" applyFill="1" applyBorder="1" applyAlignment="1">
      <alignment horizontal="center" vertical="top"/>
    </xf>
    <xf numFmtId="164" fontId="5" fillId="10" borderId="57" xfId="0" applyNumberFormat="1" applyFont="1" applyFill="1" applyBorder="1" applyAlignment="1">
      <alignment horizontal="center" vertical="top"/>
    </xf>
    <xf numFmtId="164" fontId="5" fillId="10" borderId="56" xfId="0" applyNumberFormat="1" applyFont="1" applyFill="1" applyBorder="1" applyAlignment="1">
      <alignment horizontal="center" vertical="top"/>
    </xf>
    <xf numFmtId="164" fontId="5" fillId="10" borderId="62" xfId="0" applyNumberFormat="1" applyFont="1" applyFill="1" applyBorder="1" applyAlignment="1">
      <alignment horizontal="center" vertical="top"/>
    </xf>
    <xf numFmtId="164" fontId="5" fillId="10" borderId="51" xfId="0" applyNumberFormat="1" applyFont="1" applyFill="1" applyBorder="1" applyAlignment="1">
      <alignment horizontal="center" vertical="top"/>
    </xf>
    <xf numFmtId="0" fontId="36" fillId="12" borderId="12" xfId="0" applyFont="1" applyFill="1" applyBorder="1" applyAlignment="1">
      <alignment horizontal="center" vertical="top"/>
    </xf>
    <xf numFmtId="164" fontId="5" fillId="12" borderId="13" xfId="0" applyNumberFormat="1" applyFont="1" applyFill="1" applyBorder="1" applyAlignment="1">
      <alignment horizontal="center" vertical="top"/>
    </xf>
    <xf numFmtId="0" fontId="4" fillId="0" borderId="62" xfId="0" applyFont="1" applyFill="1" applyBorder="1" applyAlignment="1">
      <alignment horizontal="left" vertical="top"/>
    </xf>
    <xf numFmtId="0" fontId="4" fillId="0" borderId="28" xfId="0" applyFont="1" applyFill="1" applyBorder="1" applyAlignment="1">
      <alignment horizontal="left" vertical="top"/>
    </xf>
    <xf numFmtId="1" fontId="6" fillId="0" borderId="19" xfId="0" applyNumberFormat="1" applyFont="1" applyFill="1" applyBorder="1" applyAlignment="1">
      <alignment horizontal="center" vertical="top"/>
    </xf>
    <xf numFmtId="0" fontId="4" fillId="0" borderId="41" xfId="0" applyFont="1" applyFill="1" applyBorder="1" applyAlignment="1">
      <alignment horizontal="left" vertical="top"/>
    </xf>
    <xf numFmtId="0" fontId="4" fillId="0" borderId="65" xfId="0" applyFont="1" applyFill="1" applyBorder="1" applyAlignment="1">
      <alignment horizontal="left" vertical="top"/>
    </xf>
    <xf numFmtId="164" fontId="5" fillId="8" borderId="3" xfId="0" applyNumberFormat="1" applyFont="1" applyFill="1" applyBorder="1" applyAlignment="1">
      <alignment horizontal="center" vertical="top"/>
    </xf>
    <xf numFmtId="164" fontId="18" fillId="8" borderId="3" xfId="0" applyNumberFormat="1" applyFont="1" applyFill="1" applyBorder="1" applyAlignment="1">
      <alignment horizontal="center" vertical="top"/>
    </xf>
    <xf numFmtId="0" fontId="2" fillId="8" borderId="24" xfId="0" applyFont="1" applyFill="1" applyBorder="1" applyAlignment="1">
      <alignment vertical="top"/>
    </xf>
    <xf numFmtId="164" fontId="18" fillId="7" borderId="3" xfId="0" applyNumberFormat="1" applyFont="1" applyFill="1" applyBorder="1" applyAlignment="1">
      <alignment horizontal="center" vertical="top"/>
    </xf>
    <xf numFmtId="0" fontId="6" fillId="0" borderId="0" xfId="0" applyFont="1" applyFill="1" applyBorder="1" applyAlignment="1">
      <alignment vertical="top"/>
    </xf>
    <xf numFmtId="49" fontId="5" fillId="13" borderId="3" xfId="0" applyNumberFormat="1" applyFont="1" applyFill="1" applyBorder="1" applyAlignment="1">
      <alignment horizontal="center" vertical="top"/>
    </xf>
    <xf numFmtId="164" fontId="5" fillId="13" borderId="29" xfId="0" applyNumberFormat="1" applyFont="1" applyFill="1" applyBorder="1" applyAlignment="1">
      <alignment horizontal="center" vertical="top"/>
    </xf>
    <xf numFmtId="164" fontId="18" fillId="13" borderId="29" xfId="0" applyNumberFormat="1" applyFont="1" applyFill="1" applyBorder="1" applyAlignment="1">
      <alignment horizontal="center" vertical="top"/>
    </xf>
    <xf numFmtId="164" fontId="2" fillId="0" borderId="0" xfId="0" applyNumberFormat="1" applyFont="1" applyFill="1" applyBorder="1" applyAlignment="1">
      <alignment vertical="top"/>
    </xf>
    <xf numFmtId="0" fontId="2" fillId="0" borderId="0" xfId="0" applyFont="1" applyFill="1" applyBorder="1" applyAlignment="1">
      <alignment vertical="top" wrapText="1"/>
    </xf>
    <xf numFmtId="49" fontId="2" fillId="0" borderId="52" xfId="0" applyNumberFormat="1" applyFont="1" applyBorder="1" applyAlignment="1">
      <alignment horizontal="center" vertical="top"/>
    </xf>
    <xf numFmtId="0" fontId="4" fillId="0" borderId="31" xfId="0" applyFont="1" applyFill="1" applyBorder="1" applyAlignment="1">
      <alignment vertical="top" wrapText="1"/>
    </xf>
    <xf numFmtId="0" fontId="2" fillId="0" borderId="0" xfId="0" applyNumberFormat="1" applyFont="1" applyAlignment="1">
      <alignment vertical="top"/>
    </xf>
    <xf numFmtId="0" fontId="2" fillId="0" borderId="0" xfId="0" applyFont="1" applyAlignment="1">
      <alignment horizontal="center" vertical="top"/>
    </xf>
    <xf numFmtId="0" fontId="4" fillId="0" borderId="0" xfId="0" applyFont="1" applyAlignment="1">
      <alignment vertical="top"/>
    </xf>
    <xf numFmtId="0" fontId="3" fillId="0" borderId="0" xfId="0" applyFont="1" applyAlignment="1">
      <alignment vertical="top"/>
    </xf>
    <xf numFmtId="0" fontId="3" fillId="0" borderId="0" xfId="0" applyNumberFormat="1" applyFont="1" applyAlignment="1">
      <alignment vertical="top"/>
    </xf>
    <xf numFmtId="0" fontId="3" fillId="0" borderId="0" xfId="0" applyFont="1" applyAlignment="1">
      <alignment horizontal="center" vertical="top"/>
    </xf>
    <xf numFmtId="0" fontId="11" fillId="0" borderId="0" xfId="0" applyFont="1" applyAlignment="1">
      <alignment horizontal="left" vertical="top" wrapText="1"/>
    </xf>
    <xf numFmtId="0" fontId="39" fillId="0" borderId="0" xfId="0" applyFont="1" applyAlignment="1">
      <alignment vertical="top"/>
    </xf>
    <xf numFmtId="0" fontId="3" fillId="0" borderId="0" xfId="0" applyFont="1" applyBorder="1" applyAlignment="1">
      <alignment vertical="top"/>
    </xf>
    <xf numFmtId="0" fontId="4" fillId="0" borderId="0" xfId="0" applyFont="1" applyBorder="1" applyAlignment="1">
      <alignment vertical="top"/>
    </xf>
    <xf numFmtId="0" fontId="4" fillId="0" borderId="1" xfId="0" applyFont="1" applyBorder="1" applyAlignment="1">
      <alignment horizontal="center" vertical="center" textRotation="90" wrapText="1"/>
    </xf>
    <xf numFmtId="0" fontId="4" fillId="0" borderId="1" xfId="0" applyFont="1" applyFill="1" applyBorder="1" applyAlignment="1">
      <alignment horizontal="center" vertical="center" textRotation="90" wrapText="1"/>
    </xf>
    <xf numFmtId="0" fontId="4" fillId="0" borderId="1" xfId="0" applyFont="1" applyBorder="1" applyAlignment="1">
      <alignment horizontal="center" vertical="center" textRotation="90"/>
    </xf>
    <xf numFmtId="0" fontId="4" fillId="0" borderId="2" xfId="0" applyFont="1" applyBorder="1" applyAlignment="1">
      <alignment horizontal="center" vertical="center" textRotation="90"/>
    </xf>
    <xf numFmtId="49" fontId="3" fillId="2" borderId="34"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3" fillId="3" borderId="35" xfId="0" applyNumberFormat="1" applyFont="1" applyFill="1" applyBorder="1" applyAlignment="1">
      <alignment horizontal="center" vertical="top"/>
    </xf>
    <xf numFmtId="0" fontId="3" fillId="0" borderId="22" xfId="0" applyFont="1" applyFill="1" applyBorder="1" applyAlignment="1">
      <alignment horizontal="left" vertical="top" wrapText="1"/>
    </xf>
    <xf numFmtId="49" fontId="6" fillId="0" borderId="25" xfId="0" applyNumberFormat="1" applyFont="1" applyBorder="1" applyAlignment="1">
      <alignment horizontal="center" vertical="top"/>
    </xf>
    <xf numFmtId="0" fontId="4" fillId="0" borderId="5" xfId="0" applyFont="1" applyFill="1" applyBorder="1" applyAlignment="1">
      <alignment vertical="top" wrapText="1"/>
    </xf>
    <xf numFmtId="164" fontId="4" fillId="0" borderId="5" xfId="0" applyNumberFormat="1" applyFont="1" applyFill="1" applyBorder="1" applyAlignment="1">
      <alignment wrapText="1"/>
    </xf>
    <xf numFmtId="164" fontId="40" fillId="0" borderId="5" xfId="0" applyNumberFormat="1" applyFont="1" applyFill="1" applyBorder="1" applyAlignment="1">
      <alignment horizontal="center" vertical="center" wrapText="1"/>
    </xf>
    <xf numFmtId="164" fontId="4" fillId="0" borderId="5" xfId="0" applyNumberFormat="1" applyFont="1" applyFill="1" applyBorder="1" applyAlignment="1">
      <alignment horizontal="center" vertical="center" wrapText="1"/>
    </xf>
    <xf numFmtId="164" fontId="4" fillId="0" borderId="5" xfId="0" applyNumberFormat="1" applyFont="1" applyFill="1" applyBorder="1" applyAlignment="1">
      <alignment vertical="center"/>
    </xf>
    <xf numFmtId="164" fontId="4" fillId="0" borderId="5" xfId="0" applyNumberFormat="1" applyFont="1" applyFill="1" applyBorder="1" applyAlignment="1">
      <alignment horizontal="center" vertical="center"/>
    </xf>
    <xf numFmtId="0" fontId="15" fillId="0" borderId="15" xfId="0" applyFont="1" applyBorder="1"/>
    <xf numFmtId="0" fontId="4" fillId="0" borderId="14" xfId="0" applyFont="1" applyFill="1" applyBorder="1" applyAlignment="1">
      <alignment horizontal="center" vertical="top" wrapText="1"/>
    </xf>
    <xf numFmtId="0" fontId="4" fillId="0" borderId="16" xfId="0" applyFont="1" applyFill="1" applyBorder="1" applyAlignment="1">
      <alignment horizontal="center" vertical="top" wrapText="1"/>
    </xf>
    <xf numFmtId="0" fontId="41" fillId="0" borderId="0" xfId="0" applyFont="1" applyFill="1" applyBorder="1" applyAlignment="1">
      <alignment vertical="top"/>
    </xf>
    <xf numFmtId="0" fontId="41" fillId="0" borderId="0" xfId="0" applyFont="1" applyBorder="1" applyAlignment="1">
      <alignment vertical="top"/>
    </xf>
    <xf numFmtId="0" fontId="41" fillId="0" borderId="0" xfId="0" applyFont="1" applyBorder="1" applyAlignment="1">
      <alignment horizontal="left" vertical="top"/>
    </xf>
    <xf numFmtId="49" fontId="3" fillId="2" borderId="6" xfId="0" applyNumberFormat="1" applyFont="1" applyFill="1" applyBorder="1" applyAlignment="1">
      <alignment horizontal="center" vertical="top"/>
    </xf>
    <xf numFmtId="0" fontId="4" fillId="0" borderId="55" xfId="0" applyFont="1" applyFill="1" applyBorder="1" applyAlignment="1">
      <alignment vertical="top" wrapText="1"/>
    </xf>
    <xf numFmtId="0" fontId="15" fillId="0" borderId="55" xfId="0" applyFont="1" applyBorder="1" applyAlignment="1">
      <alignment horizontal="center"/>
    </xf>
    <xf numFmtId="164" fontId="4" fillId="0" borderId="55" xfId="0" applyNumberFormat="1" applyFont="1" applyFill="1" applyBorder="1" applyAlignment="1">
      <alignment horizontal="center" vertical="center"/>
    </xf>
    <xf numFmtId="164" fontId="4" fillId="0" borderId="55" xfId="0" applyNumberFormat="1" applyFont="1" applyFill="1" applyBorder="1" applyAlignment="1">
      <alignment vertical="top"/>
    </xf>
    <xf numFmtId="0" fontId="10" fillId="0" borderId="78" xfId="0" applyFont="1" applyBorder="1" applyAlignment="1">
      <alignment wrapText="1"/>
    </xf>
    <xf numFmtId="0" fontId="6" fillId="0" borderId="57" xfId="0" applyFont="1" applyFill="1" applyBorder="1" applyAlignment="1">
      <alignment horizontal="center" vertical="top" wrapText="1"/>
    </xf>
    <xf numFmtId="0" fontId="6" fillId="0" borderId="56" xfId="0" applyFont="1" applyFill="1" applyBorder="1" applyAlignment="1">
      <alignment horizontal="center" vertical="top" wrapText="1"/>
    </xf>
    <xf numFmtId="164" fontId="4" fillId="0" borderId="18" xfId="0" applyNumberFormat="1" applyFont="1" applyFill="1" applyBorder="1" applyAlignment="1">
      <alignment horizontal="center" vertical="center"/>
    </xf>
    <xf numFmtId="0" fontId="0" fillId="0" borderId="18" xfId="0" applyBorder="1" applyAlignment="1">
      <alignment horizontal="center" vertical="center"/>
    </xf>
    <xf numFmtId="0" fontId="4" fillId="0" borderId="70" xfId="0" applyFont="1" applyBorder="1" applyAlignment="1">
      <alignment vertical="top"/>
    </xf>
    <xf numFmtId="0" fontId="10" fillId="0" borderId="0" xfId="0" applyFont="1" applyBorder="1"/>
    <xf numFmtId="0" fontId="10" fillId="0" borderId="70" xfId="0" applyFont="1" applyBorder="1" applyAlignment="1">
      <alignment vertical="top" wrapText="1"/>
    </xf>
    <xf numFmtId="0" fontId="10" fillId="0" borderId="78" xfId="0" applyFont="1" applyBorder="1" applyAlignment="1">
      <alignment horizontal="left" vertical="top" wrapText="1"/>
    </xf>
    <xf numFmtId="0" fontId="10" fillId="0" borderId="78" xfId="0" applyFont="1" applyBorder="1" applyAlignment="1">
      <alignment vertical="top" wrapText="1"/>
    </xf>
    <xf numFmtId="49" fontId="3" fillId="2" borderId="39" xfId="0" applyNumberFormat="1" applyFont="1" applyFill="1" applyBorder="1" applyAlignment="1">
      <alignment horizontal="center" vertical="top"/>
    </xf>
    <xf numFmtId="0" fontId="4" fillId="0" borderId="63" xfId="0" applyFont="1" applyFill="1" applyBorder="1" applyAlignment="1">
      <alignment horizontal="center" vertical="top" wrapText="1"/>
    </xf>
    <xf numFmtId="49" fontId="2" fillId="0" borderId="32" xfId="0" applyNumberFormat="1" applyFont="1" applyBorder="1" applyAlignment="1">
      <alignment horizontal="center" vertical="top"/>
    </xf>
    <xf numFmtId="164" fontId="3" fillId="5" borderId="49" xfId="0" applyNumberFormat="1" applyFont="1" applyFill="1" applyBorder="1" applyAlignment="1">
      <alignment horizontal="center" vertical="center"/>
    </xf>
    <xf numFmtId="164" fontId="3" fillId="5" borderId="49" xfId="0" applyNumberFormat="1" applyFont="1" applyFill="1" applyBorder="1" applyAlignment="1">
      <alignment horizontal="center" vertical="center" wrapText="1"/>
    </xf>
    <xf numFmtId="0" fontId="4" fillId="0" borderId="33" xfId="0" applyFont="1" applyBorder="1" applyAlignment="1">
      <alignment vertical="top" wrapText="1"/>
    </xf>
    <xf numFmtId="0" fontId="4" fillId="0" borderId="4" xfId="0" applyFont="1" applyBorder="1" applyAlignment="1">
      <alignment horizontal="center" vertical="top"/>
    </xf>
    <xf numFmtId="0" fontId="4" fillId="0" borderId="60" xfId="0" applyFont="1" applyFill="1" applyBorder="1" applyAlignment="1">
      <alignment horizontal="center" vertical="top" wrapText="1"/>
    </xf>
    <xf numFmtId="49" fontId="3" fillId="2" borderId="66" xfId="0" applyNumberFormat="1" applyFont="1" applyFill="1" applyBorder="1" applyAlignment="1">
      <alignment horizontal="center" vertical="top"/>
    </xf>
    <xf numFmtId="49" fontId="3" fillId="0" borderId="26" xfId="0" applyNumberFormat="1" applyFont="1" applyBorder="1" applyAlignment="1">
      <alignment vertical="top"/>
    </xf>
    <xf numFmtId="0" fontId="3" fillId="0" borderId="16" xfId="0" applyFont="1" applyFill="1" applyBorder="1" applyAlignment="1">
      <alignment horizontal="left" vertical="top" wrapText="1"/>
    </xf>
    <xf numFmtId="49" fontId="2" fillId="0" borderId="76" xfId="0" applyNumberFormat="1" applyFont="1" applyBorder="1" applyAlignment="1">
      <alignment horizontal="center" vertical="top"/>
    </xf>
    <xf numFmtId="0" fontId="4" fillId="0" borderId="5" xfId="3" applyFont="1" applyBorder="1" applyAlignment="1"/>
    <xf numFmtId="2" fontId="4" fillId="0" borderId="17" xfId="3" applyNumberFormat="1" applyFont="1" applyBorder="1" applyAlignment="1">
      <alignment horizontal="center"/>
    </xf>
    <xf numFmtId="164" fontId="4" fillId="0" borderId="5" xfId="3" applyNumberFormat="1" applyFont="1" applyBorder="1" applyAlignment="1"/>
    <xf numFmtId="0" fontId="4" fillId="0" borderId="17" xfId="3" applyFont="1" applyBorder="1" applyAlignment="1"/>
    <xf numFmtId="164" fontId="4" fillId="0" borderId="17" xfId="3" applyNumberFormat="1" applyFont="1" applyBorder="1" applyAlignment="1"/>
    <xf numFmtId="0" fontId="15" fillId="0" borderId="67" xfId="0" applyFont="1" applyBorder="1"/>
    <xf numFmtId="0" fontId="6" fillId="0" borderId="26" xfId="0" applyFont="1" applyBorder="1" applyAlignment="1">
      <alignment horizontal="center" vertical="top"/>
    </xf>
    <xf numFmtId="49" fontId="3" fillId="2" borderId="59" xfId="0"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49" fontId="3" fillId="0" borderId="19" xfId="0" applyNumberFormat="1" applyFont="1" applyBorder="1" applyAlignment="1">
      <alignment vertical="top"/>
    </xf>
    <xf numFmtId="0" fontId="4" fillId="0" borderId="56" xfId="0" applyFont="1" applyFill="1" applyBorder="1" applyAlignment="1">
      <alignment horizontal="left" vertical="top" wrapText="1"/>
    </xf>
    <xf numFmtId="0" fontId="4" fillId="0" borderId="18" xfId="3" applyFont="1" applyBorder="1" applyAlignment="1"/>
    <xf numFmtId="0" fontId="4" fillId="0" borderId="0" xfId="3" applyFont="1" applyBorder="1" applyAlignment="1">
      <alignment horizontal="center" vertical="top"/>
    </xf>
    <xf numFmtId="0" fontId="4" fillId="0" borderId="0" xfId="3" applyFont="1" applyBorder="1" applyAlignment="1"/>
    <xf numFmtId="0" fontId="6" fillId="0" borderId="57" xfId="0" applyFont="1" applyBorder="1" applyAlignment="1">
      <alignment horizontal="center" vertical="top"/>
    </xf>
    <xf numFmtId="0" fontId="6" fillId="0" borderId="11" xfId="0" applyFont="1" applyFill="1" applyBorder="1" applyAlignment="1">
      <alignment horizontal="center" vertical="top" wrapText="1"/>
    </xf>
    <xf numFmtId="0" fontId="6" fillId="0" borderId="70" xfId="0" applyFont="1" applyBorder="1" applyAlignment="1">
      <alignment horizontal="center" vertical="top"/>
    </xf>
    <xf numFmtId="0" fontId="2" fillId="0" borderId="56" xfId="0" applyFont="1" applyFill="1" applyBorder="1" applyAlignment="1">
      <alignment horizontal="center" vertical="top" wrapText="1"/>
    </xf>
    <xf numFmtId="0" fontId="4" fillId="0" borderId="0" xfId="0" applyFont="1" applyFill="1" applyBorder="1" applyAlignment="1">
      <alignment horizontal="center" vertical="top" wrapText="1"/>
    </xf>
    <xf numFmtId="49" fontId="3" fillId="0" borderId="36" xfId="0" applyNumberFormat="1" applyFont="1" applyBorder="1" applyAlignment="1">
      <alignment vertical="top"/>
    </xf>
    <xf numFmtId="0" fontId="10" fillId="0" borderId="47" xfId="0" applyFont="1" applyBorder="1" applyAlignment="1">
      <alignment wrapText="1"/>
    </xf>
    <xf numFmtId="0" fontId="6" fillId="0" borderId="9" xfId="0" applyFont="1" applyBorder="1" applyAlignment="1">
      <alignment horizontal="center" vertical="top"/>
    </xf>
    <xf numFmtId="0" fontId="10" fillId="0" borderId="11" xfId="0" applyFont="1" applyBorder="1"/>
    <xf numFmtId="0" fontId="10" fillId="0" borderId="0" xfId="0" applyFont="1"/>
    <xf numFmtId="49" fontId="3" fillId="0" borderId="1" xfId="0" applyNumberFormat="1" applyFont="1" applyBorder="1" applyAlignment="1">
      <alignment vertical="top"/>
    </xf>
    <xf numFmtId="0" fontId="4" fillId="0" borderId="2" xfId="0" applyFont="1" applyFill="1" applyBorder="1" applyAlignment="1">
      <alignment horizontal="center" vertical="top" wrapText="1"/>
    </xf>
    <xf numFmtId="49" fontId="4" fillId="0" borderId="79" xfId="0" applyNumberFormat="1" applyFont="1" applyBorder="1" applyAlignment="1">
      <alignment horizontal="center" vertical="top"/>
    </xf>
    <xf numFmtId="164" fontId="3" fillId="5" borderId="9" xfId="0" applyNumberFormat="1" applyFont="1" applyFill="1" applyBorder="1" applyAlignment="1">
      <alignment horizontal="center" vertical="center"/>
    </xf>
    <xf numFmtId="164" fontId="3" fillId="5" borderId="9" xfId="0" applyNumberFormat="1" applyFont="1" applyFill="1" applyBorder="1" applyAlignment="1">
      <alignment horizontal="center" vertical="center" wrapText="1"/>
    </xf>
    <xf numFmtId="0" fontId="10" fillId="0" borderId="9" xfId="0" applyFont="1" applyBorder="1" applyAlignment="1">
      <alignment vertical="top" wrapText="1"/>
    </xf>
    <xf numFmtId="0" fontId="4" fillId="0" borderId="9" xfId="0" applyFont="1" applyBorder="1" applyAlignment="1">
      <alignment horizontal="center" vertical="top"/>
    </xf>
    <xf numFmtId="0" fontId="4" fillId="0" borderId="9" xfId="0" applyFont="1" applyFill="1" applyBorder="1" applyAlignment="1">
      <alignment horizontal="center" vertical="top" wrapText="1"/>
    </xf>
    <xf numFmtId="0" fontId="11" fillId="0" borderId="16" xfId="0" applyFont="1" applyBorder="1" applyAlignment="1">
      <alignment wrapText="1"/>
    </xf>
    <xf numFmtId="49" fontId="6" fillId="0" borderId="14" xfId="0" applyNumberFormat="1" applyFont="1" applyBorder="1" applyAlignment="1">
      <alignment horizontal="center" vertical="top"/>
    </xf>
    <xf numFmtId="0" fontId="4" fillId="0" borderId="14" xfId="0" applyFont="1" applyFill="1" applyBorder="1" applyAlignment="1">
      <alignment horizontal="center" vertical="top"/>
    </xf>
    <xf numFmtId="164" fontId="4" fillId="0" borderId="14" xfId="0" applyNumberFormat="1" applyFont="1" applyFill="1" applyBorder="1" applyAlignment="1">
      <alignment horizontal="center" vertical="top"/>
    </xf>
    <xf numFmtId="164" fontId="3" fillId="0" borderId="14" xfId="0" applyNumberFormat="1" applyFont="1" applyFill="1" applyBorder="1" applyAlignment="1">
      <alignment horizontal="center" vertical="top"/>
    </xf>
    <xf numFmtId="164" fontId="4" fillId="0" borderId="25" xfId="0" applyNumberFormat="1" applyFont="1" applyFill="1" applyBorder="1" applyAlignment="1">
      <alignment horizontal="center" vertical="top"/>
    </xf>
    <xf numFmtId="0" fontId="0" fillId="0" borderId="15" xfId="0" applyBorder="1"/>
    <xf numFmtId="0" fontId="0" fillId="0" borderId="14" xfId="0" applyBorder="1"/>
    <xf numFmtId="0" fontId="0" fillId="0" borderId="16" xfId="0" applyBorder="1"/>
    <xf numFmtId="0" fontId="10" fillId="0" borderId="56" xfId="0" applyFont="1" applyBorder="1" applyAlignment="1">
      <alignment wrapText="1"/>
    </xf>
    <xf numFmtId="49" fontId="4" fillId="0" borderId="57" xfId="0" applyNumberFormat="1" applyFont="1" applyBorder="1" applyAlignment="1">
      <alignment horizontal="center" vertical="top"/>
    </xf>
    <xf numFmtId="0" fontId="4" fillId="0" borderId="57" xfId="0" applyFont="1" applyFill="1" applyBorder="1" applyAlignment="1">
      <alignment horizontal="center" vertical="top"/>
    </xf>
    <xf numFmtId="164" fontId="4" fillId="0" borderId="57" xfId="0" applyNumberFormat="1" applyFont="1" applyFill="1" applyBorder="1" applyAlignment="1">
      <alignment horizontal="center" vertical="top"/>
    </xf>
    <xf numFmtId="164" fontId="3" fillId="0" borderId="57" xfId="0" applyNumberFormat="1" applyFont="1" applyFill="1" applyBorder="1" applyAlignment="1">
      <alignment horizontal="center" vertical="top"/>
    </xf>
    <xf numFmtId="164" fontId="4" fillId="0" borderId="70" xfId="0" applyNumberFormat="1" applyFont="1" applyFill="1" applyBorder="1" applyAlignment="1">
      <alignment horizontal="center" vertical="top"/>
    </xf>
    <xf numFmtId="49" fontId="4" fillId="0" borderId="61" xfId="0" applyNumberFormat="1" applyFont="1" applyFill="1" applyBorder="1" applyAlignment="1">
      <alignment horizontal="left" vertical="top" wrapText="1"/>
    </xf>
    <xf numFmtId="49" fontId="6" fillId="0" borderId="57" xfId="0" applyNumberFormat="1" applyFont="1" applyFill="1" applyBorder="1" applyAlignment="1">
      <alignment horizontal="center" vertical="top"/>
    </xf>
    <xf numFmtId="49" fontId="6" fillId="0" borderId="56" xfId="0" applyNumberFormat="1" applyFont="1" applyFill="1" applyBorder="1" applyAlignment="1">
      <alignment horizontal="center" vertical="top"/>
    </xf>
    <xf numFmtId="0" fontId="10" fillId="0" borderId="61" xfId="0" applyFont="1" applyBorder="1" applyAlignment="1">
      <alignment wrapText="1"/>
    </xf>
    <xf numFmtId="0" fontId="10" fillId="0" borderId="61" xfId="0" applyFont="1" applyBorder="1" applyAlignment="1">
      <alignment vertical="center"/>
    </xf>
    <xf numFmtId="0" fontId="10" fillId="0" borderId="2" xfId="0" applyFont="1" applyBorder="1" applyAlignment="1">
      <alignment wrapText="1"/>
    </xf>
    <xf numFmtId="164" fontId="3" fillId="14" borderId="1" xfId="0" applyNumberFormat="1" applyFont="1" applyFill="1" applyBorder="1" applyAlignment="1">
      <alignment horizontal="center" vertical="top"/>
    </xf>
    <xf numFmtId="164" fontId="3" fillId="5" borderId="63" xfId="0" applyNumberFormat="1" applyFont="1" applyFill="1" applyBorder="1" applyAlignment="1">
      <alignment horizontal="center" vertical="top"/>
    </xf>
    <xf numFmtId="0" fontId="15" fillId="0" borderId="13" xfId="0" applyFont="1" applyBorder="1"/>
    <xf numFmtId="49" fontId="4" fillId="0" borderId="1" xfId="0" applyNumberFormat="1" applyFont="1" applyFill="1" applyBorder="1" applyAlignment="1">
      <alignment horizontal="center" vertical="top"/>
    </xf>
    <xf numFmtId="49" fontId="4" fillId="0" borderId="2" xfId="0" applyNumberFormat="1" applyFont="1" applyFill="1" applyBorder="1" applyAlignment="1">
      <alignment horizontal="center" vertical="top"/>
    </xf>
    <xf numFmtId="49" fontId="3" fillId="2" borderId="44"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164" fontId="3" fillId="5" borderId="36" xfId="0" applyNumberFormat="1" applyFont="1" applyFill="1" applyBorder="1" applyAlignment="1">
      <alignment horizontal="center" vertical="top"/>
    </xf>
    <xf numFmtId="0" fontId="4" fillId="3" borderId="36" xfId="0" applyFont="1" applyFill="1" applyBorder="1" applyAlignment="1">
      <alignment vertical="top" wrapText="1"/>
    </xf>
    <xf numFmtId="0" fontId="4" fillId="3" borderId="36" xfId="0" applyFont="1" applyFill="1" applyBorder="1" applyAlignment="1">
      <alignment horizontal="center" vertical="top" wrapText="1"/>
    </xf>
    <xf numFmtId="0" fontId="3" fillId="0" borderId="27" xfId="0" applyFont="1" applyFill="1" applyBorder="1" applyAlignment="1">
      <alignment vertical="top" wrapText="1"/>
    </xf>
    <xf numFmtId="49" fontId="2" fillId="0" borderId="46" xfId="0" applyNumberFormat="1" applyFont="1" applyBorder="1" applyAlignment="1">
      <alignment horizontal="center" vertical="top"/>
    </xf>
    <xf numFmtId="49" fontId="6" fillId="0" borderId="5" xfId="0" applyNumberFormat="1" applyFont="1" applyBorder="1" applyAlignment="1">
      <alignment horizontal="center" vertical="top"/>
    </xf>
    <xf numFmtId="0" fontId="4" fillId="0" borderId="5" xfId="0" applyFont="1" applyFill="1" applyBorder="1" applyAlignment="1">
      <alignment horizontal="center" vertical="top"/>
    </xf>
    <xf numFmtId="164" fontId="4" fillId="0" borderId="66" xfId="0" applyNumberFormat="1" applyFont="1" applyFill="1" applyBorder="1" applyAlignment="1">
      <alignment horizontal="center" vertical="top"/>
    </xf>
    <xf numFmtId="164" fontId="4" fillId="0" borderId="5" xfId="0" applyNumberFormat="1" applyFont="1" applyFill="1" applyBorder="1" applyAlignment="1">
      <alignment horizontal="center" vertical="top"/>
    </xf>
    <xf numFmtId="164" fontId="3" fillId="0" borderId="5" xfId="0" applyNumberFormat="1" applyFont="1" applyFill="1" applyBorder="1" applyAlignment="1">
      <alignment horizontal="center" vertical="top"/>
    </xf>
    <xf numFmtId="164" fontId="4" fillId="4" borderId="5" xfId="0" applyNumberFormat="1" applyFont="1" applyFill="1" applyBorder="1" applyAlignment="1">
      <alignment horizontal="center" vertical="top"/>
    </xf>
    <xf numFmtId="164" fontId="4" fillId="0" borderId="52" xfId="0" applyNumberFormat="1" applyFont="1" applyFill="1" applyBorder="1" applyAlignment="1">
      <alignment horizontal="center" vertical="top"/>
    </xf>
    <xf numFmtId="0" fontId="4" fillId="0" borderId="15" xfId="0" applyFont="1" applyBorder="1" applyAlignment="1">
      <alignment vertical="top" wrapText="1"/>
    </xf>
    <xf numFmtId="1" fontId="6" fillId="0" borderId="14" xfId="0" applyNumberFormat="1" applyFont="1" applyFill="1" applyBorder="1" applyAlignment="1">
      <alignment horizontal="center" vertical="top"/>
    </xf>
    <xf numFmtId="1" fontId="6" fillId="0" borderId="16" xfId="0" applyNumberFormat="1" applyFont="1" applyFill="1" applyBorder="1" applyAlignment="1">
      <alignment horizontal="center" vertical="top"/>
    </xf>
    <xf numFmtId="0" fontId="3" fillId="0" borderId="47" xfId="0" applyFont="1" applyFill="1" applyBorder="1" applyAlignment="1">
      <alignment vertical="top" wrapText="1"/>
    </xf>
    <xf numFmtId="49" fontId="2" fillId="0" borderId="47" xfId="0" applyNumberFormat="1" applyFont="1" applyBorder="1" applyAlignment="1">
      <alignment horizontal="center" vertical="top"/>
    </xf>
    <xf numFmtId="49" fontId="4" fillId="0" borderId="18" xfId="0" applyNumberFormat="1" applyFont="1" applyBorder="1" applyAlignment="1">
      <alignment horizontal="center" vertical="top"/>
    </xf>
    <xf numFmtId="0" fontId="4" fillId="0" borderId="18" xfId="0" applyFont="1" applyFill="1" applyBorder="1" applyAlignment="1">
      <alignment horizontal="center" vertical="top"/>
    </xf>
    <xf numFmtId="164" fontId="4" fillId="0" borderId="59" xfId="0" applyNumberFormat="1" applyFont="1" applyFill="1" applyBorder="1" applyAlignment="1">
      <alignment horizontal="center" vertical="top"/>
    </xf>
    <xf numFmtId="164" fontId="4" fillId="0" borderId="18" xfId="0" applyNumberFormat="1" applyFont="1" applyFill="1" applyBorder="1" applyAlignment="1">
      <alignment horizontal="center" vertical="top"/>
    </xf>
    <xf numFmtId="164" fontId="3" fillId="0" borderId="18" xfId="0" applyNumberFormat="1" applyFont="1" applyFill="1" applyBorder="1" applyAlignment="1">
      <alignment horizontal="center" vertical="top"/>
    </xf>
    <xf numFmtId="164" fontId="4" fillId="4" borderId="18" xfId="0" applyNumberFormat="1" applyFont="1" applyFill="1" applyBorder="1" applyAlignment="1">
      <alignment horizontal="center" vertical="top"/>
    </xf>
    <xf numFmtId="0" fontId="10" fillId="0" borderId="59" xfId="0" applyFont="1" applyBorder="1"/>
    <xf numFmtId="1" fontId="6" fillId="0" borderId="36" xfId="0" applyNumberFormat="1" applyFont="1" applyFill="1" applyBorder="1" applyAlignment="1">
      <alignment horizontal="center" vertical="top"/>
    </xf>
    <xf numFmtId="1" fontId="6" fillId="0" borderId="74" xfId="0" applyNumberFormat="1" applyFont="1" applyFill="1" applyBorder="1" applyAlignment="1">
      <alignment horizontal="center" vertical="top"/>
    </xf>
    <xf numFmtId="0" fontId="10" fillId="0" borderId="47" xfId="0" applyFont="1" applyBorder="1"/>
    <xf numFmtId="0" fontId="4" fillId="0" borderId="61" xfId="0" applyFont="1" applyBorder="1" applyAlignment="1">
      <alignment wrapText="1"/>
    </xf>
    <xf numFmtId="0" fontId="4" fillId="0" borderId="61" xfId="0" applyFont="1" applyBorder="1" applyAlignment="1">
      <alignment vertical="top" wrapText="1"/>
    </xf>
    <xf numFmtId="1" fontId="6" fillId="0" borderId="57" xfId="0" applyNumberFormat="1" applyFont="1" applyFill="1" applyBorder="1" applyAlignment="1">
      <alignment horizontal="center" vertical="top"/>
    </xf>
    <xf numFmtId="1" fontId="6" fillId="0" borderId="56" xfId="0" applyNumberFormat="1" applyFont="1" applyFill="1" applyBorder="1" applyAlignment="1">
      <alignment horizontal="center" vertical="top"/>
    </xf>
    <xf numFmtId="0" fontId="10" fillId="0" borderId="10" xfId="0" applyFont="1" applyBorder="1" applyAlignment="1">
      <alignment vertical="top" wrapText="1"/>
    </xf>
    <xf numFmtId="1" fontId="6" fillId="0" borderId="20" xfId="0" applyNumberFormat="1" applyFont="1" applyFill="1" applyBorder="1" applyAlignment="1">
      <alignment horizontal="center" vertical="top"/>
    </xf>
    <xf numFmtId="49" fontId="2" fillId="0" borderId="24" xfId="0" applyNumberFormat="1" applyFont="1" applyBorder="1" applyAlignment="1">
      <alignment horizontal="center" vertical="top"/>
    </xf>
    <xf numFmtId="164" fontId="3" fillId="5" borderId="49" xfId="0" applyNumberFormat="1" applyFont="1" applyFill="1" applyBorder="1" applyAlignment="1">
      <alignment horizontal="center" vertical="top"/>
    </xf>
    <xf numFmtId="164" fontId="3" fillId="5" borderId="32" xfId="0" applyNumberFormat="1" applyFont="1" applyFill="1" applyBorder="1" applyAlignment="1">
      <alignment horizontal="center" vertical="top"/>
    </xf>
    <xf numFmtId="0" fontId="15" fillId="0" borderId="3" xfId="0" applyFont="1" applyBorder="1" applyAlignment="1">
      <alignment wrapText="1"/>
    </xf>
    <xf numFmtId="9" fontId="4" fillId="0" borderId="4" xfId="0" applyNumberFormat="1" applyFont="1" applyFill="1" applyBorder="1" applyAlignment="1">
      <alignment horizontal="center" vertical="top"/>
    </xf>
    <xf numFmtId="9" fontId="4" fillId="0" borderId="60" xfId="0" applyNumberFormat="1" applyFont="1" applyFill="1" applyBorder="1" applyAlignment="1">
      <alignment horizontal="center" vertical="top"/>
    </xf>
    <xf numFmtId="49" fontId="3" fillId="2" borderId="3" xfId="0" applyNumberFormat="1" applyFont="1" applyFill="1" applyBorder="1" applyAlignment="1">
      <alignment horizontal="center" vertical="top"/>
    </xf>
    <xf numFmtId="49" fontId="3" fillId="3" borderId="22" xfId="0" applyNumberFormat="1" applyFont="1" applyFill="1" applyBorder="1" applyAlignment="1">
      <alignment horizontal="center" vertical="top"/>
    </xf>
    <xf numFmtId="49" fontId="3" fillId="0" borderId="23" xfId="0" applyNumberFormat="1" applyFont="1" applyBorder="1" applyAlignment="1">
      <alignment horizontal="center" vertical="top"/>
    </xf>
    <xf numFmtId="0" fontId="4" fillId="0" borderId="60" xfId="0" applyFont="1" applyFill="1" applyBorder="1" applyAlignment="1">
      <alignment vertical="top" wrapText="1"/>
    </xf>
    <xf numFmtId="49" fontId="2" fillId="0" borderId="49" xfId="0" applyNumberFormat="1" applyFont="1" applyBorder="1" applyAlignment="1">
      <alignment horizontal="center" vertical="top"/>
    </xf>
    <xf numFmtId="164" fontId="3" fillId="5" borderId="3" xfId="0" applyNumberFormat="1" applyFont="1" applyFill="1" applyBorder="1" applyAlignment="1">
      <alignment horizontal="center" vertical="top"/>
    </xf>
    <xf numFmtId="0" fontId="15" fillId="0" borderId="32" xfId="0" applyFont="1" applyBorder="1" applyAlignment="1">
      <alignment horizontal="left" vertical="top" wrapText="1"/>
    </xf>
    <xf numFmtId="49" fontId="4" fillId="0" borderId="23" xfId="0" applyNumberFormat="1" applyFont="1" applyFill="1" applyBorder="1" applyAlignment="1">
      <alignment horizontal="center" vertical="top"/>
    </xf>
    <xf numFmtId="49" fontId="4" fillId="0" borderId="24" xfId="0" applyNumberFormat="1" applyFont="1" applyFill="1" applyBorder="1" applyAlignment="1">
      <alignment horizontal="center" vertical="top"/>
    </xf>
    <xf numFmtId="49" fontId="3" fillId="2" borderId="32" xfId="0" applyNumberFormat="1" applyFont="1" applyFill="1" applyBorder="1" applyAlignment="1">
      <alignment horizontal="center" vertical="top"/>
    </xf>
    <xf numFmtId="164" fontId="3" fillId="3" borderId="3" xfId="0" applyNumberFormat="1" applyFont="1" applyFill="1" applyBorder="1" applyAlignment="1">
      <alignment horizontal="center" vertical="top"/>
    </xf>
    <xf numFmtId="0" fontId="4" fillId="3" borderId="23" xfId="0" applyFont="1" applyFill="1" applyBorder="1" applyAlignment="1">
      <alignment vertical="top" wrapText="1"/>
    </xf>
    <xf numFmtId="0" fontId="4" fillId="3" borderId="23" xfId="0" applyFont="1" applyFill="1" applyBorder="1" applyAlignment="1">
      <alignment horizontal="center" vertical="top" wrapText="1"/>
    </xf>
    <xf numFmtId="0" fontId="4" fillId="3" borderId="49" xfId="0" applyFont="1" applyFill="1" applyBorder="1" applyAlignment="1">
      <alignment horizontal="center" vertical="top" wrapText="1"/>
    </xf>
    <xf numFmtId="164" fontId="3" fillId="6" borderId="12" xfId="0" applyNumberFormat="1" applyFont="1" applyFill="1" applyBorder="1" applyAlignment="1">
      <alignment horizontal="center" vertical="top"/>
    </xf>
    <xf numFmtId="0" fontId="3" fillId="0" borderId="0" xfId="0" applyFont="1" applyBorder="1" applyAlignment="1">
      <alignment horizontal="right" vertical="top" wrapText="1"/>
    </xf>
    <xf numFmtId="0" fontId="7" fillId="0" borderId="0" xfId="0" applyFont="1" applyBorder="1" applyAlignment="1">
      <alignment horizontal="right" vertical="top"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9" fillId="0" borderId="0" xfId="0" applyNumberFormat="1" applyFont="1" applyAlignment="1">
      <alignment vertical="top"/>
    </xf>
    <xf numFmtId="0" fontId="9" fillId="0" borderId="0" xfId="0" applyFont="1" applyAlignment="1">
      <alignment vertical="top"/>
    </xf>
    <xf numFmtId="0" fontId="9" fillId="0" borderId="0" xfId="0" applyFont="1" applyAlignment="1">
      <alignment horizontal="center" vertical="top"/>
    </xf>
    <xf numFmtId="0" fontId="2" fillId="0" borderId="0" xfId="0" applyFont="1" applyBorder="1" applyAlignment="1">
      <alignment horizontal="left" vertical="top"/>
    </xf>
    <xf numFmtId="164" fontId="6" fillId="0" borderId="52" xfId="0" applyNumberFormat="1" applyFont="1" applyFill="1" applyBorder="1" applyAlignment="1">
      <alignment horizontal="left" vertical="center" wrapText="1"/>
    </xf>
    <xf numFmtId="0" fontId="6" fillId="0" borderId="16" xfId="0" applyNumberFormat="1" applyFont="1" applyFill="1" applyBorder="1" applyAlignment="1">
      <alignment horizontal="center" vertical="top"/>
    </xf>
    <xf numFmtId="0" fontId="6" fillId="0" borderId="30" xfId="0" applyNumberFormat="1" applyFont="1" applyFill="1" applyBorder="1" applyAlignment="1">
      <alignment horizontal="center" vertical="top"/>
    </xf>
    <xf numFmtId="0" fontId="6" fillId="0" borderId="14" xfId="0" applyFont="1" applyFill="1" applyBorder="1" applyAlignment="1">
      <alignment horizontal="center" vertical="top" wrapText="1"/>
    </xf>
    <xf numFmtId="0" fontId="6" fillId="0" borderId="46" xfId="0" applyFont="1" applyFill="1" applyBorder="1" applyAlignment="1">
      <alignment horizontal="center" vertical="top" wrapText="1"/>
    </xf>
    <xf numFmtId="0" fontId="26" fillId="0" borderId="44" xfId="0" applyFont="1" applyBorder="1" applyAlignment="1">
      <alignment horizontal="left" vertical="center" wrapText="1"/>
    </xf>
    <xf numFmtId="0" fontId="6" fillId="0" borderId="30" xfId="0" applyFont="1" applyFill="1" applyBorder="1" applyAlignment="1">
      <alignment horizontal="center" vertical="top" wrapText="1"/>
    </xf>
    <xf numFmtId="0" fontId="6" fillId="0" borderId="45" xfId="0" applyFont="1" applyFill="1" applyBorder="1" applyAlignment="1">
      <alignment horizontal="center" vertical="top" wrapText="1"/>
    </xf>
    <xf numFmtId="9" fontId="6" fillId="0" borderId="47" xfId="0" applyNumberFormat="1" applyFont="1" applyFill="1" applyBorder="1" applyAlignment="1">
      <alignment horizontal="center" vertical="top"/>
    </xf>
    <xf numFmtId="49" fontId="5" fillId="2" borderId="66"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5" fillId="3" borderId="27" xfId="0" applyNumberFormat="1" applyFont="1" applyFill="1" applyBorder="1" applyAlignment="1">
      <alignment horizontal="center" vertical="top"/>
    </xf>
    <xf numFmtId="49" fontId="5" fillId="2" borderId="44" xfId="0" applyNumberFormat="1" applyFont="1" applyFill="1" applyBorder="1" applyAlignment="1">
      <alignment horizontal="center" vertical="top"/>
    </xf>
    <xf numFmtId="49" fontId="5" fillId="2" borderId="30" xfId="0" applyNumberFormat="1" applyFont="1" applyFill="1" applyBorder="1" applyAlignment="1">
      <alignment horizontal="center" vertical="top"/>
    </xf>
    <xf numFmtId="49" fontId="5" fillId="3" borderId="31" xfId="0" applyNumberFormat="1" applyFont="1" applyFill="1" applyBorder="1" applyAlignment="1">
      <alignment horizontal="center" vertical="top"/>
    </xf>
    <xf numFmtId="1" fontId="6" fillId="0" borderId="26" xfId="0" applyNumberFormat="1" applyFont="1" applyFill="1" applyBorder="1" applyAlignment="1">
      <alignment horizontal="center" vertical="top"/>
    </xf>
    <xf numFmtId="9" fontId="42" fillId="0" borderId="30" xfId="0" applyNumberFormat="1" applyFont="1" applyFill="1" applyBorder="1" applyAlignment="1">
      <alignment horizontal="center" vertical="top"/>
    </xf>
    <xf numFmtId="9" fontId="42" fillId="0" borderId="45" xfId="0" applyNumberFormat="1" applyFont="1" applyFill="1" applyBorder="1" applyAlignment="1">
      <alignment horizontal="center" vertical="top"/>
    </xf>
    <xf numFmtId="0" fontId="6" fillId="3" borderId="43" xfId="0" applyFont="1" applyFill="1" applyBorder="1" applyAlignment="1">
      <alignment vertical="top" wrapText="1"/>
    </xf>
    <xf numFmtId="164" fontId="6" fillId="0" borderId="0" xfId="0" applyNumberFormat="1" applyFont="1" applyFill="1" applyBorder="1" applyAlignment="1">
      <alignment horizontal="center" vertical="top"/>
    </xf>
    <xf numFmtId="164" fontId="6" fillId="4" borderId="58" xfId="0" applyNumberFormat="1" applyFont="1" applyFill="1" applyBorder="1" applyAlignment="1">
      <alignment horizontal="center" vertical="top"/>
    </xf>
    <xf numFmtId="0" fontId="4" fillId="0" borderId="46" xfId="0" applyFont="1" applyFill="1" applyBorder="1" applyAlignment="1">
      <alignment horizontal="center" vertical="top"/>
    </xf>
    <xf numFmtId="164" fontId="6" fillId="0" borderId="15" xfId="0" applyNumberFormat="1" applyFont="1" applyFill="1" applyBorder="1" applyAlignment="1">
      <alignment horizontal="left" vertical="center" wrapText="1"/>
    </xf>
    <xf numFmtId="0" fontId="4" fillId="0" borderId="14" xfId="0" applyNumberFormat="1" applyFont="1" applyFill="1" applyBorder="1" applyAlignment="1">
      <alignment horizontal="center" vertical="top"/>
    </xf>
    <xf numFmtId="0" fontId="4" fillId="0" borderId="16" xfId="0" applyNumberFormat="1" applyFont="1" applyFill="1" applyBorder="1" applyAlignment="1">
      <alignment horizontal="center" vertical="top"/>
    </xf>
    <xf numFmtId="0" fontId="3" fillId="5" borderId="48" xfId="0" applyFont="1" applyFill="1" applyBorder="1" applyAlignment="1">
      <alignment horizontal="center" vertical="top"/>
    </xf>
    <xf numFmtId="0" fontId="6" fillId="0" borderId="39" xfId="0" applyFont="1" applyBorder="1" applyAlignment="1">
      <alignment horizontal="left" vertical="center" wrapText="1"/>
    </xf>
    <xf numFmtId="49" fontId="43" fillId="3" borderId="22" xfId="0" applyNumberFormat="1" applyFont="1" applyFill="1" applyBorder="1" applyAlignment="1">
      <alignment horizontal="center" vertical="top"/>
    </xf>
    <xf numFmtId="0" fontId="23" fillId="3" borderId="45" xfId="0" applyFont="1" applyFill="1" applyBorder="1" applyAlignment="1">
      <alignment horizontal="center" vertical="top" wrapText="1"/>
    </xf>
    <xf numFmtId="0" fontId="6" fillId="0" borderId="0" xfId="0" applyFont="1" applyFill="1" applyAlignment="1">
      <alignment vertical="top"/>
    </xf>
    <xf numFmtId="0" fontId="44" fillId="0" borderId="15" xfId="0" applyFont="1" applyBorder="1" applyAlignment="1">
      <alignment horizontal="justify" vertical="top"/>
    </xf>
    <xf numFmtId="0" fontId="2" fillId="0" borderId="14" xfId="0" applyFont="1" applyFill="1" applyBorder="1" applyAlignment="1">
      <alignment horizontal="center" vertical="top" wrapText="1"/>
    </xf>
    <xf numFmtId="0" fontId="2" fillId="0" borderId="16" xfId="0" applyFont="1" applyFill="1" applyBorder="1" applyAlignment="1">
      <alignment horizontal="center" vertical="top" wrapText="1"/>
    </xf>
    <xf numFmtId="0" fontId="44" fillId="0" borderId="61" xfId="0" applyFont="1" applyBorder="1" applyAlignment="1">
      <alignment wrapText="1"/>
    </xf>
    <xf numFmtId="0" fontId="2" fillId="0" borderId="57" xfId="0" applyFont="1" applyFill="1" applyBorder="1" applyAlignment="1">
      <alignment horizontal="center" vertical="top" wrapText="1"/>
    </xf>
    <xf numFmtId="0" fontId="18" fillId="5" borderId="80" xfId="0" applyFont="1" applyFill="1" applyBorder="1" applyAlignment="1">
      <alignment horizontal="center" vertical="top"/>
    </xf>
    <xf numFmtId="164" fontId="5" fillId="5" borderId="10" xfId="0" applyNumberFormat="1" applyFont="1" applyFill="1" applyBorder="1" applyAlignment="1">
      <alignment horizontal="center" vertical="top"/>
    </xf>
    <xf numFmtId="164" fontId="5" fillId="5" borderId="73" xfId="0" applyNumberFormat="1" applyFont="1" applyFill="1" applyBorder="1" applyAlignment="1">
      <alignment horizontal="center" vertical="top"/>
    </xf>
    <xf numFmtId="0" fontId="44" fillId="0" borderId="61" xfId="0" applyFont="1" applyBorder="1" applyAlignment="1">
      <alignment horizontal="justify" vertical="center"/>
    </xf>
    <xf numFmtId="0" fontId="2" fillId="0" borderId="37" xfId="0" applyFont="1" applyFill="1" applyBorder="1" applyAlignment="1">
      <alignment horizontal="center" vertical="top" wrapText="1"/>
    </xf>
    <xf numFmtId="0" fontId="2" fillId="0" borderId="36" xfId="0" applyFont="1" applyFill="1" applyBorder="1" applyAlignment="1">
      <alignment horizontal="center" vertical="top" wrapText="1"/>
    </xf>
    <xf numFmtId="0" fontId="2" fillId="0" borderId="74"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30" xfId="0" applyFont="1" applyFill="1" applyBorder="1" applyAlignment="1">
      <alignment horizontal="center" vertical="top" wrapText="1"/>
    </xf>
    <xf numFmtId="0" fontId="2" fillId="0" borderId="31" xfId="0" applyFont="1" applyFill="1" applyBorder="1" applyAlignment="1">
      <alignment horizontal="center" vertical="top" wrapText="1"/>
    </xf>
    <xf numFmtId="0" fontId="2" fillId="3" borderId="24" xfId="0" applyFont="1" applyFill="1" applyBorder="1" applyAlignment="1">
      <alignment vertical="top"/>
    </xf>
    <xf numFmtId="164" fontId="5" fillId="6" borderId="33" xfId="0" applyNumberFormat="1" applyFont="1" applyFill="1" applyBorder="1" applyAlignment="1">
      <alignment horizontal="center" vertical="top"/>
    </xf>
    <xf numFmtId="0" fontId="2" fillId="0" borderId="0" xfId="4" applyFont="1" applyAlignment="1">
      <alignment vertical="top"/>
    </xf>
    <xf numFmtId="1" fontId="2" fillId="0" borderId="0" xfId="4" applyNumberFormat="1" applyFont="1" applyAlignment="1">
      <alignment vertical="top"/>
    </xf>
    <xf numFmtId="1" fontId="45" fillId="0" borderId="0" xfId="4" applyNumberFormat="1" applyFont="1" applyAlignment="1">
      <alignment vertical="top"/>
    </xf>
    <xf numFmtId="1" fontId="45" fillId="0" borderId="0" xfId="4" applyNumberFormat="1" applyFont="1" applyAlignment="1">
      <alignment horizontal="center" vertical="top"/>
    </xf>
    <xf numFmtId="1" fontId="46" fillId="0" borderId="0" xfId="4" applyNumberFormat="1" applyFont="1" applyAlignment="1">
      <alignment horizontal="left" vertical="top" wrapText="1"/>
    </xf>
    <xf numFmtId="1" fontId="47" fillId="0" borderId="0" xfId="4" applyNumberFormat="1" applyFont="1" applyAlignment="1">
      <alignment vertical="top"/>
    </xf>
    <xf numFmtId="1" fontId="7" fillId="0" borderId="0" xfId="4" applyNumberFormat="1" applyFont="1" applyAlignment="1">
      <alignment vertical="top"/>
    </xf>
    <xf numFmtId="1" fontId="2" fillId="0" borderId="1" xfId="4" applyNumberFormat="1" applyFont="1" applyBorder="1" applyAlignment="1">
      <alignment horizontal="center" vertical="center" textRotation="90" wrapText="1"/>
    </xf>
    <xf numFmtId="1" fontId="2" fillId="0" borderId="1" xfId="4" applyNumberFormat="1" applyFont="1" applyFill="1" applyBorder="1" applyAlignment="1">
      <alignment horizontal="center" vertical="center" textRotation="90" wrapText="1"/>
    </xf>
    <xf numFmtId="1" fontId="2" fillId="0" borderId="1" xfId="4" applyNumberFormat="1" applyFont="1" applyBorder="1" applyAlignment="1">
      <alignment horizontal="center" vertical="center" textRotation="90"/>
    </xf>
    <xf numFmtId="1" fontId="2" fillId="0" borderId="2" xfId="4" applyNumberFormat="1" applyFont="1" applyBorder="1" applyAlignment="1">
      <alignment horizontal="center" vertical="center" textRotation="90"/>
    </xf>
    <xf numFmtId="49" fontId="5" fillId="2" borderId="3" xfId="4" applyNumberFormat="1" applyFont="1" applyFill="1" applyBorder="1" applyAlignment="1">
      <alignment horizontal="center" vertical="top" wrapText="1"/>
    </xf>
    <xf numFmtId="49" fontId="5" fillId="2" borderId="3" xfId="4" applyNumberFormat="1" applyFont="1" applyFill="1" applyBorder="1" applyAlignment="1">
      <alignment horizontal="center" vertical="top"/>
    </xf>
    <xf numFmtId="1" fontId="5" fillId="3" borderId="4" xfId="4" applyNumberFormat="1" applyFont="1" applyFill="1" applyBorder="1" applyAlignment="1">
      <alignment horizontal="center" vertical="top"/>
    </xf>
    <xf numFmtId="1" fontId="6" fillId="0" borderId="5" xfId="4" applyNumberFormat="1" applyFont="1" applyBorder="1" applyAlignment="1">
      <alignment horizontal="center" vertical="top"/>
    </xf>
    <xf numFmtId="164" fontId="6" fillId="0" borderId="15" xfId="4" applyNumberFormat="1" applyFont="1" applyBorder="1" applyAlignment="1">
      <alignment horizontal="center" vertical="center"/>
    </xf>
    <xf numFmtId="164" fontId="6" fillId="0" borderId="14" xfId="4" applyNumberFormat="1" applyFont="1" applyBorder="1" applyAlignment="1">
      <alignment horizontal="center" vertical="center"/>
    </xf>
    <xf numFmtId="164" fontId="6" fillId="0" borderId="16" xfId="4" applyNumberFormat="1" applyFont="1" applyBorder="1" applyAlignment="1">
      <alignment horizontal="center" vertical="center"/>
    </xf>
    <xf numFmtId="164" fontId="6" fillId="4" borderId="17" xfId="4" applyNumberFormat="1" applyFont="1" applyFill="1" applyBorder="1" applyAlignment="1">
      <alignment horizontal="center" vertical="center" wrapText="1"/>
    </xf>
    <xf numFmtId="164" fontId="6" fillId="4" borderId="5" xfId="4" applyNumberFormat="1" applyFont="1" applyFill="1" applyBorder="1" applyAlignment="1">
      <alignment horizontal="center" vertical="center" wrapText="1"/>
    </xf>
    <xf numFmtId="1" fontId="2" fillId="4" borderId="26" xfId="4" applyNumberFormat="1" applyFont="1" applyFill="1" applyBorder="1" applyAlignment="1">
      <alignment horizontal="center" vertical="top"/>
    </xf>
    <xf numFmtId="1" fontId="2" fillId="4" borderId="27" xfId="4" applyNumberFormat="1" applyFont="1" applyFill="1" applyBorder="1" applyAlignment="1">
      <alignment horizontal="center" vertical="top"/>
    </xf>
    <xf numFmtId="1" fontId="6" fillId="0" borderId="8" xfId="4" applyNumberFormat="1" applyFont="1" applyFill="1" applyBorder="1" applyAlignment="1">
      <alignment horizontal="center" vertical="top" wrapText="1"/>
    </xf>
    <xf numFmtId="164" fontId="6" fillId="0" borderId="10" xfId="4" applyNumberFormat="1" applyFont="1" applyFill="1" applyBorder="1" applyAlignment="1">
      <alignment horizontal="center" vertical="center"/>
    </xf>
    <xf numFmtId="164" fontId="6" fillId="0" borderId="9" xfId="4" applyNumberFormat="1" applyFont="1" applyFill="1" applyBorder="1" applyAlignment="1">
      <alignment horizontal="center" vertical="center"/>
    </xf>
    <xf numFmtId="164" fontId="6" fillId="0" borderId="11" xfId="4" applyNumberFormat="1" applyFont="1" applyFill="1" applyBorder="1" applyAlignment="1">
      <alignment horizontal="center" vertical="center"/>
    </xf>
    <xf numFmtId="164" fontId="6" fillId="0" borderId="77" xfId="4" applyNumberFormat="1" applyFont="1" applyFill="1" applyBorder="1" applyAlignment="1">
      <alignment horizontal="center" vertical="center"/>
    </xf>
    <xf numFmtId="164" fontId="6" fillId="0" borderId="8" xfId="4" applyNumberFormat="1" applyFont="1" applyFill="1" applyBorder="1" applyAlignment="1">
      <alignment horizontal="center" vertical="center"/>
    </xf>
    <xf numFmtId="1" fontId="2" fillId="0" borderId="19" xfId="4" applyNumberFormat="1" applyFont="1" applyFill="1" applyBorder="1" applyAlignment="1">
      <alignment horizontal="center" vertical="top"/>
    </xf>
    <xf numFmtId="1" fontId="2" fillId="0" borderId="20" xfId="4" applyNumberFormat="1" applyFont="1" applyFill="1" applyBorder="1" applyAlignment="1">
      <alignment horizontal="center" vertical="top"/>
    </xf>
    <xf numFmtId="1" fontId="18" fillId="5" borderId="12" xfId="4" applyNumberFormat="1" applyFont="1" applyFill="1" applyBorder="1" applyAlignment="1">
      <alignment horizontal="center" vertical="top"/>
    </xf>
    <xf numFmtId="164" fontId="5" fillId="5" borderId="13" xfId="4" applyNumberFormat="1" applyFont="1" applyFill="1" applyBorder="1" applyAlignment="1">
      <alignment horizontal="center" vertical="center"/>
    </xf>
    <xf numFmtId="1" fontId="2" fillId="0" borderId="30" xfId="4" applyNumberFormat="1" applyFont="1" applyFill="1" applyBorder="1" applyAlignment="1">
      <alignment horizontal="center" vertical="top"/>
    </xf>
    <xf numFmtId="1" fontId="2" fillId="0" borderId="31" xfId="4" applyNumberFormat="1" applyFont="1" applyFill="1" applyBorder="1" applyAlignment="1">
      <alignment horizontal="center" vertical="top"/>
    </xf>
    <xf numFmtId="1" fontId="2" fillId="0" borderId="36" xfId="4" applyNumberFormat="1" applyFont="1" applyFill="1" applyBorder="1" applyAlignment="1">
      <alignment horizontal="center" vertical="top"/>
    </xf>
    <xf numFmtId="1" fontId="2" fillId="0" borderId="74" xfId="4" applyNumberFormat="1" applyFont="1" applyFill="1" applyBorder="1" applyAlignment="1">
      <alignment horizontal="center" vertical="top"/>
    </xf>
    <xf numFmtId="0" fontId="48" fillId="0" borderId="41" xfId="4" applyFont="1" applyBorder="1" applyAlignment="1">
      <alignment horizontal="left" vertical="top"/>
    </xf>
    <xf numFmtId="1" fontId="5" fillId="3" borderId="22" xfId="4" applyNumberFormat="1" applyFont="1" applyFill="1" applyBorder="1" applyAlignment="1">
      <alignment horizontal="center" vertical="top"/>
    </xf>
    <xf numFmtId="164" fontId="5" fillId="3" borderId="3" xfId="4" applyNumberFormat="1" applyFont="1" applyFill="1" applyBorder="1" applyAlignment="1">
      <alignment horizontal="center" vertical="center"/>
    </xf>
    <xf numFmtId="1" fontId="6" fillId="3" borderId="23" xfId="4" applyNumberFormat="1" applyFont="1" applyFill="1" applyBorder="1" applyAlignment="1">
      <alignment vertical="top" wrapText="1"/>
    </xf>
    <xf numFmtId="1" fontId="2" fillId="3" borderId="23" xfId="4" applyNumberFormat="1" applyFont="1" applyFill="1" applyBorder="1" applyAlignment="1">
      <alignment horizontal="center" vertical="top" wrapText="1"/>
    </xf>
    <xf numFmtId="1" fontId="2" fillId="3" borderId="24" xfId="4" applyNumberFormat="1" applyFont="1" applyFill="1" applyBorder="1" applyAlignment="1">
      <alignment horizontal="center" vertical="top" wrapText="1"/>
    </xf>
    <xf numFmtId="164" fontId="6" fillId="0" borderId="15" xfId="4" applyNumberFormat="1" applyFont="1" applyFill="1" applyBorder="1" applyAlignment="1">
      <alignment horizontal="center" vertical="top"/>
    </xf>
    <xf numFmtId="164" fontId="6" fillId="0" borderId="14" xfId="4" applyNumberFormat="1" applyFont="1" applyFill="1" applyBorder="1" applyAlignment="1">
      <alignment horizontal="center" vertical="top"/>
    </xf>
    <xf numFmtId="164" fontId="6" fillId="0" borderId="76" xfId="4" applyNumberFormat="1" applyFont="1" applyFill="1" applyBorder="1" applyAlignment="1">
      <alignment horizontal="center" vertical="top"/>
    </xf>
    <xf numFmtId="164" fontId="6" fillId="0" borderId="16" xfId="4" applyNumberFormat="1" applyFont="1" applyFill="1" applyBorder="1" applyAlignment="1">
      <alignment horizontal="center" vertical="top"/>
    </xf>
    <xf numFmtId="164" fontId="6" fillId="4" borderId="17" xfId="4" applyNumberFormat="1" applyFont="1" applyFill="1" applyBorder="1" applyAlignment="1">
      <alignment horizontal="center" vertical="top"/>
    </xf>
    <xf numFmtId="164" fontId="6" fillId="0" borderId="5" xfId="4" applyNumberFormat="1" applyFont="1" applyFill="1" applyBorder="1" applyAlignment="1">
      <alignment horizontal="center" vertical="top"/>
    </xf>
    <xf numFmtId="1" fontId="4" fillId="0" borderId="15" xfId="4" applyNumberFormat="1" applyFont="1" applyFill="1" applyBorder="1" applyAlignment="1">
      <alignment horizontal="left" vertical="top" wrapText="1"/>
    </xf>
    <xf numFmtId="1" fontId="2" fillId="0" borderId="14" xfId="4" applyNumberFormat="1" applyFont="1" applyFill="1" applyBorder="1" applyAlignment="1">
      <alignment horizontal="center" vertical="top"/>
    </xf>
    <xf numFmtId="1" fontId="2" fillId="0" borderId="16" xfId="4" applyNumberFormat="1" applyFont="1" applyFill="1" applyBorder="1" applyAlignment="1">
      <alignment horizontal="center" vertical="top"/>
    </xf>
    <xf numFmtId="1" fontId="6" fillId="0" borderId="18" xfId="4" applyNumberFormat="1" applyFont="1" applyFill="1" applyBorder="1" applyAlignment="1">
      <alignment horizontal="center" vertical="top"/>
    </xf>
    <xf numFmtId="164" fontId="6" fillId="0" borderId="6" xfId="4" applyNumberFormat="1" applyFont="1" applyFill="1" applyBorder="1" applyAlignment="1">
      <alignment horizontal="center" vertical="top"/>
    </xf>
    <xf numFmtId="164" fontId="5" fillId="0" borderId="19" xfId="4" applyNumberFormat="1" applyFont="1" applyFill="1" applyBorder="1" applyAlignment="1">
      <alignment horizontal="center" vertical="top"/>
    </xf>
    <xf numFmtId="164" fontId="5" fillId="0" borderId="28" xfId="4" applyNumberFormat="1" applyFont="1" applyFill="1" applyBorder="1" applyAlignment="1">
      <alignment horizontal="center" vertical="top"/>
    </xf>
    <xf numFmtId="164" fontId="5" fillId="0" borderId="20" xfId="4" applyNumberFormat="1" applyFont="1" applyFill="1" applyBorder="1" applyAlignment="1">
      <alignment horizontal="center" vertical="top"/>
    </xf>
    <xf numFmtId="164" fontId="6" fillId="4" borderId="0" xfId="4" applyNumberFormat="1" applyFont="1" applyFill="1" applyBorder="1" applyAlignment="1">
      <alignment horizontal="center" vertical="top"/>
    </xf>
    <xf numFmtId="164" fontId="6" fillId="0" borderId="18" xfId="4" applyNumberFormat="1" applyFont="1" applyFill="1" applyBorder="1" applyAlignment="1">
      <alignment horizontal="center" vertical="top"/>
    </xf>
    <xf numFmtId="164" fontId="5" fillId="5" borderId="13" xfId="4" applyNumberFormat="1" applyFont="1" applyFill="1" applyBorder="1" applyAlignment="1">
      <alignment horizontal="center" vertical="top"/>
    </xf>
    <xf numFmtId="164" fontId="6" fillId="0" borderId="17" xfId="4" applyNumberFormat="1" applyFont="1" applyFill="1" applyBorder="1" applyAlignment="1">
      <alignment horizontal="center" vertical="top"/>
    </xf>
    <xf numFmtId="1" fontId="4" fillId="0" borderId="26" xfId="4" applyNumberFormat="1" applyFont="1" applyFill="1" applyBorder="1" applyAlignment="1">
      <alignment horizontal="center" vertical="top"/>
    </xf>
    <xf numFmtId="1" fontId="2" fillId="0" borderId="26" xfId="4" applyNumberFormat="1" applyFont="1" applyFill="1" applyBorder="1" applyAlignment="1">
      <alignment horizontal="center" vertical="top"/>
    </xf>
    <xf numFmtId="1" fontId="2" fillId="0" borderId="27" xfId="4" applyNumberFormat="1" applyFont="1" applyFill="1" applyBorder="1" applyAlignment="1">
      <alignment horizontal="center" vertical="top"/>
    </xf>
    <xf numFmtId="164" fontId="6" fillId="0" borderId="0" xfId="4" applyNumberFormat="1" applyFont="1" applyFill="1" applyBorder="1" applyAlignment="1">
      <alignment horizontal="center" vertical="top"/>
    </xf>
    <xf numFmtId="1" fontId="4" fillId="0" borderId="19" xfId="4" applyNumberFormat="1" applyFont="1" applyFill="1" applyBorder="1" applyAlignment="1">
      <alignment horizontal="center" vertical="top"/>
    </xf>
    <xf numFmtId="164" fontId="5" fillId="5" borderId="1" xfId="4" applyNumberFormat="1" applyFont="1" applyFill="1" applyBorder="1" applyAlignment="1">
      <alignment horizontal="center" vertical="top"/>
    </xf>
    <xf numFmtId="164" fontId="5" fillId="5" borderId="2" xfId="4" applyNumberFormat="1" applyFont="1" applyFill="1" applyBorder="1" applyAlignment="1">
      <alignment horizontal="center" vertical="top"/>
    </xf>
    <xf numFmtId="164" fontId="5" fillId="5" borderId="21" xfId="4" applyNumberFormat="1" applyFont="1" applyFill="1" applyBorder="1" applyAlignment="1">
      <alignment horizontal="center" vertical="top"/>
    </xf>
    <xf numFmtId="164" fontId="5" fillId="5" borderId="12" xfId="4" applyNumberFormat="1" applyFont="1" applyFill="1" applyBorder="1" applyAlignment="1">
      <alignment horizontal="center" vertical="top"/>
    </xf>
    <xf numFmtId="164" fontId="6" fillId="0" borderId="52" xfId="4" applyNumberFormat="1" applyFont="1" applyFill="1" applyBorder="1" applyAlignment="1">
      <alignment horizontal="center" vertical="top"/>
    </xf>
    <xf numFmtId="164" fontId="6" fillId="0" borderId="59" xfId="4" applyNumberFormat="1" applyFont="1" applyFill="1" applyBorder="1" applyAlignment="1">
      <alignment horizontal="center" vertical="top"/>
    </xf>
    <xf numFmtId="164" fontId="5" fillId="5" borderId="53" xfId="4" applyNumberFormat="1" applyFont="1" applyFill="1" applyBorder="1" applyAlignment="1">
      <alignment horizontal="center" vertical="top"/>
    </xf>
    <xf numFmtId="49" fontId="5" fillId="2" borderId="66" xfId="4" applyNumberFormat="1" applyFont="1" applyFill="1" applyBorder="1" applyAlignment="1">
      <alignment horizontal="center" vertical="top"/>
    </xf>
    <xf numFmtId="1" fontId="5" fillId="3" borderId="26" xfId="4" applyNumberFormat="1" applyFont="1" applyFill="1" applyBorder="1" applyAlignment="1">
      <alignment horizontal="center" vertical="top"/>
    </xf>
    <xf numFmtId="49" fontId="5" fillId="0" borderId="26" xfId="6" applyNumberFormat="1" applyFont="1" applyBorder="1" applyAlignment="1">
      <alignment horizontal="center" vertical="top"/>
    </xf>
    <xf numFmtId="1" fontId="6" fillId="0" borderId="5" xfId="4" applyNumberFormat="1" applyFont="1" applyFill="1" applyBorder="1" applyAlignment="1">
      <alignment horizontal="center" vertical="top"/>
    </xf>
    <xf numFmtId="49" fontId="5" fillId="2" borderId="44" xfId="4" applyNumberFormat="1" applyFont="1" applyFill="1" applyBorder="1" applyAlignment="1">
      <alignment horizontal="center" vertical="top"/>
    </xf>
    <xf numFmtId="1" fontId="5" fillId="3" borderId="30" xfId="4" applyNumberFormat="1" applyFont="1" applyFill="1" applyBorder="1" applyAlignment="1">
      <alignment horizontal="center" vertical="top"/>
    </xf>
    <xf numFmtId="49" fontId="5" fillId="0" borderId="30" xfId="4" applyNumberFormat="1" applyFont="1" applyBorder="1" applyAlignment="1">
      <alignment horizontal="center" vertical="top"/>
    </xf>
    <xf numFmtId="1" fontId="4" fillId="0" borderId="39" xfId="4" applyNumberFormat="1" applyFont="1" applyFill="1" applyBorder="1" applyAlignment="1">
      <alignment horizontal="center" vertical="top" wrapText="1"/>
    </xf>
    <xf numFmtId="2" fontId="5" fillId="2" borderId="3" xfId="4" applyNumberFormat="1" applyFont="1" applyFill="1" applyBorder="1" applyAlignment="1">
      <alignment horizontal="center" vertical="top"/>
    </xf>
    <xf numFmtId="2" fontId="18" fillId="2" borderId="3" xfId="4" applyNumberFormat="1" applyFont="1" applyFill="1" applyBorder="1" applyAlignment="1">
      <alignment horizontal="center" vertical="top"/>
    </xf>
    <xf numFmtId="1" fontId="23" fillId="2" borderId="32" xfId="4" applyNumberFormat="1" applyFont="1" applyFill="1" applyBorder="1" applyAlignment="1">
      <alignment vertical="top"/>
    </xf>
    <xf numFmtId="1" fontId="23" fillId="2" borderId="23" xfId="4" applyNumberFormat="1" applyFont="1" applyFill="1" applyBorder="1" applyAlignment="1">
      <alignment vertical="top"/>
    </xf>
    <xf numFmtId="1" fontId="23" fillId="2" borderId="24" xfId="4" applyNumberFormat="1" applyFont="1" applyFill="1" applyBorder="1" applyAlignment="1">
      <alignment vertical="top"/>
    </xf>
    <xf numFmtId="49" fontId="5" fillId="6" borderId="3" xfId="4" applyNumberFormat="1" applyFont="1" applyFill="1" applyBorder="1" applyAlignment="1">
      <alignment horizontal="center" vertical="top"/>
    </xf>
    <xf numFmtId="2" fontId="5" fillId="6" borderId="13" xfId="4" applyNumberFormat="1" applyFont="1" applyFill="1" applyBorder="1" applyAlignment="1">
      <alignment horizontal="center" vertical="top"/>
    </xf>
    <xf numFmtId="2" fontId="18" fillId="6" borderId="13" xfId="4" applyNumberFormat="1" applyFont="1" applyFill="1" applyBorder="1" applyAlignment="1">
      <alignment horizontal="center" vertical="top"/>
    </xf>
    <xf numFmtId="49" fontId="41" fillId="0" borderId="0" xfId="4" applyNumberFormat="1" applyFont="1" applyFill="1" applyBorder="1" applyAlignment="1">
      <alignment vertical="top"/>
    </xf>
    <xf numFmtId="49" fontId="41" fillId="0" borderId="0" xfId="4" applyNumberFormat="1" applyFont="1" applyFill="1" applyBorder="1" applyAlignment="1">
      <alignment horizontal="right" vertical="top"/>
    </xf>
    <xf numFmtId="49" fontId="49" fillId="0" borderId="0" xfId="4" applyNumberFormat="1" applyFont="1" applyFill="1" applyBorder="1" applyAlignment="1">
      <alignment horizontal="center" vertical="top" wrapText="1"/>
    </xf>
    <xf numFmtId="0" fontId="50" fillId="0" borderId="0" xfId="4" applyFont="1" applyAlignment="1">
      <alignment vertical="top" wrapText="1"/>
    </xf>
    <xf numFmtId="0" fontId="41" fillId="0" borderId="0" xfId="4" applyFont="1" applyFill="1" applyBorder="1" applyAlignment="1">
      <alignment horizontal="center" vertical="top"/>
    </xf>
    <xf numFmtId="49" fontId="4" fillId="0" borderId="0" xfId="4" applyNumberFormat="1" applyFont="1" applyFill="1" applyBorder="1" applyAlignment="1">
      <alignment horizontal="right" vertical="top"/>
    </xf>
    <xf numFmtId="0" fontId="23" fillId="0" borderId="0" xfId="4" applyFont="1" applyAlignment="1">
      <alignment vertical="top"/>
    </xf>
    <xf numFmtId="0" fontId="2" fillId="0" borderId="0" xfId="4" applyFont="1" applyBorder="1" applyAlignment="1">
      <alignment vertical="top"/>
    </xf>
    <xf numFmtId="0" fontId="28" fillId="0" borderId="0" xfId="4" applyFont="1" applyAlignment="1">
      <alignment vertical="top"/>
    </xf>
    <xf numFmtId="0" fontId="2" fillId="0" borderId="0" xfId="4" applyNumberFormat="1" applyFont="1" applyAlignment="1">
      <alignment vertical="top"/>
    </xf>
    <xf numFmtId="0" fontId="2" fillId="0" borderId="0" xfId="4" applyFont="1" applyAlignment="1">
      <alignment horizontal="center" vertical="top"/>
    </xf>
    <xf numFmtId="0" fontId="46" fillId="0" borderId="0" xfId="4" applyNumberFormat="1" applyFont="1" applyAlignment="1">
      <alignment vertical="top"/>
    </xf>
    <xf numFmtId="0" fontId="46" fillId="0" borderId="0" xfId="4" applyFont="1" applyAlignment="1">
      <alignment vertical="top"/>
    </xf>
    <xf numFmtId="0" fontId="46" fillId="0" borderId="0" xfId="4" applyFont="1" applyAlignment="1">
      <alignment horizontal="center" vertical="top"/>
    </xf>
    <xf numFmtId="0" fontId="10" fillId="0" borderId="0" xfId="4" applyFont="1" applyAlignment="1">
      <alignment vertical="top"/>
    </xf>
    <xf numFmtId="0" fontId="8" fillId="0" borderId="0" xfId="4" applyFont="1" applyAlignment="1">
      <alignment horizontal="left" vertical="top" wrapText="1"/>
    </xf>
    <xf numFmtId="0" fontId="7" fillId="0" borderId="0" xfId="4" applyFont="1" applyAlignment="1">
      <alignment vertical="top"/>
    </xf>
    <xf numFmtId="0" fontId="4" fillId="0" borderId="0" xfId="4" applyFont="1" applyFill="1" applyAlignment="1">
      <alignment horizontal="center" vertical="top"/>
    </xf>
    <xf numFmtId="0" fontId="7" fillId="0" borderId="0" xfId="4" applyFont="1" applyAlignment="1">
      <alignment horizontal="center" vertical="top"/>
    </xf>
    <xf numFmtId="0" fontId="6" fillId="0" borderId="1" xfId="4" applyFont="1" applyBorder="1" applyAlignment="1">
      <alignment horizontal="center" vertical="center" textRotation="90" wrapText="1"/>
    </xf>
    <xf numFmtId="0" fontId="6" fillId="0" borderId="1" xfId="4" applyFont="1" applyFill="1" applyBorder="1" applyAlignment="1">
      <alignment horizontal="center" vertical="center" textRotation="90" wrapText="1"/>
    </xf>
    <xf numFmtId="0" fontId="6" fillId="0" borderId="1" xfId="4" applyFont="1" applyBorder="1" applyAlignment="1">
      <alignment horizontal="center" vertical="center" textRotation="90"/>
    </xf>
    <xf numFmtId="0" fontId="6" fillId="0" borderId="2" xfId="4" applyFont="1" applyBorder="1" applyAlignment="1">
      <alignment horizontal="center" vertical="center" textRotation="90"/>
    </xf>
    <xf numFmtId="49" fontId="5" fillId="3" borderId="4" xfId="4" applyNumberFormat="1" applyFont="1" applyFill="1" applyBorder="1" applyAlignment="1">
      <alignment horizontal="center" vertical="top"/>
    </xf>
    <xf numFmtId="0" fontId="4" fillId="0" borderId="5" xfId="4" applyFont="1" applyBorder="1" applyAlignment="1">
      <alignment horizontal="center" vertical="top"/>
    </xf>
    <xf numFmtId="164" fontId="4" fillId="0" borderId="15" xfId="4" applyNumberFormat="1" applyFont="1" applyBorder="1" applyAlignment="1">
      <alignment horizontal="center" vertical="center"/>
    </xf>
    <xf numFmtId="164" fontId="4" fillId="0" borderId="14" xfId="4" applyNumberFormat="1" applyFont="1" applyBorder="1" applyAlignment="1">
      <alignment horizontal="center" vertical="center"/>
    </xf>
    <xf numFmtId="164" fontId="4" fillId="0" borderId="16" xfId="4" applyNumberFormat="1" applyFont="1" applyBorder="1" applyAlignment="1">
      <alignment horizontal="center" vertical="center"/>
    </xf>
    <xf numFmtId="164" fontId="4" fillId="4" borderId="17" xfId="4" applyNumberFormat="1" applyFont="1" applyFill="1" applyBorder="1" applyAlignment="1">
      <alignment horizontal="center" vertical="center" wrapText="1"/>
    </xf>
    <xf numFmtId="164" fontId="4" fillId="4" borderId="5" xfId="4" applyNumberFormat="1" applyFont="1" applyFill="1" applyBorder="1" applyAlignment="1">
      <alignment horizontal="center" vertical="center" wrapText="1"/>
    </xf>
    <xf numFmtId="0" fontId="4" fillId="4" borderId="26" xfId="4" applyFont="1" applyFill="1" applyBorder="1" applyAlignment="1">
      <alignment horizontal="center" vertical="top"/>
    </xf>
    <xf numFmtId="0" fontId="4" fillId="4" borderId="27" xfId="4" applyFont="1" applyFill="1" applyBorder="1" applyAlignment="1">
      <alignment horizontal="center" vertical="top"/>
    </xf>
    <xf numFmtId="0" fontId="51" fillId="0" borderId="8" xfId="4" applyFont="1" applyFill="1" applyBorder="1" applyAlignment="1">
      <alignment horizontal="center" vertical="top" wrapText="1"/>
    </xf>
    <xf numFmtId="164" fontId="51" fillId="0" borderId="10" xfId="4" applyNumberFormat="1" applyFont="1" applyFill="1" applyBorder="1" applyAlignment="1">
      <alignment horizontal="center" vertical="center"/>
    </xf>
    <xf numFmtId="164" fontId="4" fillId="0" borderId="9" xfId="4" applyNumberFormat="1" applyFont="1" applyFill="1" applyBorder="1" applyAlignment="1">
      <alignment horizontal="center" vertical="center"/>
    </xf>
    <xf numFmtId="164" fontId="4" fillId="0" borderId="11" xfId="4" applyNumberFormat="1" applyFont="1" applyFill="1" applyBorder="1" applyAlignment="1">
      <alignment horizontal="center" vertical="center"/>
    </xf>
    <xf numFmtId="164" fontId="4" fillId="0" borderId="77" xfId="4" applyNumberFormat="1" applyFont="1" applyFill="1" applyBorder="1" applyAlignment="1">
      <alignment horizontal="center" vertical="center"/>
    </xf>
    <xf numFmtId="164" fontId="4" fillId="0" borderId="8" xfId="4" applyNumberFormat="1" applyFont="1" applyFill="1" applyBorder="1" applyAlignment="1">
      <alignment horizontal="center" vertical="center"/>
    </xf>
    <xf numFmtId="0" fontId="4" fillId="0" borderId="36" xfId="4" applyFont="1" applyFill="1" applyBorder="1" applyAlignment="1">
      <alignment horizontal="center" vertical="top"/>
    </xf>
    <xf numFmtId="0" fontId="4" fillId="0" borderId="74" xfId="4" applyFont="1" applyFill="1" applyBorder="1" applyAlignment="1">
      <alignment horizontal="center" vertical="top"/>
    </xf>
    <xf numFmtId="0" fontId="2" fillId="0" borderId="0" xfId="4" applyFont="1" applyBorder="1" applyAlignment="1">
      <alignment horizontal="left" vertical="top"/>
    </xf>
    <xf numFmtId="0" fontId="3" fillId="5" borderId="12" xfId="4" applyFont="1" applyFill="1" applyBorder="1" applyAlignment="1">
      <alignment horizontal="center" vertical="top"/>
    </xf>
    <xf numFmtId="164" fontId="3" fillId="5" borderId="13" xfId="4" applyNumberFormat="1" applyFont="1" applyFill="1" applyBorder="1" applyAlignment="1">
      <alignment horizontal="center" vertical="center"/>
    </xf>
    <xf numFmtId="164" fontId="3" fillId="5" borderId="1" xfId="4" applyNumberFormat="1" applyFont="1" applyFill="1" applyBorder="1" applyAlignment="1">
      <alignment horizontal="center" vertical="center"/>
    </xf>
    <xf numFmtId="164" fontId="3" fillId="5" borderId="2" xfId="4" applyNumberFormat="1" applyFont="1" applyFill="1" applyBorder="1" applyAlignment="1">
      <alignment horizontal="center" vertical="center"/>
    </xf>
    <xf numFmtId="164" fontId="3" fillId="5" borderId="21" xfId="4" applyNumberFormat="1" applyFont="1" applyFill="1" applyBorder="1" applyAlignment="1">
      <alignment horizontal="center" vertical="center"/>
    </xf>
    <xf numFmtId="164" fontId="3" fillId="5" borderId="12" xfId="4" applyNumberFormat="1" applyFont="1" applyFill="1" applyBorder="1" applyAlignment="1">
      <alignment horizontal="center" vertical="center"/>
    </xf>
    <xf numFmtId="0" fontId="10" fillId="0" borderId="30" xfId="4" applyFont="1" applyFill="1" applyBorder="1" applyAlignment="1">
      <alignment horizontal="left" vertical="top"/>
    </xf>
    <xf numFmtId="49" fontId="4" fillId="0" borderId="30" xfId="4" applyNumberFormat="1" applyFont="1" applyFill="1" applyBorder="1" applyAlignment="1">
      <alignment horizontal="center" vertical="top"/>
    </xf>
    <xf numFmtId="49" fontId="4" fillId="0" borderId="31" xfId="4" applyNumberFormat="1" applyFont="1" applyFill="1" applyBorder="1" applyAlignment="1">
      <alignment horizontal="center" vertical="top"/>
    </xf>
    <xf numFmtId="0" fontId="2" fillId="0" borderId="0" xfId="4" applyFont="1" applyFill="1" applyBorder="1" applyAlignment="1">
      <alignment vertical="top"/>
    </xf>
    <xf numFmtId="49" fontId="5" fillId="2" borderId="39" xfId="4" applyNumberFormat="1" applyFont="1" applyFill="1" applyBorder="1" applyAlignment="1">
      <alignment horizontal="center" vertical="top"/>
    </xf>
    <xf numFmtId="49" fontId="5" fillId="3" borderId="30" xfId="4" applyNumberFormat="1" applyFont="1" applyFill="1" applyBorder="1" applyAlignment="1">
      <alignment horizontal="center" vertical="top"/>
    </xf>
    <xf numFmtId="164" fontId="3" fillId="3" borderId="41" xfId="4" applyNumberFormat="1" applyFont="1" applyFill="1" applyBorder="1" applyAlignment="1">
      <alignment horizontal="center" vertical="top"/>
    </xf>
    <xf numFmtId="164" fontId="3" fillId="3" borderId="30" xfId="4" applyNumberFormat="1" applyFont="1" applyFill="1" applyBorder="1" applyAlignment="1">
      <alignment horizontal="center" vertical="top"/>
    </xf>
    <xf numFmtId="164" fontId="3" fillId="3" borderId="40" xfId="4" applyNumberFormat="1" applyFont="1" applyFill="1" applyBorder="1" applyAlignment="1">
      <alignment horizontal="center" vertical="top"/>
    </xf>
    <xf numFmtId="164" fontId="3" fillId="3" borderId="42" xfId="4" applyNumberFormat="1" applyFont="1" applyFill="1" applyBorder="1" applyAlignment="1">
      <alignment horizontal="center" vertical="top"/>
    </xf>
    <xf numFmtId="164" fontId="3" fillId="3" borderId="43" xfId="4" applyNumberFormat="1" applyFont="1" applyFill="1" applyBorder="1" applyAlignment="1">
      <alignment horizontal="center" vertical="top"/>
    </xf>
    <xf numFmtId="0" fontId="4" fillId="3" borderId="44" xfId="4" applyFont="1" applyFill="1" applyBorder="1" applyAlignment="1">
      <alignment horizontal="center" vertical="top" wrapText="1"/>
    </xf>
    <xf numFmtId="0" fontId="4" fillId="3" borderId="43" xfId="4" applyFont="1" applyFill="1" applyBorder="1" applyAlignment="1">
      <alignment horizontal="center" vertical="top" wrapText="1"/>
    </xf>
    <xf numFmtId="0" fontId="4" fillId="3" borderId="45" xfId="4" applyFont="1" applyFill="1" applyBorder="1" applyAlignment="1">
      <alignment horizontal="center" vertical="top" wrapText="1"/>
    </xf>
    <xf numFmtId="49" fontId="43" fillId="2" borderId="3" xfId="4" applyNumberFormat="1" applyFont="1" applyFill="1" applyBorder="1" applyAlignment="1">
      <alignment horizontal="center" vertical="top"/>
    </xf>
    <xf numFmtId="0" fontId="4" fillId="0" borderId="5" xfId="4" applyFont="1" applyFill="1" applyBorder="1" applyAlignment="1">
      <alignment horizontal="center" vertical="top"/>
    </xf>
    <xf numFmtId="164" fontId="4" fillId="0" borderId="15" xfId="4" applyNumberFormat="1" applyFont="1" applyFill="1" applyBorder="1" applyAlignment="1">
      <alignment horizontal="center" vertical="top"/>
    </xf>
    <xf numFmtId="164" fontId="4" fillId="0" borderId="14" xfId="4" applyNumberFormat="1" applyFont="1" applyFill="1" applyBorder="1" applyAlignment="1">
      <alignment horizontal="center" vertical="top"/>
    </xf>
    <xf numFmtId="164" fontId="3" fillId="0" borderId="76" xfId="4" applyNumberFormat="1" applyFont="1" applyFill="1" applyBorder="1" applyAlignment="1">
      <alignment horizontal="center" vertical="top"/>
    </xf>
    <xf numFmtId="164" fontId="4" fillId="0" borderId="16" xfId="4" applyNumberFormat="1" applyFont="1" applyFill="1" applyBorder="1" applyAlignment="1">
      <alignment horizontal="center" vertical="top"/>
    </xf>
    <xf numFmtId="164" fontId="4" fillId="4" borderId="17" xfId="4" applyNumberFormat="1" applyFont="1" applyFill="1" applyBorder="1" applyAlignment="1">
      <alignment horizontal="center" vertical="top"/>
    </xf>
    <xf numFmtId="164" fontId="4" fillId="0" borderId="5" xfId="4" applyNumberFormat="1" applyFont="1" applyFill="1" applyBorder="1" applyAlignment="1">
      <alignment horizontal="center" vertical="top"/>
    </xf>
    <xf numFmtId="49" fontId="4" fillId="0" borderId="26" xfId="4" applyNumberFormat="1" applyFont="1" applyFill="1" applyBorder="1" applyAlignment="1">
      <alignment horizontal="center" vertical="top"/>
    </xf>
    <xf numFmtId="9" fontId="4" fillId="0" borderId="27" xfId="4" applyNumberFormat="1" applyFont="1" applyFill="1" applyBorder="1" applyAlignment="1">
      <alignment horizontal="center" vertical="top"/>
    </xf>
    <xf numFmtId="0" fontId="23" fillId="0" borderId="0" xfId="4" applyFont="1" applyBorder="1" applyAlignment="1">
      <alignment vertical="top"/>
    </xf>
    <xf numFmtId="0" fontId="23" fillId="0" borderId="0" xfId="4" applyFont="1" applyBorder="1" applyAlignment="1">
      <alignment horizontal="left" vertical="top"/>
    </xf>
    <xf numFmtId="0" fontId="4" fillId="0" borderId="18" xfId="4" applyFont="1" applyFill="1" applyBorder="1" applyAlignment="1">
      <alignment horizontal="center" vertical="top"/>
    </xf>
    <xf numFmtId="164" fontId="4" fillId="0" borderId="6" xfId="4" applyNumberFormat="1" applyFont="1" applyFill="1" applyBorder="1" applyAlignment="1">
      <alignment horizontal="center" vertical="top"/>
    </xf>
    <xf numFmtId="164" fontId="3" fillId="0" borderId="19" xfId="4" applyNumberFormat="1" applyFont="1" applyFill="1" applyBorder="1" applyAlignment="1">
      <alignment horizontal="center" vertical="top"/>
    </xf>
    <xf numFmtId="164" fontId="3" fillId="0" borderId="28" xfId="4" applyNumberFormat="1" applyFont="1" applyFill="1" applyBorder="1" applyAlignment="1">
      <alignment horizontal="center" vertical="top"/>
    </xf>
    <xf numFmtId="164" fontId="3" fillId="0" borderId="20" xfId="4" applyNumberFormat="1" applyFont="1" applyFill="1" applyBorder="1" applyAlignment="1">
      <alignment horizontal="center" vertical="top"/>
    </xf>
    <xf numFmtId="164" fontId="4" fillId="4" borderId="0" xfId="4" applyNumberFormat="1" applyFont="1" applyFill="1" applyBorder="1" applyAlignment="1">
      <alignment horizontal="center" vertical="top"/>
    </xf>
    <xf numFmtId="164" fontId="4" fillId="0" borderId="18" xfId="4" applyNumberFormat="1" applyFont="1" applyFill="1" applyBorder="1" applyAlignment="1">
      <alignment horizontal="center" vertical="top"/>
    </xf>
    <xf numFmtId="9" fontId="4" fillId="0" borderId="19" xfId="4" applyNumberFormat="1" applyFont="1" applyFill="1" applyBorder="1" applyAlignment="1">
      <alignment horizontal="center" vertical="top"/>
    </xf>
    <xf numFmtId="9" fontId="4" fillId="0" borderId="20" xfId="4" applyNumberFormat="1" applyFont="1" applyFill="1" applyBorder="1" applyAlignment="1">
      <alignment horizontal="center" vertical="top"/>
    </xf>
    <xf numFmtId="164" fontId="3" fillId="5" borderId="13" xfId="4" applyNumberFormat="1" applyFont="1" applyFill="1" applyBorder="1" applyAlignment="1">
      <alignment horizontal="center" vertical="top"/>
    </xf>
    <xf numFmtId="164" fontId="3" fillId="5" borderId="1" xfId="4" applyNumberFormat="1" applyFont="1" applyFill="1" applyBorder="1" applyAlignment="1">
      <alignment horizontal="center" vertical="top"/>
    </xf>
    <xf numFmtId="164" fontId="3" fillId="5" borderId="29" xfId="4" applyNumberFormat="1" applyFont="1" applyFill="1" applyBorder="1" applyAlignment="1">
      <alignment horizontal="center" vertical="top"/>
    </xf>
    <xf numFmtId="164" fontId="3" fillId="5" borderId="2" xfId="4" applyNumberFormat="1" applyFont="1" applyFill="1" applyBorder="1" applyAlignment="1">
      <alignment horizontal="center" vertical="top"/>
    </xf>
    <xf numFmtId="164" fontId="3" fillId="5" borderId="21" xfId="4" applyNumberFormat="1" applyFont="1" applyFill="1" applyBorder="1" applyAlignment="1">
      <alignment horizontal="center" vertical="top"/>
    </xf>
    <xf numFmtId="164" fontId="3" fillId="5" borderId="12" xfId="4" applyNumberFormat="1" applyFont="1" applyFill="1" applyBorder="1" applyAlignment="1">
      <alignment horizontal="center" vertical="top"/>
    </xf>
    <xf numFmtId="9" fontId="4" fillId="0" borderId="30" xfId="4" applyNumberFormat="1" applyFont="1" applyFill="1" applyBorder="1" applyAlignment="1">
      <alignment horizontal="center" vertical="top"/>
    </xf>
    <xf numFmtId="9" fontId="4" fillId="0" borderId="31" xfId="4" applyNumberFormat="1" applyFont="1" applyFill="1" applyBorder="1" applyAlignment="1">
      <alignment horizontal="center" vertical="top"/>
    </xf>
    <xf numFmtId="164" fontId="4" fillId="0" borderId="17" xfId="4" applyNumberFormat="1" applyFont="1" applyFill="1" applyBorder="1" applyAlignment="1">
      <alignment horizontal="center" vertical="top"/>
    </xf>
    <xf numFmtId="49" fontId="4" fillId="0" borderId="27" xfId="4" applyNumberFormat="1" applyFont="1" applyFill="1" applyBorder="1" applyAlignment="1">
      <alignment horizontal="center" vertical="top"/>
    </xf>
    <xf numFmtId="164" fontId="4" fillId="0" borderId="0" xfId="4" applyNumberFormat="1" applyFont="1" applyFill="1" applyBorder="1" applyAlignment="1">
      <alignment horizontal="center" vertical="top"/>
    </xf>
    <xf numFmtId="49" fontId="4" fillId="0" borderId="19" xfId="4" applyNumberFormat="1" applyFont="1" applyFill="1" applyBorder="1" applyAlignment="1">
      <alignment horizontal="center" vertical="top"/>
    </xf>
    <xf numFmtId="49" fontId="4" fillId="0" borderId="20" xfId="4" applyNumberFormat="1" applyFont="1" applyFill="1" applyBorder="1" applyAlignment="1">
      <alignment horizontal="center" vertical="top"/>
    </xf>
    <xf numFmtId="164" fontId="3" fillId="6" borderId="49" xfId="4" applyNumberFormat="1" applyFont="1" applyFill="1" applyBorder="1" applyAlignment="1">
      <alignment horizontal="center" vertical="top"/>
    </xf>
    <xf numFmtId="49" fontId="4" fillId="0" borderId="0" xfId="4" applyNumberFormat="1" applyFont="1" applyFill="1" applyBorder="1" applyAlignment="1">
      <alignment vertical="top"/>
    </xf>
    <xf numFmtId="0" fontId="27" fillId="0" borderId="0" xfId="4" applyFont="1" applyFill="1" applyAlignment="1">
      <alignment vertical="top"/>
    </xf>
    <xf numFmtId="0" fontId="14" fillId="0" borderId="0" xfId="4" applyBorder="1" applyAlignment="1">
      <alignment vertical="top"/>
    </xf>
    <xf numFmtId="0" fontId="19" fillId="0" borderId="0" xfId="4" applyFont="1" applyAlignment="1">
      <alignment vertical="top"/>
    </xf>
    <xf numFmtId="0" fontId="4" fillId="0" borderId="0" xfId="4" applyFont="1" applyAlignment="1">
      <alignment horizontal="left" vertical="top"/>
    </xf>
    <xf numFmtId="49" fontId="4" fillId="0" borderId="0" xfId="4" applyNumberFormat="1" applyFont="1" applyFill="1" applyBorder="1" applyAlignment="1">
      <alignment horizontal="left" vertical="top"/>
    </xf>
    <xf numFmtId="0" fontId="14" fillId="0" borderId="0" xfId="4" applyBorder="1" applyAlignment="1">
      <alignment horizontal="left" vertical="top"/>
    </xf>
    <xf numFmtId="0" fontId="6" fillId="0" borderId="61" xfId="0" applyFont="1" applyBorder="1" applyAlignment="1">
      <alignment horizontal="left" vertical="top" wrapText="1"/>
    </xf>
    <xf numFmtId="49" fontId="20" fillId="0" borderId="0" xfId="0" applyNumberFormat="1" applyFont="1" applyFill="1" applyBorder="1" applyAlignment="1">
      <alignment horizontal="center" vertical="top" wrapText="1"/>
    </xf>
    <xf numFmtId="0" fontId="7" fillId="0" borderId="0" xfId="0" applyFont="1" applyAlignment="1">
      <alignment vertical="top" wrapText="1"/>
    </xf>
    <xf numFmtId="49" fontId="5" fillId="0" borderId="26" xfId="0" applyNumberFormat="1" applyFont="1" applyBorder="1" applyAlignment="1">
      <alignment horizontal="center" vertical="top" wrapText="1"/>
    </xf>
    <xf numFmtId="0" fontId="4" fillId="0" borderId="31" xfId="0" applyFont="1" applyFill="1" applyBorder="1" applyAlignment="1">
      <alignment horizontal="left" vertical="top" wrapText="1"/>
    </xf>
    <xf numFmtId="49" fontId="17" fillId="0" borderId="5" xfId="0" applyNumberFormat="1" applyFont="1" applyBorder="1" applyAlignment="1">
      <alignment horizontal="center" vertical="top"/>
    </xf>
    <xf numFmtId="0" fontId="4" fillId="0" borderId="20" xfId="0" applyFont="1" applyFill="1" applyBorder="1" applyAlignment="1">
      <alignment horizontal="left"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49" fontId="5" fillId="0" borderId="14" xfId="0" applyNumberFormat="1" applyFont="1" applyBorder="1" applyAlignment="1">
      <alignment horizontal="center" vertical="top"/>
    </xf>
    <xf numFmtId="49" fontId="5" fillId="2" borderId="59" xfId="0" applyNumberFormat="1" applyFont="1" applyFill="1" applyBorder="1" applyAlignment="1">
      <alignment horizontal="center" vertical="top"/>
    </xf>
    <xf numFmtId="49" fontId="5" fillId="0" borderId="19" xfId="0" applyNumberFormat="1" applyFont="1" applyBorder="1" applyAlignment="1">
      <alignment horizontal="center" vertical="top"/>
    </xf>
    <xf numFmtId="0" fontId="6" fillId="0" borderId="41" xfId="0" applyFont="1" applyFill="1" applyBorder="1" applyAlignment="1">
      <alignment horizontal="left" vertical="top" wrapText="1"/>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66"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42" xfId="0" applyNumberFormat="1" applyFont="1" applyBorder="1" applyAlignment="1">
      <alignment horizontal="center" vertical="top"/>
    </xf>
    <xf numFmtId="49" fontId="5" fillId="2" borderId="10" xfId="0" applyNumberFormat="1" applyFont="1" applyFill="1" applyBorder="1" applyAlignment="1">
      <alignment horizontal="center" vertical="top"/>
    </xf>
    <xf numFmtId="49" fontId="5" fillId="3" borderId="72" xfId="0" applyNumberFormat="1" applyFont="1" applyFill="1" applyBorder="1" applyAlignment="1">
      <alignment horizontal="center" vertical="top"/>
    </xf>
    <xf numFmtId="0" fontId="4" fillId="0" borderId="35" xfId="0" applyFont="1" applyFill="1" applyBorder="1" applyAlignment="1">
      <alignment horizontal="left" vertical="top" wrapText="1"/>
    </xf>
    <xf numFmtId="0" fontId="4" fillId="0" borderId="40" xfId="0" applyFont="1" applyFill="1" applyBorder="1" applyAlignment="1">
      <alignment horizontal="left" vertical="top" wrapText="1"/>
    </xf>
    <xf numFmtId="49" fontId="2" fillId="0" borderId="52" xfId="0" applyNumberFormat="1" applyFont="1" applyBorder="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37" fillId="0" borderId="0" xfId="0" applyFont="1" applyAlignment="1">
      <alignment horizontal="left" vertical="top" wrapText="1"/>
    </xf>
    <xf numFmtId="0" fontId="38" fillId="0" borderId="0" xfId="0" applyFont="1" applyAlignment="1">
      <alignment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6" fillId="0" borderId="18" xfId="0" applyFont="1" applyFill="1" applyBorder="1" applyAlignment="1">
      <alignment horizontal="center" vertical="top" wrapText="1"/>
    </xf>
    <xf numFmtId="0" fontId="2" fillId="0" borderId="0" xfId="0" applyNumberFormat="1" applyFont="1" applyFill="1" applyBorder="1" applyAlignment="1">
      <alignment vertical="top"/>
    </xf>
    <xf numFmtId="0" fontId="2" fillId="0" borderId="0" xfId="0" applyFont="1" applyFill="1" applyBorder="1" applyAlignment="1">
      <alignment horizontal="center" vertical="top"/>
    </xf>
    <xf numFmtId="0" fontId="10" fillId="0" borderId="0" xfId="0" applyFont="1" applyFill="1" applyBorder="1" applyAlignment="1">
      <alignment vertical="top"/>
    </xf>
    <xf numFmtId="0" fontId="37" fillId="0" borderId="0" xfId="0" applyFont="1" applyFill="1" applyBorder="1" applyAlignment="1">
      <alignment vertical="top"/>
    </xf>
    <xf numFmtId="0" fontId="46" fillId="0" borderId="0" xfId="0" applyNumberFormat="1" applyFont="1" applyFill="1" applyBorder="1" applyAlignment="1">
      <alignment vertical="top"/>
    </xf>
    <xf numFmtId="0" fontId="46" fillId="0" borderId="0" xfId="0" applyFont="1" applyFill="1" applyBorder="1" applyAlignment="1">
      <alignment vertical="top"/>
    </xf>
    <xf numFmtId="0" fontId="46" fillId="0" borderId="0" xfId="0" applyFont="1" applyFill="1" applyBorder="1" applyAlignment="1">
      <alignment horizontal="center" vertical="top"/>
    </xf>
    <xf numFmtId="0" fontId="37" fillId="0" borderId="0" xfId="0" applyFont="1" applyFill="1" applyBorder="1" applyAlignment="1">
      <alignment horizontal="left" vertical="top" wrapText="1"/>
    </xf>
    <xf numFmtId="0" fontId="10" fillId="0" borderId="0" xfId="0" applyFont="1" applyFill="1" applyBorder="1" applyAlignment="1">
      <alignment horizontal="center" vertical="top"/>
    </xf>
    <xf numFmtId="49" fontId="5" fillId="7" borderId="34" xfId="0" applyNumberFormat="1" applyFont="1" applyFill="1" applyBorder="1" applyAlignment="1">
      <alignment horizontal="center" vertical="top"/>
    </xf>
    <xf numFmtId="0" fontId="6" fillId="0" borderId="50" xfId="0" applyFont="1" applyFill="1" applyBorder="1" applyAlignment="1">
      <alignment horizontal="center" vertical="top"/>
    </xf>
    <xf numFmtId="164" fontId="6" fillId="0" borderId="67" xfId="0" applyNumberFormat="1" applyFont="1" applyFill="1" applyBorder="1" applyAlignment="1">
      <alignment horizontal="center" vertical="center"/>
    </xf>
    <xf numFmtId="164" fontId="6" fillId="0" borderId="35" xfId="0" applyNumberFormat="1" applyFont="1" applyFill="1" applyBorder="1" applyAlignment="1">
      <alignment horizontal="center" vertical="center"/>
    </xf>
    <xf numFmtId="164" fontId="6" fillId="0" borderId="27" xfId="0" applyNumberFormat="1" applyFont="1" applyFill="1" applyBorder="1" applyAlignment="1">
      <alignment horizontal="center" vertical="center"/>
    </xf>
    <xf numFmtId="164" fontId="6" fillId="10" borderId="50" xfId="0" applyNumberFormat="1" applyFont="1" applyFill="1" applyBorder="1" applyAlignment="1">
      <alignment horizontal="center" vertical="center" wrapText="1"/>
    </xf>
    <xf numFmtId="0" fontId="4" fillId="10" borderId="76" xfId="0" applyFont="1" applyFill="1" applyBorder="1" applyAlignment="1">
      <alignment horizontal="left" vertical="top"/>
    </xf>
    <xf numFmtId="0" fontId="2" fillId="10" borderId="14" xfId="0" applyFont="1" applyFill="1" applyBorder="1" applyAlignment="1">
      <alignment horizontal="center" vertical="top"/>
    </xf>
    <xf numFmtId="0" fontId="2" fillId="10" borderId="16" xfId="0" applyFont="1" applyFill="1" applyBorder="1" applyAlignment="1">
      <alignment horizontal="center" vertical="top"/>
    </xf>
    <xf numFmtId="164" fontId="6" fillId="0" borderId="38" xfId="0" applyNumberFormat="1" applyFont="1" applyFill="1" applyBorder="1" applyAlignment="1">
      <alignment horizontal="center" vertical="center"/>
    </xf>
    <xf numFmtId="164" fontId="6" fillId="0" borderId="74" xfId="0" applyNumberFormat="1" applyFont="1" applyFill="1" applyBorder="1" applyAlignment="1">
      <alignment horizontal="center" vertical="center"/>
    </xf>
    <xf numFmtId="0" fontId="4" fillId="0" borderId="41" xfId="0" applyFont="1" applyFill="1" applyBorder="1" applyAlignment="1">
      <alignment horizontal="left" vertical="top" wrapText="1"/>
    </xf>
    <xf numFmtId="164" fontId="5" fillId="9" borderId="29" xfId="0" applyNumberFormat="1" applyFont="1" applyFill="1" applyBorder="1" applyAlignment="1">
      <alignment horizontal="center" vertical="center"/>
    </xf>
    <xf numFmtId="164" fontId="5" fillId="9" borderId="13" xfId="0" applyNumberFormat="1" applyFont="1" applyFill="1" applyBorder="1" applyAlignment="1">
      <alignment horizontal="center" vertical="center"/>
    </xf>
    <xf numFmtId="164" fontId="5" fillId="9" borderId="53" xfId="0" applyNumberFormat="1" applyFont="1" applyFill="1" applyBorder="1" applyAlignment="1">
      <alignment horizontal="center" vertical="center"/>
    </xf>
    <xf numFmtId="164" fontId="5" fillId="9" borderId="12" xfId="0" applyNumberFormat="1" applyFont="1" applyFill="1" applyBorder="1" applyAlignment="1">
      <alignment horizontal="center" vertical="center"/>
    </xf>
    <xf numFmtId="0" fontId="4" fillId="0" borderId="30" xfId="0" applyFont="1" applyFill="1" applyBorder="1" applyAlignment="1">
      <alignment horizontal="center" vertical="top" wrapText="1"/>
    </xf>
    <xf numFmtId="0" fontId="4" fillId="0" borderId="31" xfId="0" applyFont="1" applyFill="1" applyBorder="1" applyAlignment="1">
      <alignment horizontal="center" vertical="top" wrapText="1"/>
    </xf>
    <xf numFmtId="0" fontId="6" fillId="0" borderId="5" xfId="0" applyFont="1" applyFill="1" applyBorder="1" applyAlignment="1">
      <alignment horizontal="center" vertical="top"/>
    </xf>
    <xf numFmtId="164" fontId="6" fillId="10" borderId="15" xfId="0" applyNumberFormat="1" applyFont="1" applyFill="1" applyBorder="1" applyAlignment="1">
      <alignment horizontal="center" vertical="center"/>
    </xf>
    <xf numFmtId="164" fontId="24" fillId="10" borderId="14" xfId="0" applyNumberFormat="1" applyFont="1" applyFill="1" applyBorder="1" applyAlignment="1">
      <alignment horizontal="center" vertical="center"/>
    </xf>
    <xf numFmtId="164" fontId="24" fillId="10" borderId="25" xfId="0" applyNumberFormat="1" applyFont="1" applyFill="1" applyBorder="1" applyAlignment="1">
      <alignment horizontal="center" vertical="center"/>
    </xf>
    <xf numFmtId="164" fontId="6" fillId="10" borderId="5" xfId="0" applyNumberFormat="1" applyFont="1" applyFill="1" applyBorder="1" applyAlignment="1">
      <alignment horizontal="center" vertical="center"/>
    </xf>
    <xf numFmtId="0" fontId="4" fillId="0" borderId="26" xfId="0" applyFont="1" applyFill="1" applyBorder="1" applyAlignment="1">
      <alignment horizontal="center" vertical="top"/>
    </xf>
    <xf numFmtId="0" fontId="4" fillId="0" borderId="27" xfId="0" applyFont="1" applyFill="1" applyBorder="1" applyAlignment="1">
      <alignment horizontal="center" vertical="top"/>
    </xf>
    <xf numFmtId="164" fontId="5" fillId="9" borderId="6" xfId="0" applyNumberFormat="1" applyFont="1" applyFill="1" applyBorder="1" applyAlignment="1">
      <alignment horizontal="center" vertical="center"/>
    </xf>
    <xf numFmtId="164" fontId="5" fillId="9" borderId="59" xfId="0" applyNumberFormat="1" applyFont="1" applyFill="1" applyBorder="1" applyAlignment="1">
      <alignment horizontal="center" vertical="center"/>
    </xf>
    <xf numFmtId="164" fontId="5" fillId="9" borderId="18" xfId="0" applyNumberFormat="1" applyFont="1" applyFill="1" applyBorder="1" applyAlignment="1">
      <alignment horizontal="center" vertical="center"/>
    </xf>
    <xf numFmtId="0" fontId="4" fillId="0" borderId="30" xfId="0" applyFont="1" applyFill="1" applyBorder="1" applyAlignment="1">
      <alignment horizontal="center" vertical="top"/>
    </xf>
    <xf numFmtId="0" fontId="4" fillId="0" borderId="31" xfId="0" applyFont="1" applyFill="1" applyBorder="1" applyAlignment="1">
      <alignment horizontal="center" vertical="top"/>
    </xf>
    <xf numFmtId="0" fontId="6" fillId="0" borderId="26" xfId="0" applyFont="1" applyFill="1" applyBorder="1" applyAlignment="1">
      <alignment horizontal="center" vertical="top" wrapText="1"/>
    </xf>
    <xf numFmtId="49" fontId="5" fillId="7" borderId="6" xfId="0" applyNumberFormat="1" applyFont="1" applyFill="1" applyBorder="1" applyAlignment="1">
      <alignment horizontal="center" vertical="top"/>
    </xf>
    <xf numFmtId="0" fontId="4" fillId="0" borderId="36" xfId="0" applyFont="1" applyFill="1" applyBorder="1" applyAlignment="1">
      <alignment horizontal="center" vertical="top" wrapText="1"/>
    </xf>
    <xf numFmtId="0" fontId="4" fillId="0" borderId="74" xfId="0" applyFont="1" applyFill="1" applyBorder="1" applyAlignment="1">
      <alignment horizontal="center" vertical="top" wrapText="1"/>
    </xf>
    <xf numFmtId="49" fontId="5" fillId="7" borderId="39" xfId="0" applyNumberFormat="1" applyFont="1" applyFill="1" applyBorder="1" applyAlignment="1">
      <alignment horizontal="center" vertical="top"/>
    </xf>
    <xf numFmtId="164" fontId="5" fillId="9" borderId="1" xfId="0" applyNumberFormat="1" applyFont="1" applyFill="1" applyBorder="1" applyAlignment="1">
      <alignment horizontal="center" vertical="center"/>
    </xf>
    <xf numFmtId="164" fontId="5" fillId="9" borderId="63" xfId="0" applyNumberFormat="1" applyFont="1" applyFill="1" applyBorder="1" applyAlignment="1">
      <alignment horizontal="center" vertical="center"/>
    </xf>
    <xf numFmtId="49" fontId="35" fillId="7" borderId="3" xfId="0" applyNumberFormat="1" applyFont="1" applyFill="1" applyBorder="1" applyAlignment="1">
      <alignment horizontal="center" vertical="top"/>
    </xf>
    <xf numFmtId="49" fontId="35" fillId="8" borderId="22" xfId="0" applyNumberFormat="1" applyFont="1" applyFill="1" applyBorder="1" applyAlignment="1">
      <alignment horizontal="center" vertical="top"/>
    </xf>
    <xf numFmtId="164" fontId="35" fillId="8" borderId="3" xfId="0" applyNumberFormat="1" applyFont="1" applyFill="1" applyBorder="1" applyAlignment="1">
      <alignment horizontal="center" vertical="center"/>
    </xf>
    <xf numFmtId="164" fontId="35" fillId="8" borderId="32" xfId="0" applyNumberFormat="1" applyFont="1" applyFill="1" applyBorder="1" applyAlignment="1">
      <alignment horizontal="center" vertical="center"/>
    </xf>
    <xf numFmtId="164" fontId="35" fillId="8" borderId="49" xfId="0" applyNumberFormat="1" applyFont="1" applyFill="1" applyBorder="1" applyAlignment="1">
      <alignment horizontal="center" vertical="center"/>
    </xf>
    <xf numFmtId="0" fontId="35" fillId="8" borderId="23" xfId="0" applyFont="1" applyFill="1" applyBorder="1" applyAlignment="1">
      <alignment vertical="top" wrapText="1"/>
    </xf>
    <xf numFmtId="0" fontId="36" fillId="8" borderId="23" xfId="0" applyFont="1" applyFill="1" applyBorder="1" applyAlignment="1">
      <alignment horizontal="center" vertical="top" wrapText="1"/>
    </xf>
    <xf numFmtId="0" fontId="36" fillId="8" borderId="24" xfId="0" applyFont="1" applyFill="1" applyBorder="1" applyAlignment="1">
      <alignment horizontal="center" vertical="top" wrapText="1"/>
    </xf>
    <xf numFmtId="164" fontId="6" fillId="0" borderId="67"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164" fontId="6" fillId="0" borderId="27" xfId="0" applyNumberFormat="1" applyFont="1" applyFill="1" applyBorder="1" applyAlignment="1">
      <alignment horizontal="center" vertical="top"/>
    </xf>
    <xf numFmtId="164" fontId="6" fillId="10" borderId="67" xfId="0" applyNumberFormat="1" applyFont="1" applyFill="1" applyBorder="1" applyAlignment="1">
      <alignment horizontal="center" vertical="top"/>
    </xf>
    <xf numFmtId="164" fontId="6" fillId="0" borderId="50" xfId="0" applyNumberFormat="1" applyFont="1" applyFill="1" applyBorder="1" applyAlignment="1">
      <alignment horizontal="center" vertical="top"/>
    </xf>
    <xf numFmtId="0" fontId="4" fillId="0" borderId="76" xfId="0" applyFont="1" applyFill="1" applyBorder="1" applyAlignment="1">
      <alignment wrapText="1"/>
    </xf>
    <xf numFmtId="0" fontId="2" fillId="0" borderId="14" xfId="0" applyFont="1" applyFill="1" applyBorder="1" applyAlignment="1">
      <alignment horizontal="center" vertical="top"/>
    </xf>
    <xf numFmtId="0" fontId="2" fillId="0" borderId="16" xfId="0" applyFont="1" applyFill="1" applyBorder="1" applyAlignment="1">
      <alignment horizontal="center" vertical="top"/>
    </xf>
    <xf numFmtId="0" fontId="6" fillId="0" borderId="18" xfId="0" applyFont="1" applyFill="1" applyBorder="1" applyAlignment="1">
      <alignment horizontal="center" vertical="top"/>
    </xf>
    <xf numFmtId="0" fontId="4" fillId="0" borderId="78" xfId="0" applyFont="1" applyFill="1" applyBorder="1" applyAlignment="1">
      <alignment wrapText="1"/>
    </xf>
    <xf numFmtId="0" fontId="2" fillId="0" borderId="36" xfId="0" applyFont="1" applyFill="1" applyBorder="1" applyAlignment="1">
      <alignment horizontal="center" vertical="top"/>
    </xf>
    <xf numFmtId="0" fontId="2" fillId="0" borderId="74" xfId="0" applyFont="1" applyFill="1" applyBorder="1" applyAlignment="1">
      <alignment horizontal="center" vertical="top"/>
    </xf>
    <xf numFmtId="0" fontId="4" fillId="0" borderId="37" xfId="0" applyFont="1" applyFill="1" applyBorder="1" applyAlignment="1">
      <alignment wrapText="1"/>
    </xf>
    <xf numFmtId="0" fontId="2" fillId="0" borderId="57" xfId="0" applyFont="1" applyFill="1" applyBorder="1" applyAlignment="1">
      <alignment horizontal="center" vertical="top"/>
    </xf>
    <xf numFmtId="0" fontId="2" fillId="0" borderId="56" xfId="0" applyFont="1" applyFill="1" applyBorder="1" applyAlignment="1">
      <alignment horizontal="center" vertical="top"/>
    </xf>
    <xf numFmtId="0" fontId="6" fillId="0" borderId="42" xfId="0" applyFont="1" applyFill="1" applyBorder="1" applyAlignment="1">
      <alignment horizontal="center" vertical="top"/>
    </xf>
    <xf numFmtId="164" fontId="6" fillId="0" borderId="43" xfId="0" applyNumberFormat="1" applyFont="1" applyFill="1" applyBorder="1" applyAlignment="1">
      <alignment horizontal="center" vertical="top"/>
    </xf>
    <xf numFmtId="164" fontId="6" fillId="0" borderId="40" xfId="0" applyNumberFormat="1" applyFont="1" applyFill="1" applyBorder="1" applyAlignment="1">
      <alignment horizontal="center" vertical="top"/>
    </xf>
    <xf numFmtId="164" fontId="5" fillId="0" borderId="40" xfId="0" applyNumberFormat="1" applyFont="1" applyFill="1" applyBorder="1" applyAlignment="1">
      <alignment horizontal="center" vertical="top"/>
    </xf>
    <xf numFmtId="164" fontId="6" fillId="0" borderId="31" xfId="0" applyNumberFormat="1" applyFont="1" applyFill="1" applyBorder="1" applyAlignment="1">
      <alignment horizontal="center" vertical="top"/>
    </xf>
    <xf numFmtId="164" fontId="6" fillId="10" borderId="43" xfId="0" applyNumberFormat="1" applyFont="1" applyFill="1" applyBorder="1" applyAlignment="1">
      <alignment horizontal="center" vertical="top"/>
    </xf>
    <xf numFmtId="164" fontId="6" fillId="0" borderId="42" xfId="0" applyNumberFormat="1" applyFont="1" applyFill="1" applyBorder="1" applyAlignment="1">
      <alignment horizontal="center" vertical="top"/>
    </xf>
    <xf numFmtId="0" fontId="4" fillId="0" borderId="62" xfId="0" applyFont="1" applyFill="1" applyBorder="1" applyAlignment="1">
      <alignment vertical="top" wrapText="1"/>
    </xf>
    <xf numFmtId="0" fontId="18" fillId="9" borderId="42" xfId="0" applyFont="1" applyFill="1" applyBorder="1" applyAlignment="1">
      <alignment horizontal="center" vertical="top"/>
    </xf>
    <xf numFmtId="164" fontId="5" fillId="9" borderId="41" xfId="0" applyNumberFormat="1" applyFont="1" applyFill="1" applyBorder="1" applyAlignment="1">
      <alignment horizontal="center" vertical="top"/>
    </xf>
    <xf numFmtId="0" fontId="4" fillId="0" borderId="30" xfId="0" applyNumberFormat="1" applyFont="1" applyFill="1" applyBorder="1" applyAlignment="1">
      <alignment horizontal="left" vertical="top" wrapText="1"/>
    </xf>
    <xf numFmtId="0" fontId="2" fillId="0" borderId="30" xfId="0" applyNumberFormat="1" applyFont="1" applyFill="1" applyBorder="1" applyAlignment="1">
      <alignment horizontal="center" vertical="top"/>
    </xf>
    <xf numFmtId="0" fontId="2" fillId="0" borderId="43" xfId="0" applyNumberFormat="1" applyFont="1" applyFill="1" applyBorder="1" applyAlignment="1">
      <alignment horizontal="center" vertical="top"/>
    </xf>
    <xf numFmtId="0" fontId="2" fillId="0" borderId="31" xfId="0" applyNumberFormat="1" applyFont="1" applyFill="1" applyBorder="1" applyAlignment="1">
      <alignment horizontal="center" vertical="top"/>
    </xf>
    <xf numFmtId="0" fontId="10" fillId="0" borderId="15" xfId="0" applyFont="1" applyFill="1" applyBorder="1" applyAlignment="1">
      <alignment wrapText="1"/>
    </xf>
    <xf numFmtId="0" fontId="10" fillId="0" borderId="66" xfId="0" applyFont="1" applyFill="1" applyBorder="1"/>
    <xf numFmtId="0" fontId="10" fillId="0" borderId="26" xfId="0" applyFont="1" applyFill="1" applyBorder="1" applyAlignment="1">
      <alignment horizontal="center" vertical="top" wrapText="1"/>
    </xf>
    <xf numFmtId="0" fontId="10" fillId="0" borderId="27" xfId="0" applyFont="1" applyFill="1" applyBorder="1" applyAlignment="1">
      <alignment horizontal="center" vertical="top" wrapText="1"/>
    </xf>
    <xf numFmtId="0" fontId="7" fillId="0" borderId="37" xfId="0" applyFont="1" applyFill="1" applyBorder="1" applyAlignment="1"/>
    <xf numFmtId="0" fontId="7" fillId="0" borderId="36" xfId="0" applyFont="1" applyFill="1" applyBorder="1" applyAlignment="1"/>
    <xf numFmtId="0" fontId="7" fillId="0" borderId="38" xfId="0" applyFont="1" applyFill="1" applyBorder="1" applyAlignment="1"/>
    <xf numFmtId="0" fontId="7" fillId="0" borderId="68" xfId="0" applyFont="1" applyFill="1" applyBorder="1" applyAlignment="1"/>
    <xf numFmtId="0" fontId="10" fillId="0" borderId="71" xfId="0" applyFont="1" applyFill="1" applyBorder="1" applyAlignment="1">
      <alignment horizontal="center" vertical="top"/>
    </xf>
    <xf numFmtId="0" fontId="10" fillId="0" borderId="19" xfId="0" applyFont="1" applyFill="1" applyBorder="1" applyAlignment="1">
      <alignment horizontal="center" vertical="top" wrapText="1"/>
    </xf>
    <xf numFmtId="0" fontId="10" fillId="0" borderId="20" xfId="0" applyFont="1" applyFill="1" applyBorder="1" applyAlignment="1">
      <alignment horizontal="center" vertical="top" wrapText="1"/>
    </xf>
    <xf numFmtId="49" fontId="6" fillId="7" borderId="39" xfId="0" applyNumberFormat="1" applyFont="1" applyFill="1" applyBorder="1" applyAlignment="1">
      <alignment horizontal="center" vertical="top"/>
    </xf>
    <xf numFmtId="164" fontId="5" fillId="9" borderId="30" xfId="0" applyNumberFormat="1" applyFont="1" applyFill="1" applyBorder="1" applyAlignment="1">
      <alignment horizontal="center" vertical="top"/>
    </xf>
    <xf numFmtId="164" fontId="5" fillId="9" borderId="40" xfId="0" applyNumberFormat="1" applyFont="1" applyFill="1" applyBorder="1" applyAlignment="1">
      <alignment horizontal="center" vertical="top"/>
    </xf>
    <xf numFmtId="164" fontId="5" fillId="9" borderId="44" xfId="0" applyNumberFormat="1" applyFont="1" applyFill="1" applyBorder="1" applyAlignment="1">
      <alignment horizontal="center" vertical="top"/>
    </xf>
    <xf numFmtId="0" fontId="10" fillId="0" borderId="39" xfId="0" applyFont="1" applyFill="1" applyBorder="1" applyAlignment="1">
      <alignment horizontal="left" vertical="top" wrapText="1"/>
    </xf>
    <xf numFmtId="0" fontId="10" fillId="0" borderId="30" xfId="0" applyFont="1" applyFill="1" applyBorder="1" applyAlignment="1">
      <alignment horizontal="center" vertical="top" wrapText="1"/>
    </xf>
    <xf numFmtId="0" fontId="10" fillId="0" borderId="31" xfId="0" applyFont="1" applyFill="1" applyBorder="1" applyAlignment="1">
      <alignment horizontal="center" vertical="top" wrapText="1"/>
    </xf>
    <xf numFmtId="164" fontId="6" fillId="15" borderId="30" xfId="0" applyNumberFormat="1" applyFont="1" applyFill="1" applyBorder="1" applyAlignment="1">
      <alignment horizontal="center" vertical="top"/>
    </xf>
    <xf numFmtId="0" fontId="7" fillId="0" borderId="55" xfId="0" applyFont="1" applyFill="1" applyBorder="1" applyAlignment="1"/>
    <xf numFmtId="164" fontId="5" fillId="9" borderId="42" xfId="0" applyNumberFormat="1" applyFont="1" applyFill="1" applyBorder="1" applyAlignment="1">
      <alignment horizontal="center" vertical="top"/>
    </xf>
    <xf numFmtId="0" fontId="10" fillId="0" borderId="14" xfId="0" applyFont="1" applyFill="1" applyBorder="1" applyAlignment="1">
      <alignment horizontal="center" vertical="top" wrapText="1"/>
    </xf>
    <xf numFmtId="0" fontId="10" fillId="0" borderId="16" xfId="0" applyFont="1" applyFill="1" applyBorder="1" applyAlignment="1">
      <alignment horizontal="center" vertical="top" wrapText="1"/>
    </xf>
    <xf numFmtId="164" fontId="6" fillId="0" borderId="62" xfId="0" applyNumberFormat="1" applyFont="1" applyFill="1" applyBorder="1" applyAlignment="1">
      <alignment horizontal="center" vertical="top"/>
    </xf>
    <xf numFmtId="0" fontId="10" fillId="0" borderId="61" xfId="0" applyFont="1" applyFill="1" applyBorder="1" applyAlignment="1">
      <alignment wrapText="1"/>
    </xf>
    <xf numFmtId="0" fontId="10" fillId="0" borderId="57" xfId="0" applyFont="1" applyFill="1" applyBorder="1" applyAlignment="1">
      <alignment horizontal="center" vertical="top" wrapText="1"/>
    </xf>
    <xf numFmtId="0" fontId="10" fillId="0" borderId="56" xfId="0" applyFont="1" applyFill="1" applyBorder="1" applyAlignment="1">
      <alignment horizontal="center" vertical="top" wrapText="1"/>
    </xf>
    <xf numFmtId="164" fontId="5" fillId="9" borderId="43" xfId="0" applyNumberFormat="1" applyFont="1" applyFill="1" applyBorder="1" applyAlignment="1">
      <alignment horizontal="center" vertical="top"/>
    </xf>
    <xf numFmtId="0" fontId="19" fillId="0" borderId="44" xfId="0" applyFont="1" applyFill="1" applyBorder="1" applyAlignment="1">
      <alignment vertical="top"/>
    </xf>
    <xf numFmtId="0" fontId="10" fillId="0" borderId="66" xfId="0" applyFont="1" applyFill="1" applyBorder="1" applyAlignment="1">
      <alignment wrapText="1"/>
    </xf>
    <xf numFmtId="0" fontId="4" fillId="0" borderId="39" xfId="0" applyFont="1" applyFill="1" applyBorder="1" applyAlignment="1">
      <alignment horizontal="left" vertical="top" wrapText="1"/>
    </xf>
    <xf numFmtId="49" fontId="33" fillId="7" borderId="39" xfId="0" applyNumberFormat="1" applyFont="1" applyFill="1" applyBorder="1" applyAlignment="1">
      <alignment horizontal="center" vertical="top"/>
    </xf>
    <xf numFmtId="0" fontId="7" fillId="0" borderId="30" xfId="0" applyFont="1" applyFill="1" applyBorder="1" applyAlignment="1">
      <alignment horizontal="center" vertical="top" wrapText="1"/>
    </xf>
    <xf numFmtId="49" fontId="17" fillId="0" borderId="21" xfId="0" applyNumberFormat="1" applyFont="1" applyFill="1" applyBorder="1" applyAlignment="1">
      <alignment horizontal="center" vertical="top"/>
    </xf>
    <xf numFmtId="0" fontId="7" fillId="0" borderId="42" xfId="0" applyFont="1" applyFill="1" applyBorder="1" applyAlignment="1">
      <alignment horizontal="center" vertical="top" wrapText="1"/>
    </xf>
    <xf numFmtId="0" fontId="7" fillId="0" borderId="71" xfId="0" applyFont="1" applyFill="1" applyBorder="1" applyAlignment="1">
      <alignment horizontal="left" vertical="top" wrapText="1"/>
    </xf>
    <xf numFmtId="0" fontId="2" fillId="0" borderId="36"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0" fontId="2" fillId="0" borderId="74" xfId="0" applyNumberFormat="1" applyFont="1" applyFill="1" applyBorder="1" applyAlignment="1">
      <alignment horizontal="center" vertical="top"/>
    </xf>
    <xf numFmtId="164" fontId="5" fillId="8" borderId="41" xfId="0" applyNumberFormat="1" applyFont="1" applyFill="1" applyBorder="1" applyAlignment="1">
      <alignment horizontal="center" vertical="top"/>
    </xf>
    <xf numFmtId="0" fontId="2" fillId="8" borderId="44" xfId="0" applyFont="1" applyFill="1" applyBorder="1" applyAlignment="1">
      <alignment horizontal="center" vertical="top" wrapText="1"/>
    </xf>
    <xf numFmtId="164" fontId="5" fillId="7" borderId="33" xfId="0" applyNumberFormat="1" applyFont="1" applyFill="1" applyBorder="1" applyAlignment="1">
      <alignment horizontal="center" vertical="top"/>
    </xf>
    <xf numFmtId="0" fontId="2" fillId="7" borderId="32" xfId="0" applyFont="1" applyFill="1" applyBorder="1" applyAlignment="1">
      <alignment vertical="top"/>
    </xf>
    <xf numFmtId="164" fontId="6" fillId="10" borderId="17" xfId="0" applyNumberFormat="1" applyFont="1" applyFill="1" applyBorder="1" applyAlignment="1">
      <alignment horizontal="center" vertical="center" wrapText="1"/>
    </xf>
    <xf numFmtId="164" fontId="6" fillId="10" borderId="5" xfId="0" applyNumberFormat="1" applyFont="1" applyFill="1" applyBorder="1" applyAlignment="1">
      <alignment horizontal="center" vertical="center" wrapText="1"/>
    </xf>
    <xf numFmtId="0" fontId="2" fillId="10" borderId="66" xfId="0" applyFont="1" applyFill="1" applyBorder="1" applyAlignment="1">
      <alignment horizontal="center" vertical="top"/>
    </xf>
    <xf numFmtId="0" fontId="2" fillId="10" borderId="35" xfId="0" applyFont="1" applyFill="1" applyBorder="1" applyAlignment="1">
      <alignment horizontal="center" vertical="top" wrapText="1"/>
    </xf>
    <xf numFmtId="0" fontId="2" fillId="10" borderId="27" xfId="0" applyFont="1" applyFill="1" applyBorder="1" applyAlignment="1">
      <alignment horizontal="center" vertical="top"/>
    </xf>
    <xf numFmtId="0" fontId="4" fillId="0" borderId="59"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20" xfId="0" applyFont="1" applyFill="1" applyBorder="1" applyAlignment="1">
      <alignment horizontal="center" vertical="top" wrapText="1"/>
    </xf>
    <xf numFmtId="0" fontId="4" fillId="0" borderId="44" xfId="0" applyFont="1" applyFill="1" applyBorder="1" applyAlignment="1">
      <alignment horizontal="left" vertical="top" wrapText="1"/>
    </xf>
    <xf numFmtId="0" fontId="4" fillId="0" borderId="44" xfId="0" applyFont="1" applyFill="1" applyBorder="1" applyAlignment="1">
      <alignment horizontal="center" vertical="top" wrapText="1"/>
    </xf>
    <xf numFmtId="0" fontId="4" fillId="0" borderId="40" xfId="0" applyFont="1" applyFill="1" applyBorder="1" applyAlignment="1">
      <alignment horizontal="center" vertical="top" wrapText="1"/>
    </xf>
    <xf numFmtId="164" fontId="6" fillId="10" borderId="52" xfId="0" applyNumberFormat="1" applyFont="1" applyFill="1" applyBorder="1" applyAlignment="1">
      <alignment horizontal="center" vertical="center" wrapText="1"/>
    </xf>
    <xf numFmtId="0" fontId="2" fillId="10" borderId="35" xfId="0" applyFont="1" applyFill="1" applyBorder="1" applyAlignment="1">
      <alignment horizontal="center" vertical="top"/>
    </xf>
    <xf numFmtId="164" fontId="6" fillId="0" borderId="73" xfId="0" applyNumberFormat="1" applyFont="1" applyFill="1" applyBorder="1" applyAlignment="1">
      <alignment horizontal="center" vertical="center"/>
    </xf>
    <xf numFmtId="0" fontId="4" fillId="10" borderId="46" xfId="0" applyFont="1" applyFill="1" applyBorder="1" applyAlignment="1">
      <alignment horizontal="left" vertical="top" wrapText="1"/>
    </xf>
    <xf numFmtId="0" fontId="2" fillId="10" borderId="52" xfId="0" applyFont="1" applyFill="1" applyBorder="1" applyAlignment="1">
      <alignment horizontal="center" vertical="top"/>
    </xf>
    <xf numFmtId="0" fontId="2" fillId="10" borderId="25" xfId="0" applyFont="1" applyFill="1" applyBorder="1" applyAlignment="1">
      <alignment horizontal="center" vertical="top"/>
    </xf>
    <xf numFmtId="164" fontId="6" fillId="10" borderId="18" xfId="0" applyNumberFormat="1" applyFont="1" applyFill="1" applyBorder="1" applyAlignment="1">
      <alignment horizontal="center" vertical="center" wrapText="1"/>
    </xf>
    <xf numFmtId="0" fontId="2" fillId="10" borderId="54" xfId="0" applyFont="1" applyFill="1" applyBorder="1" applyAlignment="1">
      <alignment horizontal="center" vertical="top"/>
    </xf>
    <xf numFmtId="0" fontId="2" fillId="10" borderId="70" xfId="0" applyFont="1" applyFill="1" applyBorder="1" applyAlignment="1">
      <alignment horizontal="center" vertical="top"/>
    </xf>
    <xf numFmtId="0" fontId="2" fillId="10" borderId="56" xfId="0" applyFont="1" applyFill="1" applyBorder="1" applyAlignment="1">
      <alignment horizontal="center" vertical="top"/>
    </xf>
    <xf numFmtId="0" fontId="4" fillId="0" borderId="64" xfId="0" applyFont="1" applyBorder="1" applyAlignment="1">
      <alignment vertical="top" wrapText="1"/>
    </xf>
    <xf numFmtId="0" fontId="4" fillId="0" borderId="68" xfId="0" applyFont="1" applyFill="1" applyBorder="1" applyAlignment="1">
      <alignment horizontal="center" vertical="top" wrapText="1"/>
    </xf>
    <xf numFmtId="0" fontId="4" fillId="0" borderId="38" xfId="0" applyFont="1" applyFill="1" applyBorder="1" applyAlignment="1">
      <alignment horizontal="center" vertical="top" wrapText="1"/>
    </xf>
    <xf numFmtId="164" fontId="5" fillId="9" borderId="21" xfId="0" applyNumberFormat="1" applyFont="1" applyFill="1" applyBorder="1" applyAlignment="1">
      <alignment horizontal="center" vertical="center"/>
    </xf>
    <xf numFmtId="0" fontId="4" fillId="0" borderId="43" xfId="0" applyFont="1" applyFill="1" applyBorder="1" applyAlignment="1">
      <alignment vertical="top" wrapText="1"/>
    </xf>
    <xf numFmtId="0" fontId="2" fillId="10" borderId="26" xfId="0" applyFont="1" applyFill="1" applyBorder="1" applyAlignment="1">
      <alignment horizontal="center" vertical="top"/>
    </xf>
    <xf numFmtId="164" fontId="5" fillId="9" borderId="2" xfId="0" applyNumberFormat="1" applyFont="1" applyFill="1" applyBorder="1" applyAlignment="1">
      <alignment horizontal="center" vertical="center"/>
    </xf>
    <xf numFmtId="0" fontId="10" fillId="0" borderId="39" xfId="0" applyFont="1" applyFill="1" applyBorder="1" applyAlignment="1">
      <alignment vertical="top" wrapText="1"/>
    </xf>
    <xf numFmtId="164" fontId="5" fillId="8" borderId="49" xfId="0" applyNumberFormat="1" applyFont="1" applyFill="1" applyBorder="1" applyAlignment="1">
      <alignment horizontal="center" vertical="top"/>
    </xf>
    <xf numFmtId="164" fontId="5" fillId="7" borderId="49" xfId="0" applyNumberFormat="1" applyFont="1" applyFill="1" applyBorder="1" applyAlignment="1">
      <alignment horizontal="center" vertical="top"/>
    </xf>
    <xf numFmtId="164" fontId="5" fillId="13" borderId="49" xfId="0" applyNumberFormat="1" applyFont="1" applyFill="1" applyBorder="1" applyAlignment="1">
      <alignment horizontal="center" vertical="top"/>
    </xf>
    <xf numFmtId="49" fontId="5" fillId="0" borderId="0" xfId="0" applyNumberFormat="1" applyFont="1" applyFill="1" applyBorder="1" applyAlignment="1">
      <alignment horizontal="center" vertical="top"/>
    </xf>
    <xf numFmtId="49" fontId="5" fillId="0" borderId="0" xfId="0" applyNumberFormat="1" applyFont="1" applyFill="1" applyBorder="1" applyAlignment="1">
      <alignment horizontal="right" vertical="top"/>
    </xf>
    <xf numFmtId="164" fontId="5" fillId="0" borderId="0" xfId="0" applyNumberFormat="1" applyFont="1" applyFill="1" applyBorder="1" applyAlignment="1">
      <alignment horizontal="center" vertical="top"/>
    </xf>
    <xf numFmtId="0" fontId="5" fillId="0" borderId="0" xfId="0" applyFont="1" applyFill="1" applyBorder="1" applyAlignment="1">
      <alignment horizontal="right" vertical="top" wrapText="1"/>
    </xf>
    <xf numFmtId="0" fontId="15" fillId="0" borderId="0" xfId="0" applyFont="1" applyFill="1" applyBorder="1" applyAlignment="1">
      <alignment horizontal="right" vertical="top" wrapText="1"/>
    </xf>
    <xf numFmtId="0" fontId="15" fillId="0" borderId="0" xfId="0" applyFont="1" applyFill="1" applyBorder="1" applyAlignment="1">
      <alignment vertical="top" wrapText="1"/>
    </xf>
    <xf numFmtId="0" fontId="4" fillId="0" borderId="0" xfId="0" applyFont="1" applyFill="1" applyBorder="1" applyAlignment="1">
      <alignment horizontal="left" vertical="top"/>
    </xf>
    <xf numFmtId="0" fontId="46" fillId="0" borderId="0" xfId="0" applyFont="1" applyAlignment="1">
      <alignment horizontal="center"/>
    </xf>
    <xf numFmtId="0" fontId="8" fillId="0" borderId="0" xfId="0" applyFont="1" applyAlignment="1">
      <alignment horizontal="left" vertical="top" wrapText="1"/>
    </xf>
    <xf numFmtId="0" fontId="0" fillId="0" borderId="0" xfId="0" applyAlignment="1">
      <alignment vertical="top"/>
    </xf>
    <xf numFmtId="0" fontId="0" fillId="0" borderId="0" xfId="0" applyAlignment="1">
      <alignment horizontal="center" vertical="top"/>
    </xf>
    <xf numFmtId="164" fontId="6" fillId="0" borderId="15" xfId="0" applyNumberFormat="1" applyFont="1" applyBorder="1" applyAlignment="1">
      <alignment horizontal="center" vertical="center"/>
    </xf>
    <xf numFmtId="164" fontId="6" fillId="0" borderId="14" xfId="0" applyNumberFormat="1" applyFont="1" applyBorder="1" applyAlignment="1">
      <alignment horizontal="center" vertical="center"/>
    </xf>
    <xf numFmtId="164" fontId="6" fillId="0" borderId="16" xfId="0" applyNumberFormat="1" applyFont="1" applyBorder="1" applyAlignment="1">
      <alignment horizontal="center" vertical="center"/>
    </xf>
    <xf numFmtId="164" fontId="6" fillId="4" borderId="17"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0" fontId="2" fillId="4" borderId="26" xfId="0" applyFont="1" applyFill="1" applyBorder="1" applyAlignment="1">
      <alignment horizontal="center" vertical="top"/>
    </xf>
    <xf numFmtId="0" fontId="2" fillId="4" borderId="27" xfId="0" applyFont="1" applyFill="1" applyBorder="1" applyAlignment="1">
      <alignment horizontal="center" vertical="top"/>
    </xf>
    <xf numFmtId="0" fontId="2" fillId="0" borderId="30" xfId="0" applyFont="1" applyFill="1" applyBorder="1" applyAlignment="1">
      <alignment horizontal="center" vertical="top"/>
    </xf>
    <xf numFmtId="0" fontId="2" fillId="0" borderId="31" xfId="0" applyFont="1" applyFill="1" applyBorder="1" applyAlignment="1">
      <alignment horizontal="center" vertical="top"/>
    </xf>
    <xf numFmtId="0" fontId="17" fillId="0" borderId="35" xfId="0" applyNumberFormat="1" applyFont="1" applyFill="1" applyBorder="1" applyAlignment="1">
      <alignment horizontal="center" vertical="top" wrapText="1"/>
    </xf>
    <xf numFmtId="0" fontId="17" fillId="0" borderId="26" xfId="0" applyNumberFormat="1" applyFont="1" applyFill="1" applyBorder="1" applyAlignment="1">
      <alignment horizontal="center" vertical="top" wrapText="1"/>
    </xf>
    <xf numFmtId="0" fontId="17" fillId="0" borderId="27" xfId="0" applyNumberFormat="1" applyFont="1" applyFill="1" applyBorder="1" applyAlignment="1">
      <alignment horizontal="center" vertical="top" wrapText="1"/>
    </xf>
    <xf numFmtId="9" fontId="2" fillId="0" borderId="63" xfId="0" applyNumberFormat="1" applyFont="1" applyFill="1" applyBorder="1" applyAlignment="1">
      <alignment horizontal="center" vertical="top" wrapText="1"/>
    </xf>
    <xf numFmtId="9" fontId="2" fillId="0" borderId="1" xfId="0" applyNumberFormat="1" applyFont="1" applyFill="1" applyBorder="1" applyAlignment="1">
      <alignment horizontal="center" vertical="top" wrapText="1"/>
    </xf>
    <xf numFmtId="9" fontId="2" fillId="0" borderId="2" xfId="0" applyNumberFormat="1" applyFont="1" applyFill="1" applyBorder="1" applyAlignment="1">
      <alignment horizontal="center" vertical="top" wrapText="1"/>
    </xf>
    <xf numFmtId="9" fontId="2" fillId="0" borderId="26" xfId="0" applyNumberFormat="1" applyFont="1" applyFill="1" applyBorder="1" applyAlignment="1">
      <alignment horizontal="center" vertical="top" wrapText="1"/>
    </xf>
    <xf numFmtId="9" fontId="2" fillId="0" borderId="27" xfId="0" applyNumberFormat="1" applyFont="1" applyFill="1" applyBorder="1" applyAlignment="1">
      <alignment horizontal="center" vertical="top" wrapText="1"/>
    </xf>
    <xf numFmtId="164" fontId="5" fillId="0" borderId="0" xfId="0" applyNumberFormat="1" applyFont="1" applyFill="1" applyBorder="1" applyAlignment="1">
      <alignment horizontal="center" vertical="center" wrapText="1"/>
    </xf>
    <xf numFmtId="0" fontId="2" fillId="0" borderId="19" xfId="0" applyFont="1" applyFill="1" applyBorder="1" applyAlignment="1">
      <alignment horizontal="center" vertical="top" wrapText="1"/>
    </xf>
    <xf numFmtId="0" fontId="2" fillId="0" borderId="20" xfId="0" applyFont="1" applyFill="1" applyBorder="1" applyAlignment="1">
      <alignment horizontal="center" vertical="top" wrapText="1"/>
    </xf>
    <xf numFmtId="164" fontId="5" fillId="5" borderId="48" xfId="0" applyNumberFormat="1" applyFont="1" applyFill="1" applyBorder="1" applyAlignment="1">
      <alignment horizontal="center" vertical="center"/>
    </xf>
    <xf numFmtId="164" fontId="6" fillId="0" borderId="71" xfId="0" applyNumberFormat="1" applyFont="1" applyFill="1" applyBorder="1" applyAlignment="1">
      <alignment horizontal="center" vertical="center"/>
    </xf>
    <xf numFmtId="164" fontId="6" fillId="0" borderId="36" xfId="0" applyNumberFormat="1" applyFont="1" applyFill="1" applyBorder="1" applyAlignment="1">
      <alignment horizontal="center" vertical="center"/>
    </xf>
    <xf numFmtId="0" fontId="19" fillId="0" borderId="0" xfId="0" applyFont="1" applyBorder="1" applyAlignment="1">
      <alignment vertical="top"/>
    </xf>
    <xf numFmtId="164" fontId="6" fillId="0" borderId="58" xfId="0" applyNumberFormat="1" applyFont="1" applyFill="1" applyBorder="1" applyAlignment="1">
      <alignment horizontal="center" vertical="top"/>
    </xf>
    <xf numFmtId="164" fontId="5" fillId="5" borderId="44" xfId="0" applyNumberFormat="1" applyFont="1" applyFill="1" applyBorder="1" applyAlignment="1">
      <alignment horizontal="center" vertical="top"/>
    </xf>
    <xf numFmtId="164" fontId="5" fillId="5" borderId="31" xfId="0" applyNumberFormat="1" applyFont="1" applyFill="1" applyBorder="1" applyAlignment="1">
      <alignment horizontal="center" vertical="top"/>
    </xf>
    <xf numFmtId="0" fontId="4" fillId="0" borderId="39" xfId="0" applyNumberFormat="1" applyFont="1" applyFill="1" applyBorder="1" applyAlignment="1">
      <alignment horizontal="left" vertical="top" wrapText="1"/>
    </xf>
    <xf numFmtId="164" fontId="5" fillId="5" borderId="48" xfId="0" applyNumberFormat="1" applyFont="1" applyFill="1" applyBorder="1" applyAlignment="1">
      <alignment horizontal="center" vertical="top"/>
    </xf>
    <xf numFmtId="0" fontId="6" fillId="0" borderId="18" xfId="0" applyFont="1" applyBorder="1" applyAlignment="1">
      <alignment horizontal="center" vertical="top"/>
    </xf>
    <xf numFmtId="164" fontId="4" fillId="0" borderId="55" xfId="0" applyNumberFormat="1" applyFont="1" applyBorder="1" applyAlignment="1">
      <alignment horizontal="center"/>
    </xf>
    <xf numFmtId="0" fontId="7" fillId="0" borderId="58" xfId="0" applyFont="1" applyBorder="1" applyAlignment="1"/>
    <xf numFmtId="0" fontId="7" fillId="0" borderId="74" xfId="0" applyFont="1" applyBorder="1" applyAlignment="1"/>
    <xf numFmtId="164" fontId="10" fillId="0" borderId="58" xfId="0" applyNumberFormat="1" applyFont="1" applyBorder="1" applyAlignment="1">
      <alignment horizontal="center"/>
    </xf>
    <xf numFmtId="0" fontId="2" fillId="0" borderId="19"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0" fontId="6" fillId="0" borderId="51" xfId="0" applyFont="1" applyBorder="1" applyAlignment="1">
      <alignment horizontal="center" vertical="top"/>
    </xf>
    <xf numFmtId="0" fontId="18" fillId="0" borderId="27" xfId="0" applyFont="1" applyFill="1" applyBorder="1" applyAlignment="1">
      <alignment horizontal="center" vertical="top"/>
    </xf>
    <xf numFmtId="49" fontId="53" fillId="2" borderId="34" xfId="0" applyNumberFormat="1" applyFont="1" applyFill="1" applyBorder="1" applyAlignment="1">
      <alignment horizontal="center" vertical="top"/>
    </xf>
    <xf numFmtId="49" fontId="4" fillId="0" borderId="27" xfId="0" applyNumberFormat="1" applyFont="1" applyFill="1" applyBorder="1" applyAlignment="1">
      <alignment vertical="center" wrapText="1"/>
    </xf>
    <xf numFmtId="0" fontId="6" fillId="0" borderId="26" xfId="0" applyFont="1" applyFill="1" applyBorder="1" applyAlignment="1">
      <alignment horizontal="left" vertical="top" wrapText="1"/>
    </xf>
    <xf numFmtId="164" fontId="5" fillId="2" borderId="42" xfId="0" applyNumberFormat="1" applyFont="1" applyFill="1" applyBorder="1" applyAlignment="1">
      <alignment horizontal="center" vertical="top"/>
    </xf>
    <xf numFmtId="0" fontId="2" fillId="2" borderId="44" xfId="0" applyFont="1" applyFill="1" applyBorder="1" applyAlignment="1">
      <alignment horizontal="center" vertical="top" wrapText="1"/>
    </xf>
    <xf numFmtId="0" fontId="2" fillId="2" borderId="43" xfId="0" applyFont="1" applyFill="1" applyBorder="1" applyAlignment="1">
      <alignment horizontal="center" vertical="top" wrapText="1"/>
    </xf>
    <xf numFmtId="0" fontId="2" fillId="2" borderId="45" xfId="0" applyFont="1" applyFill="1" applyBorder="1" applyAlignment="1">
      <alignment horizontal="center" vertical="top" wrapText="1"/>
    </xf>
    <xf numFmtId="49" fontId="54" fillId="6" borderId="3" xfId="0" applyNumberFormat="1" applyFont="1" applyFill="1" applyBorder="1" applyAlignment="1">
      <alignment horizontal="center" vertical="top"/>
    </xf>
    <xf numFmtId="164" fontId="5" fillId="6" borderId="12" xfId="0" applyNumberFormat="1" applyFont="1" applyFill="1" applyBorder="1" applyAlignment="1">
      <alignment horizontal="center" vertical="top"/>
    </xf>
    <xf numFmtId="49" fontId="54" fillId="4" borderId="0" xfId="0" applyNumberFormat="1" applyFont="1" applyFill="1" applyBorder="1" applyAlignment="1">
      <alignment horizontal="center" vertical="top"/>
    </xf>
    <xf numFmtId="49" fontId="5" fillId="4" borderId="0" xfId="0" applyNumberFormat="1" applyFont="1" applyFill="1" applyBorder="1" applyAlignment="1">
      <alignment horizontal="right" vertical="top"/>
    </xf>
    <xf numFmtId="164" fontId="5" fillId="4" borderId="0" xfId="0" applyNumberFormat="1" applyFont="1" applyFill="1" applyBorder="1" applyAlignment="1">
      <alignment horizontal="center" vertical="top"/>
    </xf>
    <xf numFmtId="0" fontId="2" fillId="4" borderId="0" xfId="0" applyFont="1" applyFill="1" applyBorder="1" applyAlignment="1">
      <alignment horizontal="center" vertical="top"/>
    </xf>
    <xf numFmtId="0" fontId="2" fillId="4" borderId="0" xfId="0" applyFont="1" applyFill="1" applyBorder="1" applyAlignment="1">
      <alignment vertical="top"/>
    </xf>
    <xf numFmtId="0" fontId="4" fillId="0" borderId="0" xfId="0" applyFont="1" applyAlignment="1">
      <alignment horizontal="left" vertical="top"/>
    </xf>
    <xf numFmtId="0" fontId="6" fillId="0" borderId="36" xfId="0" applyFont="1" applyFill="1" applyBorder="1" applyAlignment="1">
      <alignment horizontal="center" vertical="top" wrapText="1"/>
    </xf>
    <xf numFmtId="0" fontId="4" fillId="0" borderId="6" xfId="0" applyFont="1" applyFill="1" applyBorder="1" applyAlignment="1">
      <alignment horizontal="left" vertical="top" wrapText="1"/>
    </xf>
    <xf numFmtId="0" fontId="4" fillId="0" borderId="61" xfId="0" applyFont="1" applyFill="1" applyBorder="1" applyAlignment="1">
      <alignment horizontal="left" vertical="top" wrapText="1"/>
    </xf>
    <xf numFmtId="0" fontId="4" fillId="10" borderId="69" xfId="0" applyFont="1" applyFill="1" applyBorder="1" applyAlignment="1">
      <alignment horizontal="left" vertical="top" wrapText="1"/>
    </xf>
    <xf numFmtId="164" fontId="6" fillId="0" borderId="76" xfId="0" applyNumberFormat="1" applyFont="1" applyBorder="1" applyAlignment="1">
      <alignment horizontal="center" vertical="center"/>
    </xf>
    <xf numFmtId="164" fontId="6" fillId="0" borderId="25" xfId="0" applyNumberFormat="1" applyFont="1" applyBorder="1" applyAlignment="1">
      <alignment horizontal="center" vertical="center"/>
    </xf>
    <xf numFmtId="164"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xf>
    <xf numFmtId="49" fontId="19" fillId="0" borderId="14" xfId="0" applyNumberFormat="1" applyFont="1" applyFill="1" applyBorder="1" applyAlignment="1">
      <alignment horizontal="center" vertical="top"/>
    </xf>
    <xf numFmtId="0" fontId="19" fillId="0" borderId="16" xfId="0" applyFont="1" applyBorder="1" applyAlignment="1">
      <alignment horizontal="center" vertical="top"/>
    </xf>
    <xf numFmtId="164" fontId="6" fillId="0" borderId="79" xfId="0" applyNumberFormat="1" applyFont="1" applyFill="1" applyBorder="1" applyAlignment="1">
      <alignment horizontal="center" vertical="center"/>
    </xf>
    <xf numFmtId="164" fontId="6" fillId="0" borderId="72" xfId="0" applyNumberFormat="1" applyFont="1" applyFill="1" applyBorder="1" applyAlignment="1">
      <alignment horizontal="center" vertical="center"/>
    </xf>
    <xf numFmtId="0" fontId="4" fillId="0" borderId="61" xfId="0" applyFont="1" applyBorder="1" applyAlignment="1"/>
    <xf numFmtId="49" fontId="19" fillId="0" borderId="57" xfId="0" applyNumberFormat="1" applyFont="1" applyFill="1" applyBorder="1" applyAlignment="1">
      <alignment horizontal="center" vertical="top"/>
    </xf>
    <xf numFmtId="0" fontId="19" fillId="0" borderId="56" xfId="0" applyFont="1" applyBorder="1" applyAlignment="1">
      <alignment horizontal="center" vertical="top"/>
    </xf>
    <xf numFmtId="49" fontId="4" fillId="0" borderId="61" xfId="0" applyNumberFormat="1" applyFont="1" applyFill="1" applyBorder="1" applyAlignment="1">
      <alignment vertical="top" wrapText="1"/>
    </xf>
    <xf numFmtId="164" fontId="5" fillId="5" borderId="29"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xf>
    <xf numFmtId="0" fontId="2" fillId="0" borderId="13" xfId="0" applyFont="1" applyBorder="1" applyAlignment="1">
      <alignment vertical="top"/>
    </xf>
    <xf numFmtId="49" fontId="19" fillId="0" borderId="1" xfId="0" applyNumberFormat="1" applyFont="1" applyFill="1" applyBorder="1" applyAlignment="1">
      <alignment horizontal="center" vertical="top"/>
    </xf>
    <xf numFmtId="49" fontId="19" fillId="0" borderId="2" xfId="0" applyNumberFormat="1" applyFont="1" applyFill="1" applyBorder="1" applyAlignment="1">
      <alignment horizontal="center" vertical="top"/>
    </xf>
    <xf numFmtId="49" fontId="4" fillId="4" borderId="71" xfId="0" applyNumberFormat="1" applyFont="1" applyFill="1" applyBorder="1" applyAlignment="1">
      <alignment vertical="top"/>
    </xf>
    <xf numFmtId="0" fontId="19" fillId="0" borderId="36" xfId="0" applyFont="1" applyFill="1" applyBorder="1" applyAlignment="1">
      <alignment horizontal="center" vertical="top"/>
    </xf>
    <xf numFmtId="0" fontId="19" fillId="0" borderId="74" xfId="0" applyFont="1" applyBorder="1" applyAlignment="1">
      <alignment horizontal="center" vertical="top"/>
    </xf>
    <xf numFmtId="0" fontId="19" fillId="0" borderId="57" xfId="0" applyFont="1" applyFill="1" applyBorder="1" applyAlignment="1">
      <alignment horizontal="center" vertical="top"/>
    </xf>
    <xf numFmtId="49" fontId="19" fillId="11" borderId="57" xfId="0" applyNumberFormat="1" applyFont="1" applyFill="1" applyBorder="1" applyAlignment="1">
      <alignment horizontal="center" vertical="top"/>
    </xf>
    <xf numFmtId="49" fontId="19" fillId="11" borderId="1" xfId="0" applyNumberFormat="1" applyFont="1" applyFill="1" applyBorder="1" applyAlignment="1">
      <alignment horizontal="center" vertical="top"/>
    </xf>
    <xf numFmtId="49" fontId="19" fillId="11" borderId="14" xfId="0" applyNumberFormat="1" applyFont="1" applyFill="1" applyBorder="1" applyAlignment="1">
      <alignment horizontal="center" vertical="top"/>
    </xf>
    <xf numFmtId="49" fontId="4" fillId="4" borderId="61" xfId="0" applyNumberFormat="1" applyFont="1" applyFill="1" applyBorder="1" applyAlignment="1">
      <alignment vertical="top"/>
    </xf>
    <xf numFmtId="0" fontId="19" fillId="0" borderId="56" xfId="0" applyFont="1" applyFill="1" applyBorder="1" applyAlignment="1">
      <alignment horizontal="center" vertical="top"/>
    </xf>
    <xf numFmtId="49" fontId="4" fillId="0" borderId="13" xfId="0" applyNumberFormat="1" applyFont="1" applyFill="1" applyBorder="1" applyAlignment="1">
      <alignment vertical="top" wrapText="1"/>
    </xf>
    <xf numFmtId="0" fontId="19" fillId="0" borderId="2" xfId="0" applyFont="1" applyBorder="1" applyAlignment="1">
      <alignment horizontal="center" vertical="top"/>
    </xf>
    <xf numFmtId="49" fontId="4" fillId="0" borderId="15" xfId="0" applyNumberFormat="1" applyFont="1" applyFill="1" applyBorder="1" applyAlignment="1">
      <alignment vertical="top" wrapText="1"/>
    </xf>
    <xf numFmtId="49" fontId="19" fillId="11" borderId="14" xfId="0" applyNumberFormat="1" applyFont="1" applyFill="1" applyBorder="1" applyAlignment="1">
      <alignment horizontal="center" vertical="top" wrapText="1"/>
    </xf>
    <xf numFmtId="164" fontId="6" fillId="0" borderId="28"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4" borderId="18" xfId="0" applyNumberFormat="1" applyFont="1" applyFill="1" applyBorder="1" applyAlignment="1">
      <alignment horizontal="center" vertical="center" wrapText="1"/>
    </xf>
    <xf numFmtId="164" fontId="6" fillId="4" borderId="59" xfId="0" applyNumberFormat="1" applyFont="1" applyFill="1" applyBorder="1" applyAlignment="1">
      <alignment horizontal="center" vertical="center" wrapText="1"/>
    </xf>
    <xf numFmtId="49" fontId="19" fillId="11" borderId="57" xfId="0" applyNumberFormat="1" applyFont="1" applyFill="1" applyBorder="1" applyAlignment="1">
      <alignment horizontal="center" vertical="top" wrapText="1"/>
    </xf>
    <xf numFmtId="164" fontId="6" fillId="0" borderId="51" xfId="0" applyNumberFormat="1" applyFont="1" applyFill="1" applyBorder="1" applyAlignment="1">
      <alignment horizontal="center" vertical="center"/>
    </xf>
    <xf numFmtId="164" fontId="6" fillId="0" borderId="54" xfId="0" applyNumberFormat="1" applyFont="1" applyFill="1" applyBorder="1" applyAlignment="1">
      <alignment horizontal="center" vertical="center"/>
    </xf>
    <xf numFmtId="0" fontId="19" fillId="11" borderId="1" xfId="0" applyFont="1" applyFill="1" applyBorder="1" applyAlignment="1">
      <alignment vertical="top"/>
    </xf>
    <xf numFmtId="164" fontId="6" fillId="0" borderId="37"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38" xfId="0" applyNumberFormat="1" applyFont="1" applyBorder="1" applyAlignment="1">
      <alignment horizontal="center" vertical="center"/>
    </xf>
    <xf numFmtId="164" fontId="6" fillId="4" borderId="55" xfId="0" applyNumberFormat="1" applyFont="1" applyFill="1" applyBorder="1" applyAlignment="1">
      <alignment horizontal="center" vertical="center" wrapText="1"/>
    </xf>
    <xf numFmtId="164" fontId="6" fillId="4" borderId="58" xfId="0" applyNumberFormat="1" applyFont="1" applyFill="1" applyBorder="1" applyAlignment="1">
      <alignment horizontal="center" vertical="center" wrapText="1"/>
    </xf>
    <xf numFmtId="0" fontId="10" fillId="11" borderId="15" xfId="0" applyFont="1" applyFill="1" applyBorder="1" applyAlignment="1">
      <alignment wrapText="1"/>
    </xf>
    <xf numFmtId="0" fontId="19" fillId="11" borderId="14" xfId="0" applyNumberFormat="1" applyFont="1" applyFill="1" applyBorder="1" applyAlignment="1">
      <alignment horizontal="center" vertical="top"/>
    </xf>
    <xf numFmtId="49" fontId="19" fillId="0" borderId="56" xfId="0" applyNumberFormat="1" applyFont="1" applyFill="1" applyBorder="1" applyAlignment="1">
      <alignment horizontal="center" vertical="top"/>
    </xf>
    <xf numFmtId="0" fontId="7" fillId="0" borderId="61" xfId="0" applyFont="1" applyBorder="1" applyAlignment="1">
      <alignment wrapText="1"/>
    </xf>
    <xf numFmtId="0" fontId="6" fillId="11" borderId="5" xfId="0" applyFont="1" applyFill="1" applyBorder="1" applyAlignment="1">
      <alignment horizontal="center" vertical="top"/>
    </xf>
    <xf numFmtId="164" fontId="6" fillId="11" borderId="76"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wrapText="1"/>
    </xf>
    <xf numFmtId="49" fontId="4" fillId="11" borderId="15" xfId="0" applyNumberFormat="1" applyFont="1" applyFill="1" applyBorder="1" applyAlignment="1">
      <alignment vertical="top" wrapText="1"/>
    </xf>
    <xf numFmtId="0" fontId="19" fillId="11" borderId="14" xfId="0" applyFont="1" applyFill="1" applyBorder="1"/>
    <xf numFmtId="49" fontId="19" fillId="11" borderId="16" xfId="0" applyNumberFormat="1" applyFont="1" applyFill="1" applyBorder="1" applyAlignment="1">
      <alignment horizontal="center" vertical="top"/>
    </xf>
    <xf numFmtId="0" fontId="18" fillId="11" borderId="51" xfId="0" applyFont="1" applyFill="1" applyBorder="1" applyAlignment="1">
      <alignment horizontal="center" vertical="top"/>
    </xf>
    <xf numFmtId="164" fontId="5" fillId="11" borderId="78" xfId="0" applyNumberFormat="1" applyFont="1" applyFill="1" applyBorder="1" applyAlignment="1">
      <alignment horizontal="center" vertical="center"/>
    </xf>
    <xf numFmtId="164" fontId="5" fillId="11" borderId="62" xfId="0" applyNumberFormat="1" applyFont="1" applyFill="1" applyBorder="1" applyAlignment="1">
      <alignment horizontal="center" vertical="center"/>
    </xf>
    <xf numFmtId="49" fontId="4" fillId="11" borderId="61" xfId="0" applyNumberFormat="1" applyFont="1" applyFill="1" applyBorder="1" applyAlignment="1">
      <alignment vertical="top" wrapText="1"/>
    </xf>
    <xf numFmtId="49" fontId="19" fillId="11" borderId="56" xfId="0" applyNumberFormat="1" applyFont="1" applyFill="1" applyBorder="1" applyAlignment="1">
      <alignment horizontal="center" vertical="top"/>
    </xf>
    <xf numFmtId="0" fontId="18" fillId="11" borderId="18" xfId="0" applyFont="1" applyFill="1" applyBorder="1" applyAlignment="1">
      <alignment horizontal="center" vertical="top"/>
    </xf>
    <xf numFmtId="164" fontId="5" fillId="11" borderId="28" xfId="0" applyNumberFormat="1" applyFont="1" applyFill="1" applyBorder="1" applyAlignment="1">
      <alignment horizontal="center" vertical="center"/>
    </xf>
    <xf numFmtId="164" fontId="5" fillId="11" borderId="1" xfId="0" applyNumberFormat="1" applyFont="1" applyFill="1" applyBorder="1" applyAlignment="1">
      <alignment horizontal="center" vertical="center"/>
    </xf>
    <xf numFmtId="164" fontId="5" fillId="11" borderId="0" xfId="0" applyNumberFormat="1" applyFont="1" applyFill="1" applyBorder="1" applyAlignment="1">
      <alignment horizontal="center" vertical="center"/>
    </xf>
    <xf numFmtId="49" fontId="4" fillId="11" borderId="13" xfId="0" applyNumberFormat="1" applyFont="1" applyFill="1" applyBorder="1" applyAlignment="1">
      <alignment vertical="top" wrapText="1"/>
    </xf>
    <xf numFmtId="49" fontId="19" fillId="11" borderId="2" xfId="0" applyNumberFormat="1" applyFont="1" applyFill="1" applyBorder="1" applyAlignment="1">
      <alignment horizontal="center" vertical="top"/>
    </xf>
    <xf numFmtId="164" fontId="6" fillId="11" borderId="38"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wrapText="1"/>
    </xf>
    <xf numFmtId="164" fontId="6" fillId="11" borderId="17" xfId="0" applyNumberFormat="1" applyFont="1" applyFill="1" applyBorder="1" applyAlignment="1">
      <alignment horizontal="center" vertical="center" wrapText="1"/>
    </xf>
    <xf numFmtId="0" fontId="18" fillId="11" borderId="12" xfId="0" applyFont="1" applyFill="1" applyBorder="1" applyAlignment="1">
      <alignment horizontal="center" vertical="top"/>
    </xf>
    <xf numFmtId="164" fontId="5" fillId="11" borderId="29" xfId="0" applyNumberFormat="1" applyFont="1" applyFill="1" applyBorder="1" applyAlignment="1">
      <alignment horizontal="center" vertical="center"/>
    </xf>
    <xf numFmtId="164" fontId="5" fillId="11" borderId="21" xfId="0" applyNumberFormat="1" applyFont="1" applyFill="1" applyBorder="1" applyAlignment="1">
      <alignment horizontal="center" vertical="center"/>
    </xf>
    <xf numFmtId="164" fontId="5" fillId="11" borderId="3" xfId="0" applyNumberFormat="1" applyFont="1" applyFill="1" applyBorder="1" applyAlignment="1">
      <alignment horizontal="center" vertical="center"/>
    </xf>
    <xf numFmtId="164" fontId="5" fillId="11" borderId="32" xfId="0" applyNumberFormat="1" applyFont="1" applyFill="1" applyBorder="1" applyAlignment="1">
      <alignment horizontal="center" vertical="center"/>
    </xf>
    <xf numFmtId="0" fontId="6" fillId="11" borderId="44" xfId="0" applyFont="1" applyFill="1" applyBorder="1" applyAlignment="1">
      <alignment vertical="top" wrapText="1"/>
    </xf>
    <xf numFmtId="0" fontId="2" fillId="11" borderId="43" xfId="0" applyFont="1" applyFill="1" applyBorder="1" applyAlignment="1">
      <alignment horizontal="center" vertical="top" wrapText="1"/>
    </xf>
    <xf numFmtId="0" fontId="2" fillId="11" borderId="45" xfId="0" applyFont="1" applyFill="1" applyBorder="1" applyAlignment="1">
      <alignment horizontal="center" vertical="top" wrapText="1"/>
    </xf>
    <xf numFmtId="164" fontId="6" fillId="11" borderId="5" xfId="0" applyNumberFormat="1" applyFont="1" applyFill="1" applyBorder="1" applyAlignment="1">
      <alignment horizontal="center" vertical="center" wrapText="1"/>
    </xf>
    <xf numFmtId="164" fontId="6" fillId="11" borderId="46" xfId="0" applyNumberFormat="1" applyFont="1" applyFill="1" applyBorder="1" applyAlignment="1">
      <alignment horizontal="center" vertical="center" wrapText="1"/>
    </xf>
    <xf numFmtId="0" fontId="4" fillId="11" borderId="66" xfId="0" applyFont="1" applyFill="1" applyBorder="1" applyAlignment="1">
      <alignment horizontal="left" wrapText="1"/>
    </xf>
    <xf numFmtId="0" fontId="19" fillId="11" borderId="16" xfId="0" applyFont="1" applyFill="1" applyBorder="1" applyAlignment="1">
      <alignment horizontal="center" vertical="top"/>
    </xf>
    <xf numFmtId="0" fontId="6" fillId="11" borderId="8" xfId="0" applyFont="1" applyFill="1" applyBorder="1" applyAlignment="1">
      <alignment horizontal="center" vertical="top" wrapText="1"/>
    </xf>
    <xf numFmtId="164" fontId="6" fillId="11" borderId="79" xfId="0" applyNumberFormat="1" applyFont="1" applyFill="1" applyBorder="1" applyAlignment="1">
      <alignment horizontal="center" vertical="center"/>
    </xf>
    <xf numFmtId="164" fontId="6" fillId="11" borderId="9" xfId="0" applyNumberFormat="1" applyFont="1" applyFill="1" applyBorder="1" applyAlignment="1">
      <alignment horizontal="center" vertical="center"/>
    </xf>
    <xf numFmtId="164" fontId="6" fillId="11" borderId="72" xfId="0" applyNumberFormat="1" applyFont="1" applyFill="1" applyBorder="1" applyAlignment="1">
      <alignment horizontal="center" vertical="center"/>
    </xf>
    <xf numFmtId="164" fontId="6" fillId="11" borderId="8" xfId="0" applyNumberFormat="1" applyFont="1" applyFill="1" applyBorder="1" applyAlignment="1">
      <alignment horizontal="center" vertical="center"/>
    </xf>
    <xf numFmtId="164" fontId="6" fillId="11" borderId="80" xfId="0" applyNumberFormat="1" applyFont="1" applyFill="1" applyBorder="1" applyAlignment="1">
      <alignment horizontal="center" vertical="center"/>
    </xf>
    <xf numFmtId="0" fontId="4" fillId="11" borderId="54" xfId="0" applyFont="1" applyFill="1" applyBorder="1" applyAlignment="1">
      <alignment horizontal="left" vertical="top"/>
    </xf>
    <xf numFmtId="0" fontId="19" fillId="11" borderId="56" xfId="0" applyFont="1" applyFill="1" applyBorder="1" applyAlignment="1">
      <alignment horizontal="center" vertical="top"/>
    </xf>
    <xf numFmtId="0" fontId="4" fillId="11" borderId="68" xfId="0" applyFont="1" applyFill="1" applyBorder="1" applyAlignment="1">
      <alignment horizontal="left" vertical="top" wrapText="1"/>
    </xf>
    <xf numFmtId="164" fontId="5" fillId="11" borderId="12" xfId="0" applyNumberFormat="1" applyFont="1" applyFill="1" applyBorder="1" applyAlignment="1">
      <alignment horizontal="center" vertical="center"/>
    </xf>
    <xf numFmtId="0" fontId="4" fillId="11" borderId="13" xfId="0" applyFont="1" applyFill="1" applyBorder="1" applyAlignment="1">
      <alignment horizontal="left" vertical="top" wrapText="1"/>
    </xf>
    <xf numFmtId="0" fontId="19" fillId="11" borderId="1" xfId="0" applyNumberFormat="1" applyFont="1" applyFill="1" applyBorder="1" applyAlignment="1">
      <alignment horizontal="center" vertical="top"/>
    </xf>
    <xf numFmtId="0" fontId="19" fillId="11" borderId="2" xfId="0" applyFont="1" applyFill="1" applyBorder="1" applyAlignment="1">
      <alignment horizontal="center" vertical="top"/>
    </xf>
    <xf numFmtId="164" fontId="6" fillId="4" borderId="46" xfId="0" applyNumberFormat="1" applyFont="1" applyFill="1" applyBorder="1" applyAlignment="1">
      <alignment horizontal="center" vertical="center" wrapText="1"/>
    </xf>
    <xf numFmtId="164" fontId="6" fillId="0" borderId="80" xfId="0" applyNumberFormat="1" applyFont="1" applyFill="1" applyBorder="1" applyAlignment="1">
      <alignment horizontal="center" vertical="center"/>
    </xf>
    <xf numFmtId="0" fontId="10" fillId="11" borderId="34" xfId="0" applyFont="1" applyFill="1" applyBorder="1" applyAlignment="1">
      <alignment wrapText="1"/>
    </xf>
    <xf numFmtId="0" fontId="10" fillId="11" borderId="13" xfId="0" applyFont="1" applyFill="1" applyBorder="1" applyAlignment="1">
      <alignment wrapText="1"/>
    </xf>
    <xf numFmtId="49" fontId="4" fillId="4" borderId="15" xfId="0" applyNumberFormat="1" applyFont="1" applyFill="1" applyBorder="1" applyAlignment="1">
      <alignment vertical="top" wrapText="1"/>
    </xf>
    <xf numFmtId="0" fontId="19" fillId="11" borderId="16" xfId="0" applyFont="1" applyFill="1" applyBorder="1"/>
    <xf numFmtId="0" fontId="7" fillId="0" borderId="71" xfId="0" applyFont="1" applyBorder="1" applyAlignment="1">
      <alignment wrapText="1"/>
    </xf>
    <xf numFmtId="0" fontId="2" fillId="0" borderId="44" xfId="0" applyFont="1" applyBorder="1" applyAlignment="1">
      <alignment vertical="top"/>
    </xf>
    <xf numFmtId="49" fontId="2" fillId="11" borderId="14" xfId="0" applyNumberFormat="1" applyFont="1" applyFill="1" applyBorder="1" applyAlignment="1">
      <alignment horizontal="center" vertical="top"/>
    </xf>
    <xf numFmtId="49" fontId="2" fillId="11" borderId="16" xfId="0" applyNumberFormat="1" applyFont="1" applyFill="1" applyBorder="1" applyAlignment="1">
      <alignment horizontal="center" vertical="top"/>
    </xf>
    <xf numFmtId="49" fontId="2" fillId="11" borderId="1" xfId="0" applyNumberFormat="1" applyFont="1" applyFill="1" applyBorder="1" applyAlignment="1">
      <alignment horizontal="center" vertical="top"/>
    </xf>
    <xf numFmtId="49" fontId="2" fillId="11" borderId="2" xfId="0" applyNumberFormat="1" applyFont="1" applyFill="1" applyBorder="1" applyAlignment="1">
      <alignment horizontal="center" vertical="top"/>
    </xf>
    <xf numFmtId="49" fontId="4" fillId="4" borderId="71" xfId="0" applyNumberFormat="1" applyFont="1" applyFill="1" applyBorder="1" applyAlignment="1">
      <alignment vertical="top" wrapText="1"/>
    </xf>
    <xf numFmtId="49" fontId="2" fillId="0" borderId="57" xfId="0" applyNumberFormat="1" applyFont="1" applyFill="1" applyBorder="1" applyAlignment="1">
      <alignment horizontal="center" vertical="top"/>
    </xf>
    <xf numFmtId="0" fontId="0" fillId="0" borderId="56" xfId="0" applyBorder="1"/>
    <xf numFmtId="0" fontId="6" fillId="0" borderId="44" xfId="0" applyFont="1" applyBorder="1" applyAlignment="1">
      <alignment vertical="top"/>
    </xf>
    <xf numFmtId="49" fontId="2" fillId="0" borderId="1" xfId="0" applyNumberFormat="1" applyFont="1" applyFill="1" applyBorder="1" applyAlignment="1">
      <alignment horizontal="center" vertical="top"/>
    </xf>
    <xf numFmtId="0" fontId="0" fillId="0" borderId="2" xfId="0" applyBorder="1"/>
    <xf numFmtId="49" fontId="2" fillId="0" borderId="56" xfId="0" applyNumberFormat="1" applyFont="1" applyFill="1" applyBorder="1" applyAlignment="1">
      <alignment horizontal="center" vertical="top"/>
    </xf>
    <xf numFmtId="49" fontId="2" fillId="0" borderId="2" xfId="0" applyNumberFormat="1" applyFont="1" applyFill="1" applyBorder="1" applyAlignment="1">
      <alignment horizontal="center" vertical="top"/>
    </xf>
    <xf numFmtId="0" fontId="10" fillId="0" borderId="15" xfId="0" applyFont="1" applyBorder="1" applyAlignment="1">
      <alignment wrapText="1"/>
    </xf>
    <xf numFmtId="0" fontId="19" fillId="0" borderId="57" xfId="0" applyNumberFormat="1" applyFont="1" applyFill="1" applyBorder="1" applyAlignment="1">
      <alignment horizontal="center" vertical="top"/>
    </xf>
    <xf numFmtId="0" fontId="19" fillId="11" borderId="57" xfId="0" applyNumberFormat="1" applyFont="1" applyFill="1" applyBorder="1" applyAlignment="1">
      <alignment horizontal="center" vertical="top"/>
    </xf>
    <xf numFmtId="0" fontId="19" fillId="0" borderId="56" xfId="0" applyNumberFormat="1" applyFont="1" applyFill="1" applyBorder="1" applyAlignment="1">
      <alignment horizontal="center" vertical="top"/>
    </xf>
    <xf numFmtId="9" fontId="10" fillId="0" borderId="61" xfId="0" applyNumberFormat="1" applyFont="1" applyFill="1" applyBorder="1" applyAlignment="1">
      <alignment horizontal="left" vertical="top" wrapText="1"/>
    </xf>
    <xf numFmtId="0" fontId="0" fillId="0" borderId="13" xfId="0" applyBorder="1"/>
    <xf numFmtId="0" fontId="1" fillId="0" borderId="1" xfId="0" applyFont="1" applyBorder="1"/>
    <xf numFmtId="0" fontId="1" fillId="11" borderId="1" xfId="0" applyFont="1" applyFill="1" applyBorder="1"/>
    <xf numFmtId="0" fontId="1" fillId="0" borderId="2" xfId="0" applyFont="1" applyBorder="1"/>
    <xf numFmtId="49" fontId="4" fillId="11" borderId="71" xfId="0" applyNumberFormat="1" applyFont="1" applyFill="1" applyBorder="1" applyAlignment="1">
      <alignment vertical="top" wrapText="1"/>
    </xf>
    <xf numFmtId="49" fontId="19" fillId="11" borderId="36" xfId="0" applyNumberFormat="1" applyFont="1" applyFill="1" applyBorder="1" applyAlignment="1">
      <alignment horizontal="center" vertical="top"/>
    </xf>
    <xf numFmtId="49" fontId="19" fillId="0" borderId="74" xfId="0" applyNumberFormat="1" applyFont="1" applyFill="1" applyBorder="1" applyAlignment="1">
      <alignment horizontal="center" vertical="top"/>
    </xf>
    <xf numFmtId="0" fontId="7" fillId="11" borderId="13" xfId="0" applyFont="1" applyFill="1" applyBorder="1" applyAlignment="1">
      <alignment vertical="top" wrapText="1"/>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164" fontId="5" fillId="3" borderId="49" xfId="0" applyNumberFormat="1" applyFont="1" applyFill="1" applyBorder="1" applyAlignment="1">
      <alignment horizontal="center" vertical="top"/>
    </xf>
    <xf numFmtId="49" fontId="56" fillId="2" borderId="3" xfId="0" applyNumberFormat="1" applyFont="1" applyFill="1" applyBorder="1" applyAlignment="1">
      <alignment horizontal="center" vertical="top"/>
    </xf>
    <xf numFmtId="49" fontId="4" fillId="11" borderId="15" xfId="0" applyNumberFormat="1" applyFont="1" applyFill="1" applyBorder="1" applyAlignment="1">
      <alignment vertical="top"/>
    </xf>
    <xf numFmtId="0" fontId="2" fillId="0" borderId="61" xfId="0" applyFont="1" applyBorder="1" applyAlignment="1">
      <alignment vertical="top"/>
    </xf>
    <xf numFmtId="0" fontId="19" fillId="0" borderId="57" xfId="0" applyFont="1" applyBorder="1" applyAlignment="1">
      <alignment vertical="top"/>
    </xf>
    <xf numFmtId="0" fontId="2" fillId="0" borderId="57" xfId="0" applyFont="1" applyBorder="1" applyAlignment="1">
      <alignment vertical="top"/>
    </xf>
    <xf numFmtId="0" fontId="2" fillId="11" borderId="56" xfId="0" applyFont="1" applyFill="1" applyBorder="1" applyAlignment="1">
      <alignment vertical="top"/>
    </xf>
    <xf numFmtId="49" fontId="4" fillId="11" borderId="13" xfId="0" applyNumberFormat="1" applyFont="1" applyFill="1" applyBorder="1" applyAlignment="1">
      <alignment vertical="top"/>
    </xf>
    <xf numFmtId="49" fontId="4" fillId="11" borderId="61" xfId="0" applyNumberFormat="1" applyFont="1" applyFill="1" applyBorder="1" applyAlignment="1">
      <alignment vertical="top"/>
    </xf>
    <xf numFmtId="49" fontId="2" fillId="11" borderId="57" xfId="0" applyNumberFormat="1" applyFont="1" applyFill="1" applyBorder="1" applyAlignment="1">
      <alignment horizontal="center" vertical="top"/>
    </xf>
    <xf numFmtId="164" fontId="5" fillId="3" borderId="32" xfId="0" applyNumberFormat="1" applyFont="1" applyFill="1" applyBorder="1" applyAlignment="1">
      <alignment horizontal="center" vertical="center"/>
    </xf>
    <xf numFmtId="164" fontId="5" fillId="3" borderId="49" xfId="0" applyNumberFormat="1" applyFont="1" applyFill="1" applyBorder="1" applyAlignment="1">
      <alignment horizontal="center" vertical="center"/>
    </xf>
    <xf numFmtId="0" fontId="2" fillId="0" borderId="51" xfId="0" applyFont="1" applyBorder="1" applyAlignment="1">
      <alignment horizontal="center" vertical="top"/>
    </xf>
    <xf numFmtId="164" fontId="6" fillId="0" borderId="78" xfId="0" applyNumberFormat="1" applyFont="1" applyBorder="1" applyAlignment="1">
      <alignment horizontal="center" vertical="center"/>
    </xf>
    <xf numFmtId="164" fontId="6" fillId="0" borderId="62" xfId="0" applyNumberFormat="1" applyFont="1" applyBorder="1" applyAlignment="1">
      <alignment horizontal="center" vertical="center"/>
    </xf>
    <xf numFmtId="164" fontId="6" fillId="4" borderId="54" xfId="0" applyNumberFormat="1" applyFont="1" applyFill="1" applyBorder="1" applyAlignment="1">
      <alignment horizontal="center" vertical="center" wrapText="1"/>
    </xf>
    <xf numFmtId="164" fontId="6" fillId="4" borderId="51" xfId="0" applyNumberFormat="1" applyFont="1" applyFill="1" applyBorder="1" applyAlignment="1">
      <alignment horizontal="center" vertical="center" wrapText="1"/>
    </xf>
    <xf numFmtId="49" fontId="4" fillId="4" borderId="61" xfId="0" applyNumberFormat="1" applyFont="1" applyFill="1" applyBorder="1" applyAlignment="1">
      <alignment vertical="top" wrapText="1"/>
    </xf>
    <xf numFmtId="49" fontId="19" fillId="0" borderId="57" xfId="0" applyNumberFormat="1" applyFont="1" applyFill="1" applyBorder="1" applyAlignment="1">
      <alignment vertical="top" wrapText="1"/>
    </xf>
    <xf numFmtId="49" fontId="19" fillId="0" borderId="56" xfId="0" applyNumberFormat="1" applyFont="1" applyFill="1" applyBorder="1" applyAlignment="1">
      <alignment vertical="top" wrapText="1"/>
    </xf>
    <xf numFmtId="164" fontId="6" fillId="0" borderId="0" xfId="0" applyNumberFormat="1" applyFont="1" applyBorder="1" applyAlignment="1">
      <alignment horizontal="center" vertical="center"/>
    </xf>
    <xf numFmtId="0" fontId="7" fillId="0" borderId="6" xfId="0" applyFont="1" applyBorder="1" applyAlignment="1">
      <alignment wrapText="1"/>
    </xf>
    <xf numFmtId="49" fontId="19" fillId="0" borderId="9" xfId="0" applyNumberFormat="1" applyFont="1" applyFill="1" applyBorder="1" applyAlignment="1">
      <alignment vertical="top" wrapText="1"/>
    </xf>
    <xf numFmtId="49" fontId="19" fillId="0" borderId="11" xfId="0" applyNumberFormat="1" applyFont="1" applyFill="1" applyBorder="1" applyAlignment="1">
      <alignment vertical="top" wrapText="1"/>
    </xf>
    <xf numFmtId="1" fontId="19" fillId="11" borderId="16" xfId="0" applyNumberFormat="1" applyFont="1" applyFill="1" applyBorder="1" applyAlignment="1">
      <alignment horizontal="center" vertical="center"/>
    </xf>
    <xf numFmtId="49" fontId="4" fillId="4" borderId="34" xfId="0" applyNumberFormat="1" applyFont="1" applyFill="1" applyBorder="1" applyAlignment="1">
      <alignment vertical="top" wrapText="1"/>
    </xf>
    <xf numFmtId="0" fontId="19" fillId="11" borderId="16" xfId="0" applyFont="1" applyFill="1" applyBorder="1" applyAlignment="1">
      <alignment horizontal="center"/>
    </xf>
    <xf numFmtId="49" fontId="59" fillId="0" borderId="0" xfId="0" applyNumberFormat="1" applyFont="1" applyFill="1" applyBorder="1" applyAlignment="1">
      <alignment vertical="top"/>
    </xf>
    <xf numFmtId="49" fontId="59" fillId="0" borderId="0" xfId="0" applyNumberFormat="1" applyFont="1" applyFill="1" applyBorder="1" applyAlignment="1">
      <alignment horizontal="right" vertical="top"/>
    </xf>
    <xf numFmtId="0" fontId="59" fillId="0" borderId="0" xfId="0" applyFont="1" applyFill="1" applyBorder="1" applyAlignment="1">
      <alignment horizontal="center" vertical="top"/>
    </xf>
    <xf numFmtId="49" fontId="20" fillId="0" borderId="0" xfId="0" applyNumberFormat="1" applyFont="1" applyFill="1" applyBorder="1" applyAlignment="1">
      <alignment vertical="top" wrapText="1"/>
    </xf>
    <xf numFmtId="0" fontId="60" fillId="0" borderId="0" xfId="0" applyFont="1" applyAlignment="1">
      <alignment vertical="top"/>
    </xf>
    <xf numFmtId="0" fontId="61" fillId="0" borderId="0" xfId="0" applyFont="1" applyAlignment="1">
      <alignment vertical="top"/>
    </xf>
    <xf numFmtId="0" fontId="46" fillId="0" borderId="0" xfId="0" applyFont="1" applyAlignment="1">
      <alignment vertical="top"/>
    </xf>
    <xf numFmtId="0" fontId="7" fillId="0" borderId="0" xfId="0" applyFont="1" applyAlignment="1">
      <alignment vertical="top"/>
    </xf>
    <xf numFmtId="49" fontId="5" fillId="3" borderId="3" xfId="0" applyNumberFormat="1" applyFont="1" applyFill="1" applyBorder="1" applyAlignment="1">
      <alignment horizontal="center" vertical="top"/>
    </xf>
    <xf numFmtId="0" fontId="19" fillId="0" borderId="55" xfId="0" applyFont="1" applyBorder="1" applyAlignment="1">
      <alignment horizontal="center" vertical="center"/>
    </xf>
    <xf numFmtId="164" fontId="24" fillId="0" borderId="37" xfId="0" applyNumberFormat="1" applyFont="1" applyBorder="1" applyAlignment="1">
      <alignment horizontal="center" vertical="center"/>
    </xf>
    <xf numFmtId="164" fontId="24" fillId="0" borderId="36" xfId="0" applyNumberFormat="1" applyFont="1" applyBorder="1" applyAlignment="1">
      <alignment horizontal="center" vertical="center"/>
    </xf>
    <xf numFmtId="164" fontId="24" fillId="0" borderId="38" xfId="0" applyNumberFormat="1" applyFont="1" applyBorder="1" applyAlignment="1">
      <alignment horizontal="center" vertical="center" wrapText="1"/>
    </xf>
    <xf numFmtId="164" fontId="24" fillId="4" borderId="55" xfId="0" applyNumberFormat="1" applyFont="1" applyFill="1" applyBorder="1" applyAlignment="1">
      <alignment horizontal="center" vertical="center" wrapText="1"/>
    </xf>
    <xf numFmtId="0" fontId="10" fillId="0" borderId="68" xfId="0" applyFont="1" applyFill="1" applyBorder="1" applyAlignment="1">
      <alignment horizontal="left" vertical="top" wrapText="1"/>
    </xf>
    <xf numFmtId="0" fontId="2" fillId="0" borderId="36"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19" fillId="0" borderId="55" xfId="0" applyFont="1" applyFill="1" applyBorder="1" applyAlignment="1">
      <alignment horizontal="center" vertical="top" wrapText="1"/>
    </xf>
    <xf numFmtId="164" fontId="24" fillId="0" borderId="37" xfId="0" applyNumberFormat="1" applyFont="1" applyFill="1" applyBorder="1" applyAlignment="1">
      <alignment horizontal="center" vertical="center"/>
    </xf>
    <xf numFmtId="164" fontId="24" fillId="0" borderId="36" xfId="0" applyNumberFormat="1" applyFont="1" applyFill="1" applyBorder="1" applyAlignment="1">
      <alignment horizontal="center" vertical="center"/>
    </xf>
    <xf numFmtId="164" fontId="24" fillId="0" borderId="38" xfId="0" applyNumberFormat="1" applyFont="1" applyFill="1" applyBorder="1" applyAlignment="1">
      <alignment horizontal="center" vertical="center"/>
    </xf>
    <xf numFmtId="164" fontId="24" fillId="0" borderId="55" xfId="0" applyNumberFormat="1" applyFont="1" applyFill="1" applyBorder="1" applyAlignment="1">
      <alignment horizontal="center" vertical="center"/>
    </xf>
    <xf numFmtId="0" fontId="10" fillId="0" borderId="54" xfId="0" applyFont="1" applyFill="1" applyBorder="1" applyAlignment="1">
      <alignment horizontal="left" vertical="top" wrapText="1"/>
    </xf>
    <xf numFmtId="0" fontId="2" fillId="0" borderId="57" xfId="0" applyFont="1" applyFill="1" applyBorder="1" applyAlignment="1">
      <alignment horizontal="center" vertical="center" wrapText="1"/>
    </xf>
    <xf numFmtId="0" fontId="19" fillId="0" borderId="51" xfId="0" applyFont="1" applyFill="1" applyBorder="1" applyAlignment="1">
      <alignment horizontal="center" vertical="top" wrapText="1"/>
    </xf>
    <xf numFmtId="164" fontId="24" fillId="0" borderId="78" xfId="0" applyNumberFormat="1" applyFont="1" applyFill="1" applyBorder="1" applyAlignment="1">
      <alignment horizontal="center" vertical="center"/>
    </xf>
    <xf numFmtId="164" fontId="24" fillId="0" borderId="57" xfId="0" applyNumberFormat="1" applyFont="1" applyFill="1" applyBorder="1" applyAlignment="1">
      <alignment horizontal="center" vertical="center"/>
    </xf>
    <xf numFmtId="164" fontId="24" fillId="0" borderId="70" xfId="0" applyNumberFormat="1" applyFont="1" applyFill="1" applyBorder="1" applyAlignment="1">
      <alignment horizontal="center" vertical="center"/>
    </xf>
    <xf numFmtId="164" fontId="24" fillId="0" borderId="51" xfId="0" applyNumberFormat="1" applyFont="1" applyFill="1" applyBorder="1" applyAlignment="1">
      <alignment horizontal="center" vertical="center"/>
    </xf>
    <xf numFmtId="0" fontId="19" fillId="0" borderId="51" xfId="0" applyFont="1" applyFill="1" applyBorder="1" applyAlignment="1">
      <alignment horizontal="center" vertical="top"/>
    </xf>
    <xf numFmtId="164" fontId="6" fillId="0" borderId="70" xfId="0" applyNumberFormat="1" applyFont="1" applyFill="1" applyBorder="1" applyAlignment="1">
      <alignment horizontal="center" vertical="center"/>
    </xf>
    <xf numFmtId="0" fontId="19" fillId="0" borderId="18" xfId="0" applyFont="1" applyFill="1" applyBorder="1" applyAlignment="1">
      <alignment horizontal="center" vertical="top"/>
    </xf>
    <xf numFmtId="164" fontId="24" fillId="0" borderId="28" xfId="0" applyNumberFormat="1" applyFont="1" applyFill="1" applyBorder="1" applyAlignment="1">
      <alignment horizontal="center" vertical="center"/>
    </xf>
    <xf numFmtId="164" fontId="24" fillId="0" borderId="0" xfId="0" applyNumberFormat="1" applyFont="1" applyFill="1" applyBorder="1" applyAlignment="1">
      <alignment horizontal="center" vertical="center"/>
    </xf>
    <xf numFmtId="164" fontId="24" fillId="0" borderId="18" xfId="0" applyNumberFormat="1" applyFont="1" applyFill="1" applyBorder="1" applyAlignment="1">
      <alignment horizontal="center" vertical="center"/>
    </xf>
    <xf numFmtId="0" fontId="2" fillId="0" borderId="56" xfId="0" applyFont="1" applyFill="1" applyBorder="1" applyAlignment="1">
      <alignment horizontal="center" vertical="center" wrapText="1"/>
    </xf>
    <xf numFmtId="0" fontId="10" fillId="0" borderId="7" xfId="0" applyFont="1" applyFill="1" applyBorder="1" applyAlignment="1">
      <alignment horizontal="left" vertical="top" wrapText="1"/>
    </xf>
    <xf numFmtId="49" fontId="19" fillId="0" borderId="18" xfId="0" applyNumberFormat="1" applyFont="1" applyBorder="1" applyAlignment="1">
      <alignment horizontal="center" vertical="top"/>
    </xf>
    <xf numFmtId="49" fontId="19" fillId="0" borderId="0" xfId="0" applyNumberFormat="1" applyFont="1" applyBorder="1" applyAlignment="1">
      <alignment horizontal="center" vertical="top"/>
    </xf>
    <xf numFmtId="0" fontId="36" fillId="5" borderId="8" xfId="0" applyFont="1" applyFill="1" applyBorder="1" applyAlignment="1">
      <alignment horizontal="center" vertical="top"/>
    </xf>
    <xf numFmtId="164" fontId="35" fillId="5" borderId="79" xfId="0" applyNumberFormat="1" applyFont="1" applyFill="1" applyBorder="1" applyAlignment="1">
      <alignment horizontal="center" vertical="center"/>
    </xf>
    <xf numFmtId="164" fontId="35" fillId="5" borderId="77" xfId="0" applyNumberFormat="1" applyFont="1" applyFill="1" applyBorder="1" applyAlignment="1">
      <alignment horizontal="center" vertical="center"/>
    </xf>
    <xf numFmtId="164" fontId="35" fillId="5" borderId="8" xfId="0" applyNumberFormat="1" applyFont="1" applyFill="1" applyBorder="1" applyAlignment="1">
      <alignment horizontal="center" vertical="center"/>
    </xf>
    <xf numFmtId="0" fontId="15" fillId="0" borderId="0" xfId="0" applyFont="1"/>
    <xf numFmtId="0" fontId="15" fillId="0" borderId="9" xfId="0" applyFont="1" applyBorder="1"/>
    <xf numFmtId="0" fontId="15" fillId="0" borderId="0" xfId="0" applyFont="1" applyBorder="1"/>
    <xf numFmtId="0" fontId="15" fillId="0" borderId="47" xfId="0" applyFont="1" applyBorder="1"/>
    <xf numFmtId="0" fontId="4" fillId="0" borderId="15" xfId="0" applyFont="1" applyFill="1" applyBorder="1" applyAlignment="1">
      <alignment horizontal="left" vertical="top"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49" fontId="2" fillId="0" borderId="43" xfId="0" applyNumberFormat="1" applyFont="1" applyBorder="1" applyAlignment="1">
      <alignment horizontal="center" vertical="top"/>
    </xf>
    <xf numFmtId="164" fontId="35" fillId="5" borderId="29" xfId="0" applyNumberFormat="1" applyFont="1" applyFill="1" applyBorder="1" applyAlignment="1">
      <alignment horizontal="center" vertical="center"/>
    </xf>
    <xf numFmtId="0" fontId="4" fillId="0" borderId="13" xfId="0" applyFont="1" applyFill="1" applyBorder="1" applyAlignment="1">
      <alignment horizontal="left" vertical="top"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50" xfId="0" applyFont="1" applyBorder="1" applyAlignment="1">
      <alignment horizontal="center" vertical="top"/>
    </xf>
    <xf numFmtId="164" fontId="6" fillId="0" borderId="65"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5"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164" fontId="6" fillId="4" borderId="75" xfId="0" applyNumberFormat="1"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164" fontId="6" fillId="0" borderId="47" xfId="0" applyNumberFormat="1"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164" fontId="5" fillId="3" borderId="4" xfId="0" applyNumberFormat="1" applyFont="1" applyFill="1" applyBorder="1" applyAlignment="1">
      <alignment horizontal="center" vertical="center"/>
    </xf>
    <xf numFmtId="0" fontId="10" fillId="0" borderId="41" xfId="0" applyFont="1" applyFill="1" applyBorder="1" applyAlignment="1">
      <alignment horizontal="left" vertical="top" wrapText="1"/>
    </xf>
    <xf numFmtId="0" fontId="4" fillId="0" borderId="0" xfId="0" applyFont="1" applyFill="1" applyBorder="1" applyAlignment="1">
      <alignment horizontal="left" vertical="top" wrapText="1"/>
    </xf>
    <xf numFmtId="0" fontId="2" fillId="4" borderId="30" xfId="0" applyFont="1" applyFill="1" applyBorder="1" applyAlignment="1">
      <alignment horizontal="center" vertical="top" wrapText="1"/>
    </xf>
    <xf numFmtId="164" fontId="5" fillId="3" borderId="22" xfId="0" applyNumberFormat="1" applyFont="1" applyFill="1" applyBorder="1" applyAlignment="1">
      <alignment horizontal="center" vertical="center"/>
    </xf>
    <xf numFmtId="164" fontId="6" fillId="4" borderId="35" xfId="0" applyNumberFormat="1" applyFont="1" applyFill="1" applyBorder="1" applyAlignment="1">
      <alignment horizontal="center" vertical="center" wrapText="1"/>
    </xf>
    <xf numFmtId="0" fontId="2" fillId="0" borderId="41" xfId="0" applyFont="1" applyFill="1" applyBorder="1" applyAlignment="1">
      <alignment horizontal="center" vertical="top" wrapText="1"/>
    </xf>
    <xf numFmtId="0" fontId="24" fillId="0" borderId="41" xfId="0" applyFont="1" applyFill="1" applyBorder="1" applyAlignment="1">
      <alignment horizontal="left" vertical="top" wrapText="1"/>
    </xf>
    <xf numFmtId="164" fontId="35" fillId="6" borderId="33" xfId="0" applyNumberFormat="1" applyFont="1" applyFill="1" applyBorder="1" applyAlignment="1">
      <alignment horizontal="center" vertical="center"/>
    </xf>
    <xf numFmtId="0" fontId="15" fillId="0" borderId="0" xfId="0" applyFont="1" applyAlignment="1">
      <alignment vertical="top" wrapText="1"/>
    </xf>
    <xf numFmtId="0" fontId="2" fillId="0" borderId="0" xfId="5" applyFont="1" applyAlignment="1">
      <alignment vertical="top"/>
    </xf>
    <xf numFmtId="0" fontId="46" fillId="0" borderId="0" xfId="5" applyFont="1" applyAlignment="1">
      <alignment vertical="top"/>
    </xf>
    <xf numFmtId="0" fontId="46" fillId="0" borderId="0" xfId="5" applyNumberFormat="1" applyFont="1" applyAlignment="1">
      <alignment vertical="top"/>
    </xf>
    <xf numFmtId="0" fontId="37" fillId="0" borderId="0" xfId="5" applyFont="1" applyAlignment="1">
      <alignment horizontal="center" vertical="top"/>
    </xf>
    <xf numFmtId="0" fontId="8" fillId="0" borderId="0" xfId="5" applyFont="1" applyAlignment="1">
      <alignment horizontal="left" vertical="top" wrapText="1"/>
    </xf>
    <xf numFmtId="0" fontId="7" fillId="0" borderId="0" xfId="5" applyAlignment="1">
      <alignment vertical="top"/>
    </xf>
    <xf numFmtId="0" fontId="4" fillId="0" borderId="0" xfId="5" applyFont="1" applyFill="1" applyAlignment="1">
      <alignment horizontal="center" vertical="top"/>
    </xf>
    <xf numFmtId="0" fontId="7" fillId="0" borderId="0" xfId="5" applyAlignment="1">
      <alignment horizontal="center" vertical="top"/>
    </xf>
    <xf numFmtId="0" fontId="2" fillId="0" borderId="1" xfId="5" applyFont="1" applyBorder="1" applyAlignment="1">
      <alignment horizontal="center" vertical="center" textRotation="90" wrapText="1"/>
    </xf>
    <xf numFmtId="0" fontId="2" fillId="0" borderId="1" xfId="5" applyFont="1" applyFill="1" applyBorder="1" applyAlignment="1">
      <alignment horizontal="center" vertical="center" textRotation="90" wrapText="1"/>
    </xf>
    <xf numFmtId="0" fontId="2" fillId="0" borderId="1" xfId="5" applyFont="1" applyBorder="1" applyAlignment="1">
      <alignment horizontal="center" vertical="center" textRotation="90"/>
    </xf>
    <xf numFmtId="0" fontId="2" fillId="0" borderId="2" xfId="5" applyFont="1" applyBorder="1" applyAlignment="1">
      <alignment horizontal="center" vertical="center" textRotation="90"/>
    </xf>
    <xf numFmtId="49" fontId="5" fillId="2" borderId="3" xfId="5" applyNumberFormat="1" applyFont="1" applyFill="1" applyBorder="1" applyAlignment="1">
      <alignment horizontal="center" vertical="top" wrapText="1"/>
    </xf>
    <xf numFmtId="49" fontId="5" fillId="2" borderId="3" xfId="5" applyNumberFormat="1" applyFont="1" applyFill="1" applyBorder="1" applyAlignment="1">
      <alignment horizontal="center" vertical="top"/>
    </xf>
    <xf numFmtId="49" fontId="35" fillId="3" borderId="4" xfId="5" applyNumberFormat="1" applyFont="1" applyFill="1" applyBorder="1" applyAlignment="1">
      <alignment horizontal="center" vertical="top"/>
    </xf>
    <xf numFmtId="0" fontId="6" fillId="0" borderId="5" xfId="5" applyFont="1" applyFill="1" applyBorder="1" applyAlignment="1">
      <alignment horizontal="center" vertical="top"/>
    </xf>
    <xf numFmtId="164" fontId="6" fillId="0" borderId="15" xfId="5" applyNumberFormat="1" applyFont="1" applyFill="1" applyBorder="1" applyAlignment="1">
      <alignment horizontal="center" vertical="top"/>
    </xf>
    <xf numFmtId="164" fontId="6" fillId="0" borderId="14" xfId="5" applyNumberFormat="1" applyFont="1" applyFill="1" applyBorder="1" applyAlignment="1">
      <alignment horizontal="center" vertical="top"/>
    </xf>
    <xf numFmtId="164" fontId="6" fillId="0" borderId="76" xfId="5" applyNumberFormat="1" applyFont="1" applyFill="1" applyBorder="1" applyAlignment="1">
      <alignment horizontal="center" vertical="top"/>
    </xf>
    <xf numFmtId="164" fontId="6" fillId="0" borderId="25" xfId="5" applyNumberFormat="1" applyFont="1" applyFill="1" applyBorder="1" applyAlignment="1">
      <alignment horizontal="center" vertical="top"/>
    </xf>
    <xf numFmtId="164" fontId="6" fillId="4" borderId="5" xfId="5" applyNumberFormat="1" applyFont="1" applyFill="1" applyBorder="1" applyAlignment="1">
      <alignment horizontal="center" vertical="top"/>
    </xf>
    <xf numFmtId="164" fontId="6" fillId="0" borderId="46" xfId="5" applyNumberFormat="1" applyFont="1" applyFill="1" applyBorder="1" applyAlignment="1">
      <alignment horizontal="center" vertical="top"/>
    </xf>
    <xf numFmtId="0" fontId="6" fillId="4" borderId="15" xfId="5" applyFont="1" applyFill="1" applyBorder="1" applyAlignment="1">
      <alignment vertical="top" wrapText="1"/>
    </xf>
    <xf numFmtId="0" fontId="2" fillId="0" borderId="14" xfId="5" applyFont="1" applyFill="1" applyBorder="1" applyAlignment="1">
      <alignment horizontal="center" vertical="top"/>
    </xf>
    <xf numFmtId="0" fontId="2" fillId="0" borderId="16" xfId="5" applyFont="1" applyFill="1" applyBorder="1" applyAlignment="1">
      <alignment horizontal="center" vertical="top"/>
    </xf>
    <xf numFmtId="0" fontId="6" fillId="0" borderId="51" xfId="5" applyFont="1" applyFill="1" applyBorder="1" applyAlignment="1">
      <alignment horizontal="center" vertical="top"/>
    </xf>
    <xf numFmtId="164" fontId="6" fillId="0" borderId="78" xfId="5" applyNumberFormat="1" applyFont="1" applyFill="1" applyBorder="1" applyAlignment="1">
      <alignment horizontal="center" vertical="top"/>
    </xf>
    <xf numFmtId="164" fontId="6" fillId="0" borderId="57" xfId="5" applyNumberFormat="1" applyFont="1" applyFill="1" applyBorder="1" applyAlignment="1">
      <alignment horizontal="center" vertical="top"/>
    </xf>
    <xf numFmtId="164" fontId="6" fillId="0" borderId="70" xfId="5" applyNumberFormat="1" applyFont="1" applyFill="1" applyBorder="1" applyAlignment="1">
      <alignment horizontal="center" vertical="top"/>
    </xf>
    <xf numFmtId="164" fontId="6" fillId="4" borderId="51" xfId="5" applyNumberFormat="1" applyFont="1" applyFill="1" applyBorder="1" applyAlignment="1">
      <alignment horizontal="center" vertical="top"/>
    </xf>
    <xf numFmtId="164" fontId="6" fillId="0" borderId="69" xfId="5" applyNumberFormat="1" applyFont="1" applyFill="1" applyBorder="1" applyAlignment="1">
      <alignment horizontal="center" vertical="top"/>
    </xf>
    <xf numFmtId="0" fontId="2" fillId="0" borderId="36" xfId="5" applyFont="1" applyFill="1" applyBorder="1" applyAlignment="1">
      <alignment horizontal="center" vertical="top"/>
    </xf>
    <xf numFmtId="0" fontId="2" fillId="0" borderId="74" xfId="5" applyFont="1" applyFill="1" applyBorder="1" applyAlignment="1">
      <alignment horizontal="center" vertical="top"/>
    </xf>
    <xf numFmtId="0" fontId="6" fillId="0" borderId="18" xfId="5" applyFont="1" applyFill="1" applyBorder="1" applyAlignment="1">
      <alignment horizontal="center" vertical="top"/>
    </xf>
    <xf numFmtId="164" fontId="6" fillId="0" borderId="28" xfId="5" applyNumberFormat="1" applyFont="1" applyFill="1" applyBorder="1" applyAlignment="1">
      <alignment horizontal="center" vertical="top"/>
    </xf>
    <xf numFmtId="164" fontId="6" fillId="0" borderId="19" xfId="5" applyNumberFormat="1" applyFont="1" applyFill="1" applyBorder="1" applyAlignment="1">
      <alignment horizontal="center" vertical="top"/>
    </xf>
    <xf numFmtId="164" fontId="6" fillId="0" borderId="7" xfId="5" applyNumberFormat="1" applyFont="1" applyFill="1" applyBorder="1" applyAlignment="1">
      <alignment horizontal="center" vertical="top"/>
    </xf>
    <xf numFmtId="164" fontId="6" fillId="4" borderId="18" xfId="5" applyNumberFormat="1" applyFont="1" applyFill="1" applyBorder="1" applyAlignment="1">
      <alignment horizontal="center" vertical="top"/>
    </xf>
    <xf numFmtId="164" fontId="6" fillId="0" borderId="0" xfId="5" applyNumberFormat="1" applyFont="1" applyFill="1" applyBorder="1" applyAlignment="1">
      <alignment horizontal="center" vertical="top"/>
    </xf>
    <xf numFmtId="0" fontId="2" fillId="0" borderId="19" xfId="5" applyFont="1" applyFill="1" applyBorder="1" applyAlignment="1">
      <alignment horizontal="center" vertical="top"/>
    </xf>
    <xf numFmtId="0" fontId="2" fillId="0" borderId="20" xfId="5" applyFont="1" applyFill="1" applyBorder="1" applyAlignment="1">
      <alignment horizontal="center" vertical="top"/>
    </xf>
    <xf numFmtId="0" fontId="18" fillId="5" borderId="12" xfId="5" applyFont="1" applyFill="1" applyBorder="1" applyAlignment="1">
      <alignment horizontal="center" vertical="top"/>
    </xf>
    <xf numFmtId="164" fontId="5" fillId="5" borderId="1" xfId="5" applyNumberFormat="1" applyFont="1" applyFill="1" applyBorder="1" applyAlignment="1">
      <alignment horizontal="center" vertical="top"/>
    </xf>
    <xf numFmtId="164" fontId="18" fillId="5" borderId="1" xfId="5" applyNumberFormat="1" applyFont="1" applyFill="1" applyBorder="1" applyAlignment="1">
      <alignment horizontal="center" vertical="top"/>
    </xf>
    <xf numFmtId="164" fontId="5" fillId="5" borderId="63" xfId="5" applyNumberFormat="1" applyFont="1" applyFill="1" applyBorder="1" applyAlignment="1">
      <alignment horizontal="center" vertical="top"/>
    </xf>
    <xf numFmtId="164" fontId="5" fillId="5" borderId="12" xfId="5" applyNumberFormat="1" applyFont="1" applyFill="1" applyBorder="1" applyAlignment="1">
      <alignment horizontal="center" vertical="top"/>
    </xf>
    <xf numFmtId="164" fontId="62" fillId="5" borderId="29" xfId="5" applyNumberFormat="1" applyFont="1" applyFill="1" applyBorder="1" applyAlignment="1">
      <alignment horizontal="center" vertical="top"/>
    </xf>
    <xf numFmtId="0" fontId="6" fillId="0" borderId="10" xfId="5" applyFont="1" applyFill="1" applyBorder="1" applyAlignment="1" applyProtection="1">
      <alignment vertical="top" wrapText="1"/>
      <protection locked="0"/>
    </xf>
    <xf numFmtId="0" fontId="2" fillId="0" borderId="9" xfId="5" applyFont="1" applyFill="1" applyBorder="1" applyAlignment="1">
      <alignment horizontal="center" vertical="top" wrapText="1"/>
    </xf>
    <xf numFmtId="0" fontId="2" fillId="0" borderId="11" xfId="5" applyFont="1" applyFill="1" applyBorder="1" applyAlignment="1">
      <alignment horizontal="center" vertical="top" wrapText="1"/>
    </xf>
    <xf numFmtId="164" fontId="6" fillId="0" borderId="17" xfId="5" applyNumberFormat="1" applyFont="1" applyFill="1" applyBorder="1" applyAlignment="1">
      <alignment horizontal="center" vertical="top"/>
    </xf>
    <xf numFmtId="0" fontId="6" fillId="0" borderId="15" xfId="5" applyFont="1" applyFill="1" applyBorder="1" applyAlignment="1" applyProtection="1">
      <alignment vertical="top" wrapText="1"/>
      <protection locked="0"/>
    </xf>
    <xf numFmtId="0" fontId="2" fillId="0" borderId="17" xfId="5" applyFont="1" applyFill="1" applyBorder="1" applyAlignment="1">
      <alignment horizontal="center" vertical="top"/>
    </xf>
    <xf numFmtId="0" fontId="2" fillId="0" borderId="46" xfId="5" applyFont="1" applyFill="1" applyBorder="1" applyAlignment="1">
      <alignment horizontal="center" vertical="top"/>
    </xf>
    <xf numFmtId="164" fontId="5" fillId="5" borderId="42" xfId="5" applyNumberFormat="1" applyFont="1" applyFill="1" applyBorder="1" applyAlignment="1">
      <alignment horizontal="center" vertical="top"/>
    </xf>
    <xf numFmtId="164" fontId="5" fillId="5" borderId="21" xfId="5" applyNumberFormat="1" applyFont="1" applyFill="1" applyBorder="1" applyAlignment="1">
      <alignment horizontal="center" vertical="top"/>
    </xf>
    <xf numFmtId="0" fontId="6" fillId="0" borderId="6" xfId="5" applyFont="1" applyFill="1" applyBorder="1" applyAlignment="1" applyProtection="1">
      <alignment vertical="top" wrapText="1"/>
      <protection locked="0"/>
    </xf>
    <xf numFmtId="0" fontId="2" fillId="0" borderId="0" xfId="5" applyFont="1" applyFill="1" applyBorder="1" applyAlignment="1">
      <alignment horizontal="center" vertical="top" wrapText="1"/>
    </xf>
    <xf numFmtId="0" fontId="2" fillId="0" borderId="19" xfId="5" applyFont="1" applyFill="1" applyBorder="1" applyAlignment="1">
      <alignment horizontal="center" vertical="top" wrapText="1"/>
    </xf>
    <xf numFmtId="0" fontId="2" fillId="0" borderId="47" xfId="5" applyFont="1" applyFill="1" applyBorder="1" applyAlignment="1">
      <alignment horizontal="center" vertical="top" wrapText="1"/>
    </xf>
    <xf numFmtId="0" fontId="2" fillId="0" borderId="0" xfId="5" applyFont="1" applyFill="1" applyBorder="1" applyAlignment="1">
      <alignment horizontal="center" vertical="top"/>
    </xf>
    <xf numFmtId="0" fontId="2" fillId="0" borderId="47" xfId="5" applyFont="1" applyFill="1" applyBorder="1" applyAlignment="1">
      <alignment horizontal="center" vertical="top"/>
    </xf>
    <xf numFmtId="0" fontId="6" fillId="0" borderId="39" xfId="5" applyFont="1" applyFill="1" applyBorder="1" applyAlignment="1" applyProtection="1">
      <alignment vertical="top" wrapText="1"/>
      <protection locked="0"/>
    </xf>
    <xf numFmtId="0" fontId="2" fillId="0" borderId="43" xfId="5" applyFont="1" applyFill="1" applyBorder="1" applyAlignment="1">
      <alignment horizontal="center" vertical="top" wrapText="1"/>
    </xf>
    <xf numFmtId="0" fontId="2" fillId="0" borderId="30" xfId="5" applyFont="1" applyFill="1" applyBorder="1" applyAlignment="1">
      <alignment horizontal="center" vertical="top" wrapText="1"/>
    </xf>
    <xf numFmtId="0" fontId="2" fillId="0" borderId="45" xfId="5" applyFont="1" applyFill="1" applyBorder="1" applyAlignment="1">
      <alignment horizontal="center" vertical="top" wrapText="1"/>
    </xf>
    <xf numFmtId="49" fontId="5" fillId="3" borderId="22" xfId="5" applyNumberFormat="1" applyFont="1" applyFill="1" applyBorder="1" applyAlignment="1">
      <alignment horizontal="center" vertical="top"/>
    </xf>
    <xf numFmtId="164" fontId="5" fillId="3" borderId="3" xfId="5" applyNumberFormat="1" applyFont="1" applyFill="1" applyBorder="1" applyAlignment="1">
      <alignment horizontal="center" vertical="top"/>
    </xf>
    <xf numFmtId="164" fontId="18" fillId="3" borderId="3" xfId="5" applyNumberFormat="1" applyFont="1" applyFill="1" applyBorder="1" applyAlignment="1">
      <alignment horizontal="center" vertical="top"/>
    </xf>
    <xf numFmtId="0" fontId="6" fillId="3" borderId="43" xfId="5" applyFont="1" applyFill="1" applyBorder="1" applyAlignment="1">
      <alignment vertical="top" wrapText="1"/>
    </xf>
    <xf numFmtId="0" fontId="2" fillId="3" borderId="43" xfId="5" applyFont="1" applyFill="1" applyBorder="1" applyAlignment="1">
      <alignment horizontal="center" vertical="top" wrapText="1"/>
    </xf>
    <xf numFmtId="0" fontId="2" fillId="3" borderId="45" xfId="5" applyFont="1" applyFill="1" applyBorder="1" applyAlignment="1">
      <alignment horizontal="center" vertical="top" wrapText="1"/>
    </xf>
    <xf numFmtId="49" fontId="5" fillId="3" borderId="4" xfId="5" applyNumberFormat="1" applyFont="1" applyFill="1" applyBorder="1" applyAlignment="1">
      <alignment horizontal="center" vertical="top"/>
    </xf>
    <xf numFmtId="49" fontId="2" fillId="0" borderId="14" xfId="5" applyNumberFormat="1" applyFont="1" applyFill="1" applyBorder="1" applyAlignment="1">
      <alignment horizontal="center" vertical="top"/>
    </xf>
    <xf numFmtId="49" fontId="2" fillId="0" borderId="16" xfId="5" applyNumberFormat="1" applyFont="1" applyFill="1" applyBorder="1" applyAlignment="1">
      <alignment horizontal="center" vertical="top"/>
    </xf>
    <xf numFmtId="49" fontId="2" fillId="0" borderId="19" xfId="5" applyNumberFormat="1" applyFont="1" applyFill="1" applyBorder="1" applyAlignment="1">
      <alignment horizontal="center" vertical="top"/>
    </xf>
    <xf numFmtId="49" fontId="2" fillId="0" borderId="20" xfId="5" applyNumberFormat="1" applyFont="1" applyFill="1" applyBorder="1" applyAlignment="1">
      <alignment horizontal="center" vertical="top"/>
    </xf>
    <xf numFmtId="49" fontId="6" fillId="0" borderId="41" xfId="5" applyNumberFormat="1" applyFont="1" applyFill="1" applyBorder="1" applyAlignment="1">
      <alignment vertical="top" wrapText="1"/>
    </xf>
    <xf numFmtId="49" fontId="2" fillId="0" borderId="30" xfId="5" applyNumberFormat="1" applyFont="1" applyFill="1" applyBorder="1" applyAlignment="1">
      <alignment horizontal="center" vertical="top"/>
    </xf>
    <xf numFmtId="49" fontId="2" fillId="0" borderId="31" xfId="5" applyNumberFormat="1" applyFont="1" applyFill="1" applyBorder="1" applyAlignment="1">
      <alignment horizontal="center" vertical="top"/>
    </xf>
    <xf numFmtId="164" fontId="6" fillId="0" borderId="75" xfId="5" applyNumberFormat="1" applyFont="1" applyFill="1" applyBorder="1" applyAlignment="1">
      <alignment horizontal="center" vertical="top"/>
    </xf>
    <xf numFmtId="49" fontId="6" fillId="0" borderId="78" xfId="5" applyNumberFormat="1" applyFont="1" applyFill="1" applyBorder="1" applyAlignment="1">
      <alignment vertical="top"/>
    </xf>
    <xf numFmtId="49" fontId="2" fillId="0" borderId="57" xfId="5" applyNumberFormat="1" applyFont="1" applyFill="1" applyBorder="1" applyAlignment="1">
      <alignment horizontal="center" vertical="top"/>
    </xf>
    <xf numFmtId="49" fontId="2" fillId="0" borderId="56" xfId="5" applyNumberFormat="1" applyFont="1" applyFill="1" applyBorder="1" applyAlignment="1">
      <alignment horizontal="center" vertical="top"/>
    </xf>
    <xf numFmtId="0" fontId="6" fillId="0" borderId="55" xfId="5" applyFont="1" applyFill="1" applyBorder="1" applyAlignment="1">
      <alignment horizontal="center" vertical="top"/>
    </xf>
    <xf numFmtId="164" fontId="6" fillId="0" borderId="37" xfId="5" applyNumberFormat="1" applyFont="1" applyFill="1" applyBorder="1" applyAlignment="1">
      <alignment horizontal="center" vertical="top"/>
    </xf>
    <xf numFmtId="164" fontId="6" fillId="0" borderId="36" xfId="5" applyNumberFormat="1" applyFont="1" applyFill="1" applyBorder="1" applyAlignment="1">
      <alignment horizontal="center" vertical="top"/>
    </xf>
    <xf numFmtId="164" fontId="6" fillId="0" borderId="38" xfId="5" applyNumberFormat="1" applyFont="1" applyFill="1" applyBorder="1" applyAlignment="1">
      <alignment horizontal="center" vertical="top"/>
    </xf>
    <xf numFmtId="164" fontId="6" fillId="4" borderId="55" xfId="5" applyNumberFormat="1" applyFont="1" applyFill="1" applyBorder="1" applyAlignment="1">
      <alignment horizontal="center" vertical="top"/>
    </xf>
    <xf numFmtId="164" fontId="6" fillId="0" borderId="5" xfId="5" applyNumberFormat="1" applyFont="1" applyFill="1" applyBorder="1" applyAlignment="1">
      <alignment horizontal="center" vertical="top"/>
    </xf>
    <xf numFmtId="49" fontId="6" fillId="0" borderId="28" xfId="5" applyNumberFormat="1" applyFont="1" applyFill="1" applyBorder="1" applyAlignment="1">
      <alignment vertical="top"/>
    </xf>
    <xf numFmtId="0" fontId="6" fillId="0" borderId="47" xfId="5" applyFont="1" applyFill="1" applyBorder="1" applyAlignment="1">
      <alignment horizontal="center" vertical="top"/>
    </xf>
    <xf numFmtId="164" fontId="6" fillId="0" borderId="18" xfId="5" applyNumberFormat="1" applyFont="1" applyFill="1" applyBorder="1" applyAlignment="1">
      <alignment horizontal="center" vertical="top"/>
    </xf>
    <xf numFmtId="49" fontId="4" fillId="0" borderId="28" xfId="5" applyNumberFormat="1" applyFont="1" applyFill="1" applyBorder="1" applyAlignment="1">
      <alignment vertical="top"/>
    </xf>
    <xf numFmtId="0" fontId="18" fillId="5" borderId="45" xfId="5" applyFont="1" applyFill="1" applyBorder="1" applyAlignment="1">
      <alignment horizontal="center" vertical="top"/>
    </xf>
    <xf numFmtId="164" fontId="5" fillId="5" borderId="30" xfId="5" applyNumberFormat="1" applyFont="1" applyFill="1" applyBorder="1" applyAlignment="1">
      <alignment horizontal="center" vertical="top"/>
    </xf>
    <xf numFmtId="164" fontId="18" fillId="5" borderId="30" xfId="5" applyNumberFormat="1" applyFont="1" applyFill="1" applyBorder="1" applyAlignment="1">
      <alignment horizontal="center" vertical="top"/>
    </xf>
    <xf numFmtId="49" fontId="2" fillId="0" borderId="41" xfId="5" applyNumberFormat="1" applyFont="1" applyFill="1" applyBorder="1" applyAlignment="1">
      <alignment horizontal="center" vertical="top"/>
    </xf>
    <xf numFmtId="0" fontId="6" fillId="0" borderId="46" xfId="5" applyFont="1" applyFill="1" applyBorder="1" applyAlignment="1">
      <alignment horizontal="center" vertical="top"/>
    </xf>
    <xf numFmtId="49" fontId="2" fillId="0" borderId="26" xfId="5" applyNumberFormat="1" applyFont="1" applyFill="1" applyBorder="1" applyAlignment="1">
      <alignment horizontal="center" vertical="top"/>
    </xf>
    <xf numFmtId="49" fontId="2" fillId="0" borderId="27" xfId="5" applyNumberFormat="1" applyFont="1" applyFill="1" applyBorder="1" applyAlignment="1">
      <alignment horizontal="center" vertical="top"/>
    </xf>
    <xf numFmtId="0" fontId="18" fillId="5" borderId="48" xfId="5" applyFont="1" applyFill="1" applyBorder="1" applyAlignment="1">
      <alignment horizontal="center" vertical="top"/>
    </xf>
    <xf numFmtId="164" fontId="6" fillId="0" borderId="55" xfId="5" applyNumberFormat="1" applyFont="1" applyFill="1" applyBorder="1" applyAlignment="1">
      <alignment horizontal="center" vertical="top"/>
    </xf>
    <xf numFmtId="49" fontId="63" fillId="0" borderId="19" xfId="5" applyNumberFormat="1" applyFont="1" applyFill="1" applyBorder="1" applyAlignment="1">
      <alignment horizontal="center" vertical="top"/>
    </xf>
    <xf numFmtId="49" fontId="63" fillId="0" borderId="20" xfId="5" applyNumberFormat="1" applyFont="1" applyFill="1" applyBorder="1" applyAlignment="1">
      <alignment horizontal="center" vertical="top"/>
    </xf>
    <xf numFmtId="49" fontId="63" fillId="0" borderId="30" xfId="5" applyNumberFormat="1" applyFont="1" applyFill="1" applyBorder="1" applyAlignment="1">
      <alignment horizontal="center" vertical="top"/>
    </xf>
    <xf numFmtId="49" fontId="63" fillId="0" borderId="31" xfId="5" applyNumberFormat="1" applyFont="1" applyFill="1" applyBorder="1" applyAlignment="1">
      <alignment horizontal="center" vertical="top"/>
    </xf>
    <xf numFmtId="49" fontId="5" fillId="2" borderId="32" xfId="5" applyNumberFormat="1" applyFont="1" applyFill="1" applyBorder="1" applyAlignment="1">
      <alignment horizontal="center" vertical="top"/>
    </xf>
    <xf numFmtId="164" fontId="5" fillId="3" borderId="32" xfId="5" applyNumberFormat="1" applyFont="1" applyFill="1" applyBorder="1" applyAlignment="1">
      <alignment horizontal="center" vertical="top"/>
    </xf>
    <xf numFmtId="164" fontId="5" fillId="3" borderId="49" xfId="5" applyNumberFormat="1" applyFont="1" applyFill="1" applyBorder="1" applyAlignment="1">
      <alignment horizontal="center" vertical="top"/>
    </xf>
    <xf numFmtId="164" fontId="5" fillId="3" borderId="33" xfId="5" applyNumberFormat="1" applyFont="1" applyFill="1" applyBorder="1" applyAlignment="1">
      <alignment horizontal="center" vertical="top"/>
    </xf>
    <xf numFmtId="0" fontId="2" fillId="3" borderId="23" xfId="5" applyFont="1" applyFill="1" applyBorder="1" applyAlignment="1">
      <alignment horizontal="center" vertical="top" wrapText="1"/>
    </xf>
    <xf numFmtId="0" fontId="2" fillId="3" borderId="24" xfId="5" applyFont="1" applyFill="1" applyBorder="1" applyAlignment="1">
      <alignment horizontal="center" vertical="top" wrapText="1"/>
    </xf>
    <xf numFmtId="49" fontId="5" fillId="2" borderId="66" xfId="5" applyNumberFormat="1" applyFont="1" applyFill="1" applyBorder="1" applyAlignment="1">
      <alignment horizontal="center" vertical="top"/>
    </xf>
    <xf numFmtId="49" fontId="5" fillId="3" borderId="35" xfId="5" applyNumberFormat="1" applyFont="1" applyFill="1" applyBorder="1" applyAlignment="1">
      <alignment horizontal="center" vertical="top"/>
    </xf>
    <xf numFmtId="49" fontId="64" fillId="0" borderId="50" xfId="5" applyNumberFormat="1" applyFont="1" applyBorder="1" applyAlignment="1">
      <alignment horizontal="center" vertical="top"/>
    </xf>
    <xf numFmtId="49" fontId="63" fillId="0" borderId="50" xfId="5" applyNumberFormat="1" applyFont="1" applyBorder="1" applyAlignment="1">
      <alignment horizontal="center" vertical="top"/>
    </xf>
    <xf numFmtId="0" fontId="65" fillId="0" borderId="5" xfId="5" applyFont="1" applyFill="1" applyBorder="1" applyAlignment="1">
      <alignment horizontal="left" vertical="top" wrapText="1"/>
    </xf>
    <xf numFmtId="1" fontId="63" fillId="0" borderId="15" xfId="5" applyNumberFormat="1" applyFont="1" applyFill="1" applyBorder="1" applyAlignment="1">
      <alignment horizontal="center" vertical="top"/>
    </xf>
    <xf numFmtId="49" fontId="63" fillId="0" borderId="14" xfId="5" applyNumberFormat="1" applyFont="1" applyFill="1" applyBorder="1" applyAlignment="1">
      <alignment horizontal="center" vertical="top"/>
    </xf>
    <xf numFmtId="49" fontId="63" fillId="0" borderId="16"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3" borderId="7" xfId="5" applyNumberFormat="1" applyFont="1" applyFill="1" applyBorder="1" applyAlignment="1">
      <alignment horizontal="center" vertical="top"/>
    </xf>
    <xf numFmtId="49" fontId="64" fillId="0" borderId="18" xfId="5" applyNumberFormat="1" applyFont="1" applyBorder="1" applyAlignment="1">
      <alignment horizontal="center" vertical="top"/>
    </xf>
    <xf numFmtId="49" fontId="63" fillId="0" borderId="18" xfId="5" applyNumberFormat="1" applyFont="1" applyBorder="1" applyAlignment="1">
      <alignment horizontal="center" vertical="top"/>
    </xf>
    <xf numFmtId="164" fontId="65" fillId="0" borderId="51" xfId="5" applyNumberFormat="1" applyFont="1" applyFill="1" applyBorder="1" applyAlignment="1">
      <alignment horizontal="center" vertical="top"/>
    </xf>
    <xf numFmtId="0" fontId="65" fillId="0" borderId="18" xfId="5" applyFont="1" applyFill="1" applyBorder="1" applyAlignment="1">
      <alignment horizontal="left" vertical="top" wrapText="1"/>
    </xf>
    <xf numFmtId="1" fontId="63" fillId="0" borderId="6" xfId="5" applyNumberFormat="1" applyFont="1" applyFill="1" applyBorder="1" applyAlignment="1">
      <alignment horizontal="center" vertical="top"/>
    </xf>
    <xf numFmtId="164" fontId="65" fillId="0" borderId="18" xfId="5" applyNumberFormat="1" applyFont="1" applyFill="1" applyBorder="1" applyAlignment="1">
      <alignment horizontal="center" vertical="top"/>
    </xf>
    <xf numFmtId="49" fontId="5" fillId="2" borderId="44" xfId="5" applyNumberFormat="1" applyFont="1" applyFill="1" applyBorder="1" applyAlignment="1">
      <alignment horizontal="center" vertical="top"/>
    </xf>
    <xf numFmtId="49" fontId="5" fillId="3" borderId="40" xfId="5" applyNumberFormat="1" applyFont="1" applyFill="1" applyBorder="1" applyAlignment="1">
      <alignment horizontal="center" vertical="top"/>
    </xf>
    <xf numFmtId="49" fontId="64" fillId="0" borderId="42" xfId="5" applyNumberFormat="1" applyFont="1" applyBorder="1" applyAlignment="1">
      <alignment horizontal="center" vertical="top"/>
    </xf>
    <xf numFmtId="49" fontId="63" fillId="0" borderId="42" xfId="5" applyNumberFormat="1" applyFont="1" applyBorder="1" applyAlignment="1">
      <alignment horizontal="center" vertical="top"/>
    </xf>
    <xf numFmtId="164" fontId="62" fillId="5" borderId="1" xfId="5" applyNumberFormat="1" applyFont="1" applyFill="1" applyBorder="1" applyAlignment="1">
      <alignment horizontal="center" vertical="top"/>
    </xf>
    <xf numFmtId="0" fontId="65" fillId="0" borderId="42" xfId="5" applyFont="1" applyFill="1" applyBorder="1" applyAlignment="1">
      <alignment horizontal="left" vertical="top" wrapText="1"/>
    </xf>
    <xf numFmtId="1" fontId="63" fillId="0"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164" fontId="65" fillId="0" borderId="46"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164" fontId="65" fillId="0" borderId="47" xfId="5" applyNumberFormat="1" applyFont="1" applyFill="1" applyBorder="1" applyAlignment="1">
      <alignment horizontal="center" vertical="top"/>
    </xf>
    <xf numFmtId="0" fontId="65" fillId="0" borderId="55" xfId="5" applyFont="1" applyFill="1" applyBorder="1" applyAlignment="1">
      <alignment horizontal="left" vertical="top" wrapText="1"/>
    </xf>
    <xf numFmtId="1" fontId="63" fillId="0" borderId="71" xfId="5" applyNumberFormat="1" applyFont="1" applyFill="1" applyBorder="1" applyAlignment="1">
      <alignment horizontal="center" vertical="top"/>
    </xf>
    <xf numFmtId="49" fontId="63" fillId="0" borderId="36" xfId="5" applyNumberFormat="1" applyFont="1" applyFill="1" applyBorder="1" applyAlignment="1">
      <alignment horizontal="center" vertical="top"/>
    </xf>
    <xf numFmtId="49" fontId="63" fillId="0" borderId="74" xfId="5" applyNumberFormat="1" applyFont="1" applyFill="1" applyBorder="1" applyAlignment="1">
      <alignment horizontal="center" vertical="top"/>
    </xf>
    <xf numFmtId="0" fontId="6" fillId="0" borderId="80" xfId="5" applyFont="1" applyFill="1" applyBorder="1" applyAlignment="1">
      <alignment horizontal="center" vertical="top"/>
    </xf>
    <xf numFmtId="164" fontId="6" fillId="0" borderId="10" xfId="5" applyNumberFormat="1" applyFont="1" applyFill="1" applyBorder="1" applyAlignment="1">
      <alignment horizontal="center" vertical="top"/>
    </xf>
    <xf numFmtId="164" fontId="6" fillId="0" borderId="9" xfId="5" applyNumberFormat="1" applyFont="1" applyFill="1" applyBorder="1" applyAlignment="1">
      <alignment horizontal="center" vertical="top"/>
    </xf>
    <xf numFmtId="164" fontId="6" fillId="0" borderId="72" xfId="5" applyNumberFormat="1" applyFont="1" applyFill="1" applyBorder="1" applyAlignment="1">
      <alignment horizontal="center" vertical="top"/>
    </xf>
    <xf numFmtId="164" fontId="6" fillId="0" borderId="8" xfId="0" applyNumberFormat="1" applyFont="1" applyBorder="1" applyAlignment="1">
      <alignment horizontal="center" vertical="top"/>
    </xf>
    <xf numFmtId="164" fontId="65" fillId="0" borderId="80" xfId="5" applyNumberFormat="1" applyFont="1" applyFill="1" applyBorder="1" applyAlignment="1">
      <alignment horizontal="center" vertical="top"/>
    </xf>
    <xf numFmtId="0" fontId="65" fillId="0" borderId="51" xfId="5" applyFont="1" applyFill="1" applyBorder="1" applyAlignment="1">
      <alignment horizontal="left" vertical="top" wrapText="1"/>
    </xf>
    <xf numFmtId="1" fontId="63" fillId="0" borderId="61" xfId="5" applyNumberFormat="1" applyFont="1" applyFill="1" applyBorder="1" applyAlignment="1">
      <alignment horizontal="center" vertical="top"/>
    </xf>
    <xf numFmtId="49" fontId="63" fillId="0" borderId="57" xfId="5" applyNumberFormat="1" applyFont="1" applyFill="1" applyBorder="1" applyAlignment="1">
      <alignment horizontal="center" vertical="top"/>
    </xf>
    <xf numFmtId="49" fontId="63" fillId="0" borderId="56"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1" fontId="63" fillId="0" borderId="41" xfId="5" applyNumberFormat="1" applyFont="1" applyFill="1" applyBorder="1" applyAlignment="1">
      <alignment horizontal="center" vertical="top"/>
    </xf>
    <xf numFmtId="49" fontId="17" fillId="0" borderId="50" xfId="5" applyNumberFormat="1" applyFont="1" applyBorder="1" applyAlignment="1">
      <alignment horizontal="center" vertical="top"/>
    </xf>
    <xf numFmtId="49" fontId="2" fillId="0" borderId="50" xfId="5" applyNumberFormat="1" applyFont="1" applyBorder="1" applyAlignment="1">
      <alignment horizontal="center" vertical="top"/>
    </xf>
    <xf numFmtId="164" fontId="6" fillId="0" borderId="71" xfId="0" applyNumberFormat="1" applyFont="1" applyBorder="1" applyAlignment="1">
      <alignment horizontal="center" vertical="top"/>
    </xf>
    <xf numFmtId="164" fontId="6" fillId="0" borderId="36" xfId="0" applyNumberFormat="1" applyFont="1" applyBorder="1" applyAlignment="1">
      <alignment horizontal="center" vertical="top"/>
    </xf>
    <xf numFmtId="164" fontId="6" fillId="0" borderId="38" xfId="0" applyNumberFormat="1" applyFont="1" applyBorder="1" applyAlignment="1">
      <alignment horizontal="center" vertical="top"/>
    </xf>
    <xf numFmtId="164" fontId="6" fillId="0" borderId="5" xfId="0" applyNumberFormat="1" applyFont="1" applyBorder="1" applyAlignment="1">
      <alignment horizontal="center" vertical="top"/>
    </xf>
    <xf numFmtId="164" fontId="6" fillId="0" borderId="64" xfId="0" applyNumberFormat="1" applyFont="1" applyBorder="1" applyAlignment="1">
      <alignment horizontal="center" vertical="top"/>
    </xf>
    <xf numFmtId="1" fontId="63" fillId="0" borderId="76" xfId="5" applyNumberFormat="1" applyFont="1" applyFill="1" applyBorder="1" applyAlignment="1">
      <alignment horizontal="center" vertical="top"/>
    </xf>
    <xf numFmtId="49" fontId="17" fillId="0" borderId="47" xfId="5" applyNumberFormat="1" applyFont="1" applyBorder="1" applyAlignment="1">
      <alignment horizontal="center" vertical="top"/>
    </xf>
    <xf numFmtId="49" fontId="2" fillId="0" borderId="47" xfId="5" applyNumberFormat="1" applyFont="1" applyBorder="1" applyAlignment="1">
      <alignment horizontal="center" vertical="top"/>
    </xf>
    <xf numFmtId="0" fontId="6" fillId="0" borderId="47" xfId="0" applyFont="1" applyBorder="1" applyAlignment="1">
      <alignment horizontal="center" vertical="top"/>
    </xf>
    <xf numFmtId="0" fontId="66" fillId="0" borderId="18" xfId="0" applyFont="1" applyBorder="1" applyAlignment="1">
      <alignment horizontal="center" vertical="top"/>
    </xf>
    <xf numFmtId="0" fontId="66" fillId="0" borderId="0" xfId="0" applyFont="1" applyBorder="1" applyAlignment="1">
      <alignment horizontal="center" vertical="top"/>
    </xf>
    <xf numFmtId="1" fontId="63" fillId="0" borderId="28" xfId="5" applyNumberFormat="1" applyFont="1" applyFill="1" applyBorder="1" applyAlignment="1">
      <alignment horizontal="center" vertical="top"/>
    </xf>
    <xf numFmtId="49" fontId="17" fillId="0" borderId="48" xfId="5" applyNumberFormat="1" applyFont="1" applyBorder="1" applyAlignment="1">
      <alignment horizontal="center" vertical="top"/>
    </xf>
    <xf numFmtId="49" fontId="2" fillId="0" borderId="48" xfId="5" applyNumberFormat="1" applyFont="1" applyBorder="1" applyAlignment="1">
      <alignment horizontal="center" vertical="top"/>
    </xf>
    <xf numFmtId="0" fontId="48" fillId="0" borderId="42" xfId="3" applyFont="1" applyBorder="1" applyAlignment="1">
      <alignment horizontal="left" vertical="top" wrapText="1"/>
    </xf>
    <xf numFmtId="9" fontId="25" fillId="0" borderId="41" xfId="5" applyNumberFormat="1" applyFont="1" applyFill="1" applyBorder="1" applyAlignment="1">
      <alignment horizontal="center" vertical="top"/>
    </xf>
    <xf numFmtId="9" fontId="25" fillId="0" borderId="30" xfId="5" applyNumberFormat="1" applyFont="1" applyFill="1" applyBorder="1" applyAlignment="1">
      <alignment horizontal="center" vertical="top"/>
    </xf>
    <xf numFmtId="9" fontId="25" fillId="0" borderId="31" xfId="5" applyNumberFormat="1" applyFont="1" applyFill="1" applyBorder="1" applyAlignment="1">
      <alignment horizontal="center" vertical="top"/>
    </xf>
    <xf numFmtId="49" fontId="62" fillId="3" borderId="40" xfId="5" applyNumberFormat="1" applyFont="1" applyFill="1" applyBorder="1" applyAlignment="1">
      <alignment horizontal="center" vertical="top"/>
    </xf>
    <xf numFmtId="164" fontId="62" fillId="3" borderId="39" xfId="5" applyNumberFormat="1" applyFont="1" applyFill="1" applyBorder="1" applyAlignment="1">
      <alignment horizontal="center" vertical="top"/>
    </xf>
    <xf numFmtId="0" fontId="65" fillId="3" borderId="43" xfId="5" applyFont="1" applyFill="1" applyBorder="1" applyAlignment="1">
      <alignment vertical="top" wrapText="1"/>
    </xf>
    <xf numFmtId="0" fontId="63" fillId="3" borderId="43" xfId="5" applyFont="1" applyFill="1" applyBorder="1" applyAlignment="1">
      <alignment horizontal="center" vertical="top" wrapText="1"/>
    </xf>
    <xf numFmtId="0" fontId="63" fillId="3" borderId="45" xfId="5" applyFont="1" applyFill="1" applyBorder="1" applyAlignment="1">
      <alignment horizontal="center" vertical="top" wrapText="1"/>
    </xf>
    <xf numFmtId="49" fontId="62" fillId="3" borderId="4" xfId="5" applyNumberFormat="1" applyFont="1" applyFill="1" applyBorder="1" applyAlignment="1">
      <alignment horizontal="center" vertical="top"/>
    </xf>
    <xf numFmtId="164" fontId="6" fillId="0" borderId="61" xfId="5" applyNumberFormat="1" applyFont="1" applyFill="1" applyBorder="1" applyAlignment="1">
      <alignment horizontal="center" vertical="top"/>
    </xf>
    <xf numFmtId="164" fontId="6" fillId="0" borderId="56" xfId="5" applyNumberFormat="1" applyFont="1" applyFill="1" applyBorder="1" applyAlignment="1">
      <alignment horizontal="center" vertical="top"/>
    </xf>
    <xf numFmtId="164" fontId="6" fillId="0" borderId="51" xfId="5" applyNumberFormat="1" applyFont="1" applyFill="1" applyBorder="1" applyAlignment="1">
      <alignment horizontal="center" vertical="top"/>
    </xf>
    <xf numFmtId="164" fontId="6" fillId="0" borderId="6" xfId="5" applyNumberFormat="1" applyFont="1" applyFill="1" applyBorder="1" applyAlignment="1">
      <alignment horizontal="center" vertical="top"/>
    </xf>
    <xf numFmtId="164" fontId="5" fillId="5" borderId="13" xfId="5" applyNumberFormat="1" applyFont="1" applyFill="1" applyBorder="1" applyAlignment="1">
      <alignment horizontal="center" vertical="top"/>
    </xf>
    <xf numFmtId="0" fontId="6" fillId="0" borderId="64" xfId="5" applyFont="1" applyFill="1" applyBorder="1" applyAlignment="1">
      <alignment horizontal="center" vertical="top"/>
    </xf>
    <xf numFmtId="49" fontId="25" fillId="0" borderId="19" xfId="5" applyNumberFormat="1" applyFont="1" applyFill="1" applyBorder="1" applyAlignment="1">
      <alignment horizontal="center" vertical="top"/>
    </xf>
    <xf numFmtId="49" fontId="25" fillId="0" borderId="20" xfId="5" applyNumberFormat="1" applyFont="1" applyFill="1" applyBorder="1" applyAlignment="1">
      <alignment horizontal="center" vertical="top"/>
    </xf>
    <xf numFmtId="49" fontId="62" fillId="3" borderId="22" xfId="5" applyNumberFormat="1" applyFont="1" applyFill="1" applyBorder="1" applyAlignment="1">
      <alignment horizontal="center" vertical="top"/>
    </xf>
    <xf numFmtId="164" fontId="62" fillId="3" borderId="3" xfId="5" applyNumberFormat="1" applyFont="1" applyFill="1" applyBorder="1" applyAlignment="1">
      <alignment horizontal="center" vertical="top"/>
    </xf>
    <xf numFmtId="0" fontId="65" fillId="3" borderId="23" xfId="5" applyFont="1" applyFill="1" applyBorder="1" applyAlignment="1">
      <alignment vertical="top" wrapText="1"/>
    </xf>
    <xf numFmtId="0" fontId="63" fillId="3" borderId="23" xfId="5" applyFont="1" applyFill="1" applyBorder="1" applyAlignment="1">
      <alignment horizontal="center" vertical="top" wrapText="1"/>
    </xf>
    <xf numFmtId="0" fontId="63" fillId="3" borderId="24" xfId="5" applyFont="1" applyFill="1" applyBorder="1" applyAlignment="1">
      <alignment horizontal="center" vertical="top" wrapText="1"/>
    </xf>
    <xf numFmtId="164" fontId="62" fillId="2" borderId="3" xfId="5" applyNumberFormat="1" applyFont="1" applyFill="1" applyBorder="1" applyAlignment="1">
      <alignment horizontal="center" vertical="top"/>
    </xf>
    <xf numFmtId="164" fontId="67" fillId="2" borderId="3" xfId="5" applyNumberFormat="1" applyFont="1" applyFill="1" applyBorder="1" applyAlignment="1">
      <alignment horizontal="center" vertical="top"/>
    </xf>
    <xf numFmtId="0" fontId="63" fillId="2" borderId="23" xfId="5" applyFont="1" applyFill="1" applyBorder="1" applyAlignment="1">
      <alignment vertical="top"/>
    </xf>
    <xf numFmtId="0" fontId="63" fillId="2" borderId="24" xfId="5" applyFont="1" applyFill="1" applyBorder="1" applyAlignment="1">
      <alignment vertical="top"/>
    </xf>
    <xf numFmtId="0" fontId="6" fillId="0" borderId="50" xfId="5" applyFont="1" applyFill="1" applyBorder="1" applyAlignment="1">
      <alignment vertical="top" wrapText="1"/>
    </xf>
    <xf numFmtId="0" fontId="2" fillId="0" borderId="26" xfId="5" applyFont="1" applyFill="1" applyBorder="1" applyAlignment="1">
      <alignment horizontal="center" vertical="top"/>
    </xf>
    <xf numFmtId="0" fontId="2" fillId="0" borderId="27" xfId="5" applyFont="1" applyFill="1" applyBorder="1" applyAlignment="1">
      <alignment horizontal="center" vertical="top"/>
    </xf>
    <xf numFmtId="0" fontId="18" fillId="5" borderId="42" xfId="5" applyFont="1" applyFill="1" applyBorder="1" applyAlignment="1">
      <alignment horizontal="center" vertical="top"/>
    </xf>
    <xf numFmtId="164" fontId="5" fillId="5" borderId="41" xfId="5" applyNumberFormat="1" applyFont="1" applyFill="1" applyBorder="1" applyAlignment="1">
      <alignment horizontal="center" vertical="top"/>
    </xf>
    <xf numFmtId="164" fontId="5" fillId="5" borderId="43" xfId="5" applyNumberFormat="1" applyFont="1" applyFill="1" applyBorder="1" applyAlignment="1">
      <alignment horizontal="center" vertical="top"/>
    </xf>
    <xf numFmtId="0" fontId="2" fillId="0" borderId="30" xfId="5" applyNumberFormat="1" applyFont="1" applyFill="1" applyBorder="1" applyAlignment="1">
      <alignment horizontal="center" vertical="top"/>
    </xf>
    <xf numFmtId="0" fontId="2" fillId="0" borderId="31" xfId="5" applyNumberFormat="1" applyFont="1" applyFill="1" applyBorder="1" applyAlignment="1">
      <alignment horizontal="center" vertical="top"/>
    </xf>
    <xf numFmtId="49" fontId="5" fillId="2" borderId="34" xfId="5" applyNumberFormat="1" applyFont="1" applyFill="1" applyBorder="1" applyAlignment="1">
      <alignment horizontal="center" vertical="top"/>
    </xf>
    <xf numFmtId="0" fontId="65" fillId="0" borderId="50" xfId="5" applyFont="1" applyFill="1" applyBorder="1" applyAlignment="1">
      <alignment vertical="top" wrapText="1"/>
    </xf>
    <xf numFmtId="164" fontId="65" fillId="0" borderId="76" xfId="5" applyNumberFormat="1" applyFont="1" applyFill="1" applyBorder="1" applyAlignment="1">
      <alignment horizontal="center" vertical="top"/>
    </xf>
    <xf numFmtId="164" fontId="65" fillId="0" borderId="14" xfId="5" applyNumberFormat="1" applyFont="1" applyFill="1" applyBorder="1" applyAlignment="1">
      <alignment horizontal="center" vertical="top"/>
    </xf>
    <xf numFmtId="164" fontId="65" fillId="0" borderId="25" xfId="5" applyNumberFormat="1" applyFont="1" applyFill="1" applyBorder="1" applyAlignment="1">
      <alignment horizontal="center" vertical="top"/>
    </xf>
    <xf numFmtId="164" fontId="65" fillId="0" borderId="5" xfId="5" applyNumberFormat="1" applyFont="1" applyFill="1" applyBorder="1" applyAlignment="1">
      <alignment horizontal="center" vertical="top"/>
    </xf>
    <xf numFmtId="164" fontId="65" fillId="0" borderId="17" xfId="5" applyNumberFormat="1" applyFont="1" applyFill="1" applyBorder="1" applyAlignment="1">
      <alignment horizontal="center" vertical="top"/>
    </xf>
    <xf numFmtId="49" fontId="6" fillId="2" borderId="39" xfId="5" applyNumberFormat="1" applyFont="1" applyFill="1" applyBorder="1" applyAlignment="1">
      <alignment horizontal="center" vertical="top"/>
    </xf>
    <xf numFmtId="0" fontId="67" fillId="5" borderId="42" xfId="5" applyFont="1" applyFill="1" applyBorder="1" applyAlignment="1">
      <alignment horizontal="center" vertical="top"/>
    </xf>
    <xf numFmtId="164" fontId="62" fillId="5" borderId="41" xfId="5" applyNumberFormat="1" applyFont="1" applyFill="1" applyBorder="1" applyAlignment="1">
      <alignment horizontal="center" vertical="top"/>
    </xf>
    <xf numFmtId="164" fontId="62" fillId="5" borderId="43" xfId="5" applyNumberFormat="1" applyFont="1" applyFill="1" applyBorder="1" applyAlignment="1">
      <alignment horizontal="center" vertical="top"/>
    </xf>
    <xf numFmtId="164" fontId="62" fillId="5" borderId="42" xfId="5" applyNumberFormat="1" applyFont="1" applyFill="1" applyBorder="1" applyAlignment="1">
      <alignment horizontal="center" vertical="top"/>
    </xf>
    <xf numFmtId="0" fontId="69" fillId="0" borderId="30" xfId="5" applyNumberFormat="1" applyFont="1" applyFill="1" applyBorder="1" applyAlignment="1">
      <alignment horizontal="center" vertical="top"/>
    </xf>
    <xf numFmtId="0" fontId="69" fillId="0" borderId="43" xfId="5" applyNumberFormat="1" applyFont="1" applyFill="1" applyBorder="1" applyAlignment="1">
      <alignment horizontal="center" vertical="top"/>
    </xf>
    <xf numFmtId="0" fontId="69" fillId="0" borderId="31"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164" fontId="62" fillId="3" borderId="41" xfId="5" applyNumberFormat="1" applyFont="1" applyFill="1" applyBorder="1" applyAlignment="1">
      <alignment horizontal="center" vertical="top"/>
    </xf>
    <xf numFmtId="0" fontId="63" fillId="3" borderId="44" xfId="5" applyFont="1" applyFill="1" applyBorder="1" applyAlignment="1">
      <alignment horizontal="center" vertical="top" wrapText="1"/>
    </xf>
    <xf numFmtId="0" fontId="6" fillId="0" borderId="15" xfId="5" applyFont="1" applyFill="1" applyBorder="1" applyAlignment="1">
      <alignment vertical="top" wrapText="1"/>
    </xf>
    <xf numFmtId="0" fontId="6" fillId="0" borderId="39" xfId="5" applyFont="1" applyBorder="1" applyAlignment="1">
      <alignment horizontal="left" vertical="top" wrapText="1"/>
    </xf>
    <xf numFmtId="0" fontId="2" fillId="0" borderId="43" xfId="5" applyNumberFormat="1" applyFont="1" applyFill="1" applyBorder="1" applyAlignment="1">
      <alignment horizontal="center" vertical="top"/>
    </xf>
    <xf numFmtId="164" fontId="65" fillId="0" borderId="15" xfId="5" applyNumberFormat="1" applyFont="1" applyFill="1" applyBorder="1" applyAlignment="1">
      <alignment horizontal="center" vertical="top"/>
    </xf>
    <xf numFmtId="164" fontId="62" fillId="5" borderId="39" xfId="5" applyNumberFormat="1" applyFont="1" applyFill="1" applyBorder="1" applyAlignment="1">
      <alignment horizontal="center" vertical="top"/>
    </xf>
    <xf numFmtId="164" fontId="62" fillId="5" borderId="45" xfId="5" applyNumberFormat="1" applyFont="1" applyFill="1" applyBorder="1" applyAlignment="1">
      <alignment horizontal="center" vertical="top"/>
    </xf>
    <xf numFmtId="0" fontId="65" fillId="0" borderId="34" xfId="5" applyFont="1" applyFill="1" applyBorder="1" applyAlignment="1">
      <alignment vertical="top" wrapText="1"/>
    </xf>
    <xf numFmtId="0" fontId="52" fillId="0" borderId="39" xfId="5" applyFont="1" applyBorder="1" applyAlignment="1">
      <alignment horizontal="left" vertical="top" wrapText="1"/>
    </xf>
    <xf numFmtId="0" fontId="2" fillId="3" borderId="32" xfId="5" applyFont="1" applyFill="1" applyBorder="1" applyAlignment="1">
      <alignment horizontal="center" vertical="top" wrapText="1"/>
    </xf>
    <xf numFmtId="164" fontId="5" fillId="2" borderId="3" xfId="5" applyNumberFormat="1" applyFont="1" applyFill="1" applyBorder="1" applyAlignment="1">
      <alignment horizontal="center" vertical="top"/>
    </xf>
    <xf numFmtId="0" fontId="2" fillId="2" borderId="23" xfId="5" applyFont="1" applyFill="1" applyBorder="1" applyAlignment="1">
      <alignment vertical="top"/>
    </xf>
    <xf numFmtId="0" fontId="2" fillId="2" borderId="24" xfId="5" applyFont="1" applyFill="1" applyBorder="1" applyAlignment="1">
      <alignment vertical="top"/>
    </xf>
    <xf numFmtId="49" fontId="5" fillId="6" borderId="3" xfId="5" applyNumberFormat="1" applyFont="1" applyFill="1" applyBorder="1" applyAlignment="1">
      <alignment horizontal="center" vertical="top"/>
    </xf>
    <xf numFmtId="164" fontId="5" fillId="6" borderId="12" xfId="5" applyNumberFormat="1" applyFont="1" applyFill="1" applyBorder="1" applyAlignment="1">
      <alignment horizontal="center" vertical="top"/>
    </xf>
    <xf numFmtId="164" fontId="18" fillId="6" borderId="12" xfId="5" applyNumberFormat="1" applyFont="1" applyFill="1" applyBorder="1" applyAlignment="1">
      <alignment horizontal="center" vertical="top"/>
    </xf>
    <xf numFmtId="49" fontId="4" fillId="0" borderId="0" xfId="5" applyNumberFormat="1" applyFont="1" applyFill="1" applyBorder="1" applyAlignment="1">
      <alignment vertical="top"/>
    </xf>
    <xf numFmtId="49" fontId="4" fillId="0" borderId="0" xfId="5" applyNumberFormat="1" applyFont="1" applyFill="1" applyBorder="1" applyAlignment="1">
      <alignment horizontal="right" vertical="top"/>
    </xf>
    <xf numFmtId="49" fontId="20" fillId="0" borderId="0" xfId="5" applyNumberFormat="1" applyFont="1" applyFill="1" applyBorder="1" applyAlignment="1">
      <alignment horizontal="center" vertical="top" wrapText="1"/>
    </xf>
    <xf numFmtId="0" fontId="7" fillId="0" borderId="0" xfId="5" applyAlignment="1">
      <alignment vertical="top" wrapText="1"/>
    </xf>
    <xf numFmtId="0" fontId="7" fillId="0" borderId="0" xfId="5" applyFont="1" applyAlignment="1">
      <alignment vertical="top" wrapText="1"/>
    </xf>
    <xf numFmtId="0" fontId="4" fillId="0" borderId="0" xfId="5" applyFont="1" applyFill="1" applyBorder="1" applyAlignment="1">
      <alignment horizontal="center" vertical="top"/>
    </xf>
    <xf numFmtId="0" fontId="2" fillId="0" borderId="0" xfId="5" applyFont="1" applyBorder="1" applyAlignment="1">
      <alignment vertical="top"/>
    </xf>
    <xf numFmtId="0" fontId="19" fillId="0" borderId="0" xfId="5" applyFont="1" applyAlignment="1">
      <alignment vertical="top"/>
    </xf>
    <xf numFmtId="0" fontId="2" fillId="0" borderId="0" xfId="5" applyNumberFormat="1" applyFont="1" applyAlignment="1">
      <alignment vertical="top"/>
    </xf>
    <xf numFmtId="0" fontId="2" fillId="0" borderId="0" xfId="5" applyFont="1" applyAlignment="1">
      <alignment horizontal="center" vertical="top"/>
    </xf>
    <xf numFmtId="0" fontId="41" fillId="0" borderId="0" xfId="0" applyFont="1" applyFill="1" applyAlignment="1">
      <alignment horizontal="center" vertical="top"/>
    </xf>
    <xf numFmtId="164" fontId="6" fillId="11" borderId="35" xfId="0" applyNumberFormat="1" applyFont="1" applyFill="1" applyBorder="1" applyAlignment="1">
      <alignment horizontal="center" vertical="center"/>
    </xf>
    <xf numFmtId="164" fontId="6" fillId="11" borderId="26" xfId="0" applyNumberFormat="1" applyFont="1" applyFill="1" applyBorder="1" applyAlignment="1">
      <alignment horizontal="center" vertical="center"/>
    </xf>
    <xf numFmtId="0" fontId="2" fillId="11" borderId="19" xfId="0" applyFont="1" applyFill="1" applyBorder="1" applyAlignment="1">
      <alignment horizontal="center" vertical="top"/>
    </xf>
    <xf numFmtId="0" fontId="2" fillId="11" borderId="20" xfId="0" applyFont="1" applyFill="1" applyBorder="1" applyAlignment="1">
      <alignment horizontal="center" vertical="top"/>
    </xf>
    <xf numFmtId="0" fontId="0" fillId="0" borderId="19" xfId="0" applyBorder="1" applyAlignment="1">
      <alignment horizontal="center" vertical="top"/>
    </xf>
    <xf numFmtId="0" fontId="0" fillId="0" borderId="19" xfId="0" applyBorder="1" applyAlignment="1">
      <alignment horizontal="center"/>
    </xf>
    <xf numFmtId="0" fontId="0" fillId="0" borderId="7" xfId="0" applyBorder="1" applyAlignment="1">
      <alignment horizontal="center"/>
    </xf>
    <xf numFmtId="0" fontId="2" fillId="11" borderId="36" xfId="0" applyFont="1" applyFill="1" applyBorder="1" applyAlignment="1">
      <alignment horizontal="center" vertical="top"/>
    </xf>
    <xf numFmtId="0" fontId="2" fillId="11" borderId="74" xfId="0" applyFont="1" applyFill="1" applyBorder="1" applyAlignment="1">
      <alignment horizontal="center" vertical="top"/>
    </xf>
    <xf numFmtId="0" fontId="6" fillId="11" borderId="57" xfId="0" applyFont="1" applyFill="1" applyBorder="1" applyAlignment="1">
      <alignment vertical="top" wrapText="1"/>
    </xf>
    <xf numFmtId="0" fontId="2" fillId="11" borderId="72" xfId="0" applyFont="1" applyFill="1" applyBorder="1" applyAlignment="1">
      <alignment horizontal="center" vertical="top"/>
    </xf>
    <xf numFmtId="0" fontId="2" fillId="11" borderId="11" xfId="0" applyFont="1" applyFill="1" applyBorder="1" applyAlignment="1">
      <alignment horizontal="center" vertical="top"/>
    </xf>
    <xf numFmtId="49" fontId="5" fillId="2" borderId="61" xfId="0" applyNumberFormat="1" applyFont="1" applyFill="1" applyBorder="1" applyAlignment="1">
      <alignment horizontal="center" vertical="top"/>
    </xf>
    <xf numFmtId="49" fontId="5" fillId="3" borderId="57" xfId="0" applyNumberFormat="1" applyFont="1" applyFill="1" applyBorder="1" applyAlignment="1">
      <alignment horizontal="center" vertical="top"/>
    </xf>
    <xf numFmtId="49" fontId="5" fillId="0" borderId="57" xfId="0" applyNumberFormat="1" applyFont="1" applyBorder="1" applyAlignment="1">
      <alignment horizontal="center" vertical="top"/>
    </xf>
    <xf numFmtId="0" fontId="0" fillId="0" borderId="36" xfId="0" applyBorder="1" applyAlignment="1">
      <alignment horizontal="center" vertical="top"/>
    </xf>
    <xf numFmtId="0" fontId="0" fillId="0" borderId="36" xfId="0" applyBorder="1" applyAlignment="1">
      <alignment horizontal="center"/>
    </xf>
    <xf numFmtId="0" fontId="0" fillId="0" borderId="38" xfId="0" applyBorder="1" applyAlignment="1">
      <alignment horizontal="center"/>
    </xf>
    <xf numFmtId="0" fontId="2" fillId="11" borderId="57" xfId="0" applyFont="1" applyFill="1" applyBorder="1" applyAlignment="1">
      <alignment horizontal="center" vertical="top"/>
    </xf>
    <xf numFmtId="0" fontId="2" fillId="11" borderId="56" xfId="0" applyFont="1" applyFill="1" applyBorder="1" applyAlignment="1">
      <alignment horizontal="center" vertical="top"/>
    </xf>
    <xf numFmtId="0" fontId="6" fillId="0" borderId="19" xfId="0" applyFont="1" applyBorder="1" applyAlignment="1">
      <alignment horizontal="center" vertical="top"/>
    </xf>
    <xf numFmtId="0" fontId="6" fillId="0" borderId="19" xfId="0" applyFont="1" applyBorder="1" applyAlignment="1">
      <alignment horizontal="center"/>
    </xf>
    <xf numFmtId="164" fontId="66" fillId="0" borderId="19" xfId="0" applyNumberFormat="1" applyFont="1" applyBorder="1" applyAlignment="1">
      <alignment horizontal="center"/>
    </xf>
    <xf numFmtId="164" fontId="66" fillId="0" borderId="7" xfId="0" applyNumberFormat="1" applyFont="1" applyBorder="1" applyAlignment="1">
      <alignment horizontal="center"/>
    </xf>
    <xf numFmtId="0" fontId="4" fillId="0" borderId="19" xfId="0" applyFont="1" applyBorder="1" applyAlignment="1">
      <alignment horizontal="center"/>
    </xf>
    <xf numFmtId="0" fontId="2" fillId="11" borderId="9" xfId="0" applyFont="1" applyFill="1" applyBorder="1" applyAlignment="1">
      <alignment horizontal="center" vertical="top"/>
    </xf>
    <xf numFmtId="164" fontId="5" fillId="16" borderId="1" xfId="0" applyNumberFormat="1" applyFont="1" applyFill="1" applyBorder="1" applyAlignment="1">
      <alignment horizontal="center" vertical="center"/>
    </xf>
    <xf numFmtId="0" fontId="6" fillId="3" borderId="63" xfId="0" applyFont="1" applyFill="1" applyBorder="1" applyAlignment="1">
      <alignment vertical="top" wrapText="1"/>
    </xf>
    <xf numFmtId="0" fontId="2" fillId="3" borderId="21" xfId="0" applyFont="1" applyFill="1" applyBorder="1" applyAlignment="1">
      <alignment horizontal="center" vertical="top" wrapText="1"/>
    </xf>
    <xf numFmtId="0" fontId="2" fillId="3" borderId="48" xfId="0" applyFont="1" applyFill="1" applyBorder="1" applyAlignment="1">
      <alignment horizontal="center" vertical="top" wrapText="1"/>
    </xf>
    <xf numFmtId="49" fontId="5" fillId="3" borderId="26" xfId="0" applyNumberFormat="1" applyFont="1" applyFill="1" applyBorder="1" applyAlignment="1">
      <alignment horizontal="center" vertical="top"/>
    </xf>
    <xf numFmtId="49" fontId="5" fillId="0" borderId="35" xfId="0" applyNumberFormat="1" applyFont="1" applyBorder="1" applyAlignment="1">
      <alignment horizontal="center" vertical="top"/>
    </xf>
    <xf numFmtId="164" fontId="6" fillId="0" borderId="26" xfId="0" applyNumberFormat="1" applyFont="1" applyFill="1" applyBorder="1" applyAlignment="1">
      <alignment horizontal="center" vertical="top"/>
    </xf>
    <xf numFmtId="164" fontId="6" fillId="4" borderId="26" xfId="0" applyNumberFormat="1" applyFont="1" applyFill="1" applyBorder="1" applyAlignment="1">
      <alignment horizontal="center" vertical="top"/>
    </xf>
    <xf numFmtId="0" fontId="6" fillId="0" borderId="14" xfId="0" applyFont="1" applyFill="1" applyBorder="1" applyAlignment="1">
      <alignment horizontal="left" vertical="top" wrapText="1"/>
    </xf>
    <xf numFmtId="0" fontId="2" fillId="11" borderId="14" xfId="0" applyNumberFormat="1" applyFont="1" applyFill="1" applyBorder="1" applyAlignment="1">
      <alignment horizontal="center" vertical="top" wrapText="1"/>
    </xf>
    <xf numFmtId="0" fontId="2" fillId="11" borderId="14" xfId="0" applyNumberFormat="1" applyFont="1" applyFill="1" applyBorder="1" applyAlignment="1">
      <alignment horizontal="center" vertical="top"/>
    </xf>
    <xf numFmtId="0" fontId="2" fillId="11" borderId="16" xfId="0" applyNumberFormat="1" applyFont="1" applyFill="1" applyBorder="1" applyAlignment="1">
      <alignment horizontal="center" vertical="top"/>
    </xf>
    <xf numFmtId="49" fontId="5" fillId="2" borderId="54" xfId="0" applyNumberFormat="1" applyFont="1" applyFill="1" applyBorder="1" applyAlignment="1">
      <alignment horizontal="center" vertical="top"/>
    </xf>
    <xf numFmtId="0" fontId="10" fillId="11" borderId="74" xfId="0" applyFont="1" applyFill="1" applyBorder="1" applyAlignment="1">
      <alignment wrapText="1"/>
    </xf>
    <xf numFmtId="0" fontId="6" fillId="11" borderId="62" xfId="0" applyFont="1" applyFill="1" applyBorder="1" applyAlignment="1">
      <alignment horizontal="left" vertical="top" wrapText="1"/>
    </xf>
    <xf numFmtId="0" fontId="2" fillId="11" borderId="57" xfId="0" applyNumberFormat="1" applyFont="1" applyFill="1" applyBorder="1" applyAlignment="1">
      <alignment horizontal="center" vertical="top"/>
    </xf>
    <xf numFmtId="0" fontId="2" fillId="11" borderId="56" xfId="0" applyNumberFormat="1" applyFont="1" applyFill="1" applyBorder="1" applyAlignment="1">
      <alignment horizontal="center" vertical="top"/>
    </xf>
    <xf numFmtId="49" fontId="5" fillId="2" borderId="68" xfId="0" applyNumberFormat="1" applyFont="1" applyFill="1" applyBorder="1" applyAlignment="1">
      <alignment horizontal="center" vertical="top"/>
    </xf>
    <xf numFmtId="49" fontId="5" fillId="3" borderId="36" xfId="0" applyNumberFormat="1" applyFont="1" applyFill="1" applyBorder="1" applyAlignment="1">
      <alignment horizontal="center" vertical="top"/>
    </xf>
    <xf numFmtId="49" fontId="5" fillId="0" borderId="36" xfId="0" applyNumberFormat="1" applyFont="1" applyBorder="1" applyAlignment="1">
      <alignment horizontal="center" vertical="top"/>
    </xf>
    <xf numFmtId="0" fontId="4" fillId="0" borderId="74" xfId="0" applyFont="1" applyFill="1" applyBorder="1" applyAlignment="1">
      <alignment vertical="top" wrapText="1"/>
    </xf>
    <xf numFmtId="164" fontId="6" fillId="0" borderId="57" xfId="0" applyNumberFormat="1" applyFont="1" applyFill="1" applyBorder="1" applyAlignment="1">
      <alignment horizontal="center" vertical="center"/>
    </xf>
    <xf numFmtId="164" fontId="6" fillId="0" borderId="70" xfId="0" applyNumberFormat="1" applyFont="1" applyFill="1" applyBorder="1" applyAlignment="1">
      <alignment horizontal="center" vertical="center" wrapText="1"/>
    </xf>
    <xf numFmtId="0" fontId="6" fillId="11" borderId="57" xfId="0" applyFont="1" applyFill="1" applyBorder="1" applyAlignment="1">
      <alignment horizontal="left" vertical="top" wrapText="1"/>
    </xf>
    <xf numFmtId="0" fontId="2" fillId="11" borderId="57" xfId="0" applyFont="1" applyFill="1" applyBorder="1" applyAlignment="1">
      <alignment horizontal="center" vertical="top" wrapText="1"/>
    </xf>
    <xf numFmtId="0" fontId="2" fillId="11" borderId="56" xfId="0" applyFont="1" applyFill="1" applyBorder="1" applyAlignment="1">
      <alignment horizontal="center" vertical="top" wrapText="1"/>
    </xf>
    <xf numFmtId="0" fontId="6" fillId="11" borderId="36" xfId="0" applyFont="1" applyFill="1" applyBorder="1" applyAlignment="1">
      <alignment vertical="top" wrapText="1"/>
    </xf>
    <xf numFmtId="49" fontId="2" fillId="11" borderId="36" xfId="0" applyNumberFormat="1" applyFont="1" applyFill="1" applyBorder="1" applyAlignment="1">
      <alignment horizontal="center" vertical="top"/>
    </xf>
    <xf numFmtId="49" fontId="2" fillId="11" borderId="74" xfId="0" applyNumberFormat="1" applyFont="1" applyFill="1" applyBorder="1" applyAlignment="1">
      <alignment horizontal="center" vertical="top"/>
    </xf>
    <xf numFmtId="0" fontId="24" fillId="11" borderId="57" xfId="0" applyFont="1" applyFill="1" applyBorder="1" applyAlignment="1">
      <alignment vertical="top" wrapText="1"/>
    </xf>
    <xf numFmtId="49" fontId="2" fillId="11" borderId="56" xfId="0" applyNumberFormat="1" applyFont="1" applyFill="1" applyBorder="1" applyAlignment="1">
      <alignment horizontal="center" vertical="top"/>
    </xf>
    <xf numFmtId="0" fontId="6" fillId="11" borderId="1" xfId="0" applyFont="1" applyFill="1" applyBorder="1" applyAlignment="1">
      <alignment vertical="top" wrapText="1"/>
    </xf>
    <xf numFmtId="0" fontId="2" fillId="11" borderId="30" xfId="0" applyFont="1" applyFill="1" applyBorder="1" applyAlignment="1">
      <alignment horizontal="center" vertical="top"/>
    </xf>
    <xf numFmtId="0" fontId="2" fillId="11" borderId="31" xfId="0" applyFont="1" applyFill="1" applyBorder="1" applyAlignment="1">
      <alignment horizontal="center" vertical="top"/>
    </xf>
    <xf numFmtId="164" fontId="5" fillId="16" borderId="3" xfId="0" applyNumberFormat="1" applyFont="1" applyFill="1" applyBorder="1" applyAlignment="1">
      <alignment horizontal="center" vertical="top"/>
    </xf>
    <xf numFmtId="49" fontId="5" fillId="2" borderId="15" xfId="0" applyNumberFormat="1" applyFont="1" applyFill="1" applyBorder="1" applyAlignment="1">
      <alignment horizontal="center" vertical="top" wrapText="1"/>
    </xf>
    <xf numFmtId="49" fontId="5" fillId="3" borderId="25" xfId="0" applyNumberFormat="1" applyFont="1" applyFill="1" applyBorder="1" applyAlignment="1">
      <alignment horizontal="center" vertical="top" wrapText="1"/>
    </xf>
    <xf numFmtId="49" fontId="5" fillId="0" borderId="14" xfId="0" applyNumberFormat="1" applyFont="1" applyBorder="1" applyAlignment="1">
      <alignment horizontal="center" vertical="top" wrapText="1"/>
    </xf>
    <xf numFmtId="0" fontId="4" fillId="4" borderId="16" xfId="0" applyFont="1" applyFill="1" applyBorder="1" applyAlignment="1">
      <alignment horizontal="left" vertical="top" wrapText="1"/>
    </xf>
    <xf numFmtId="0" fontId="6" fillId="0" borderId="26" xfId="0" applyFont="1" applyBorder="1" applyAlignment="1">
      <alignment horizontal="center" vertical="top" wrapText="1"/>
    </xf>
    <xf numFmtId="164" fontId="6" fillId="11" borderId="26" xfId="0" applyNumberFormat="1" applyFont="1" applyFill="1" applyBorder="1" applyAlignment="1">
      <alignment horizontal="center" vertical="top" wrapText="1"/>
    </xf>
    <xf numFmtId="164" fontId="6" fillId="11" borderId="35" xfId="0" applyNumberFormat="1" applyFont="1" applyFill="1" applyBorder="1" applyAlignment="1">
      <alignment horizontal="center" vertical="top" wrapText="1"/>
    </xf>
    <xf numFmtId="164" fontId="6" fillId="11" borderId="67" xfId="0" applyNumberFormat="1" applyFont="1" applyFill="1" applyBorder="1" applyAlignment="1">
      <alignment horizontal="center" vertical="top" wrapText="1"/>
    </xf>
    <xf numFmtId="0" fontId="6" fillId="0" borderId="14" xfId="0" applyFont="1" applyFill="1" applyBorder="1" applyAlignment="1">
      <alignment vertical="top" wrapText="1"/>
    </xf>
    <xf numFmtId="0" fontId="2" fillId="11" borderId="14" xfId="0" applyFont="1" applyFill="1" applyBorder="1" applyAlignment="1">
      <alignment horizontal="center" vertical="top"/>
    </xf>
    <xf numFmtId="0" fontId="2" fillId="11" borderId="16" xfId="0" applyFont="1" applyFill="1" applyBorder="1" applyAlignment="1">
      <alignment horizontal="center" vertical="top"/>
    </xf>
    <xf numFmtId="49" fontId="5" fillId="2" borderId="71" xfId="0" applyNumberFormat="1" applyFont="1" applyFill="1" applyBorder="1" applyAlignment="1">
      <alignment horizontal="center" vertical="top"/>
    </xf>
    <xf numFmtId="49" fontId="5" fillId="3" borderId="38" xfId="0" applyNumberFormat="1" applyFont="1" applyFill="1" applyBorder="1" applyAlignment="1">
      <alignment horizontal="center" vertical="top"/>
    </xf>
    <xf numFmtId="0" fontId="6" fillId="0" borderId="36" xfId="0" applyFont="1" applyBorder="1" applyAlignment="1">
      <alignment horizontal="left" vertical="top" wrapText="1"/>
    </xf>
    <xf numFmtId="0" fontId="2" fillId="11" borderId="36" xfId="0" applyNumberFormat="1" applyFont="1" applyFill="1" applyBorder="1" applyAlignment="1">
      <alignment horizontal="center" vertical="top"/>
    </xf>
    <xf numFmtId="0" fontId="2" fillId="11" borderId="58" xfId="0" applyNumberFormat="1" applyFont="1" applyFill="1" applyBorder="1" applyAlignment="1">
      <alignment horizontal="center" vertical="top"/>
    </xf>
    <xf numFmtId="0" fontId="2" fillId="11" borderId="74" xfId="0" applyNumberFormat="1" applyFont="1" applyFill="1" applyBorder="1" applyAlignment="1">
      <alignment horizontal="center" vertical="top"/>
    </xf>
    <xf numFmtId="49" fontId="5" fillId="3" borderId="70" xfId="0" applyNumberFormat="1" applyFont="1" applyFill="1" applyBorder="1" applyAlignment="1">
      <alignment horizontal="center" vertical="top"/>
    </xf>
    <xf numFmtId="49" fontId="5" fillId="0" borderId="57" xfId="0" applyNumberFormat="1" applyFont="1" applyBorder="1" applyAlignment="1">
      <alignment horizontal="center" vertical="top" wrapText="1"/>
    </xf>
    <xf numFmtId="0" fontId="6" fillId="11" borderId="57" xfId="0" applyFont="1" applyFill="1" applyBorder="1" applyAlignment="1">
      <alignment horizontal="center" vertical="top" wrapText="1"/>
    </xf>
    <xf numFmtId="164" fontId="6" fillId="11" borderId="57" xfId="0" applyNumberFormat="1" applyFont="1" applyFill="1" applyBorder="1" applyAlignment="1">
      <alignment horizontal="center" vertical="top"/>
    </xf>
    <xf numFmtId="164" fontId="6" fillId="11" borderId="70" xfId="0" applyNumberFormat="1" applyFont="1" applyFill="1" applyBorder="1" applyAlignment="1">
      <alignment horizontal="center" vertical="top"/>
    </xf>
    <xf numFmtId="164" fontId="6" fillId="11" borderId="62" xfId="0" applyNumberFormat="1" applyFont="1" applyFill="1" applyBorder="1" applyAlignment="1">
      <alignment horizontal="center" vertical="top"/>
    </xf>
    <xf numFmtId="0" fontId="6" fillId="0" borderId="57" xfId="0" applyFont="1" applyFill="1" applyBorder="1" applyAlignment="1">
      <alignment vertical="top" wrapText="1"/>
    </xf>
    <xf numFmtId="0" fontId="4" fillId="11" borderId="56" xfId="0" applyFont="1" applyFill="1" applyBorder="1" applyAlignment="1">
      <alignment horizontal="left" vertical="top" wrapText="1"/>
    </xf>
    <xf numFmtId="0" fontId="71" fillId="11" borderId="57" xfId="0" applyFont="1" applyFill="1" applyBorder="1" applyAlignment="1">
      <alignment horizontal="center" vertical="top"/>
    </xf>
    <xf numFmtId="0" fontId="71" fillId="11" borderId="56" xfId="0" applyFont="1" applyFill="1" applyBorder="1" applyAlignment="1">
      <alignment horizontal="center" vertical="top"/>
    </xf>
    <xf numFmtId="49" fontId="5" fillId="0" borderId="30" xfId="0" applyNumberFormat="1" applyFont="1" applyBorder="1" applyAlignment="1">
      <alignment horizontal="center" vertical="top" wrapText="1"/>
    </xf>
    <xf numFmtId="0" fontId="6" fillId="11" borderId="30" xfId="0" applyFont="1" applyFill="1" applyBorder="1" applyAlignment="1">
      <alignment horizontal="center" vertical="top" wrapText="1"/>
    </xf>
    <xf numFmtId="164" fontId="6" fillId="11" borderId="30" xfId="0" applyNumberFormat="1" applyFont="1" applyFill="1" applyBorder="1" applyAlignment="1">
      <alignment horizontal="center" vertical="top"/>
    </xf>
    <xf numFmtId="164" fontId="6" fillId="11" borderId="40" xfId="0" applyNumberFormat="1" applyFont="1" applyFill="1" applyBorder="1" applyAlignment="1">
      <alignment horizontal="center" vertical="top"/>
    </xf>
    <xf numFmtId="164" fontId="6" fillId="11" borderId="43" xfId="0" applyNumberFormat="1" applyFont="1" applyFill="1" applyBorder="1" applyAlignment="1">
      <alignment horizontal="center" vertical="top"/>
    </xf>
    <xf numFmtId="0" fontId="6" fillId="11" borderId="30" xfId="0" applyFont="1" applyFill="1" applyBorder="1" applyAlignment="1">
      <alignment vertical="top" wrapText="1"/>
    </xf>
    <xf numFmtId="0" fontId="6" fillId="11" borderId="30" xfId="0" applyFont="1" applyFill="1" applyBorder="1" applyAlignment="1">
      <alignment horizontal="center" vertical="top"/>
    </xf>
    <xf numFmtId="0" fontId="6" fillId="11" borderId="31" xfId="0" applyFont="1" applyFill="1" applyBorder="1" applyAlignment="1">
      <alignment horizontal="center" vertical="top"/>
    </xf>
    <xf numFmtId="164" fontId="5" fillId="16" borderId="4" xfId="0" applyNumberFormat="1" applyFont="1" applyFill="1" applyBorder="1" applyAlignment="1">
      <alignment horizontal="center" vertical="top"/>
    </xf>
    <xf numFmtId="0" fontId="2" fillId="3" borderId="32" xfId="0" applyFont="1" applyFill="1" applyBorder="1" applyAlignment="1">
      <alignment horizontal="center" vertical="top" wrapText="1"/>
    </xf>
    <xf numFmtId="0" fontId="4" fillId="11" borderId="16" xfId="0" applyFont="1" applyFill="1" applyBorder="1" applyAlignment="1">
      <alignment horizontal="left" vertical="top" wrapText="1"/>
    </xf>
    <xf numFmtId="164" fontId="6" fillId="11" borderId="25" xfId="0" applyNumberFormat="1" applyFont="1" applyFill="1" applyBorder="1" applyAlignment="1">
      <alignment horizontal="center" vertical="top" wrapText="1"/>
    </xf>
    <xf numFmtId="0" fontId="6" fillId="11" borderId="14" xfId="0" applyFont="1" applyFill="1" applyBorder="1" applyAlignment="1">
      <alignment vertical="top" wrapText="1"/>
    </xf>
    <xf numFmtId="0" fontId="0" fillId="0" borderId="36" xfId="0" applyBorder="1" applyAlignment="1">
      <alignment horizontal="center" vertical="top" wrapText="1"/>
    </xf>
    <xf numFmtId="164" fontId="6" fillId="11" borderId="38" xfId="0" applyNumberFormat="1" applyFont="1" applyFill="1" applyBorder="1" applyAlignment="1">
      <alignment horizontal="center" vertical="top"/>
    </xf>
    <xf numFmtId="0" fontId="7" fillId="11" borderId="19" xfId="0" applyFont="1" applyFill="1" applyBorder="1" applyAlignment="1"/>
    <xf numFmtId="0" fontId="7" fillId="11" borderId="7" xfId="0" applyFont="1" applyFill="1" applyBorder="1" applyAlignment="1"/>
    <xf numFmtId="0" fontId="7" fillId="11" borderId="9" xfId="0" applyFont="1" applyFill="1" applyBorder="1" applyAlignment="1"/>
    <xf numFmtId="0" fontId="7" fillId="11" borderId="0" xfId="0" applyFont="1" applyFill="1" applyBorder="1" applyAlignment="1"/>
    <xf numFmtId="0" fontId="2" fillId="11" borderId="19" xfId="0" applyNumberFormat="1" applyFont="1" applyFill="1" applyBorder="1" applyAlignment="1">
      <alignment horizontal="center" vertical="top"/>
    </xf>
    <xf numFmtId="0" fontId="2" fillId="11" borderId="0" xfId="0" applyNumberFormat="1" applyFont="1" applyFill="1" applyBorder="1" applyAlignment="1">
      <alignment horizontal="center" vertical="top"/>
    </xf>
    <xf numFmtId="0" fontId="2" fillId="11" borderId="20" xfId="0" applyNumberFormat="1" applyFont="1" applyFill="1" applyBorder="1" applyAlignment="1">
      <alignment horizontal="center" vertical="top"/>
    </xf>
    <xf numFmtId="164" fontId="5" fillId="16" borderId="32" xfId="0" applyNumberFormat="1" applyFont="1" applyFill="1" applyBorder="1" applyAlignment="1">
      <alignment horizontal="center" vertical="top"/>
    </xf>
    <xf numFmtId="164" fontId="5" fillId="16" borderId="22" xfId="0" applyNumberFormat="1" applyFont="1" applyFill="1" applyBorder="1" applyAlignment="1">
      <alignment horizontal="center" vertical="top"/>
    </xf>
    <xf numFmtId="49" fontId="5" fillId="2" borderId="34" xfId="0" applyNumberFormat="1" applyFont="1" applyFill="1" applyBorder="1" applyAlignment="1">
      <alignment horizontal="center" vertical="top" wrapText="1"/>
    </xf>
    <xf numFmtId="49" fontId="5" fillId="3" borderId="35" xfId="0" applyNumberFormat="1" applyFont="1" applyFill="1" applyBorder="1" applyAlignment="1">
      <alignment horizontal="center" vertical="top" wrapText="1"/>
    </xf>
    <xf numFmtId="0" fontId="4" fillId="4" borderId="27" xfId="0" applyFont="1" applyFill="1" applyBorder="1" applyAlignment="1">
      <alignment horizontal="left" vertical="top" wrapText="1"/>
    </xf>
    <xf numFmtId="49" fontId="17" fillId="0" borderId="66" xfId="0" applyNumberFormat="1" applyFont="1" applyBorder="1" applyAlignment="1">
      <alignment horizontal="center" vertical="top" wrapText="1"/>
    </xf>
    <xf numFmtId="49" fontId="2" fillId="0" borderId="35" xfId="0" applyNumberFormat="1" applyFont="1" applyBorder="1" applyAlignment="1">
      <alignment horizontal="center" vertical="top" wrapText="1"/>
    </xf>
    <xf numFmtId="164" fontId="6" fillId="0" borderId="26" xfId="0" applyNumberFormat="1" applyFont="1" applyFill="1" applyBorder="1" applyAlignment="1">
      <alignment horizontal="center" vertical="top" wrapText="1"/>
    </xf>
    <xf numFmtId="164" fontId="6" fillId="0" borderId="35" xfId="0" applyNumberFormat="1" applyFont="1" applyFill="1" applyBorder="1" applyAlignment="1">
      <alignment horizontal="center" vertical="top" wrapText="1"/>
    </xf>
    <xf numFmtId="164" fontId="6" fillId="4" borderId="35" xfId="0" applyNumberFormat="1" applyFont="1" applyFill="1" applyBorder="1" applyAlignment="1">
      <alignment horizontal="center" vertical="top" wrapText="1"/>
    </xf>
    <xf numFmtId="164" fontId="6" fillId="4" borderId="27" xfId="0" applyNumberFormat="1" applyFont="1" applyFill="1" applyBorder="1" applyAlignment="1">
      <alignment horizontal="center" vertical="top" wrapText="1"/>
    </xf>
    <xf numFmtId="0" fontId="6" fillId="11" borderId="34" xfId="0" applyFont="1" applyFill="1" applyBorder="1" applyAlignment="1">
      <alignment vertical="top" wrapText="1"/>
    </xf>
    <xf numFmtId="0" fontId="2" fillId="11" borderId="26" xfId="0" applyFont="1" applyFill="1" applyBorder="1" applyAlignment="1">
      <alignment horizontal="center" vertical="top"/>
    </xf>
    <xf numFmtId="0" fontId="2" fillId="11" borderId="27" xfId="0" applyFont="1" applyFill="1" applyBorder="1" applyAlignment="1">
      <alignment horizontal="center" vertical="top"/>
    </xf>
    <xf numFmtId="49" fontId="5" fillId="0" borderId="4" xfId="0" applyNumberFormat="1" applyFont="1" applyBorder="1" applyAlignment="1">
      <alignment horizontal="center" vertical="top" wrapText="1"/>
    </xf>
    <xf numFmtId="0" fontId="4" fillId="4" borderId="60" xfId="0" applyFont="1" applyFill="1" applyBorder="1" applyAlignment="1">
      <alignment horizontal="left" vertical="top" wrapText="1"/>
    </xf>
    <xf numFmtId="49" fontId="17" fillId="0" borderId="32" xfId="0" applyNumberFormat="1" applyFont="1" applyBorder="1" applyAlignment="1">
      <alignment horizontal="center" vertical="top" wrapText="1"/>
    </xf>
    <xf numFmtId="49" fontId="2" fillId="0" borderId="22" xfId="0" applyNumberFormat="1" applyFont="1" applyBorder="1" applyAlignment="1">
      <alignment horizontal="center" vertical="top" wrapText="1"/>
    </xf>
    <xf numFmtId="0" fontId="6" fillId="0" borderId="4" xfId="0" applyFont="1" applyBorder="1" applyAlignment="1">
      <alignment horizontal="center" vertical="top" wrapText="1"/>
    </xf>
    <xf numFmtId="164" fontId="6" fillId="0" borderId="4" xfId="0" applyNumberFormat="1" applyFont="1" applyFill="1" applyBorder="1" applyAlignment="1">
      <alignment horizontal="center" vertical="top" wrapText="1"/>
    </xf>
    <xf numFmtId="164" fontId="6" fillId="0" borderId="22" xfId="0" applyNumberFormat="1" applyFont="1" applyFill="1" applyBorder="1" applyAlignment="1">
      <alignment horizontal="center" vertical="top" wrapText="1"/>
    </xf>
    <xf numFmtId="164" fontId="6" fillId="4" borderId="22" xfId="0" applyNumberFormat="1" applyFont="1" applyFill="1" applyBorder="1" applyAlignment="1">
      <alignment horizontal="center" vertical="top" wrapText="1"/>
    </xf>
    <xf numFmtId="164" fontId="6" fillId="4" borderId="60" xfId="0" applyNumberFormat="1" applyFont="1" applyFill="1" applyBorder="1" applyAlignment="1">
      <alignment horizontal="center" vertical="top" wrapText="1"/>
    </xf>
    <xf numFmtId="0" fontId="6" fillId="11" borderId="3" xfId="0" applyFont="1" applyFill="1" applyBorder="1" applyAlignment="1">
      <alignment vertical="top" wrapText="1"/>
    </xf>
    <xf numFmtId="0" fontId="2" fillId="11" borderId="4" xfId="0" applyFont="1" applyFill="1" applyBorder="1" applyAlignment="1">
      <alignment horizontal="center" vertical="top"/>
    </xf>
    <xf numFmtId="0" fontId="2" fillId="11" borderId="60" xfId="0" applyFont="1" applyFill="1" applyBorder="1" applyAlignment="1">
      <alignment horizontal="center" vertical="top"/>
    </xf>
    <xf numFmtId="164" fontId="5" fillId="16" borderId="30" xfId="0" applyNumberFormat="1" applyFont="1" applyFill="1" applyBorder="1" applyAlignment="1">
      <alignment horizontal="center" vertical="top"/>
    </xf>
    <xf numFmtId="164" fontId="5" fillId="2" borderId="60" xfId="0" applyNumberFormat="1" applyFont="1" applyFill="1" applyBorder="1" applyAlignment="1">
      <alignment horizontal="center" vertical="top"/>
    </xf>
    <xf numFmtId="49" fontId="4" fillId="0" borderId="67" xfId="0" applyNumberFormat="1" applyFont="1" applyFill="1" applyBorder="1" applyAlignment="1">
      <alignment horizontal="right" vertical="top"/>
    </xf>
    <xf numFmtId="0" fontId="0" fillId="0" borderId="67" xfId="0" applyBorder="1" applyAlignment="1">
      <alignment vertical="top"/>
    </xf>
    <xf numFmtId="0" fontId="15" fillId="0" borderId="67" xfId="0" applyFont="1" applyBorder="1" applyAlignment="1">
      <alignment vertical="top"/>
    </xf>
    <xf numFmtId="0" fontId="25" fillId="0" borderId="30" xfId="0" applyFont="1" applyFill="1" applyBorder="1" applyAlignment="1">
      <alignment horizontal="center" vertical="top"/>
    </xf>
    <xf numFmtId="0" fontId="25" fillId="0" borderId="31" xfId="0" applyFont="1" applyFill="1" applyBorder="1" applyAlignment="1">
      <alignment horizontal="center" vertical="top"/>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0" fontId="25" fillId="0" borderId="19" xfId="0" applyFont="1" applyFill="1" applyBorder="1" applyAlignment="1">
      <alignment horizontal="center" vertical="top" wrapText="1"/>
    </xf>
    <xf numFmtId="0" fontId="25" fillId="0" borderId="20" xfId="0" applyFont="1" applyFill="1" applyBorder="1" applyAlignment="1">
      <alignment horizontal="center" vertical="top" wrapText="1"/>
    </xf>
    <xf numFmtId="0" fontId="25" fillId="0" borderId="30" xfId="0" applyFont="1" applyFill="1" applyBorder="1" applyAlignment="1">
      <alignment horizontal="center" vertical="top" wrapText="1"/>
    </xf>
    <xf numFmtId="0" fontId="25" fillId="0" borderId="31" xfId="0" applyFont="1" applyFill="1" applyBorder="1" applyAlignment="1">
      <alignment horizontal="center" vertical="top" wrapText="1"/>
    </xf>
    <xf numFmtId="0" fontId="18" fillId="5" borderId="8" xfId="0" applyFont="1" applyFill="1" applyBorder="1" applyAlignment="1">
      <alignment horizontal="center" vertical="top"/>
    </xf>
    <xf numFmtId="164" fontId="5" fillId="5" borderId="10" xfId="0" applyNumberFormat="1" applyFont="1" applyFill="1" applyBorder="1" applyAlignment="1">
      <alignment horizontal="center" vertical="center"/>
    </xf>
    <xf numFmtId="49" fontId="5" fillId="3" borderId="49" xfId="0" applyNumberFormat="1" applyFont="1" applyFill="1" applyBorder="1" applyAlignment="1">
      <alignment horizontal="center" vertical="top"/>
    </xf>
    <xf numFmtId="49" fontId="5" fillId="0" borderId="49" xfId="0" applyNumberFormat="1" applyFont="1" applyBorder="1" applyAlignment="1">
      <alignment horizontal="center" vertical="top"/>
    </xf>
    <xf numFmtId="0" fontId="4" fillId="0" borderId="23" xfId="0" applyFont="1" applyFill="1" applyBorder="1" applyAlignment="1">
      <alignment horizontal="left" vertical="top" wrapText="1"/>
    </xf>
    <xf numFmtId="0" fontId="2" fillId="5" borderId="24" xfId="0" applyFont="1" applyFill="1" applyBorder="1" applyAlignment="1">
      <alignment horizontal="center" vertical="top"/>
    </xf>
    <xf numFmtId="164" fontId="5" fillId="5" borderId="3" xfId="0" applyNumberFormat="1" applyFont="1" applyFill="1" applyBorder="1" applyAlignment="1">
      <alignment horizontal="center" vertical="center"/>
    </xf>
    <xf numFmtId="164" fontId="5" fillId="5" borderId="4" xfId="0" applyNumberFormat="1" applyFont="1" applyFill="1" applyBorder="1" applyAlignment="1">
      <alignment horizontal="center" vertical="center"/>
    </xf>
    <xf numFmtId="164" fontId="5" fillId="5" borderId="60" xfId="0" applyNumberFormat="1" applyFont="1" applyFill="1" applyBorder="1" applyAlignment="1">
      <alignment horizontal="center" vertical="center"/>
    </xf>
    <xf numFmtId="164" fontId="5" fillId="5" borderId="23" xfId="0" applyNumberFormat="1" applyFont="1" applyFill="1" applyBorder="1" applyAlignment="1">
      <alignment horizontal="center" vertical="center" wrapText="1"/>
    </xf>
    <xf numFmtId="164" fontId="5" fillId="5" borderId="49" xfId="0" applyNumberFormat="1" applyFont="1" applyFill="1" applyBorder="1" applyAlignment="1">
      <alignment horizontal="center" vertical="center"/>
    </xf>
    <xf numFmtId="0" fontId="6" fillId="4" borderId="33" xfId="0" applyFont="1" applyFill="1" applyBorder="1" applyAlignment="1">
      <alignment horizontal="left" vertical="top" wrapText="1"/>
    </xf>
    <xf numFmtId="0" fontId="2" fillId="0" borderId="4" xfId="0" applyFont="1" applyFill="1" applyBorder="1" applyAlignment="1">
      <alignment horizontal="center" vertical="top" wrapText="1"/>
    </xf>
    <xf numFmtId="0" fontId="2" fillId="0" borderId="60" xfId="0" applyFont="1" applyFill="1" applyBorder="1" applyAlignment="1">
      <alignment horizontal="center" vertical="top" wrapText="1"/>
    </xf>
    <xf numFmtId="164" fontId="5" fillId="3" borderId="39" xfId="0" applyNumberFormat="1" applyFont="1" applyFill="1" applyBorder="1" applyAlignment="1">
      <alignment horizontal="center" vertical="center"/>
    </xf>
    <xf numFmtId="9" fontId="25" fillId="0" borderId="30" xfId="0" applyNumberFormat="1" applyFont="1" applyFill="1" applyBorder="1" applyAlignment="1">
      <alignment horizontal="center" vertical="top"/>
    </xf>
    <xf numFmtId="9" fontId="25" fillId="0" borderId="31" xfId="0" applyNumberFormat="1" applyFont="1" applyFill="1" applyBorder="1" applyAlignment="1">
      <alignment horizontal="center" vertical="top"/>
    </xf>
    <xf numFmtId="49" fontId="2" fillId="0" borderId="27" xfId="8" applyNumberFormat="1" applyFont="1" applyFill="1" applyBorder="1" applyAlignment="1">
      <alignment horizontal="center" vertical="top"/>
    </xf>
    <xf numFmtId="164" fontId="24" fillId="0" borderId="76" xfId="0" applyNumberFormat="1" applyFont="1" applyFill="1" applyBorder="1" applyAlignment="1">
      <alignment horizontal="center" vertical="top"/>
    </xf>
    <xf numFmtId="164" fontId="24" fillId="4" borderId="17" xfId="0" applyNumberFormat="1" applyFont="1" applyFill="1" applyBorder="1" applyAlignment="1">
      <alignment horizontal="center" vertical="top"/>
    </xf>
    <xf numFmtId="164" fontId="35" fillId="5" borderId="13" xfId="0" applyNumberFormat="1" applyFont="1" applyFill="1" applyBorder="1" applyAlignment="1">
      <alignment horizontal="center" vertical="top"/>
    </xf>
    <xf numFmtId="164" fontId="35" fillId="3" borderId="3" xfId="0" applyNumberFormat="1" applyFont="1" applyFill="1" applyBorder="1" applyAlignment="1">
      <alignment horizontal="center" vertical="top"/>
    </xf>
    <xf numFmtId="49" fontId="6" fillId="0" borderId="1" xfId="0" applyNumberFormat="1" applyFont="1" applyBorder="1" applyAlignment="1">
      <alignment horizontal="center" vertical="top"/>
    </xf>
    <xf numFmtId="164" fontId="5" fillId="2" borderId="49" xfId="0" applyNumberFormat="1" applyFont="1" applyFill="1" applyBorder="1" applyAlignment="1">
      <alignment horizontal="center" vertical="top"/>
    </xf>
    <xf numFmtId="0" fontId="6" fillId="0" borderId="14" xfId="0" applyFont="1" applyBorder="1" applyAlignment="1">
      <alignment horizontal="center" vertical="top"/>
    </xf>
    <xf numFmtId="0" fontId="6" fillId="0" borderId="7" xfId="0" applyFont="1" applyFill="1" applyBorder="1" applyAlignment="1">
      <alignment horizontal="center" vertical="top"/>
    </xf>
    <xf numFmtId="164" fontId="6" fillId="0" borderId="28" xfId="0" applyNumberFormat="1" applyFont="1" applyFill="1" applyBorder="1" applyAlignment="1">
      <alignment horizontal="center" vertical="top"/>
    </xf>
    <xf numFmtId="0" fontId="2" fillId="0" borderId="19" xfId="0" applyFont="1" applyFill="1" applyBorder="1" applyAlignment="1">
      <alignment horizontal="center" vertical="top"/>
    </xf>
    <xf numFmtId="0" fontId="2" fillId="0" borderId="20" xfId="0" applyFont="1" applyFill="1" applyBorder="1" applyAlignment="1">
      <alignment horizontal="center" vertical="top"/>
    </xf>
    <xf numFmtId="0" fontId="6" fillId="0" borderId="70" xfId="0" applyFont="1" applyFill="1" applyBorder="1" applyAlignment="1">
      <alignment horizontal="center" vertical="top"/>
    </xf>
    <xf numFmtId="0" fontId="6" fillId="0" borderId="19" xfId="0" applyFont="1" applyFill="1" applyBorder="1" applyAlignment="1">
      <alignment vertical="top" wrapText="1"/>
    </xf>
    <xf numFmtId="0" fontId="6" fillId="0" borderId="58" xfId="0" applyFont="1" applyFill="1" applyBorder="1" applyAlignment="1">
      <alignment horizontal="center" vertical="top"/>
    </xf>
    <xf numFmtId="0" fontId="18" fillId="5" borderId="63" xfId="0" applyFont="1" applyFill="1" applyBorder="1" applyAlignment="1">
      <alignment horizontal="center" vertical="top"/>
    </xf>
    <xf numFmtId="164" fontId="6" fillId="0" borderId="65" xfId="0" applyNumberFormat="1" applyFont="1" applyFill="1" applyBorder="1" applyAlignment="1">
      <alignment horizontal="center" vertical="top"/>
    </xf>
    <xf numFmtId="0" fontId="6" fillId="0" borderId="26" xfId="0" applyFont="1" applyFill="1" applyBorder="1" applyAlignment="1">
      <alignment vertical="top" wrapText="1"/>
    </xf>
    <xf numFmtId="0" fontId="25" fillId="0" borderId="19" xfId="0" applyFont="1" applyFill="1" applyBorder="1" applyAlignment="1">
      <alignment horizontal="center" vertical="top"/>
    </xf>
    <xf numFmtId="0" fontId="25" fillId="0" borderId="0" xfId="0" applyFont="1" applyFill="1" applyBorder="1" applyAlignment="1">
      <alignment horizontal="center" vertical="top"/>
    </xf>
    <xf numFmtId="0" fontId="25" fillId="0" borderId="20" xfId="0" applyFont="1" applyFill="1" applyBorder="1" applyAlignment="1">
      <alignment horizontal="center" vertical="top"/>
    </xf>
    <xf numFmtId="164" fontId="5" fillId="3" borderId="39" xfId="0" applyNumberFormat="1" applyFont="1" applyFill="1" applyBorder="1" applyAlignment="1">
      <alignment horizontal="center" vertical="top"/>
    </xf>
    <xf numFmtId="0" fontId="6" fillId="0" borderId="35" xfId="0" applyFont="1" applyBorder="1" applyAlignment="1">
      <alignment horizontal="center" vertical="top"/>
    </xf>
    <xf numFmtId="49" fontId="2" fillId="0" borderId="7" xfId="0" applyNumberFormat="1" applyFont="1" applyBorder="1" applyAlignment="1">
      <alignment horizontal="center" vertical="top" wrapText="1"/>
    </xf>
    <xf numFmtId="0" fontId="1" fillId="0" borderId="7" xfId="0" applyFont="1" applyBorder="1" applyAlignment="1">
      <alignment horizontal="center" vertical="top" wrapText="1"/>
    </xf>
    <xf numFmtId="0" fontId="1" fillId="0" borderId="40" xfId="0" applyFont="1" applyBorder="1" applyAlignment="1">
      <alignment horizontal="center" vertical="top" wrapText="1"/>
    </xf>
    <xf numFmtId="0" fontId="6" fillId="0" borderId="25" xfId="0" applyFont="1" applyBorder="1" applyAlignment="1">
      <alignment horizontal="center" vertical="top"/>
    </xf>
    <xf numFmtId="164" fontId="6" fillId="4" borderId="25" xfId="0" applyNumberFormat="1" applyFont="1" applyFill="1" applyBorder="1" applyAlignment="1">
      <alignment horizontal="center" vertical="top"/>
    </xf>
    <xf numFmtId="0" fontId="6" fillId="0" borderId="38" xfId="0" applyFont="1" applyFill="1" applyBorder="1" applyAlignment="1">
      <alignment horizontal="center" vertical="top"/>
    </xf>
    <xf numFmtId="164" fontId="6" fillId="4" borderId="38" xfId="0" applyNumberFormat="1" applyFont="1" applyFill="1" applyBorder="1" applyAlignment="1">
      <alignment horizontal="center" vertical="top"/>
    </xf>
    <xf numFmtId="49" fontId="6" fillId="2" borderId="71" xfId="0" applyNumberFormat="1" applyFont="1" applyFill="1" applyBorder="1" applyAlignment="1">
      <alignment horizontal="center" vertical="top"/>
    </xf>
    <xf numFmtId="0" fontId="1" fillId="0" borderId="38" xfId="0" applyFont="1" applyBorder="1" applyAlignment="1">
      <alignment horizontal="center" vertical="top" wrapText="1"/>
    </xf>
    <xf numFmtId="0" fontId="18" fillId="5" borderId="57" xfId="0" applyFont="1" applyFill="1" applyBorder="1" applyAlignment="1">
      <alignment horizontal="center" vertical="top"/>
    </xf>
    <xf numFmtId="164" fontId="5" fillId="5" borderId="78" xfId="0" applyNumberFormat="1" applyFont="1" applyFill="1" applyBorder="1" applyAlignment="1">
      <alignment horizontal="center" vertical="top"/>
    </xf>
    <xf numFmtId="0" fontId="72" fillId="4" borderId="43" xfId="0" applyFont="1" applyFill="1" applyBorder="1" applyAlignment="1">
      <alignment horizontal="left" vertical="top" wrapText="1"/>
    </xf>
    <xf numFmtId="9" fontId="73" fillId="0" borderId="43" xfId="0" applyNumberFormat="1" applyFont="1" applyFill="1" applyBorder="1" applyAlignment="1">
      <alignment horizontal="center" vertical="top"/>
    </xf>
    <xf numFmtId="9" fontId="73" fillId="0" borderId="45" xfId="0" applyNumberFormat="1" applyFont="1" applyFill="1" applyBorder="1" applyAlignment="1">
      <alignment horizontal="center" vertical="top"/>
    </xf>
    <xf numFmtId="0" fontId="6" fillId="0" borderId="26" xfId="0" applyFont="1" applyFill="1" applyBorder="1" applyAlignment="1">
      <alignment horizontal="center" vertical="top"/>
    </xf>
    <xf numFmtId="0" fontId="6" fillId="0" borderId="57" xfId="0" applyFont="1" applyFill="1" applyBorder="1" applyAlignment="1">
      <alignment horizontal="center" vertical="top"/>
    </xf>
    <xf numFmtId="0" fontId="18" fillId="5" borderId="1" xfId="0" applyFont="1" applyFill="1" applyBorder="1" applyAlignment="1">
      <alignment horizontal="center" vertical="top"/>
    </xf>
    <xf numFmtId="0" fontId="6" fillId="0" borderId="17" xfId="0" applyFont="1" applyFill="1" applyBorder="1" applyAlignment="1">
      <alignment horizontal="center" vertical="top"/>
    </xf>
    <xf numFmtId="0" fontId="25" fillId="0" borderId="26" xfId="0" applyFont="1" applyFill="1" applyBorder="1" applyAlignment="1">
      <alignment horizontal="center" vertical="top"/>
    </xf>
    <xf numFmtId="0" fontId="25" fillId="0" borderId="27" xfId="0" applyFont="1" applyFill="1" applyBorder="1" applyAlignment="1">
      <alignment horizontal="center" vertical="top"/>
    </xf>
    <xf numFmtId="0" fontId="6" fillId="4" borderId="43" xfId="0" applyFont="1" applyFill="1" applyBorder="1" applyAlignment="1">
      <alignment horizontal="left" vertical="top" wrapText="1"/>
    </xf>
    <xf numFmtId="9" fontId="2" fillId="0" borderId="43" xfId="0" applyNumberFormat="1" applyFont="1" applyFill="1" applyBorder="1" applyAlignment="1">
      <alignment horizontal="center" vertical="top"/>
    </xf>
    <xf numFmtId="9" fontId="2" fillId="0" borderId="45" xfId="0" applyNumberFormat="1" applyFont="1" applyFill="1" applyBorder="1" applyAlignment="1">
      <alignment horizontal="center" vertical="top"/>
    </xf>
    <xf numFmtId="49" fontId="5" fillId="17" borderId="3" xfId="0" applyNumberFormat="1" applyFont="1" applyFill="1" applyBorder="1" applyAlignment="1">
      <alignment horizontal="center" vertical="top"/>
    </xf>
    <xf numFmtId="164" fontId="5" fillId="17" borderId="49" xfId="0" applyNumberFormat="1" applyFont="1" applyFill="1" applyBorder="1" applyAlignment="1">
      <alignment horizontal="center" vertical="top"/>
    </xf>
    <xf numFmtId="0" fontId="2" fillId="17" borderId="32" xfId="0" applyFont="1" applyFill="1" applyBorder="1" applyAlignment="1">
      <alignment vertical="top"/>
    </xf>
    <xf numFmtId="0" fontId="2" fillId="17" borderId="23" xfId="0" applyFont="1" applyFill="1" applyBorder="1" applyAlignment="1">
      <alignment vertical="top"/>
    </xf>
    <xf numFmtId="0" fontId="2" fillId="17" borderId="24" xfId="0" applyFont="1" applyFill="1" applyBorder="1" applyAlignment="1">
      <alignment vertical="top"/>
    </xf>
    <xf numFmtId="0" fontId="5" fillId="0" borderId="0" xfId="0" applyFont="1" applyBorder="1" applyAlignment="1">
      <alignment horizontal="right" vertical="top" wrapText="1"/>
    </xf>
    <xf numFmtId="164" fontId="6" fillId="0" borderId="7" xfId="0" applyNumberFormat="1" applyFont="1" applyFill="1" applyBorder="1" applyAlignment="1">
      <alignment horizontal="right" vertical="top"/>
    </xf>
    <xf numFmtId="0" fontId="55" fillId="0" borderId="0" xfId="0" applyFont="1" applyAlignment="1">
      <alignment vertical="top"/>
    </xf>
    <xf numFmtId="0" fontId="55" fillId="0" borderId="0" xfId="0" applyNumberFormat="1" applyFont="1" applyAlignment="1">
      <alignment vertical="top"/>
    </xf>
    <xf numFmtId="0" fontId="6" fillId="0" borderId="5" xfId="0" applyFont="1" applyBorder="1" applyAlignment="1">
      <alignment horizontal="center" vertical="top" wrapText="1"/>
    </xf>
    <xf numFmtId="0" fontId="6" fillId="0" borderId="15" xfId="0" applyFont="1" applyFill="1" applyBorder="1" applyAlignment="1">
      <alignment vertical="top" wrapText="1"/>
    </xf>
    <xf numFmtId="0" fontId="6" fillId="0" borderId="14" xfId="0" applyFont="1" applyFill="1" applyBorder="1" applyAlignment="1">
      <alignment horizontal="center" vertical="top"/>
    </xf>
    <xf numFmtId="0" fontId="6" fillId="0" borderId="16" xfId="0" applyFont="1" applyFill="1" applyBorder="1" applyAlignment="1">
      <alignment horizontal="center" vertical="top"/>
    </xf>
    <xf numFmtId="0" fontId="6" fillId="0" borderId="57" xfId="0" applyNumberFormat="1" applyFont="1" applyFill="1" applyBorder="1" applyAlignment="1">
      <alignment horizontal="center" vertical="top"/>
    </xf>
    <xf numFmtId="0" fontId="6" fillId="0" borderId="62" xfId="0" applyNumberFormat="1" applyFont="1" applyFill="1" applyBorder="1" applyAlignment="1">
      <alignment horizontal="center" vertical="top"/>
    </xf>
    <xf numFmtId="0" fontId="6" fillId="0" borderId="56" xfId="0" applyNumberFormat="1" applyFont="1" applyFill="1" applyBorder="1" applyAlignment="1">
      <alignment horizontal="center" vertical="top"/>
    </xf>
    <xf numFmtId="0" fontId="6" fillId="0" borderId="55" xfId="0" applyFont="1" applyBorder="1" applyAlignment="1">
      <alignment horizontal="center" vertical="top" wrapText="1"/>
    </xf>
    <xf numFmtId="0" fontId="6" fillId="0" borderId="61" xfId="0" applyFont="1" applyBorder="1" applyAlignment="1">
      <alignment vertical="top" wrapText="1"/>
    </xf>
    <xf numFmtId="0" fontId="6" fillId="0" borderId="39" xfId="0" applyFont="1" applyBorder="1" applyAlignment="1">
      <alignment vertical="top" wrapText="1"/>
    </xf>
    <xf numFmtId="0" fontId="6" fillId="0" borderId="43" xfId="0" applyNumberFormat="1" applyFont="1" applyFill="1" applyBorder="1" applyAlignment="1">
      <alignment horizontal="center" vertical="top"/>
    </xf>
    <xf numFmtId="164" fontId="6" fillId="0" borderId="76" xfId="0" applyNumberFormat="1" applyFont="1" applyFill="1" applyBorder="1" applyAlignment="1">
      <alignment horizontal="center" vertical="center"/>
    </xf>
    <xf numFmtId="0" fontId="6" fillId="0" borderId="74" xfId="0" applyFont="1" applyFill="1" applyBorder="1" applyAlignment="1">
      <alignment horizontal="center" vertical="top" wrapText="1"/>
    </xf>
    <xf numFmtId="0" fontId="6" fillId="0" borderId="76" xfId="0" applyFont="1" applyFill="1" applyBorder="1" applyAlignment="1">
      <alignment vertical="top" wrapText="1"/>
    </xf>
    <xf numFmtId="0" fontId="74" fillId="0" borderId="51" xfId="0" applyFont="1" applyFill="1" applyBorder="1" applyAlignment="1">
      <alignment horizontal="center" vertical="top" wrapText="1"/>
    </xf>
    <xf numFmtId="164" fontId="74" fillId="0" borderId="78" xfId="0" applyNumberFormat="1" applyFont="1" applyFill="1" applyBorder="1" applyAlignment="1">
      <alignment horizontal="center" vertical="center"/>
    </xf>
    <xf numFmtId="164" fontId="74" fillId="0" borderId="57" xfId="0" applyNumberFormat="1" applyFont="1" applyFill="1" applyBorder="1" applyAlignment="1">
      <alignment horizontal="center" vertical="center"/>
    </xf>
    <xf numFmtId="164" fontId="74" fillId="0" borderId="70" xfId="0" applyNumberFormat="1" applyFont="1" applyFill="1" applyBorder="1" applyAlignment="1">
      <alignment horizontal="center" vertical="center"/>
    </xf>
    <xf numFmtId="164" fontId="74" fillId="0" borderId="51" xfId="0" applyNumberFormat="1" applyFont="1" applyFill="1" applyBorder="1" applyAlignment="1">
      <alignment horizontal="center" vertical="center" wrapText="1"/>
    </xf>
    <xf numFmtId="164" fontId="74" fillId="0" borderId="51" xfId="0" applyNumberFormat="1" applyFont="1" applyFill="1" applyBorder="1" applyAlignment="1">
      <alignment horizontal="center" vertical="center"/>
    </xf>
    <xf numFmtId="164" fontId="5" fillId="5" borderId="12" xfId="0" applyNumberFormat="1" applyFont="1" applyFill="1" applyBorder="1" applyAlignment="1">
      <alignment horizontal="center" vertical="center" wrapText="1"/>
    </xf>
    <xf numFmtId="0" fontId="24" fillId="11" borderId="5" xfId="0" applyFont="1" applyFill="1" applyBorder="1" applyAlignment="1">
      <alignment horizontal="center" vertical="top"/>
    </xf>
    <xf numFmtId="164" fontId="24" fillId="11" borderId="76" xfId="0" applyNumberFormat="1" applyFont="1" applyFill="1" applyBorder="1" applyAlignment="1">
      <alignment horizontal="center" vertical="center"/>
    </xf>
    <xf numFmtId="164" fontId="24" fillId="11" borderId="14" xfId="0" applyNumberFormat="1" applyFont="1" applyFill="1" applyBorder="1" applyAlignment="1">
      <alignment horizontal="center" vertical="center"/>
    </xf>
    <xf numFmtId="164" fontId="24" fillId="11" borderId="25" xfId="0" applyNumberFormat="1" applyFont="1" applyFill="1" applyBorder="1" applyAlignment="1">
      <alignment horizontal="center" vertical="center"/>
    </xf>
    <xf numFmtId="164" fontId="24" fillId="11" borderId="5" xfId="0" applyNumberFormat="1" applyFont="1" applyFill="1" applyBorder="1" applyAlignment="1">
      <alignment horizontal="center" vertical="center"/>
    </xf>
    <xf numFmtId="0" fontId="6" fillId="0" borderId="0" xfId="0" applyFont="1" applyBorder="1" applyAlignment="1">
      <alignment vertical="top"/>
    </xf>
    <xf numFmtId="0" fontId="6" fillId="0" borderId="0" xfId="0" applyFont="1" applyBorder="1" applyAlignment="1">
      <alignment horizontal="left" vertical="top"/>
    </xf>
    <xf numFmtId="0" fontId="24" fillId="11" borderId="8" xfId="0" applyFont="1" applyFill="1" applyBorder="1" applyAlignment="1">
      <alignment horizontal="center" vertical="top"/>
    </xf>
    <xf numFmtId="164" fontId="24" fillId="11" borderId="79" xfId="0" applyNumberFormat="1" applyFont="1" applyFill="1" applyBorder="1" applyAlignment="1">
      <alignment horizontal="center" vertical="center"/>
    </xf>
    <xf numFmtId="164" fontId="24" fillId="11" borderId="9" xfId="0" applyNumberFormat="1" applyFont="1" applyFill="1" applyBorder="1" applyAlignment="1">
      <alignment horizontal="center" vertical="center"/>
    </xf>
    <xf numFmtId="164" fontId="24" fillId="11" borderId="72" xfId="0" applyNumberFormat="1" applyFont="1" applyFill="1" applyBorder="1" applyAlignment="1">
      <alignment horizontal="center" vertical="center"/>
    </xf>
    <xf numFmtId="164" fontId="24" fillId="11" borderId="8" xfId="0" applyNumberFormat="1" applyFont="1" applyFill="1" applyBorder="1" applyAlignment="1">
      <alignment horizontal="center" vertical="center"/>
    </xf>
    <xf numFmtId="0" fontId="6" fillId="0" borderId="19" xfId="0" applyFont="1" applyFill="1" applyBorder="1" applyAlignment="1">
      <alignment horizontal="center" vertical="top" wrapText="1"/>
    </xf>
    <xf numFmtId="0" fontId="5" fillId="5" borderId="12" xfId="0" applyFont="1" applyFill="1" applyBorder="1" applyAlignment="1">
      <alignment horizontal="center" vertical="top"/>
    </xf>
    <xf numFmtId="0" fontId="2" fillId="0" borderId="26" xfId="0" applyNumberFormat="1" applyFont="1" applyFill="1" applyBorder="1" applyAlignment="1">
      <alignment horizontal="center" vertical="top"/>
    </xf>
    <xf numFmtId="0" fontId="2" fillId="0" borderId="67" xfId="0" applyNumberFormat="1" applyFont="1" applyFill="1" applyBorder="1" applyAlignment="1">
      <alignment horizontal="center" vertical="top"/>
    </xf>
    <xf numFmtId="164" fontId="6" fillId="0" borderId="61" xfId="0" applyNumberFormat="1" applyFont="1" applyFill="1" applyBorder="1" applyAlignment="1">
      <alignment horizontal="center" vertical="center"/>
    </xf>
    <xf numFmtId="164" fontId="6" fillId="0" borderId="56" xfId="0" applyNumberFormat="1" applyFont="1" applyFill="1" applyBorder="1" applyAlignment="1">
      <alignment horizontal="center" vertical="center"/>
    </xf>
    <xf numFmtId="164" fontId="5" fillId="5" borderId="13"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64" fontId="5" fillId="5" borderId="2" xfId="0" applyNumberFormat="1" applyFont="1" applyFill="1" applyBorder="1" applyAlignment="1">
      <alignment horizontal="center" vertical="center" wrapText="1"/>
    </xf>
    <xf numFmtId="164" fontId="6" fillId="0" borderId="51" xfId="0" applyNumberFormat="1" applyFont="1" applyFill="1" applyBorder="1" applyAlignment="1">
      <alignment horizontal="center" vertical="center" wrapText="1"/>
    </xf>
    <xf numFmtId="164" fontId="5" fillId="6" borderId="49" xfId="0" applyNumberFormat="1" applyFont="1" applyFill="1" applyBorder="1" applyAlignment="1">
      <alignment horizontal="center" vertical="top"/>
    </xf>
    <xf numFmtId="164" fontId="2" fillId="0" borderId="0" xfId="0" applyNumberFormat="1" applyFont="1" applyAlignment="1">
      <alignment vertical="top"/>
    </xf>
    <xf numFmtId="164" fontId="19" fillId="0" borderId="0" xfId="0" applyNumberFormat="1" applyFont="1" applyAlignment="1">
      <alignment vertical="top"/>
    </xf>
    <xf numFmtId="0" fontId="2" fillId="0" borderId="1" xfId="0" applyFont="1" applyBorder="1" applyAlignment="1">
      <alignment horizontal="center" vertical="center" textRotation="90" wrapText="1"/>
    </xf>
    <xf numFmtId="49" fontId="5" fillId="3" borderId="3"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0" fontId="6" fillId="0" borderId="43" xfId="0" applyFont="1" applyFill="1" applyBorder="1" applyAlignment="1">
      <alignment horizontal="left" vertical="top" wrapText="1"/>
    </xf>
    <xf numFmtId="0" fontId="7" fillId="0" borderId="42" xfId="0" applyFont="1" applyBorder="1" applyAlignment="1">
      <alignment horizontal="center" vertical="top" wrapText="1"/>
    </xf>
    <xf numFmtId="0" fontId="6" fillId="0" borderId="18" xfId="0" applyFont="1" applyFill="1" applyBorder="1" applyAlignment="1">
      <alignment horizontal="center" vertical="top" wrapText="1"/>
    </xf>
    <xf numFmtId="0" fontId="7" fillId="0" borderId="39" xfId="0" applyFont="1" applyBorder="1" applyAlignment="1">
      <alignment vertical="top" wrapText="1"/>
    </xf>
    <xf numFmtId="0" fontId="4" fillId="0" borderId="27" xfId="0" applyFont="1" applyFill="1" applyBorder="1" applyAlignment="1">
      <alignment vertical="top" wrapText="1"/>
    </xf>
    <xf numFmtId="0" fontId="2" fillId="0" borderId="1" xfId="0" applyFont="1" applyFill="1" applyBorder="1" applyAlignment="1">
      <alignment horizontal="center" vertical="center" textRotation="90" wrapText="1"/>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49" fontId="17" fillId="0" borderId="12" xfId="0" applyNumberFormat="1" applyFont="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4" fillId="11" borderId="27" xfId="0" applyFont="1" applyFill="1" applyBorder="1" applyAlignment="1">
      <alignment horizontal="left" vertical="top" wrapText="1"/>
    </xf>
    <xf numFmtId="49" fontId="57" fillId="11" borderId="13" xfId="0" applyNumberFormat="1" applyFont="1" applyFill="1" applyBorder="1" applyAlignment="1">
      <alignment vertical="top" wrapText="1"/>
    </xf>
    <xf numFmtId="49" fontId="58" fillId="11" borderId="1" xfId="0" applyNumberFormat="1" applyFont="1" applyFill="1" applyBorder="1" applyAlignment="1">
      <alignment horizontal="center" vertical="top" wrapText="1"/>
    </xf>
    <xf numFmtId="49" fontId="58" fillId="11" borderId="2" xfId="0" applyNumberFormat="1" applyFont="1" applyFill="1" applyBorder="1" applyAlignment="1">
      <alignment horizontal="center" vertical="top" wrapText="1"/>
    </xf>
    <xf numFmtId="0" fontId="4" fillId="0" borderId="6" xfId="0" applyFont="1" applyFill="1" applyBorder="1" applyAlignment="1">
      <alignment horizontal="left" vertical="top" wrapText="1"/>
    </xf>
    <xf numFmtId="0" fontId="0" fillId="0" borderId="19" xfId="0" applyBorder="1" applyAlignment="1">
      <alignment horizontal="center" vertical="top"/>
    </xf>
    <xf numFmtId="49" fontId="5" fillId="0" borderId="57" xfId="0" applyNumberFormat="1" applyFont="1" applyBorder="1" applyAlignment="1">
      <alignment horizontal="center" vertical="top"/>
    </xf>
    <xf numFmtId="0" fontId="0" fillId="0" borderId="59" xfId="0" applyBorder="1" applyAlignment="1">
      <alignment horizontal="center" vertical="top"/>
    </xf>
    <xf numFmtId="49" fontId="5" fillId="3" borderId="40" xfId="0" applyNumberFormat="1" applyFont="1" applyFill="1" applyBorder="1" applyAlignment="1">
      <alignment horizontal="right" vertical="top"/>
    </xf>
    <xf numFmtId="0" fontId="4" fillId="0" borderId="0" xfId="0" applyFont="1" applyAlignment="1">
      <alignment horizontal="center" vertical="top"/>
    </xf>
    <xf numFmtId="0" fontId="6" fillId="0" borderId="1" xfId="0" applyFont="1" applyFill="1" applyBorder="1" applyAlignment="1">
      <alignment horizontal="center" vertical="center" textRotation="90" wrapText="1"/>
    </xf>
    <xf numFmtId="1" fontId="4" fillId="0" borderId="2" xfId="0" applyNumberFormat="1" applyFont="1" applyFill="1" applyBorder="1" applyAlignment="1">
      <alignment horizontal="center" vertical="center" textRotation="90" wrapText="1"/>
    </xf>
    <xf numFmtId="49" fontId="3" fillId="7" borderId="3" xfId="0" applyNumberFormat="1" applyFont="1" applyFill="1" applyBorder="1" applyAlignment="1">
      <alignment horizontal="center" vertical="top" wrapText="1"/>
    </xf>
    <xf numFmtId="49" fontId="3" fillId="7" borderId="3" xfId="0" applyNumberFormat="1" applyFont="1" applyFill="1" applyBorder="1" applyAlignment="1">
      <alignment horizontal="center" vertical="top"/>
    </xf>
    <xf numFmtId="49" fontId="3" fillId="8" borderId="4" xfId="0" applyNumberFormat="1" applyFont="1" applyFill="1" applyBorder="1" applyAlignment="1">
      <alignment horizontal="center" vertical="top"/>
    </xf>
    <xf numFmtId="164" fontId="4" fillId="0" borderId="6" xfId="0" applyNumberFormat="1" applyFont="1" applyFill="1" applyBorder="1" applyAlignment="1">
      <alignment vertical="top"/>
    </xf>
    <xf numFmtId="164" fontId="4" fillId="0" borderId="19" xfId="0" applyNumberFormat="1" applyFont="1" applyFill="1" applyBorder="1" applyAlignment="1">
      <alignment vertical="top"/>
    </xf>
    <xf numFmtId="0" fontId="4" fillId="0" borderId="9" xfId="0"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4" fillId="0" borderId="18" xfId="0" applyFont="1" applyFill="1" applyBorder="1" applyAlignment="1">
      <alignment vertical="top"/>
    </xf>
    <xf numFmtId="0" fontId="4" fillId="10" borderId="73" xfId="0" applyFont="1" applyFill="1" applyBorder="1" applyAlignment="1">
      <alignment vertical="top" wrapText="1"/>
    </xf>
    <xf numFmtId="0" fontId="51" fillId="0" borderId="18" xfId="0" applyFont="1" applyFill="1" applyBorder="1" applyAlignment="1">
      <alignment vertical="top"/>
    </xf>
    <xf numFmtId="0" fontId="4" fillId="10" borderId="59" xfId="0" applyFont="1" applyFill="1" applyBorder="1" applyAlignment="1">
      <alignment vertical="top" wrapText="1"/>
    </xf>
    <xf numFmtId="0" fontId="4" fillId="10" borderId="73" xfId="0" applyFont="1" applyFill="1" applyBorder="1" applyAlignment="1">
      <alignment horizontal="left" vertical="top" wrapText="1"/>
    </xf>
    <xf numFmtId="0" fontId="4" fillId="10" borderId="59" xfId="0" applyFont="1" applyFill="1" applyBorder="1" applyAlignment="1">
      <alignment horizontal="left" vertical="top" wrapText="1"/>
    </xf>
    <xf numFmtId="0" fontId="4" fillId="0" borderId="42" xfId="0" applyFont="1" applyFill="1" applyBorder="1" applyAlignment="1">
      <alignment vertical="top"/>
    </xf>
    <xf numFmtId="0" fontId="3" fillId="9" borderId="49" xfId="0" applyFont="1" applyFill="1" applyBorder="1" applyAlignment="1">
      <alignment horizontal="center" vertical="center"/>
    </xf>
    <xf numFmtId="164" fontId="5" fillId="9" borderId="33" xfId="0" applyNumberFormat="1" applyFont="1" applyFill="1" applyBorder="1" applyAlignment="1">
      <alignment horizontal="right" vertical="center"/>
    </xf>
    <xf numFmtId="0" fontId="4" fillId="10" borderId="39" xfId="0" applyFont="1" applyFill="1" applyBorder="1" applyAlignment="1">
      <alignment horizontal="center" vertical="top" wrapText="1"/>
    </xf>
    <xf numFmtId="1" fontId="4" fillId="0" borderId="31" xfId="0" applyNumberFormat="1" applyFont="1" applyFill="1" applyBorder="1" applyAlignment="1">
      <alignment horizontal="center" vertical="top" wrapText="1"/>
    </xf>
    <xf numFmtId="49" fontId="3" fillId="7" borderId="34" xfId="0" applyNumberFormat="1" applyFont="1" applyFill="1" applyBorder="1" applyAlignment="1">
      <alignment horizontal="center" vertical="top"/>
    </xf>
    <xf numFmtId="49" fontId="3" fillId="8" borderId="35"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49" fontId="3" fillId="8" borderId="7" xfId="0" applyNumberFormat="1" applyFont="1" applyFill="1" applyBorder="1" applyAlignment="1">
      <alignment horizontal="center" vertical="top"/>
    </xf>
    <xf numFmtId="49" fontId="3" fillId="7" borderId="39" xfId="0" applyNumberFormat="1" applyFont="1" applyFill="1" applyBorder="1" applyAlignment="1">
      <alignment vertical="top"/>
    </xf>
    <xf numFmtId="49" fontId="3" fillId="8" borderId="40" xfId="0" applyNumberFormat="1" applyFont="1" applyFill="1" applyBorder="1" applyAlignment="1">
      <alignment vertical="top"/>
    </xf>
    <xf numFmtId="0" fontId="11" fillId="0" borderId="42" xfId="0" applyFont="1" applyFill="1" applyBorder="1" applyAlignment="1">
      <alignment vertical="top" wrapText="1"/>
    </xf>
    <xf numFmtId="0" fontId="7" fillId="0" borderId="29" xfId="0" applyFont="1" applyFill="1" applyBorder="1" applyAlignment="1">
      <alignment vertical="top" wrapText="1"/>
    </xf>
    <xf numFmtId="0" fontId="4" fillId="0" borderId="1" xfId="0" applyFont="1" applyFill="1" applyBorder="1" applyAlignment="1">
      <alignment vertical="top" wrapText="1"/>
    </xf>
    <xf numFmtId="1" fontId="4" fillId="0" borderId="2" xfId="0" applyNumberFormat="1" applyFont="1" applyFill="1" applyBorder="1" applyAlignment="1">
      <alignment vertical="top" wrapText="1"/>
    </xf>
    <xf numFmtId="49" fontId="3" fillId="8" borderId="22" xfId="0" applyNumberFormat="1" applyFont="1" applyFill="1" applyBorder="1" applyAlignment="1">
      <alignment horizontal="center" vertical="top"/>
    </xf>
    <xf numFmtId="0" fontId="4" fillId="8" borderId="43" xfId="0" applyFont="1" applyFill="1" applyBorder="1" applyAlignment="1">
      <alignment vertical="top" wrapText="1"/>
    </xf>
    <xf numFmtId="0" fontId="4" fillId="8" borderId="43" xfId="0" applyFont="1" applyFill="1" applyBorder="1" applyAlignment="1">
      <alignment horizontal="center" vertical="top" wrapText="1"/>
    </xf>
    <xf numFmtId="1" fontId="4" fillId="8" borderId="45" xfId="0" applyNumberFormat="1" applyFont="1" applyFill="1" applyBorder="1" applyAlignment="1">
      <alignment horizontal="center" vertical="top" wrapText="1"/>
    </xf>
    <xf numFmtId="164" fontId="6" fillId="0" borderId="27" xfId="0" applyNumberFormat="1" applyFont="1" applyFill="1" applyBorder="1" applyAlignment="1">
      <alignment vertical="top"/>
    </xf>
    <xf numFmtId="164" fontId="3" fillId="0" borderId="19" xfId="0" applyNumberFormat="1" applyFont="1" applyFill="1" applyBorder="1" applyAlignment="1">
      <alignment vertical="top"/>
    </xf>
    <xf numFmtId="164" fontId="4" fillId="0" borderId="20" xfId="0" applyNumberFormat="1" applyFont="1" applyFill="1" applyBorder="1" applyAlignment="1">
      <alignment vertical="top"/>
    </xf>
    <xf numFmtId="164" fontId="4" fillId="0" borderId="18" xfId="0" applyNumberFormat="1" applyFont="1" applyFill="1" applyBorder="1" applyAlignment="1">
      <alignment vertical="top"/>
    </xf>
    <xf numFmtId="164" fontId="4" fillId="0" borderId="59" xfId="0" applyNumberFormat="1" applyFont="1" applyFill="1" applyBorder="1" applyAlignment="1">
      <alignment vertical="top"/>
    </xf>
    <xf numFmtId="0" fontId="76" fillId="0" borderId="18" xfId="0" applyFont="1" applyFill="1" applyBorder="1" applyAlignment="1">
      <alignment horizontal="center" vertical="top"/>
    </xf>
    <xf numFmtId="1" fontId="4" fillId="0" borderId="19"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0" fontId="4" fillId="0" borderId="18" xfId="0" applyFont="1" applyFill="1" applyBorder="1" applyAlignment="1">
      <alignment horizontal="left" vertical="center" wrapText="1"/>
    </xf>
    <xf numFmtId="1" fontId="4" fillId="0" borderId="20" xfId="0" applyNumberFormat="1" applyFont="1" applyFill="1" applyBorder="1" applyAlignment="1">
      <alignment horizontal="center" vertical="center" wrapText="1"/>
    </xf>
    <xf numFmtId="0" fontId="4" fillId="0" borderId="51" xfId="0" applyFont="1" applyFill="1" applyBorder="1" applyAlignment="1">
      <alignment vertical="top" wrapText="1"/>
    </xf>
    <xf numFmtId="0" fontId="4" fillId="0" borderId="57" xfId="0" applyNumberFormat="1" applyFont="1" applyFill="1" applyBorder="1" applyAlignment="1">
      <alignment horizontal="center" vertical="center" wrapText="1"/>
    </xf>
    <xf numFmtId="0" fontId="10" fillId="0" borderId="51" xfId="0" applyFont="1" applyBorder="1" applyAlignment="1">
      <alignment vertical="center" wrapText="1"/>
    </xf>
    <xf numFmtId="0" fontId="10" fillId="0" borderId="51" xfId="0" applyFont="1" applyBorder="1" applyAlignment="1">
      <alignment horizontal="left" vertical="center" wrapText="1"/>
    </xf>
    <xf numFmtId="0" fontId="4" fillId="10" borderId="13" xfId="0" applyFont="1" applyFill="1" applyBorder="1" applyAlignment="1">
      <alignment horizontal="center" vertical="top" wrapText="1"/>
    </xf>
    <xf numFmtId="0" fontId="4" fillId="0" borderId="1" xfId="0" applyFont="1" applyFill="1" applyBorder="1" applyAlignment="1">
      <alignment horizontal="center" vertical="top" wrapText="1"/>
    </xf>
    <xf numFmtId="1" fontId="4" fillId="0" borderId="2" xfId="0" applyNumberFormat="1" applyFont="1" applyFill="1" applyBorder="1" applyAlignment="1">
      <alignment horizontal="center" vertical="top" wrapText="1"/>
    </xf>
    <xf numFmtId="49" fontId="3" fillId="7" borderId="32" xfId="0" applyNumberFormat="1" applyFont="1" applyFill="1" applyBorder="1" applyAlignment="1">
      <alignment horizontal="center" vertical="top"/>
    </xf>
    <xf numFmtId="164" fontId="5" fillId="8" borderId="3" xfId="0" applyNumberFormat="1" applyFont="1" applyFill="1" applyBorder="1" applyAlignment="1">
      <alignment horizontal="right" vertical="center"/>
    </xf>
    <xf numFmtId="164" fontId="4" fillId="0" borderId="19" xfId="0" applyNumberFormat="1" applyFont="1" applyFill="1" applyBorder="1" applyAlignment="1">
      <alignment horizontal="center" vertical="top"/>
    </xf>
    <xf numFmtId="164" fontId="3" fillId="0" borderId="19" xfId="0" applyNumberFormat="1" applyFont="1" applyFill="1" applyBorder="1" applyAlignment="1">
      <alignment horizontal="center" vertical="top" wrapText="1"/>
    </xf>
    <xf numFmtId="164" fontId="4" fillId="0" borderId="20" xfId="0" applyNumberFormat="1" applyFont="1" applyFill="1" applyBorder="1" applyAlignment="1">
      <alignment horizontal="center" vertical="top"/>
    </xf>
    <xf numFmtId="164" fontId="4" fillId="10" borderId="18" xfId="0" applyNumberFormat="1" applyFont="1" applyFill="1" applyBorder="1" applyAlignment="1">
      <alignment vertical="top"/>
    </xf>
    <xf numFmtId="49" fontId="4" fillId="0" borderId="19" xfId="0" applyNumberFormat="1" applyFont="1" applyFill="1" applyBorder="1" applyAlignment="1">
      <alignment horizontal="center" vertical="top" wrapText="1"/>
    </xf>
    <xf numFmtId="1" fontId="4" fillId="0" borderId="20" xfId="0" applyNumberFormat="1" applyFont="1" applyFill="1" applyBorder="1" applyAlignment="1">
      <alignment horizontal="center" vertical="top" wrapText="1"/>
    </xf>
    <xf numFmtId="0" fontId="4" fillId="0" borderId="73"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59" xfId="0" applyFont="1" applyFill="1" applyBorder="1" applyAlignment="1">
      <alignment horizontal="left" vertical="center"/>
    </xf>
    <xf numFmtId="0" fontId="4" fillId="0" borderId="54" xfId="0" applyFont="1" applyFill="1" applyBorder="1" applyAlignment="1">
      <alignment horizontal="left" vertical="center" wrapText="1"/>
    </xf>
    <xf numFmtId="164" fontId="4" fillId="0" borderId="56"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80" xfId="0" applyNumberFormat="1" applyFont="1" applyFill="1" applyBorder="1" applyAlignment="1">
      <alignment horizontal="center" vertical="center"/>
    </xf>
    <xf numFmtId="1" fontId="4" fillId="0" borderId="19"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1" fontId="4" fillId="0" borderId="47"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1" fontId="4" fillId="0" borderId="80" xfId="0" applyNumberFormat="1" applyFont="1" applyFill="1" applyBorder="1" applyAlignment="1">
      <alignment horizontal="center" vertical="center"/>
    </xf>
    <xf numFmtId="0" fontId="4" fillId="0" borderId="10" xfId="0" applyFont="1" applyFill="1" applyBorder="1" applyAlignment="1">
      <alignment horizontal="left" vertical="center" wrapText="1"/>
    </xf>
    <xf numFmtId="1" fontId="4" fillId="0" borderId="11" xfId="0" applyNumberFormat="1" applyFont="1" applyFill="1" applyBorder="1" applyAlignment="1">
      <alignment horizontal="center" vertical="center"/>
    </xf>
    <xf numFmtId="0" fontId="4" fillId="0" borderId="6" xfId="0" applyFont="1" applyFill="1" applyBorder="1" applyAlignment="1">
      <alignment horizontal="left" vertical="center" wrapText="1"/>
    </xf>
    <xf numFmtId="1" fontId="4" fillId="0" borderId="20" xfId="0" applyNumberFormat="1" applyFont="1" applyFill="1" applyBorder="1" applyAlignment="1">
      <alignment horizontal="center" vertical="center"/>
    </xf>
    <xf numFmtId="164" fontId="4" fillId="0" borderId="28" xfId="0" applyNumberFormat="1" applyFont="1" applyFill="1" applyBorder="1" applyAlignment="1">
      <alignment vertical="top"/>
    </xf>
    <xf numFmtId="164" fontId="4" fillId="0" borderId="7" xfId="0" applyNumberFormat="1" applyFont="1" applyFill="1" applyBorder="1" applyAlignment="1">
      <alignment horizontal="center" vertical="top"/>
    </xf>
    <xf numFmtId="0" fontId="4" fillId="0" borderId="12" xfId="0" applyFont="1" applyFill="1" applyBorder="1" applyAlignment="1">
      <alignment vertical="top" wrapText="1"/>
    </xf>
    <xf numFmtId="0" fontId="4" fillId="0" borderId="13" xfId="0" applyFont="1" applyFill="1" applyBorder="1" applyAlignment="1">
      <alignment vertical="top" wrapText="1"/>
    </xf>
    <xf numFmtId="9" fontId="4" fillId="0" borderId="1" xfId="0" applyNumberFormat="1" applyFont="1" applyFill="1" applyBorder="1" applyAlignment="1">
      <alignment horizontal="center" vertical="top" wrapText="1"/>
    </xf>
    <xf numFmtId="164" fontId="4" fillId="0" borderId="79" xfId="0" applyNumberFormat="1" applyFont="1" applyFill="1" applyBorder="1" applyAlignment="1">
      <alignment horizontal="center" vertical="top"/>
    </xf>
    <xf numFmtId="164" fontId="4" fillId="0" borderId="9" xfId="0" applyNumberFormat="1" applyFont="1" applyFill="1" applyBorder="1" applyAlignment="1">
      <alignment horizontal="center" vertical="top"/>
    </xf>
    <xf numFmtId="164" fontId="3" fillId="0" borderId="9" xfId="0" applyNumberFormat="1" applyFont="1" applyFill="1" applyBorder="1" applyAlignment="1">
      <alignment horizontal="center" vertical="top"/>
    </xf>
    <xf numFmtId="164" fontId="4" fillId="0" borderId="72" xfId="0" applyNumberFormat="1" applyFont="1" applyFill="1" applyBorder="1" applyAlignment="1">
      <alignment horizontal="center" vertical="top"/>
    </xf>
    <xf numFmtId="164" fontId="4" fillId="0" borderId="8" xfId="0" applyNumberFormat="1" applyFont="1" applyFill="1" applyBorder="1" applyAlignment="1">
      <alignment horizontal="center" vertical="top"/>
    </xf>
    <xf numFmtId="0" fontId="11" fillId="9" borderId="49" xfId="0" applyFont="1" applyFill="1" applyBorder="1" applyAlignment="1">
      <alignment horizontal="center" vertical="top"/>
    </xf>
    <xf numFmtId="164" fontId="3" fillId="8" borderId="33" xfId="0" applyNumberFormat="1" applyFont="1" applyFill="1" applyBorder="1" applyAlignment="1">
      <alignment horizontal="center" vertical="top"/>
    </xf>
    <xf numFmtId="0" fontId="4" fillId="8" borderId="23" xfId="0" applyFont="1" applyFill="1" applyBorder="1" applyAlignment="1">
      <alignment horizontal="center" vertical="top" wrapText="1"/>
    </xf>
    <xf numFmtId="1" fontId="4" fillId="8" borderId="24" xfId="0" applyNumberFormat="1" applyFont="1" applyFill="1" applyBorder="1" applyAlignment="1">
      <alignment horizontal="center" vertical="top" wrapText="1"/>
    </xf>
    <xf numFmtId="0" fontId="4" fillId="0" borderId="76" xfId="0" applyFont="1" applyFill="1" applyBorder="1" applyAlignment="1">
      <alignment vertical="center" wrapText="1"/>
    </xf>
    <xf numFmtId="0" fontId="4" fillId="0" borderId="14"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top" wrapText="1"/>
    </xf>
    <xf numFmtId="164" fontId="4" fillId="0" borderId="0" xfId="0" applyNumberFormat="1" applyFont="1" applyFill="1" applyBorder="1" applyAlignment="1">
      <alignment horizontal="center" vertical="top"/>
    </xf>
    <xf numFmtId="0" fontId="11" fillId="10" borderId="50" xfId="0" applyFont="1" applyFill="1" applyBorder="1" applyAlignment="1">
      <alignment vertical="center" wrapText="1"/>
    </xf>
    <xf numFmtId="0" fontId="10" fillId="10" borderId="51" xfId="0" applyFont="1" applyFill="1" applyBorder="1" applyAlignment="1">
      <alignment horizontal="left" vertical="center" wrapText="1"/>
    </xf>
    <xf numFmtId="0" fontId="10" fillId="0" borderId="18" xfId="0" applyFont="1" applyBorder="1" applyAlignment="1">
      <alignment vertical="top" wrapText="1"/>
    </xf>
    <xf numFmtId="0" fontId="10" fillId="0" borderId="51" xfId="0" applyFont="1" applyFill="1" applyBorder="1" applyAlignment="1">
      <alignment horizontal="left" vertical="center" wrapText="1"/>
    </xf>
    <xf numFmtId="0" fontId="10" fillId="10" borderId="51" xfId="0" applyFont="1" applyFill="1" applyBorder="1" applyAlignment="1">
      <alignment vertical="center" wrapText="1"/>
    </xf>
    <xf numFmtId="164" fontId="3" fillId="0" borderId="19" xfId="0" applyNumberFormat="1" applyFont="1" applyFill="1" applyBorder="1" applyAlignment="1">
      <alignment horizontal="center" vertical="top"/>
    </xf>
    <xf numFmtId="0" fontId="10" fillId="0" borderId="55" xfId="0" applyFont="1" applyBorder="1" applyAlignment="1">
      <alignment vertical="center" wrapText="1"/>
    </xf>
    <xf numFmtId="0" fontId="10" fillId="0" borderId="42" xfId="0" applyFont="1" applyFill="1" applyBorder="1" applyAlignment="1">
      <alignment vertical="top" wrapText="1"/>
    </xf>
    <xf numFmtId="49" fontId="3" fillId="7" borderId="66" xfId="0" applyNumberFormat="1" applyFont="1" applyFill="1" applyBorder="1" applyAlignment="1">
      <alignment horizontal="center" vertical="top"/>
    </xf>
    <xf numFmtId="49" fontId="3" fillId="7" borderId="44"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164" fontId="5" fillId="7" borderId="23" xfId="0" applyNumberFormat="1" applyFont="1" applyFill="1" applyBorder="1" applyAlignment="1">
      <alignment horizontal="center" vertical="top"/>
    </xf>
    <xf numFmtId="0" fontId="4" fillId="7" borderId="23" xfId="0" applyFont="1" applyFill="1" applyBorder="1" applyAlignment="1">
      <alignment vertical="top"/>
    </xf>
    <xf numFmtId="0" fontId="4" fillId="7" borderId="23" xfId="0" applyFont="1" applyFill="1" applyBorder="1" applyAlignment="1">
      <alignment vertical="top" wrapText="1"/>
    </xf>
    <xf numFmtId="1" fontId="4" fillId="7" borderId="24" xfId="0" applyNumberFormat="1" applyFont="1" applyFill="1" applyBorder="1" applyAlignment="1">
      <alignment vertical="top" wrapText="1"/>
    </xf>
    <xf numFmtId="49" fontId="3" fillId="13" borderId="3" xfId="0" applyNumberFormat="1" applyFont="1" applyFill="1" applyBorder="1" applyAlignment="1">
      <alignment horizontal="center" vertical="top"/>
    </xf>
    <xf numFmtId="164" fontId="5" fillId="13" borderId="21" xfId="0" applyNumberFormat="1" applyFont="1" applyFill="1" applyBorder="1" applyAlignment="1">
      <alignment horizontal="center" vertical="top"/>
    </xf>
    <xf numFmtId="164" fontId="5" fillId="13" borderId="12" xfId="0" applyNumberFormat="1" applyFont="1" applyFill="1" applyBorder="1" applyAlignment="1">
      <alignment horizontal="center" vertical="top"/>
    </xf>
    <xf numFmtId="49" fontId="2" fillId="0" borderId="0" xfId="0" applyNumberFormat="1" applyFont="1" applyFill="1" applyBorder="1" applyAlignment="1">
      <alignment horizontal="right" vertical="top"/>
    </xf>
    <xf numFmtId="1" fontId="4" fillId="0" borderId="0" xfId="0" applyNumberFormat="1" applyFont="1" applyFill="1" applyBorder="1" applyAlignment="1">
      <alignment horizontal="center" vertical="top" wrapText="1"/>
    </xf>
    <xf numFmtId="0" fontId="4" fillId="0" borderId="0" xfId="0" applyFont="1" applyFill="1" applyBorder="1" applyAlignment="1">
      <alignment vertical="top" wrapText="1"/>
    </xf>
    <xf numFmtId="1" fontId="4" fillId="0" borderId="0" xfId="0" applyNumberFormat="1" applyFont="1" applyFill="1" applyBorder="1" applyAlignment="1">
      <alignment vertical="top" wrapText="1"/>
    </xf>
    <xf numFmtId="0" fontId="4" fillId="10" borderId="68" xfId="0" applyFont="1" applyFill="1" applyBorder="1" applyAlignment="1">
      <alignment horizontal="left" vertical="top" wrapText="1"/>
    </xf>
    <xf numFmtId="0" fontId="6" fillId="0" borderId="36" xfId="0" applyFont="1" applyFill="1" applyBorder="1" applyAlignment="1">
      <alignment horizontal="center" vertical="top" wrapText="1"/>
    </xf>
    <xf numFmtId="164" fontId="6" fillId="0" borderId="52" xfId="0" applyNumberFormat="1" applyFont="1" applyFill="1" applyBorder="1" applyAlignment="1">
      <alignment horizontal="center" vertical="center"/>
    </xf>
    <xf numFmtId="164" fontId="6" fillId="0" borderId="26" xfId="0" applyNumberFormat="1" applyFont="1" applyFill="1" applyBorder="1" applyAlignment="1">
      <alignment horizontal="center" vertical="top"/>
    </xf>
    <xf numFmtId="0" fontId="4" fillId="0" borderId="50" xfId="0" applyFont="1" applyFill="1" applyBorder="1" applyAlignment="1">
      <alignment horizontal="center" vertical="top"/>
    </xf>
    <xf numFmtId="164" fontId="4" fillId="0" borderId="34" xfId="0" applyNumberFormat="1" applyFont="1" applyFill="1" applyBorder="1" applyAlignment="1">
      <alignment vertical="top"/>
    </xf>
    <xf numFmtId="164" fontId="4" fillId="0" borderId="26" xfId="0" applyNumberFormat="1" applyFont="1" applyFill="1" applyBorder="1" applyAlignment="1">
      <alignment vertical="top"/>
    </xf>
    <xf numFmtId="164" fontId="4" fillId="10" borderId="27" xfId="0" applyNumberFormat="1" applyFont="1" applyFill="1" applyBorder="1" applyAlignment="1">
      <alignment vertical="top"/>
    </xf>
    <xf numFmtId="164" fontId="4" fillId="10" borderId="50" xfId="0" applyNumberFormat="1" applyFont="1" applyFill="1" applyBorder="1" applyAlignment="1">
      <alignment vertical="top" wrapText="1"/>
    </xf>
    <xf numFmtId="164" fontId="4" fillId="10" borderId="66" xfId="0" applyNumberFormat="1" applyFont="1" applyFill="1" applyBorder="1" applyAlignment="1">
      <alignment vertical="top" wrapText="1"/>
    </xf>
    <xf numFmtId="164" fontId="4" fillId="10" borderId="20" xfId="0" applyNumberFormat="1" applyFont="1" applyFill="1" applyBorder="1" applyAlignment="1">
      <alignment vertical="top"/>
    </xf>
    <xf numFmtId="164" fontId="4" fillId="10" borderId="18" xfId="0" applyNumberFormat="1" applyFont="1" applyFill="1" applyBorder="1" applyAlignment="1">
      <alignment vertical="top" wrapText="1"/>
    </xf>
    <xf numFmtId="164" fontId="4" fillId="10" borderId="59" xfId="0" applyNumberFormat="1" applyFont="1" applyFill="1" applyBorder="1" applyAlignment="1">
      <alignment vertical="top" wrapText="1"/>
    </xf>
    <xf numFmtId="0" fontId="4" fillId="0" borderId="9" xfId="0" applyFont="1" applyFill="1" applyBorder="1" applyAlignment="1">
      <alignment horizontal="center" vertical="center" wrapText="1"/>
    </xf>
    <xf numFmtId="1" fontId="4" fillId="0" borderId="80" xfId="0" applyNumberFormat="1"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19" xfId="0" applyFont="1" applyFill="1" applyBorder="1" applyAlignment="1">
      <alignment horizontal="center" vertical="top" wrapText="1"/>
    </xf>
    <xf numFmtId="164" fontId="4" fillId="0" borderId="39" xfId="0" applyNumberFormat="1" applyFont="1" applyFill="1" applyBorder="1" applyAlignment="1">
      <alignment vertical="top"/>
    </xf>
    <xf numFmtId="164" fontId="4" fillId="0" borderId="30" xfId="0" applyNumberFormat="1" applyFont="1" applyFill="1" applyBorder="1" applyAlignment="1">
      <alignment vertical="top"/>
    </xf>
    <xf numFmtId="164" fontId="4" fillId="10" borderId="31" xfId="0" applyNumberFormat="1" applyFont="1" applyFill="1" applyBorder="1" applyAlignment="1">
      <alignment vertical="top"/>
    </xf>
    <xf numFmtId="164" fontId="4" fillId="10" borderId="42" xfId="0" applyNumberFormat="1" applyFont="1" applyFill="1" applyBorder="1" applyAlignment="1">
      <alignment vertical="top" wrapText="1"/>
    </xf>
    <xf numFmtId="164" fontId="4" fillId="10" borderId="44" xfId="0" applyNumberFormat="1" applyFont="1" applyFill="1" applyBorder="1" applyAlignment="1">
      <alignment vertical="top" wrapText="1"/>
    </xf>
    <xf numFmtId="1" fontId="4" fillId="0" borderId="74" xfId="0" applyNumberFormat="1" applyFont="1" applyFill="1" applyBorder="1" applyAlignment="1">
      <alignment horizontal="center" vertical="top" wrapText="1"/>
    </xf>
    <xf numFmtId="164" fontId="3" fillId="9" borderId="33" xfId="0" applyNumberFormat="1" applyFont="1" applyFill="1" applyBorder="1" applyAlignment="1">
      <alignment horizontal="right" vertical="center"/>
    </xf>
    <xf numFmtId="164" fontId="3" fillId="9" borderId="24" xfId="0" applyNumberFormat="1" applyFont="1" applyFill="1" applyBorder="1" applyAlignment="1">
      <alignment horizontal="right" vertical="center"/>
    </xf>
    <xf numFmtId="0" fontId="4" fillId="0" borderId="18" xfId="0" applyFont="1" applyFill="1" applyBorder="1" applyAlignment="1">
      <alignment horizontal="center" vertical="center" wrapText="1"/>
    </xf>
    <xf numFmtId="164" fontId="4" fillId="0" borderId="28" xfId="0" applyNumberFormat="1" applyFont="1" applyFill="1" applyBorder="1" applyAlignment="1">
      <alignment horizontal="right" vertical="center"/>
    </xf>
    <xf numFmtId="164" fontId="4" fillId="0" borderId="0" xfId="0" applyNumberFormat="1" applyFont="1" applyFill="1" applyBorder="1" applyAlignment="1">
      <alignment horizontal="right" vertical="center"/>
    </xf>
    <xf numFmtId="164" fontId="4" fillId="0" borderId="7" xfId="0" applyNumberFormat="1" applyFont="1" applyFill="1" applyBorder="1" applyAlignment="1">
      <alignment horizontal="right" vertical="center"/>
    </xf>
    <xf numFmtId="164" fontId="4" fillId="0" borderId="18" xfId="0" applyNumberFormat="1" applyFont="1" applyFill="1" applyBorder="1" applyAlignment="1">
      <alignment horizontal="right" vertical="center" wrapText="1"/>
    </xf>
    <xf numFmtId="164" fontId="4" fillId="0" borderId="47" xfId="0" applyNumberFormat="1" applyFont="1" applyFill="1" applyBorder="1" applyAlignment="1">
      <alignment horizontal="right" vertical="center"/>
    </xf>
    <xf numFmtId="0" fontId="4" fillId="0" borderId="78" xfId="0" applyFont="1" applyFill="1" applyBorder="1" applyAlignment="1">
      <alignment vertical="center" wrapText="1"/>
    </xf>
    <xf numFmtId="1" fontId="4" fillId="0" borderId="11" xfId="0" applyNumberFormat="1" applyFont="1" applyFill="1" applyBorder="1" applyAlignment="1">
      <alignment horizontal="center" vertical="center" wrapText="1"/>
    </xf>
    <xf numFmtId="0" fontId="4" fillId="0" borderId="42" xfId="0" applyFont="1" applyFill="1" applyBorder="1" applyAlignment="1">
      <alignment horizontal="center" vertical="center" wrapText="1"/>
    </xf>
    <xf numFmtId="164" fontId="4" fillId="0" borderId="42" xfId="0" applyNumberFormat="1" applyFont="1" applyFill="1" applyBorder="1" applyAlignment="1">
      <alignment horizontal="right" vertical="center" wrapText="1"/>
    </xf>
    <xf numFmtId="0" fontId="3" fillId="9" borderId="32" xfId="0" applyFont="1" applyFill="1" applyBorder="1" applyAlignment="1">
      <alignment horizontal="center" vertical="center"/>
    </xf>
    <xf numFmtId="164" fontId="3" fillId="9" borderId="4" xfId="0" applyNumberFormat="1" applyFont="1" applyFill="1" applyBorder="1" applyAlignment="1">
      <alignment horizontal="right" vertical="center"/>
    </xf>
    <xf numFmtId="164" fontId="3" fillId="9" borderId="22" xfId="0" applyNumberFormat="1" applyFont="1" applyFill="1" applyBorder="1" applyAlignment="1">
      <alignment horizontal="right" vertical="center"/>
    </xf>
    <xf numFmtId="164" fontId="3" fillId="9" borderId="49" xfId="0" applyNumberFormat="1" applyFont="1" applyFill="1" applyBorder="1" applyAlignment="1">
      <alignment horizontal="right" vertical="center"/>
    </xf>
    <xf numFmtId="164" fontId="3" fillId="8" borderId="39" xfId="0" applyNumberFormat="1" applyFont="1" applyFill="1" applyBorder="1" applyAlignment="1">
      <alignment horizontal="right" vertical="center"/>
    </xf>
    <xf numFmtId="164" fontId="3" fillId="8" borderId="30" xfId="0" applyNumberFormat="1" applyFont="1" applyFill="1" applyBorder="1" applyAlignment="1">
      <alignment horizontal="right" vertical="center"/>
    </xf>
    <xf numFmtId="164" fontId="3" fillId="8" borderId="31" xfId="0" applyNumberFormat="1" applyFont="1" applyFill="1" applyBorder="1" applyAlignment="1">
      <alignment horizontal="right" vertical="center"/>
    </xf>
    <xf numFmtId="0" fontId="4" fillId="0" borderId="49" xfId="0" applyFont="1" applyFill="1" applyBorder="1" applyAlignment="1">
      <alignment horizontal="center" vertical="center"/>
    </xf>
    <xf numFmtId="164" fontId="4" fillId="0" borderId="65" xfId="0" applyNumberFormat="1" applyFont="1" applyFill="1" applyBorder="1" applyAlignment="1">
      <alignment horizontal="center" vertical="center"/>
    </xf>
    <xf numFmtId="164" fontId="4" fillId="0" borderId="26" xfId="0" applyNumberFormat="1" applyFont="1" applyFill="1" applyBorder="1" applyAlignment="1">
      <alignment horizontal="center" vertical="center"/>
    </xf>
    <xf numFmtId="164" fontId="3" fillId="0" borderId="26" xfId="0" applyNumberFormat="1" applyFont="1" applyFill="1" applyBorder="1" applyAlignment="1">
      <alignment horizontal="center" vertical="center"/>
    </xf>
    <xf numFmtId="164" fontId="4" fillId="0" borderId="35" xfId="0" applyNumberFormat="1" applyFont="1" applyFill="1" applyBorder="1" applyAlignment="1">
      <alignment horizontal="center" vertical="center"/>
    </xf>
    <xf numFmtId="164" fontId="4" fillId="10" borderId="50" xfId="0" applyNumberFormat="1" applyFont="1" applyFill="1" applyBorder="1" applyAlignment="1">
      <alignment horizontal="center" vertical="center"/>
    </xf>
    <xf numFmtId="164" fontId="4" fillId="0" borderId="66" xfId="0" applyNumberFormat="1" applyFont="1" applyFill="1" applyBorder="1" applyAlignment="1">
      <alignment horizontal="center" vertical="center"/>
    </xf>
    <xf numFmtId="0" fontId="3" fillId="9" borderId="49" xfId="0" applyFont="1" applyFill="1" applyBorder="1" applyAlignment="1">
      <alignment horizontal="center" vertical="top"/>
    </xf>
    <xf numFmtId="164" fontId="3" fillId="9" borderId="33" xfId="0" applyNumberFormat="1" applyFont="1" applyFill="1" applyBorder="1" applyAlignment="1">
      <alignment horizontal="center" vertical="top"/>
    </xf>
    <xf numFmtId="164" fontId="3" fillId="9" borderId="4" xfId="0" applyNumberFormat="1" applyFont="1" applyFill="1" applyBorder="1" applyAlignment="1">
      <alignment horizontal="center" vertical="top"/>
    </xf>
    <xf numFmtId="164" fontId="3" fillId="9" borderId="22" xfId="0" applyNumberFormat="1" applyFont="1" applyFill="1" applyBorder="1" applyAlignment="1">
      <alignment horizontal="center" vertical="top"/>
    </xf>
    <xf numFmtId="164" fontId="3" fillId="9" borderId="49" xfId="0" applyNumberFormat="1" applyFont="1" applyFill="1" applyBorder="1" applyAlignment="1">
      <alignment horizontal="center" vertical="top"/>
    </xf>
    <xf numFmtId="164" fontId="3" fillId="9" borderId="32" xfId="0" applyNumberFormat="1" applyFont="1" applyFill="1" applyBorder="1" applyAlignment="1">
      <alignment horizontal="center" vertical="top"/>
    </xf>
    <xf numFmtId="164" fontId="3" fillId="0" borderId="26" xfId="0" applyNumberFormat="1" applyFont="1" applyFill="1" applyBorder="1" applyAlignment="1">
      <alignment vertical="top"/>
    </xf>
    <xf numFmtId="164" fontId="4" fillId="0" borderId="50" xfId="0" applyNumberFormat="1" applyFont="1" applyFill="1" applyBorder="1" applyAlignment="1">
      <alignment vertical="top"/>
    </xf>
    <xf numFmtId="164" fontId="4" fillId="0" borderId="66" xfId="0" applyNumberFormat="1" applyFont="1" applyFill="1" applyBorder="1" applyAlignment="1">
      <alignment vertical="top"/>
    </xf>
    <xf numFmtId="0" fontId="4" fillId="0" borderId="73" xfId="0" applyFont="1" applyFill="1" applyBorder="1" applyAlignment="1">
      <alignment horizontal="left" vertical="top" wrapText="1"/>
    </xf>
    <xf numFmtId="164" fontId="4" fillId="0" borderId="9" xfId="0" applyNumberFormat="1" applyFont="1" applyFill="1" applyBorder="1" applyAlignment="1">
      <alignment horizontal="center" vertical="center" wrapText="1"/>
    </xf>
    <xf numFmtId="164" fontId="4" fillId="0" borderId="80" xfId="0" applyNumberFormat="1" applyFont="1" applyFill="1" applyBorder="1" applyAlignment="1">
      <alignment horizontal="center" vertical="center" wrapText="1"/>
    </xf>
    <xf numFmtId="0" fontId="4" fillId="0" borderId="59" xfId="0" applyFont="1" applyFill="1" applyBorder="1" applyAlignment="1">
      <alignment horizontal="left" vertical="top" wrapText="1"/>
    </xf>
    <xf numFmtId="164" fontId="4" fillId="0" borderId="19" xfId="0" applyNumberFormat="1" applyFont="1" applyFill="1" applyBorder="1" applyAlignment="1">
      <alignment horizontal="center" vertical="center" wrapText="1"/>
    </xf>
    <xf numFmtId="164" fontId="4" fillId="0" borderId="47" xfId="0" applyNumberFormat="1" applyFont="1" applyFill="1" applyBorder="1" applyAlignment="1">
      <alignment horizontal="center" vertical="center" wrapText="1"/>
    </xf>
    <xf numFmtId="1" fontId="4" fillId="0" borderId="47" xfId="0" applyNumberFormat="1" applyFont="1" applyFill="1" applyBorder="1" applyAlignment="1">
      <alignment horizontal="center" vertical="center" wrapText="1"/>
    </xf>
    <xf numFmtId="0" fontId="4" fillId="0" borderId="71" xfId="0" applyFont="1" applyFill="1" applyBorder="1" applyAlignment="1">
      <alignment horizontal="left" vertical="center" wrapText="1"/>
    </xf>
    <xf numFmtId="0" fontId="4" fillId="11" borderId="71" xfId="0" applyFont="1" applyFill="1" applyBorder="1" applyAlignment="1">
      <alignment horizontal="left" vertical="top" wrapText="1"/>
    </xf>
    <xf numFmtId="49" fontId="4" fillId="0" borderId="19" xfId="0" applyNumberFormat="1" applyFont="1" applyFill="1" applyBorder="1" applyAlignment="1">
      <alignment horizontal="center" vertical="center" wrapText="1"/>
    </xf>
    <xf numFmtId="0" fontId="4" fillId="0" borderId="10" xfId="0" applyFont="1" applyFill="1" applyBorder="1" applyAlignment="1">
      <alignment horizontal="left" vertical="top" wrapText="1"/>
    </xf>
    <xf numFmtId="1"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4" fillId="0" borderId="71" xfId="0" applyFont="1" applyFill="1" applyBorder="1" applyAlignment="1">
      <alignment horizontal="left" vertical="top" wrapText="1"/>
    </xf>
    <xf numFmtId="1" fontId="4" fillId="0" borderId="36"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1" fontId="4" fillId="0" borderId="74" xfId="0" applyNumberFormat="1" applyFont="1" applyFill="1" applyBorder="1" applyAlignment="1">
      <alignment horizontal="center" vertical="center" wrapText="1"/>
    </xf>
    <xf numFmtId="1" fontId="4" fillId="0" borderId="57" xfId="0" applyNumberFormat="1" applyFont="1" applyFill="1" applyBorder="1" applyAlignment="1">
      <alignment horizontal="center" vertical="center" wrapText="1"/>
    </xf>
    <xf numFmtId="1" fontId="4" fillId="0" borderId="56" xfId="0" applyNumberFormat="1" applyFont="1" applyFill="1" applyBorder="1" applyAlignment="1">
      <alignment horizontal="center" vertical="center" wrapText="1"/>
    </xf>
    <xf numFmtId="1" fontId="4" fillId="0" borderId="57" xfId="0" applyNumberFormat="1" applyFont="1" applyFill="1" applyBorder="1" applyAlignment="1">
      <alignment horizontal="center" vertical="top" wrapText="1"/>
    </xf>
    <xf numFmtId="0" fontId="4" fillId="0" borderId="57" xfId="0" applyNumberFormat="1" applyFont="1" applyFill="1" applyBorder="1" applyAlignment="1">
      <alignment horizontal="center" vertical="top" wrapText="1"/>
    </xf>
    <xf numFmtId="1" fontId="4" fillId="0" borderId="56" xfId="0" applyNumberFormat="1" applyFont="1" applyFill="1" applyBorder="1" applyAlignment="1">
      <alignment horizontal="center" vertical="top" wrapText="1"/>
    </xf>
    <xf numFmtId="164" fontId="3" fillId="9" borderId="23" xfId="0" applyNumberFormat="1" applyFont="1" applyFill="1" applyBorder="1" applyAlignment="1">
      <alignment horizontal="right" vertical="center"/>
    </xf>
    <xf numFmtId="164" fontId="3" fillId="8" borderId="3" xfId="0" applyNumberFormat="1" applyFont="1" applyFill="1" applyBorder="1" applyAlignment="1">
      <alignment horizontal="right" vertical="center"/>
    </xf>
    <xf numFmtId="164" fontId="4" fillId="0" borderId="26" xfId="0" applyNumberFormat="1" applyFont="1" applyFill="1" applyBorder="1" applyAlignment="1">
      <alignment horizontal="center" vertical="top"/>
    </xf>
    <xf numFmtId="164" fontId="3" fillId="0" borderId="26" xfId="0" applyNumberFormat="1" applyFont="1" applyFill="1" applyBorder="1" applyAlignment="1">
      <alignment horizontal="center" vertical="top" wrapText="1"/>
    </xf>
    <xf numFmtId="164" fontId="4" fillId="0" borderId="27" xfId="0" applyNumberFormat="1" applyFont="1" applyFill="1" applyBorder="1" applyAlignment="1">
      <alignment horizontal="center" vertical="top"/>
    </xf>
    <xf numFmtId="164" fontId="4" fillId="10" borderId="50" xfId="0" applyNumberFormat="1" applyFont="1" applyFill="1" applyBorder="1" applyAlignment="1">
      <alignment vertical="top"/>
    </xf>
    <xf numFmtId="0" fontId="4" fillId="0" borderId="68" xfId="0" applyFont="1" applyFill="1" applyBorder="1" applyAlignment="1">
      <alignment horizontal="left" vertical="center" wrapText="1"/>
    </xf>
    <xf numFmtId="1" fontId="4" fillId="0" borderId="64" xfId="0" applyNumberFormat="1" applyFont="1" applyFill="1" applyBorder="1" applyAlignment="1">
      <alignment horizontal="center" vertical="center" wrapText="1"/>
    </xf>
    <xf numFmtId="0" fontId="4" fillId="0" borderId="71" xfId="0" applyFont="1" applyFill="1" applyBorder="1" applyAlignment="1">
      <alignment vertical="top" wrapText="1"/>
    </xf>
    <xf numFmtId="1" fontId="4" fillId="0" borderId="36" xfId="0" applyNumberFormat="1" applyFont="1" applyFill="1" applyBorder="1" applyAlignment="1">
      <alignment horizontal="center" vertical="top" wrapText="1"/>
    </xf>
    <xf numFmtId="0" fontId="4" fillId="0" borderId="36" xfId="0" applyNumberFormat="1" applyFont="1" applyFill="1" applyBorder="1" applyAlignment="1">
      <alignment horizontal="center" vertical="top" wrapText="1"/>
    </xf>
    <xf numFmtId="0" fontId="4" fillId="10" borderId="61" xfId="0" applyFont="1" applyFill="1" applyBorder="1" applyAlignment="1">
      <alignment horizontal="left" vertical="center" wrapText="1"/>
    </xf>
    <xf numFmtId="49" fontId="4" fillId="0" borderId="57" xfId="0" applyNumberFormat="1" applyFont="1" applyFill="1" applyBorder="1" applyAlignment="1">
      <alignment horizontal="center" vertical="center" wrapText="1"/>
    </xf>
    <xf numFmtId="0" fontId="4" fillId="10" borderId="6" xfId="0" applyFont="1" applyFill="1" applyBorder="1" applyAlignment="1">
      <alignment horizontal="left" vertical="center" wrapText="1"/>
    </xf>
    <xf numFmtId="0" fontId="4" fillId="0" borderId="75" xfId="0" applyFont="1" applyFill="1" applyBorder="1" applyAlignment="1">
      <alignment horizontal="center" vertical="top"/>
    </xf>
    <xf numFmtId="164" fontId="4" fillId="0" borderId="6" xfId="0" applyNumberFormat="1" applyFont="1" applyFill="1" applyBorder="1" applyAlignment="1">
      <alignment horizontal="center" vertical="top"/>
    </xf>
    <xf numFmtId="164" fontId="3" fillId="0" borderId="28" xfId="0" applyNumberFormat="1" applyFont="1" applyFill="1" applyBorder="1" applyAlignment="1">
      <alignment horizontal="center" vertical="top"/>
    </xf>
    <xf numFmtId="0" fontId="4" fillId="0" borderId="55" xfId="0" applyFont="1" applyFill="1" applyBorder="1" applyAlignment="1">
      <alignment horizontal="center" vertical="top"/>
    </xf>
    <xf numFmtId="164" fontId="4" fillId="0" borderId="37" xfId="0" applyNumberFormat="1" applyFont="1" applyFill="1" applyBorder="1" applyAlignment="1">
      <alignment horizontal="center" vertical="top"/>
    </xf>
    <xf numFmtId="164" fontId="4" fillId="0" borderId="36" xfId="0" applyNumberFormat="1" applyFont="1" applyFill="1" applyBorder="1" applyAlignment="1">
      <alignment horizontal="center" vertical="top"/>
    </xf>
    <xf numFmtId="164" fontId="4" fillId="0" borderId="38" xfId="0" applyNumberFormat="1" applyFont="1" applyFill="1" applyBorder="1" applyAlignment="1">
      <alignment horizontal="center" vertical="top"/>
    </xf>
    <xf numFmtId="164" fontId="4" fillId="0" borderId="55" xfId="0" applyNumberFormat="1" applyFont="1" applyFill="1" applyBorder="1" applyAlignment="1">
      <alignment horizontal="center" vertical="top"/>
    </xf>
    <xf numFmtId="0" fontId="4" fillId="10" borderId="78" xfId="0" applyFont="1" applyFill="1" applyBorder="1" applyAlignment="1">
      <alignment vertical="top" wrapText="1"/>
    </xf>
    <xf numFmtId="49" fontId="4" fillId="0" borderId="14" xfId="0" applyNumberFormat="1" applyFont="1" applyFill="1" applyBorder="1" applyAlignment="1">
      <alignment horizontal="center" vertical="center" wrapText="1"/>
    </xf>
    <xf numFmtId="1" fontId="4" fillId="0" borderId="16" xfId="0" applyNumberFormat="1" applyFont="1" applyFill="1" applyBorder="1" applyAlignment="1">
      <alignment horizontal="center" vertical="center" wrapText="1"/>
    </xf>
    <xf numFmtId="0" fontId="4" fillId="0" borderId="8" xfId="0" applyFont="1" applyFill="1" applyBorder="1" applyAlignment="1">
      <alignment horizontal="center" vertical="top"/>
    </xf>
    <xf numFmtId="0" fontId="4" fillId="0" borderId="78" xfId="0" applyFont="1" applyFill="1" applyBorder="1" applyAlignment="1">
      <alignment vertical="top" wrapText="1"/>
    </xf>
    <xf numFmtId="49" fontId="4" fillId="0" borderId="9" xfId="0" applyNumberFormat="1" applyFont="1" applyFill="1" applyBorder="1" applyAlignment="1">
      <alignment horizontal="center" vertical="top" wrapText="1"/>
    </xf>
    <xf numFmtId="0" fontId="10" fillId="0" borderId="75" xfId="0" applyFont="1" applyFill="1" applyBorder="1" applyAlignment="1">
      <alignment horizontal="center" vertical="top"/>
    </xf>
    <xf numFmtId="164" fontId="11" fillId="0" borderId="28" xfId="0" applyNumberFormat="1" applyFont="1" applyFill="1" applyBorder="1" applyAlignment="1">
      <alignment horizontal="center" vertical="top"/>
    </xf>
    <xf numFmtId="164" fontId="11" fillId="9" borderId="34" xfId="0" applyNumberFormat="1" applyFont="1" applyFill="1" applyBorder="1" applyAlignment="1">
      <alignment horizontal="center" vertical="top"/>
    </xf>
    <xf numFmtId="164" fontId="11" fillId="9" borderId="26" xfId="0" applyNumberFormat="1" applyFont="1" applyFill="1" applyBorder="1" applyAlignment="1">
      <alignment horizontal="center" vertical="top"/>
    </xf>
    <xf numFmtId="164" fontId="3" fillId="9" borderId="35" xfId="0" applyNumberFormat="1" applyFont="1" applyFill="1" applyBorder="1" applyAlignment="1">
      <alignment horizontal="center" vertical="top"/>
    </xf>
    <xf numFmtId="164" fontId="3" fillId="9" borderId="50" xfId="0" applyNumberFormat="1" applyFont="1" applyFill="1" applyBorder="1" applyAlignment="1">
      <alignment horizontal="center" vertical="top"/>
    </xf>
    <xf numFmtId="164" fontId="3" fillId="9" borderId="66" xfId="0" applyNumberFormat="1" applyFont="1" applyFill="1" applyBorder="1" applyAlignment="1">
      <alignment horizontal="center" vertical="top"/>
    </xf>
    <xf numFmtId="164" fontId="3" fillId="8" borderId="3" xfId="0" applyNumberFormat="1" applyFont="1" applyFill="1" applyBorder="1" applyAlignment="1">
      <alignment horizontal="center" vertical="top"/>
    </xf>
    <xf numFmtId="164" fontId="3" fillId="8" borderId="4" xfId="0" applyNumberFormat="1" applyFont="1" applyFill="1" applyBorder="1" applyAlignment="1">
      <alignment horizontal="center" vertical="top"/>
    </xf>
    <xf numFmtId="164" fontId="3" fillId="8" borderId="60" xfId="0" applyNumberFormat="1" applyFont="1" applyFill="1" applyBorder="1" applyAlignment="1">
      <alignment horizontal="center" vertical="top"/>
    </xf>
    <xf numFmtId="164" fontId="4" fillId="0" borderId="76" xfId="0" applyNumberFormat="1" applyFont="1" applyFill="1" applyBorder="1" applyAlignment="1">
      <alignment horizontal="center" vertical="top"/>
    </xf>
    <xf numFmtId="164" fontId="4" fillId="0" borderId="17" xfId="0" applyNumberFormat="1" applyFont="1" applyFill="1" applyBorder="1" applyAlignment="1">
      <alignment horizontal="center" vertical="top"/>
    </xf>
    <xf numFmtId="0" fontId="4" fillId="0" borderId="56" xfId="0" applyNumberFormat="1" applyFont="1" applyFill="1" applyBorder="1" applyAlignment="1">
      <alignment horizontal="center" vertical="top" wrapText="1"/>
    </xf>
    <xf numFmtId="0" fontId="4" fillId="0" borderId="47" xfId="0" applyFont="1" applyFill="1" applyBorder="1" applyAlignment="1">
      <alignment horizontal="center" vertical="top"/>
    </xf>
    <xf numFmtId="0" fontId="4" fillId="9" borderId="48" xfId="0" applyFont="1" applyFill="1" applyBorder="1" applyAlignment="1">
      <alignment horizontal="center" vertical="top"/>
    </xf>
    <xf numFmtId="164" fontId="4" fillId="9" borderId="63" xfId="0" applyNumberFormat="1" applyFont="1" applyFill="1" applyBorder="1" applyAlignment="1">
      <alignment horizontal="center" vertical="top"/>
    </xf>
    <xf numFmtId="164" fontId="4" fillId="9" borderId="12" xfId="0" applyNumberFormat="1" applyFont="1" applyFill="1" applyBorder="1" applyAlignment="1">
      <alignment horizontal="center" vertical="top"/>
    </xf>
    <xf numFmtId="0" fontId="4" fillId="0" borderId="46" xfId="0" applyFont="1" applyFill="1" applyBorder="1" applyAlignment="1">
      <alignment horizontal="center" vertical="center"/>
    </xf>
    <xf numFmtId="164" fontId="4" fillId="0" borderId="52" xfId="0" applyNumberFormat="1" applyFont="1" applyFill="1" applyBorder="1" applyAlignment="1">
      <alignment horizontal="center" vertical="center"/>
    </xf>
    <xf numFmtId="164" fontId="4" fillId="0" borderId="14" xfId="0" applyNumberFormat="1" applyFont="1" applyFill="1" applyBorder="1" applyAlignment="1">
      <alignment horizontal="center" vertical="center"/>
    </xf>
    <xf numFmtId="164" fontId="3" fillId="0" borderId="17" xfId="0" applyNumberFormat="1" applyFont="1" applyFill="1" applyBorder="1" applyAlignment="1">
      <alignment horizontal="center" vertical="center"/>
    </xf>
    <xf numFmtId="164" fontId="4" fillId="0" borderId="25" xfId="0" applyNumberFormat="1" applyFont="1" applyFill="1" applyBorder="1" applyAlignment="1">
      <alignment horizontal="center" vertical="center"/>
    </xf>
    <xf numFmtId="0" fontId="3" fillId="9" borderId="48" xfId="0" applyFont="1" applyFill="1" applyBorder="1" applyAlignment="1">
      <alignment horizontal="center" vertical="top"/>
    </xf>
    <xf numFmtId="164" fontId="3" fillId="9" borderId="63" xfId="0" applyNumberFormat="1" applyFont="1" applyFill="1" applyBorder="1" applyAlignment="1">
      <alignment horizontal="center" vertical="top"/>
    </xf>
    <xf numFmtId="164" fontId="3" fillId="9" borderId="12" xfId="0" applyNumberFormat="1" applyFont="1" applyFill="1" applyBorder="1" applyAlignment="1">
      <alignment horizontal="center" vertical="top"/>
    </xf>
    <xf numFmtId="0" fontId="10" fillId="10" borderId="15" xfId="0" applyFont="1" applyFill="1" applyBorder="1" applyAlignment="1">
      <alignment vertical="center" wrapText="1"/>
    </xf>
    <xf numFmtId="0" fontId="10" fillId="10" borderId="61" xfId="0" applyFont="1" applyFill="1" applyBorder="1" applyAlignment="1">
      <alignment horizontal="left" vertical="center" wrapText="1"/>
    </xf>
    <xf numFmtId="0" fontId="10" fillId="10" borderId="61" xfId="0" applyFont="1" applyFill="1" applyBorder="1" applyAlignment="1">
      <alignment vertical="center" wrapText="1"/>
    </xf>
    <xf numFmtId="0" fontId="10" fillId="10" borderId="10" xfId="0" applyFont="1" applyFill="1" applyBorder="1" applyAlignment="1">
      <alignment vertical="center" wrapText="1"/>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0" fontId="3" fillId="9" borderId="32" xfId="0" applyFont="1" applyFill="1" applyBorder="1" applyAlignment="1">
      <alignment horizontal="center" vertical="top"/>
    </xf>
    <xf numFmtId="164" fontId="3" fillId="9" borderId="3" xfId="0" applyNumberFormat="1" applyFont="1" applyFill="1" applyBorder="1" applyAlignment="1">
      <alignment horizontal="center" vertical="top"/>
    </xf>
    <xf numFmtId="164" fontId="3" fillId="9" borderId="60" xfId="0" applyNumberFormat="1" applyFont="1" applyFill="1" applyBorder="1" applyAlignment="1">
      <alignment horizontal="center" vertical="top"/>
    </xf>
    <xf numFmtId="164" fontId="3" fillId="9" borderId="24" xfId="0" applyNumberFormat="1" applyFont="1" applyFill="1" applyBorder="1" applyAlignment="1">
      <alignment horizontal="center" vertical="top"/>
    </xf>
    <xf numFmtId="164" fontId="3" fillId="8" borderId="42" xfId="0" applyNumberFormat="1" applyFont="1" applyFill="1" applyBorder="1" applyAlignment="1">
      <alignment horizontal="center" vertical="top"/>
    </xf>
    <xf numFmtId="164" fontId="3" fillId="8" borderId="41" xfId="0" applyNumberFormat="1" applyFont="1" applyFill="1" applyBorder="1" applyAlignment="1">
      <alignment horizontal="center" vertical="top"/>
    </xf>
    <xf numFmtId="164" fontId="3" fillId="8" borderId="43" xfId="0" applyNumberFormat="1" applyFont="1" applyFill="1" applyBorder="1" applyAlignment="1">
      <alignment horizontal="center" vertical="top"/>
    </xf>
    <xf numFmtId="164" fontId="3" fillId="8" borderId="49" xfId="0" applyNumberFormat="1" applyFont="1" applyFill="1" applyBorder="1" applyAlignment="1">
      <alignment horizontal="center" vertical="top"/>
    </xf>
    <xf numFmtId="164" fontId="3" fillId="7" borderId="49" xfId="0" applyNumberFormat="1" applyFont="1" applyFill="1" applyBorder="1" applyAlignment="1">
      <alignment horizontal="center" vertical="top"/>
    </xf>
    <xf numFmtId="164" fontId="3" fillId="7" borderId="33" xfId="0" applyNumberFormat="1" applyFont="1" applyFill="1" applyBorder="1" applyAlignment="1">
      <alignment horizontal="center" vertical="top"/>
    </xf>
    <xf numFmtId="164" fontId="3" fillId="13" borderId="12" xfId="0" applyNumberFormat="1" applyFont="1" applyFill="1" applyBorder="1" applyAlignment="1">
      <alignment horizontal="center" vertical="top"/>
    </xf>
    <xf numFmtId="164" fontId="3" fillId="13" borderId="29" xfId="0" applyNumberFormat="1" applyFont="1" applyFill="1" applyBorder="1" applyAlignment="1">
      <alignment horizontal="center" vertical="top"/>
    </xf>
    <xf numFmtId="0" fontId="10" fillId="0" borderId="0" xfId="0" applyFont="1" applyFill="1" applyBorder="1" applyAlignment="1">
      <alignment vertical="top" wrapText="1"/>
    </xf>
    <xf numFmtId="0" fontId="51" fillId="0" borderId="0" xfId="0" applyFont="1" applyBorder="1" applyAlignment="1">
      <alignment vertical="top"/>
    </xf>
    <xf numFmtId="2" fontId="4" fillId="0" borderId="0" xfId="0" applyNumberFormat="1" applyFont="1" applyBorder="1" applyAlignment="1">
      <alignment vertical="top"/>
    </xf>
    <xf numFmtId="0" fontId="76" fillId="0" borderId="0" xfId="0" applyFont="1" applyBorder="1" applyAlignment="1">
      <alignment vertical="top"/>
    </xf>
    <xf numFmtId="0" fontId="10" fillId="0" borderId="0" xfId="0" applyFont="1" applyAlignment="1">
      <alignment vertical="top" wrapText="1"/>
    </xf>
    <xf numFmtId="0" fontId="4" fillId="0" borderId="0" xfId="0" applyFont="1" applyAlignment="1">
      <alignment vertical="top" wrapText="1"/>
    </xf>
    <xf numFmtId="1" fontId="4" fillId="0" borderId="0" xfId="0" applyNumberFormat="1" applyFont="1" applyAlignment="1">
      <alignment vertical="top" wrapText="1"/>
    </xf>
    <xf numFmtId="0" fontId="46" fillId="0" borderId="0" xfId="0" applyNumberFormat="1" applyFont="1" applyAlignment="1">
      <alignment vertical="top"/>
    </xf>
    <xf numFmtId="0" fontId="46" fillId="0" borderId="0" xfId="0" applyFont="1" applyAlignment="1">
      <alignment horizontal="center" vertical="top"/>
    </xf>
    <xf numFmtId="164" fontId="5" fillId="14" borderId="53" xfId="0" applyNumberFormat="1" applyFont="1" applyFill="1" applyBorder="1" applyAlignment="1">
      <alignment horizontal="center" vertical="center"/>
    </xf>
    <xf numFmtId="0" fontId="19" fillId="0" borderId="5" xfId="0" applyFont="1" applyFill="1" applyBorder="1" applyAlignment="1">
      <alignment horizontal="center" vertical="top"/>
    </xf>
    <xf numFmtId="164" fontId="6" fillId="0" borderId="17" xfId="0" applyNumberFormat="1" applyFont="1" applyBorder="1" applyAlignment="1">
      <alignment horizontal="center" vertical="top"/>
    </xf>
    <xf numFmtId="164" fontId="6" fillId="0" borderId="25" xfId="0" applyNumberFormat="1" applyFont="1" applyBorder="1" applyAlignment="1">
      <alignment horizontal="center" vertical="top"/>
    </xf>
    <xf numFmtId="164" fontId="6" fillId="4" borderId="5" xfId="0" applyNumberFormat="1" applyFont="1" applyFill="1" applyBorder="1" applyAlignment="1">
      <alignment horizontal="center" vertical="top" wrapText="1"/>
    </xf>
    <xf numFmtId="0" fontId="24" fillId="0" borderId="67" xfId="0" applyFont="1" applyFill="1" applyBorder="1" applyAlignment="1">
      <alignment horizontal="left" vertical="top" wrapText="1"/>
    </xf>
    <xf numFmtId="0" fontId="2" fillId="0" borderId="66" xfId="0" applyFont="1" applyFill="1" applyBorder="1" applyAlignment="1">
      <alignment horizontal="center" vertical="top" wrapText="1"/>
    </xf>
    <xf numFmtId="0" fontId="2" fillId="0" borderId="75" xfId="0" applyFont="1" applyFill="1" applyBorder="1" applyAlignment="1">
      <alignment horizontal="center" vertical="top" wrapText="1"/>
    </xf>
    <xf numFmtId="164" fontId="35" fillId="5" borderId="13" xfId="0" applyNumberFormat="1" applyFont="1" applyFill="1" applyBorder="1" applyAlignment="1">
      <alignment horizontal="center" vertical="center"/>
    </xf>
    <xf numFmtId="0" fontId="2" fillId="0" borderId="44" xfId="0" applyFont="1" applyFill="1" applyBorder="1" applyAlignment="1">
      <alignment horizontal="center" vertical="top" wrapText="1"/>
    </xf>
    <xf numFmtId="0" fontId="2" fillId="0" borderId="45" xfId="0" applyFont="1" applyFill="1" applyBorder="1" applyAlignment="1">
      <alignment horizontal="center" vertical="top" wrapText="1"/>
    </xf>
    <xf numFmtId="0" fontId="2" fillId="0" borderId="5" xfId="0" applyFont="1" applyFill="1" applyBorder="1" applyAlignment="1">
      <alignment horizontal="center" vertical="top" wrapText="1"/>
    </xf>
    <xf numFmtId="164" fontId="5" fillId="11" borderId="52" xfId="0" applyNumberFormat="1" applyFont="1" applyFill="1" applyBorder="1" applyAlignment="1">
      <alignment horizontal="center" vertical="center"/>
    </xf>
    <xf numFmtId="164" fontId="5" fillId="11" borderId="5" xfId="0" applyNumberFormat="1" applyFont="1" applyFill="1" applyBorder="1" applyAlignment="1">
      <alignment horizontal="center" vertical="center"/>
    </xf>
    <xf numFmtId="164" fontId="5" fillId="14" borderId="59" xfId="0" applyNumberFormat="1" applyFont="1" applyFill="1" applyBorder="1" applyAlignment="1">
      <alignment horizontal="center" vertical="center"/>
    </xf>
    <xf numFmtId="49" fontId="5" fillId="2" borderId="34" xfId="0" applyNumberFormat="1" applyFont="1" applyFill="1" applyBorder="1" applyAlignment="1">
      <alignment vertical="top"/>
    </xf>
    <xf numFmtId="0" fontId="2" fillId="0" borderId="50" xfId="0" applyFont="1" applyFill="1" applyBorder="1" applyAlignment="1">
      <alignment vertical="top" wrapText="1"/>
    </xf>
    <xf numFmtId="164" fontId="6" fillId="0" borderId="50" xfId="0" applyNumberFormat="1" applyFont="1" applyFill="1" applyBorder="1" applyAlignment="1">
      <alignment vertical="center"/>
    </xf>
    <xf numFmtId="164" fontId="6" fillId="0" borderId="50" xfId="0" applyNumberFormat="1" applyFont="1" applyFill="1" applyBorder="1" applyAlignment="1">
      <alignment vertical="center" wrapText="1"/>
    </xf>
    <xf numFmtId="49" fontId="5" fillId="2" borderId="6" xfId="0" applyNumberFormat="1" applyFont="1" applyFill="1" applyBorder="1" applyAlignment="1">
      <alignment vertical="top"/>
    </xf>
    <xf numFmtId="164" fontId="5" fillId="14" borderId="12" xfId="0" applyNumberFormat="1" applyFont="1" applyFill="1" applyBorder="1" applyAlignment="1">
      <alignment horizontal="center" vertical="center"/>
    </xf>
    <xf numFmtId="0" fontId="2" fillId="0" borderId="5" xfId="0" applyFont="1" applyFill="1" applyBorder="1" applyAlignment="1">
      <alignment vertical="top" wrapText="1"/>
    </xf>
    <xf numFmtId="164" fontId="6" fillId="0" borderId="5" xfId="0" applyNumberFormat="1" applyFont="1" applyBorder="1" applyAlignment="1">
      <alignment vertical="top"/>
    </xf>
    <xf numFmtId="164" fontId="6" fillId="0" borderId="5" xfId="0" applyNumberFormat="1" applyFont="1" applyFill="1" applyBorder="1" applyAlignment="1">
      <alignment vertical="center"/>
    </xf>
    <xf numFmtId="164" fontId="6" fillId="0" borderId="5" xfId="0" applyNumberFormat="1" applyFont="1" applyFill="1" applyBorder="1" applyAlignment="1">
      <alignment vertical="center" wrapText="1"/>
    </xf>
    <xf numFmtId="49" fontId="5" fillId="2" borderId="39" xfId="0" applyNumberFormat="1" applyFont="1" applyFill="1" applyBorder="1" applyAlignment="1">
      <alignment vertical="top"/>
    </xf>
    <xf numFmtId="164" fontId="5" fillId="14" borderId="42" xfId="0" applyNumberFormat="1" applyFont="1" applyFill="1" applyBorder="1" applyAlignment="1">
      <alignment horizontal="center" vertical="center"/>
    </xf>
    <xf numFmtId="164" fontId="6" fillId="4" borderId="67" xfId="0" applyNumberFormat="1" applyFont="1" applyFill="1" applyBorder="1" applyAlignment="1">
      <alignment horizontal="center" vertical="top"/>
    </xf>
    <xf numFmtId="0" fontId="18" fillId="5" borderId="53" xfId="0" applyFont="1" applyFill="1" applyBorder="1" applyAlignment="1">
      <alignment horizontal="center" vertical="top"/>
    </xf>
    <xf numFmtId="164" fontId="5" fillId="0" borderId="52" xfId="0" applyNumberFormat="1" applyFont="1" applyFill="1" applyBorder="1" applyAlignment="1">
      <alignment horizontal="center" vertical="top"/>
    </xf>
    <xf numFmtId="0" fontId="18" fillId="14" borderId="12" xfId="0" applyFont="1" applyFill="1" applyBorder="1" applyAlignment="1">
      <alignment horizontal="center" vertical="top"/>
    </xf>
    <xf numFmtId="164" fontId="5" fillId="14" borderId="12" xfId="0" applyNumberFormat="1" applyFont="1" applyFill="1" applyBorder="1" applyAlignment="1">
      <alignment horizontal="center" vertical="top"/>
    </xf>
    <xf numFmtId="164" fontId="5" fillId="14" borderId="21" xfId="0" applyNumberFormat="1" applyFont="1" applyFill="1" applyBorder="1" applyAlignment="1">
      <alignment horizontal="center" vertical="top"/>
    </xf>
    <xf numFmtId="0" fontId="6" fillId="0" borderId="50" xfId="0" applyFont="1" applyFill="1" applyBorder="1" applyAlignment="1">
      <alignment horizontal="left" vertical="top" wrapText="1"/>
    </xf>
    <xf numFmtId="49" fontId="2" fillId="0" borderId="34" xfId="0" applyNumberFormat="1" applyFont="1" applyFill="1" applyBorder="1" applyAlignment="1">
      <alignment horizontal="center" vertical="top"/>
    </xf>
    <xf numFmtId="0" fontId="6" fillId="0" borderId="18" xfId="0" applyFont="1" applyFill="1" applyBorder="1" applyAlignment="1">
      <alignment horizontal="left" vertical="top" wrapText="1"/>
    </xf>
    <xf numFmtId="49" fontId="2" fillId="0" borderId="6" xfId="0" applyNumberFormat="1" applyFont="1" applyFill="1" applyBorder="1" applyAlignment="1">
      <alignment horizontal="center" vertical="top"/>
    </xf>
    <xf numFmtId="49" fontId="2" fillId="0" borderId="39" xfId="0" applyNumberFormat="1" applyFont="1" applyFill="1" applyBorder="1" applyAlignment="1">
      <alignment horizontal="center" vertical="top"/>
    </xf>
    <xf numFmtId="0" fontId="6" fillId="0" borderId="50" xfId="0" applyFont="1" applyFill="1" applyBorder="1" applyAlignment="1">
      <alignment vertical="top"/>
    </xf>
    <xf numFmtId="164" fontId="5" fillId="11" borderId="59" xfId="0" applyNumberFormat="1" applyFont="1" applyFill="1" applyBorder="1" applyAlignment="1">
      <alignment horizontal="center" vertical="top"/>
    </xf>
    <xf numFmtId="0" fontId="2" fillId="0" borderId="67" xfId="0" applyFont="1" applyBorder="1" applyAlignment="1">
      <alignment horizontal="center" vertical="top" wrapText="1"/>
    </xf>
    <xf numFmtId="164" fontId="6" fillId="4" borderId="50" xfId="0" applyNumberFormat="1" applyFont="1" applyFill="1" applyBorder="1" applyAlignment="1">
      <alignment horizontal="center" vertical="top" wrapText="1"/>
    </xf>
    <xf numFmtId="0" fontId="18" fillId="5" borderId="21" xfId="0" applyFont="1" applyFill="1" applyBorder="1" applyAlignment="1">
      <alignment horizontal="center" vertical="top"/>
    </xf>
    <xf numFmtId="0" fontId="2" fillId="0" borderId="66" xfId="0" applyFont="1" applyBorder="1" applyAlignment="1">
      <alignment horizontal="center" vertical="top" wrapText="1"/>
    </xf>
    <xf numFmtId="164" fontId="5" fillId="11" borderId="14" xfId="0" applyNumberFormat="1" applyFont="1" applyFill="1" applyBorder="1" applyAlignment="1">
      <alignment horizontal="center" vertical="top"/>
    </xf>
    <xf numFmtId="164" fontId="24" fillId="11" borderId="14" xfId="0" applyNumberFormat="1" applyFont="1" applyFill="1" applyBorder="1" applyAlignment="1">
      <alignment horizontal="center" vertical="top"/>
    </xf>
    <xf numFmtId="164" fontId="24" fillId="11" borderId="16" xfId="0" applyNumberFormat="1" applyFont="1" applyFill="1" applyBorder="1" applyAlignment="1">
      <alignment horizontal="center" vertical="top"/>
    </xf>
    <xf numFmtId="0" fontId="6" fillId="0" borderId="0" xfId="0" applyFont="1" applyBorder="1" applyAlignment="1">
      <alignment horizontal="center" vertical="top" wrapText="1"/>
    </xf>
    <xf numFmtId="164" fontId="6" fillId="0" borderId="19" xfId="0" applyNumberFormat="1" applyFont="1" applyFill="1" applyBorder="1" applyAlignment="1">
      <alignment horizontal="center" vertical="top" wrapText="1"/>
    </xf>
    <xf numFmtId="164" fontId="6" fillId="0" borderId="7" xfId="0" applyNumberFormat="1" applyFont="1" applyFill="1" applyBorder="1" applyAlignment="1">
      <alignment horizontal="center" vertical="top" wrapText="1"/>
    </xf>
    <xf numFmtId="164" fontId="6" fillId="4" borderId="18" xfId="0" applyNumberFormat="1" applyFont="1" applyFill="1" applyBorder="1" applyAlignment="1">
      <alignment horizontal="center" vertical="top" wrapText="1"/>
    </xf>
    <xf numFmtId="0" fontId="6" fillId="0" borderId="67" xfId="0" applyFont="1" applyBorder="1" applyAlignment="1">
      <alignment horizontal="center" vertical="top" wrapText="1"/>
    </xf>
    <xf numFmtId="0" fontId="2" fillId="11" borderId="15" xfId="0" applyFont="1" applyFill="1" applyBorder="1" applyAlignment="1">
      <alignment horizontal="center" vertical="top" wrapText="1"/>
    </xf>
    <xf numFmtId="164" fontId="6" fillId="0" borderId="28" xfId="0" applyNumberFormat="1" applyFont="1" applyFill="1" applyBorder="1" applyAlignment="1">
      <alignment horizontal="center" vertical="top" wrapText="1"/>
    </xf>
    <xf numFmtId="164" fontId="5" fillId="3" borderId="30" xfId="0" applyNumberFormat="1" applyFont="1" applyFill="1" applyBorder="1" applyAlignment="1">
      <alignment horizontal="center" vertical="top"/>
    </xf>
    <xf numFmtId="164" fontId="6" fillId="4" borderId="66" xfId="0" applyNumberFormat="1" applyFont="1" applyFill="1" applyBorder="1" applyAlignment="1">
      <alignment horizontal="center" vertical="top" wrapText="1"/>
    </xf>
    <xf numFmtId="0" fontId="10" fillId="0" borderId="66" xfId="0" applyFont="1" applyBorder="1" applyAlignment="1">
      <alignment vertical="top" wrapText="1"/>
    </xf>
    <xf numFmtId="0" fontId="2" fillId="0" borderId="66" xfId="0" applyNumberFormat="1" applyFont="1" applyFill="1" applyBorder="1" applyAlignment="1">
      <alignment horizontal="center" vertical="top"/>
    </xf>
    <xf numFmtId="0" fontId="2" fillId="0" borderId="50" xfId="0" applyNumberFormat="1" applyFont="1" applyFill="1" applyBorder="1" applyAlignment="1">
      <alignment horizontal="center" vertical="top"/>
    </xf>
    <xf numFmtId="0" fontId="10" fillId="0" borderId="44" xfId="0" applyFont="1" applyBorder="1" applyAlignment="1">
      <alignment vertical="top" wrapText="1"/>
    </xf>
    <xf numFmtId="0" fontId="19" fillId="0" borderId="44" xfId="0" applyFont="1" applyBorder="1" applyAlignment="1">
      <alignment vertical="top"/>
    </xf>
    <xf numFmtId="0" fontId="2" fillId="0" borderId="42" xfId="0" applyFont="1" applyBorder="1" applyAlignment="1">
      <alignment vertical="top"/>
    </xf>
    <xf numFmtId="164" fontId="5" fillId="5" borderId="19" xfId="0" applyNumberFormat="1" applyFont="1" applyFill="1" applyBorder="1" applyAlignment="1">
      <alignment horizontal="center" vertical="top"/>
    </xf>
    <xf numFmtId="164" fontId="5" fillId="2" borderId="4" xfId="0" applyNumberFormat="1" applyFont="1" applyFill="1" applyBorder="1" applyAlignment="1">
      <alignment horizontal="center" vertical="top"/>
    </xf>
    <xf numFmtId="0" fontId="2" fillId="18" borderId="32" xfId="0" applyFont="1" applyFill="1" applyBorder="1" applyAlignment="1">
      <alignment vertical="top"/>
    </xf>
    <xf numFmtId="0" fontId="2" fillId="18" borderId="23" xfId="0" applyFont="1" applyFill="1" applyBorder="1" applyAlignment="1">
      <alignment vertical="top"/>
    </xf>
    <xf numFmtId="0" fontId="4" fillId="18" borderId="24" xfId="0" applyFont="1" applyFill="1" applyBorder="1" applyAlignment="1">
      <alignment horizontal="center" vertical="top"/>
    </xf>
    <xf numFmtId="0" fontId="41" fillId="0" borderId="0" xfId="0" applyFont="1" applyAlignment="1">
      <alignment horizontal="left" vertical="top"/>
    </xf>
    <xf numFmtId="164" fontId="78" fillId="0" borderId="76" xfId="5" applyNumberFormat="1" applyFont="1" applyFill="1" applyBorder="1" applyAlignment="1">
      <alignment horizontal="center" vertical="top"/>
    </xf>
    <xf numFmtId="49" fontId="5" fillId="3" borderId="22" xfId="0" applyNumberFormat="1" applyFont="1" applyFill="1" applyBorder="1" applyAlignment="1">
      <alignment horizontal="center" vertical="top" wrapText="1"/>
    </xf>
    <xf numFmtId="0" fontId="4" fillId="11" borderId="60" xfId="0" applyFont="1" applyFill="1" applyBorder="1" applyAlignment="1">
      <alignment horizontal="left" vertical="top" wrapText="1"/>
    </xf>
    <xf numFmtId="49" fontId="17" fillId="11" borderId="66" xfId="0" applyNumberFormat="1" applyFont="1" applyFill="1" applyBorder="1" applyAlignment="1">
      <alignment horizontal="center" vertical="top"/>
    </xf>
    <xf numFmtId="49" fontId="2" fillId="11" borderId="26" xfId="0" applyNumberFormat="1" applyFont="1" applyFill="1" applyBorder="1" applyAlignment="1">
      <alignment horizontal="center" vertical="top"/>
    </xf>
    <xf numFmtId="0" fontId="6" fillId="11" borderId="26" xfId="0" applyFont="1" applyFill="1" applyBorder="1" applyAlignment="1">
      <alignment horizontal="center" vertical="top"/>
    </xf>
    <xf numFmtId="49" fontId="17" fillId="11" borderId="32" xfId="0" applyNumberFormat="1" applyFont="1" applyFill="1" applyBorder="1" applyAlignment="1">
      <alignment horizontal="center" vertical="top"/>
    </xf>
    <xf numFmtId="49" fontId="2" fillId="11" borderId="4" xfId="0" applyNumberFormat="1" applyFont="1" applyFill="1" applyBorder="1" applyAlignment="1">
      <alignment horizontal="center" vertical="top"/>
    </xf>
    <xf numFmtId="164" fontId="6" fillId="11" borderId="4" xfId="0" applyNumberFormat="1" applyFont="1" applyFill="1" applyBorder="1" applyAlignment="1">
      <alignment horizontal="center" vertical="top" wrapText="1"/>
    </xf>
    <xf numFmtId="164" fontId="6" fillId="11" borderId="22" xfId="0" applyNumberFormat="1" applyFont="1" applyFill="1" applyBorder="1" applyAlignment="1">
      <alignment horizontal="center" vertical="top" wrapText="1"/>
    </xf>
    <xf numFmtId="0" fontId="6" fillId="11" borderId="4" xfId="0" applyFont="1" applyFill="1" applyBorder="1" applyAlignment="1">
      <alignment vertical="top" wrapText="1"/>
    </xf>
    <xf numFmtId="49" fontId="5" fillId="0" borderId="34" xfId="0" applyNumberFormat="1" applyFont="1" applyBorder="1" applyAlignment="1">
      <alignment horizontal="center" vertical="top" wrapText="1"/>
    </xf>
    <xf numFmtId="0" fontId="6" fillId="11" borderId="26" xfId="0" applyFont="1" applyFill="1" applyBorder="1" applyAlignment="1">
      <alignment vertical="top" wrapText="1"/>
    </xf>
    <xf numFmtId="0" fontId="0" fillId="0" borderId="4" xfId="0" applyBorder="1" applyAlignment="1">
      <alignment horizontal="center" vertical="top"/>
    </xf>
    <xf numFmtId="0" fontId="10" fillId="11" borderId="60" xfId="0" applyFont="1" applyFill="1" applyBorder="1" applyAlignment="1">
      <alignment horizontal="left" vertical="top" wrapText="1"/>
    </xf>
    <xf numFmtId="0" fontId="0" fillId="0" borderId="4" xfId="0" applyBorder="1" applyAlignment="1">
      <alignment horizontal="center" vertical="top" wrapText="1"/>
    </xf>
    <xf numFmtId="0" fontId="0" fillId="0" borderId="14" xfId="0" applyBorder="1" applyAlignment="1">
      <alignment horizontal="center" vertical="top"/>
    </xf>
    <xf numFmtId="0" fontId="0" fillId="0" borderId="14" xfId="0" applyBorder="1" applyAlignment="1">
      <alignment horizontal="center" vertical="top" wrapText="1"/>
    </xf>
    <xf numFmtId="0" fontId="4" fillId="0" borderId="27" xfId="0" applyFont="1" applyFill="1" applyBorder="1" applyAlignment="1">
      <alignment vertical="top" wrapText="1"/>
    </xf>
    <xf numFmtId="0" fontId="4" fillId="0" borderId="31" xfId="0" applyFont="1" applyFill="1" applyBorder="1" applyAlignment="1">
      <alignment vertical="top" wrapText="1"/>
    </xf>
    <xf numFmtId="164" fontId="4" fillId="0" borderId="18"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6" fillId="0" borderId="61" xfId="0" applyFont="1" applyBorder="1" applyAlignment="1">
      <alignment horizontal="left" vertical="top" wrapText="1"/>
    </xf>
    <xf numFmtId="0" fontId="7" fillId="0" borderId="57" xfId="0" applyFont="1" applyBorder="1" applyAlignment="1">
      <alignment vertical="top" wrapText="1"/>
    </xf>
    <xf numFmtId="0" fontId="7" fillId="0" borderId="56" xfId="0" applyFont="1" applyBorder="1" applyAlignment="1">
      <alignment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5" fillId="5" borderId="3" xfId="0" applyFont="1" applyFill="1" applyBorder="1" applyAlignment="1">
      <alignment horizontal="right" vertical="top" wrapText="1"/>
    </xf>
    <xf numFmtId="0" fontId="7" fillId="0" borderId="4" xfId="0" applyFont="1" applyBorder="1" applyAlignment="1">
      <alignment vertical="top" wrapText="1"/>
    </xf>
    <xf numFmtId="0" fontId="7" fillId="0" borderId="60" xfId="0" applyFont="1" applyBorder="1" applyAlignment="1">
      <alignment vertical="top" wrapText="1"/>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0" fontId="6" fillId="0" borderId="71" xfId="0" applyFont="1" applyBorder="1" applyAlignment="1">
      <alignment horizontal="left" vertical="top" wrapText="1"/>
    </xf>
    <xf numFmtId="0" fontId="7" fillId="0" borderId="36" xfId="0" applyFont="1" applyBorder="1" applyAlignment="1">
      <alignment vertical="top" wrapText="1"/>
    </xf>
    <xf numFmtId="0" fontId="7" fillId="0" borderId="74" xfId="0" applyFont="1" applyBorder="1" applyAlignment="1">
      <alignment vertical="top" wrapText="1"/>
    </xf>
    <xf numFmtId="164" fontId="22" fillId="0" borderId="54" xfId="0" applyNumberFormat="1" applyFont="1" applyBorder="1" applyAlignment="1">
      <alignment horizontal="center" vertical="top" wrapText="1"/>
    </xf>
    <xf numFmtId="0" fontId="0" fillId="0" borderId="62" xfId="0" applyBorder="1" applyAlignment="1">
      <alignment horizontal="center" vertical="top" wrapText="1"/>
    </xf>
    <xf numFmtId="0" fontId="0" fillId="0" borderId="69" xfId="0" applyBorder="1" applyAlignment="1">
      <alignment horizontal="center" vertical="top" wrapText="1"/>
    </xf>
    <xf numFmtId="0" fontId="6"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164" fontId="22" fillId="0" borderId="44" xfId="0" applyNumberFormat="1" applyFont="1" applyBorder="1" applyAlignment="1">
      <alignment horizontal="center" vertical="top" wrapText="1"/>
    </xf>
    <xf numFmtId="0" fontId="0" fillId="0" borderId="43" xfId="0" applyBorder="1" applyAlignment="1">
      <alignment horizontal="center" vertical="top" wrapText="1"/>
    </xf>
    <xf numFmtId="0" fontId="0" fillId="0" borderId="45" xfId="0" applyBorder="1" applyAlignment="1">
      <alignment horizontal="center" vertical="top"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0" fontId="6" fillId="0" borderId="54" xfId="0" applyFont="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0" fontId="7" fillId="0" borderId="70" xfId="0" applyFont="1" applyBorder="1" applyAlignment="1">
      <alignment vertical="top" wrapText="1"/>
    </xf>
    <xf numFmtId="0" fontId="3" fillId="0" borderId="32" xfId="0" applyFont="1" applyBorder="1" applyAlignment="1">
      <alignment horizontal="center"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7" fillId="0" borderId="38" xfId="0" applyFont="1" applyBorder="1" applyAlignment="1">
      <alignment vertical="top" wrapText="1"/>
    </xf>
    <xf numFmtId="164" fontId="22" fillId="0" borderId="68" xfId="0" applyNumberFormat="1" applyFont="1" applyBorder="1" applyAlignment="1">
      <alignment horizontal="center" vertical="top" wrapText="1"/>
    </xf>
    <xf numFmtId="164" fontId="22" fillId="0" borderId="58" xfId="0" applyNumberFormat="1" applyFont="1" applyBorder="1" applyAlignment="1">
      <alignment horizontal="center" vertical="top" wrapText="1"/>
    </xf>
    <xf numFmtId="164" fontId="22" fillId="0" borderId="64" xfId="0" applyNumberFormat="1" applyFont="1" applyBorder="1" applyAlignment="1">
      <alignment horizontal="center" vertical="top" wrapText="1"/>
    </xf>
    <xf numFmtId="49" fontId="5" fillId="3" borderId="2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6" borderId="23" xfId="0" applyNumberFormat="1" applyFont="1" applyFill="1" applyBorder="1" applyAlignment="1">
      <alignment horizontal="right" vertical="top"/>
    </xf>
    <xf numFmtId="0" fontId="2" fillId="6" borderId="53" xfId="0" applyFont="1" applyFill="1" applyBorder="1" applyAlignment="1">
      <alignment horizontal="center" vertical="top"/>
    </xf>
    <xf numFmtId="0" fontId="2" fillId="6" borderId="21" xfId="0" applyFont="1" applyFill="1" applyBorder="1" applyAlignment="1">
      <alignment horizontal="center" vertical="top"/>
    </xf>
    <xf numFmtId="0" fontId="2" fillId="6" borderId="48" xfId="0" applyFont="1" applyFill="1" applyBorder="1" applyAlignment="1">
      <alignment horizontal="center" vertical="top"/>
    </xf>
    <xf numFmtId="49" fontId="4" fillId="0" borderId="67" xfId="0" applyNumberFormat="1" applyFont="1" applyFill="1" applyBorder="1" applyAlignment="1">
      <alignment horizontal="left" vertical="top" wrapText="1"/>
    </xf>
    <xf numFmtId="0" fontId="15" fillId="0" borderId="67" xfId="0" applyFont="1" applyBorder="1" applyAlignment="1">
      <alignment horizontal="left" vertical="top" wrapText="1"/>
    </xf>
    <xf numFmtId="49" fontId="20" fillId="0" borderId="0" xfId="0" applyNumberFormat="1" applyFont="1" applyFill="1" applyBorder="1" applyAlignment="1">
      <alignment horizontal="center" vertical="top" wrapText="1"/>
    </xf>
    <xf numFmtId="0" fontId="7" fillId="0" borderId="0" xfId="0" applyFont="1" applyAlignment="1">
      <alignment vertical="top" wrapText="1"/>
    </xf>
    <xf numFmtId="49" fontId="5" fillId="0" borderId="26" xfId="0" applyNumberFormat="1" applyFont="1" applyBorder="1" applyAlignment="1">
      <alignment horizontal="center" vertical="top" wrapText="1"/>
    </xf>
    <xf numFmtId="0" fontId="7" fillId="0" borderId="30" xfId="0" applyFont="1" applyBorder="1" applyAlignment="1">
      <alignment horizontal="center" vertical="top" wrapText="1"/>
    </xf>
    <xf numFmtId="0" fontId="4" fillId="0" borderId="27" xfId="0" applyFont="1" applyFill="1" applyBorder="1" applyAlignment="1">
      <alignment horizontal="left" vertical="top" wrapText="1"/>
    </xf>
    <xf numFmtId="0" fontId="4" fillId="0" borderId="31" xfId="0" applyFont="1" applyFill="1" applyBorder="1" applyAlignment="1">
      <alignment horizontal="left" vertical="top" wrapText="1"/>
    </xf>
    <xf numFmtId="49" fontId="17" fillId="0" borderId="5"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0" xfId="0" applyNumberFormat="1" applyFont="1" applyBorder="1" applyAlignment="1">
      <alignment horizontal="center" vertical="top" wrapText="1"/>
    </xf>
    <xf numFmtId="0" fontId="7" fillId="0" borderId="42" xfId="0" applyFont="1" applyBorder="1" applyAlignment="1">
      <alignment horizontal="center" vertical="top" wrapText="1"/>
    </xf>
    <xf numFmtId="0" fontId="4" fillId="0" borderId="34" xfId="0" applyFont="1" applyBorder="1" applyAlignment="1">
      <alignment horizontal="left" vertical="top" wrapText="1"/>
    </xf>
    <xf numFmtId="0" fontId="7" fillId="0" borderId="39" xfId="0" applyFont="1" applyBorder="1" applyAlignment="1">
      <alignmen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0" fontId="6" fillId="0" borderId="34" xfId="0" applyFont="1" applyBorder="1" applyAlignment="1">
      <alignment horizontal="left" vertical="top" wrapText="1"/>
    </xf>
    <xf numFmtId="0" fontId="26" fillId="0" borderId="39" xfId="0" applyFont="1" applyBorder="1" applyAlignment="1">
      <alignment vertical="top" wrapText="1"/>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30"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2" borderId="4" xfId="0" applyNumberFormat="1" applyFont="1" applyFill="1" applyBorder="1" applyAlignment="1">
      <alignment horizontal="right" vertical="top"/>
    </xf>
    <xf numFmtId="49" fontId="5" fillId="2" borderId="60" xfId="0" applyNumberFormat="1" applyFont="1" applyFill="1" applyBorder="1" applyAlignment="1">
      <alignment horizontal="right" vertical="top"/>
    </xf>
    <xf numFmtId="49" fontId="5" fillId="0" borderId="19" xfId="0" applyNumberFormat="1" applyFont="1" applyBorder="1" applyAlignment="1">
      <alignment horizontal="center" vertical="top" wrapText="1"/>
    </xf>
    <xf numFmtId="0" fontId="7" fillId="0" borderId="19" xfId="0" applyFont="1" applyBorder="1" applyAlignment="1">
      <alignment horizontal="center" vertical="top" wrapText="1"/>
    </xf>
    <xf numFmtId="0" fontId="4" fillId="0" borderId="20" xfId="0" applyFont="1" applyFill="1" applyBorder="1" applyAlignment="1">
      <alignment horizontal="left" vertical="top" wrapText="1"/>
    </xf>
    <xf numFmtId="49" fontId="17" fillId="0" borderId="18"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8" xfId="0" applyNumberFormat="1" applyFont="1" applyBorder="1" applyAlignment="1">
      <alignment horizontal="center" vertical="top" wrapText="1"/>
    </xf>
    <xf numFmtId="0" fontId="7" fillId="0" borderId="18" xfId="0" applyFont="1" applyBorder="1" applyAlignment="1">
      <alignment horizontal="center"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7" fillId="0" borderId="55" xfId="0" applyFont="1" applyBorder="1" applyAlignment="1">
      <alignment horizontal="center" vertical="top" wrapText="1"/>
    </xf>
    <xf numFmtId="0" fontId="24" fillId="0" borderId="34" xfId="0" applyNumberFormat="1" applyFont="1" applyFill="1" applyBorder="1" applyAlignment="1">
      <alignment horizontal="left" vertical="top" wrapText="1"/>
    </xf>
    <xf numFmtId="0" fontId="0" fillId="0" borderId="39" xfId="0" applyBorder="1" applyAlignment="1">
      <alignment horizontal="left" vertical="top" wrapText="1"/>
    </xf>
    <xf numFmtId="0" fontId="24" fillId="0" borderId="34" xfId="0" applyFont="1" applyFill="1" applyBorder="1" applyAlignment="1">
      <alignment vertical="top" wrapText="1"/>
    </xf>
    <xf numFmtId="0" fontId="0" fillId="0" borderId="39" xfId="0" applyBorder="1" applyAlignment="1">
      <alignment vertical="top" wrapText="1"/>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67" xfId="0" applyNumberFormat="1" applyFont="1" applyFill="1" applyBorder="1" applyAlignment="1">
      <alignment horizontal="left" vertical="top"/>
    </xf>
    <xf numFmtId="49" fontId="5" fillId="3" borderId="75" xfId="0" applyNumberFormat="1" applyFont="1" applyFill="1" applyBorder="1" applyAlignment="1">
      <alignment horizontal="left" vertical="top"/>
    </xf>
    <xf numFmtId="49" fontId="5" fillId="2" borderId="52"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25" xfId="0" applyFont="1" applyFill="1" applyBorder="1" applyAlignment="1">
      <alignment vertical="top" wrapText="1"/>
    </xf>
    <xf numFmtId="0" fontId="4" fillId="0" borderId="63" xfId="0" applyFont="1" applyFill="1" applyBorder="1" applyAlignment="1">
      <alignment vertical="top" wrapText="1"/>
    </xf>
    <xf numFmtId="49" fontId="2" fillId="0" borderId="5" xfId="0" applyNumberFormat="1" applyFont="1" applyBorder="1" applyAlignment="1">
      <alignment horizontal="center" vertical="top"/>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0" fontId="6" fillId="0" borderId="65" xfId="0" applyFont="1" applyFill="1" applyBorder="1" applyAlignment="1">
      <alignment horizontal="left" vertical="top" wrapText="1"/>
    </xf>
    <xf numFmtId="0" fontId="7" fillId="0" borderId="41" xfId="0" applyFont="1" applyFill="1" applyBorder="1" applyAlignment="1">
      <alignment horizontal="left" vertical="top" wrapText="1"/>
    </xf>
    <xf numFmtId="49" fontId="5" fillId="3" borderId="24" xfId="0" applyNumberFormat="1" applyFont="1" applyFill="1" applyBorder="1" applyAlignment="1">
      <alignment horizontal="left" vertical="top"/>
    </xf>
    <xf numFmtId="49" fontId="5" fillId="2" borderId="59"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0" borderId="19" xfId="0" applyNumberFormat="1" applyFont="1" applyBorder="1" applyAlignment="1">
      <alignment horizontal="center" vertical="top"/>
    </xf>
    <xf numFmtId="0" fontId="4" fillId="0" borderId="7" xfId="0" applyFont="1" applyFill="1" applyBorder="1" applyAlignment="1">
      <alignment vertical="top" wrapText="1"/>
    </xf>
    <xf numFmtId="49" fontId="2" fillId="0" borderId="51" xfId="0" applyNumberFormat="1" applyFont="1" applyBorder="1" applyAlignment="1">
      <alignment horizontal="center" vertical="top"/>
    </xf>
    <xf numFmtId="0" fontId="6" fillId="0" borderId="28" xfId="0" applyFont="1" applyFill="1" applyBorder="1" applyAlignment="1">
      <alignment horizontal="left" vertical="top" wrapText="1"/>
    </xf>
    <xf numFmtId="0" fontId="6" fillId="0" borderId="41" xfId="0" applyFont="1" applyFill="1" applyBorder="1" applyAlignment="1">
      <alignment horizontal="left" vertical="top" wrapText="1"/>
    </xf>
    <xf numFmtId="49" fontId="2" fillId="0" borderId="64" xfId="0" applyNumberFormat="1" applyFont="1" applyBorder="1" applyAlignment="1">
      <alignment horizontal="center" vertical="top"/>
    </xf>
    <xf numFmtId="49" fontId="2" fillId="0" borderId="48" xfId="0" applyNumberFormat="1" applyFont="1" applyBorder="1" applyAlignment="1">
      <alignment horizontal="center" vertical="top"/>
    </xf>
    <xf numFmtId="49" fontId="2" fillId="0" borderId="5" xfId="0" applyNumberFormat="1" applyFont="1" applyBorder="1" applyAlignment="1">
      <alignment horizontal="center" vertical="top" wrapText="1"/>
    </xf>
    <xf numFmtId="1" fontId="6" fillId="0" borderId="34" xfId="0" applyNumberFormat="1" applyFont="1" applyFill="1" applyBorder="1" applyAlignment="1">
      <alignment horizontal="left" vertical="top" wrapText="1"/>
    </xf>
    <xf numFmtId="0" fontId="22" fillId="0" borderId="6" xfId="0" applyFont="1" applyBorder="1" applyAlignment="1">
      <alignment vertical="top" wrapText="1"/>
    </xf>
    <xf numFmtId="0" fontId="22" fillId="0" borderId="39" xfId="0" applyFont="1" applyBorder="1" applyAlignment="1">
      <alignment vertical="top" wrapText="1"/>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66"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59" xfId="0" applyNumberFormat="1" applyFont="1" applyBorder="1" applyAlignment="1">
      <alignment horizontal="center" vertical="top"/>
    </xf>
    <xf numFmtId="0" fontId="6" fillId="0" borderId="73" xfId="0" applyFont="1" applyBorder="1" applyAlignment="1">
      <alignment vertical="top" wrapText="1"/>
    </xf>
    <xf numFmtId="0" fontId="22" fillId="0" borderId="68" xfId="0" applyFont="1" applyBorder="1" applyAlignment="1">
      <alignment vertical="top" wrapText="1"/>
    </xf>
    <xf numFmtId="49" fontId="17" fillId="0" borderId="50" xfId="0" applyNumberFormat="1" applyFont="1" applyBorder="1" applyAlignment="1">
      <alignment horizontal="center" vertical="top"/>
    </xf>
    <xf numFmtId="49" fontId="17" fillId="0" borderId="42"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18" xfId="0" applyNumberFormat="1" applyFont="1" applyBorder="1" applyAlignment="1">
      <alignment horizontal="center" vertical="top"/>
    </xf>
    <xf numFmtId="49" fontId="2" fillId="0" borderId="42" xfId="0" applyNumberFormat="1" applyFont="1" applyBorder="1" applyAlignment="1">
      <alignment horizontal="center" vertical="top"/>
    </xf>
    <xf numFmtId="164" fontId="6" fillId="0" borderId="50" xfId="0" applyNumberFormat="1" applyFont="1" applyFill="1" applyBorder="1" applyAlignment="1">
      <alignment horizontal="left" vertical="center" wrapText="1"/>
    </xf>
    <xf numFmtId="164" fontId="6" fillId="0" borderId="18" xfId="0" applyNumberFormat="1" applyFont="1" applyFill="1" applyBorder="1" applyAlignment="1">
      <alignment horizontal="left" vertical="center" wrapText="1"/>
    </xf>
    <xf numFmtId="164" fontId="6" fillId="0" borderId="42" xfId="0" applyNumberFormat="1" applyFont="1" applyFill="1" applyBorder="1" applyAlignment="1">
      <alignment horizontal="left" vertical="center"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0"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72"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49" fontId="5" fillId="0" borderId="9" xfId="0" applyNumberFormat="1" applyFont="1" applyBorder="1" applyAlignment="1">
      <alignment horizontal="center" vertical="top"/>
    </xf>
    <xf numFmtId="0" fontId="4" fillId="0" borderId="3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0" xfId="0" applyFont="1" applyFill="1" applyBorder="1" applyAlignment="1">
      <alignment horizontal="left" vertical="top" wrapText="1"/>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49" fontId="2" fillId="0" borderId="53" xfId="0" applyNumberFormat="1" applyFont="1" applyBorder="1" applyAlignment="1">
      <alignment horizontal="center" vertical="top"/>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0" fontId="4" fillId="0" borderId="0" xfId="0" applyFont="1" applyAlignment="1">
      <alignment wrapText="1"/>
    </xf>
    <xf numFmtId="0" fontId="0" fillId="0" borderId="0" xfId="0" applyAlignment="1">
      <alignment wrapText="1"/>
    </xf>
    <xf numFmtId="0" fontId="10"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50"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67"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43" xfId="0" applyFont="1" applyBorder="1" applyAlignment="1">
      <alignment horizontal="center" vertical="center" textRotation="90" wrapText="1"/>
    </xf>
    <xf numFmtId="0" fontId="2" fillId="0" borderId="15"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2" fillId="0" borderId="14"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50"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2"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2"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0" fontId="2" fillId="0" borderId="50"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67"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3" xfId="0" applyFont="1" applyFill="1" applyBorder="1" applyAlignment="1">
      <alignment horizontal="center" vertical="center" textRotation="90" wrapText="1"/>
    </xf>
    <xf numFmtId="0" fontId="6" fillId="0" borderId="50"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2" fillId="0" borderId="57"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74" xfId="0" applyFont="1" applyFill="1" applyBorder="1" applyAlignment="1">
      <alignment horizontal="center" vertical="center"/>
    </xf>
    <xf numFmtId="0" fontId="7" fillId="0" borderId="0" xfId="0" applyFont="1" applyFill="1" applyBorder="1" applyAlignment="1">
      <alignment horizontal="left" wrapText="1"/>
    </xf>
    <xf numFmtId="49" fontId="5" fillId="7" borderId="52"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7" borderId="53" xfId="0" applyNumberFormat="1" applyFont="1" applyFill="1" applyBorder="1" applyAlignment="1">
      <alignment horizontal="center" vertical="top"/>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5" fillId="0" borderId="14"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49" fontId="17" fillId="0" borderId="5" xfId="0" applyNumberFormat="1" applyFont="1" applyFill="1" applyBorder="1" applyAlignment="1">
      <alignment horizontal="center" vertical="top"/>
    </xf>
    <xf numFmtId="49" fontId="17"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51" xfId="0" applyNumberFormat="1" applyFont="1" applyFill="1" applyBorder="1" applyAlignment="1">
      <alignment horizontal="center" vertical="top"/>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3" xfId="0" applyFont="1" applyFill="1" applyBorder="1" applyAlignment="1">
      <alignment vertical="top" wrapText="1"/>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0" fontId="4" fillId="0" borderId="16" xfId="0" applyFont="1" applyFill="1" applyBorder="1" applyAlignment="1">
      <alignment vertical="top" wrapText="1"/>
    </xf>
    <xf numFmtId="0" fontId="4" fillId="0" borderId="20" xfId="0" applyFont="1" applyFill="1" applyBorder="1" applyAlignment="1">
      <alignment vertical="top" wrapText="1"/>
    </xf>
    <xf numFmtId="0" fontId="4" fillId="0" borderId="2" xfId="0" applyFont="1" applyFill="1" applyBorder="1" applyAlignment="1">
      <alignment vertical="top" wrapText="1"/>
    </xf>
    <xf numFmtId="49" fontId="2" fillId="0" borderId="18" xfId="0" applyNumberFormat="1" applyFont="1" applyFill="1" applyBorder="1" applyAlignment="1">
      <alignment horizontal="center" vertical="top"/>
    </xf>
    <xf numFmtId="49" fontId="5" fillId="8" borderId="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49" fontId="2" fillId="0" borderId="5" xfId="0" applyNumberFormat="1" applyFont="1" applyFill="1" applyBorder="1" applyAlignment="1">
      <alignment horizontal="center" vertical="top" wrapText="1"/>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0" fontId="4" fillId="0" borderId="35" xfId="0" applyFont="1" applyFill="1" applyBorder="1" applyAlignment="1">
      <alignment vertical="top" wrapText="1"/>
    </xf>
    <xf numFmtId="0" fontId="15" fillId="0" borderId="7" xfId="0" applyFont="1" applyFill="1" applyBorder="1" applyAlignment="1">
      <alignment vertical="top" wrapText="1"/>
    </xf>
    <xf numFmtId="0" fontId="15" fillId="0" borderId="40"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41" xfId="0" applyFont="1" applyFill="1" applyBorder="1" applyAlignment="1">
      <alignment horizontal="center" vertical="top" wrapText="1"/>
    </xf>
    <xf numFmtId="0" fontId="4" fillId="11" borderId="8" xfId="0" applyFont="1" applyFill="1" applyBorder="1" applyAlignment="1">
      <alignment vertical="top" wrapText="1"/>
    </xf>
    <xf numFmtId="0" fontId="15" fillId="11" borderId="55" xfId="0" applyFont="1" applyFill="1" applyBorder="1" applyAlignment="1">
      <alignment vertical="top" wrapText="1"/>
    </xf>
    <xf numFmtId="49" fontId="34" fillId="0" borderId="5" xfId="0" applyNumberFormat="1" applyFont="1" applyFill="1" applyBorder="1" applyAlignment="1">
      <alignment horizontal="center" vertical="top"/>
    </xf>
    <xf numFmtId="49" fontId="34" fillId="0" borderId="18" xfId="0" applyNumberFormat="1" applyFont="1" applyFill="1" applyBorder="1" applyAlignment="1">
      <alignment horizontal="center" vertical="top"/>
    </xf>
    <xf numFmtId="49" fontId="19" fillId="0" borderId="12" xfId="0" applyNumberFormat="1" applyFont="1" applyFill="1" applyBorder="1" applyAlignment="1">
      <alignment horizontal="center" vertical="top"/>
    </xf>
    <xf numFmtId="49" fontId="19" fillId="0" borderId="5" xfId="0" applyNumberFormat="1" applyFont="1" applyFill="1" applyBorder="1" applyAlignment="1">
      <alignment horizontal="center" vertical="top" wrapText="1"/>
    </xf>
    <xf numFmtId="49" fontId="19" fillId="0" borderId="55" xfId="0" applyNumberFormat="1" applyFont="1" applyFill="1" applyBorder="1" applyAlignment="1">
      <alignment horizontal="center" vertical="top"/>
    </xf>
    <xf numFmtId="0" fontId="4" fillId="0" borderId="27" xfId="0" applyFont="1" applyFill="1" applyBorder="1" applyAlignment="1">
      <alignment vertical="top" wrapText="1"/>
    </xf>
    <xf numFmtId="0" fontId="4" fillId="0" borderId="31" xfId="0" applyFont="1" applyFill="1" applyBorder="1" applyAlignment="1">
      <alignment vertical="top" wrapText="1"/>
    </xf>
    <xf numFmtId="49" fontId="2" fillId="0" borderId="50"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2" fillId="0" borderId="42" xfId="0" applyNumberFormat="1" applyFont="1" applyFill="1" applyBorder="1" applyAlignment="1">
      <alignment horizontal="center" vertical="top" wrapText="1"/>
    </xf>
    <xf numFmtId="0" fontId="4" fillId="0" borderId="34" xfId="0" applyFont="1" applyFill="1" applyBorder="1" applyAlignment="1">
      <alignment horizontal="left" vertical="top" wrapText="1"/>
    </xf>
    <xf numFmtId="0" fontId="15" fillId="0" borderId="71" xfId="0" applyFont="1" applyFill="1" applyBorder="1" applyAlignment="1">
      <alignment horizontal="left" vertical="top" wrapText="1"/>
    </xf>
    <xf numFmtId="0" fontId="2" fillId="13" borderId="53" xfId="0" applyFont="1" applyFill="1" applyBorder="1" applyAlignment="1">
      <alignment horizontal="center" vertical="top"/>
    </xf>
    <xf numFmtId="0" fontId="2" fillId="13" borderId="21" xfId="0" applyFont="1" applyFill="1" applyBorder="1" applyAlignment="1">
      <alignment horizontal="center" vertical="top"/>
    </xf>
    <xf numFmtId="0" fontId="2" fillId="13" borderId="48" xfId="0" applyFont="1" applyFill="1" applyBorder="1" applyAlignment="1">
      <alignment horizontal="center" vertical="top"/>
    </xf>
    <xf numFmtId="0" fontId="3" fillId="0" borderId="32" xfId="0" applyFont="1" applyFill="1" applyBorder="1" applyAlignment="1">
      <alignment horizontal="center" vertical="center"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5" fillId="13" borderId="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164" fontId="21" fillId="13" borderId="32" xfId="0" applyNumberFormat="1" applyFont="1" applyFill="1" applyBorder="1" applyAlignment="1">
      <alignment horizontal="center" vertical="top" wrapText="1"/>
    </xf>
    <xf numFmtId="164" fontId="21" fillId="13" borderId="23" xfId="0" applyNumberFormat="1" applyFont="1" applyFill="1" applyBorder="1" applyAlignment="1">
      <alignment horizontal="center" vertical="top" wrapText="1"/>
    </xf>
    <xf numFmtId="164" fontId="21" fillId="13" borderId="24" xfId="0" applyNumberFormat="1" applyFont="1" applyFill="1" applyBorder="1" applyAlignment="1">
      <alignment horizontal="center" vertical="top" wrapText="1"/>
    </xf>
    <xf numFmtId="0" fontId="6" fillId="0" borderId="71" xfId="0" applyFont="1" applyFill="1" applyBorder="1" applyAlignment="1">
      <alignment horizontal="left" vertical="top" wrapText="1"/>
    </xf>
    <xf numFmtId="0" fontId="7" fillId="0" borderId="36" xfId="0" applyFont="1" applyFill="1" applyBorder="1" applyAlignment="1">
      <alignment vertical="top" wrapText="1"/>
    </xf>
    <xf numFmtId="0" fontId="7" fillId="0" borderId="38" xfId="0" applyFont="1" applyFill="1" applyBorder="1" applyAlignment="1">
      <alignment vertical="top" wrapText="1"/>
    </xf>
    <xf numFmtId="164" fontId="22" fillId="0" borderId="68" xfId="0" applyNumberFormat="1" applyFont="1" applyFill="1" applyBorder="1" applyAlignment="1">
      <alignment horizontal="center" vertical="top" wrapText="1"/>
    </xf>
    <xf numFmtId="164" fontId="22" fillId="0" borderId="58" xfId="0" applyNumberFormat="1" applyFont="1" applyFill="1" applyBorder="1" applyAlignment="1">
      <alignment horizontal="center" vertical="top" wrapText="1"/>
    </xf>
    <xf numFmtId="164" fontId="22" fillId="0" borderId="64" xfId="0" applyNumberFormat="1" applyFont="1" applyFill="1" applyBorder="1" applyAlignment="1">
      <alignment horizontal="center" vertical="top" wrapText="1"/>
    </xf>
    <xf numFmtId="0" fontId="6" fillId="0" borderId="54" xfId="0" applyFont="1" applyFill="1" applyBorder="1" applyAlignment="1">
      <alignment horizontal="left" vertical="top" wrapText="1"/>
    </xf>
    <xf numFmtId="0" fontId="7" fillId="0" borderId="62" xfId="0" applyFont="1" applyFill="1" applyBorder="1" applyAlignment="1">
      <alignment vertical="top" wrapText="1"/>
    </xf>
    <xf numFmtId="0" fontId="7" fillId="0" borderId="69" xfId="0" applyFont="1" applyFill="1" applyBorder="1" applyAlignment="1">
      <alignment vertical="top" wrapText="1"/>
    </xf>
    <xf numFmtId="164" fontId="22" fillId="0" borderId="54" xfId="0" applyNumberFormat="1" applyFont="1" applyFill="1" applyBorder="1" applyAlignment="1">
      <alignment horizontal="center" vertical="top" wrapText="1"/>
    </xf>
    <xf numFmtId="164" fontId="22" fillId="0" borderId="62" xfId="0" applyNumberFormat="1" applyFont="1" applyFill="1" applyBorder="1" applyAlignment="1">
      <alignment horizontal="center" vertical="top" wrapText="1"/>
    </xf>
    <xf numFmtId="164" fontId="22" fillId="0" borderId="69" xfId="0" applyNumberFormat="1" applyFont="1" applyFill="1" applyBorder="1" applyAlignment="1">
      <alignment horizontal="center" vertical="top" wrapText="1"/>
    </xf>
    <xf numFmtId="49" fontId="5" fillId="13" borderId="23" xfId="0" applyNumberFormat="1" applyFont="1" applyFill="1" applyBorder="1" applyAlignment="1">
      <alignment horizontal="right" vertical="top"/>
    </xf>
    <xf numFmtId="0" fontId="5" fillId="9" borderId="3" xfId="0" applyFont="1" applyFill="1" applyBorder="1" applyAlignment="1">
      <alignment horizontal="righ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164" fontId="12" fillId="9" borderId="23" xfId="0" applyNumberFormat="1" applyFont="1" applyFill="1" applyBorder="1" applyAlignment="1">
      <alignment horizontal="center" vertical="top" wrapText="1"/>
    </xf>
    <xf numFmtId="164" fontId="12" fillId="9" borderId="24" xfId="0" applyNumberFormat="1" applyFont="1" applyFill="1" applyBorder="1" applyAlignment="1">
      <alignment horizontal="center" vertical="top" wrapText="1"/>
    </xf>
    <xf numFmtId="0" fontId="6" fillId="10" borderId="54" xfId="0" applyFont="1" applyFill="1" applyBorder="1" applyAlignment="1">
      <alignment horizontal="left" vertical="top" wrapText="1"/>
    </xf>
    <xf numFmtId="0" fontId="6" fillId="10" borderId="62" xfId="0" applyFont="1" applyFill="1" applyBorder="1" applyAlignment="1">
      <alignment horizontal="left" vertical="top" wrapText="1"/>
    </xf>
    <xf numFmtId="0" fontId="6" fillId="10" borderId="69" xfId="0" applyFont="1" applyFill="1" applyBorder="1" applyAlignment="1">
      <alignment horizontal="left" vertical="top" wrapText="1"/>
    </xf>
    <xf numFmtId="0" fontId="6" fillId="0" borderId="61" xfId="0" applyFont="1" applyFill="1" applyBorder="1" applyAlignment="1">
      <alignment horizontal="left" vertical="top" wrapText="1"/>
    </xf>
    <xf numFmtId="0" fontId="7" fillId="0" borderId="57" xfId="0" applyFont="1" applyFill="1" applyBorder="1" applyAlignment="1">
      <alignment vertical="top" wrapText="1"/>
    </xf>
    <xf numFmtId="0" fontId="7" fillId="0" borderId="56" xfId="0" applyFont="1" applyFill="1" applyBorder="1" applyAlignment="1">
      <alignment vertical="top" wrapText="1"/>
    </xf>
    <xf numFmtId="0" fontId="7" fillId="0" borderId="70" xfId="0" applyFont="1" applyFill="1" applyBorder="1" applyAlignment="1">
      <alignment vertical="top" wrapText="1"/>
    </xf>
    <xf numFmtId="0" fontId="15" fillId="0" borderId="62" xfId="0" applyFont="1" applyFill="1" applyBorder="1" applyAlignment="1">
      <alignment vertical="top" wrapText="1"/>
    </xf>
    <xf numFmtId="0" fontId="15" fillId="0" borderId="69" xfId="0" applyFont="1" applyFill="1" applyBorder="1" applyAlignment="1">
      <alignment vertical="top" wrapText="1"/>
    </xf>
    <xf numFmtId="164" fontId="22" fillId="0" borderId="54" xfId="0" applyNumberFormat="1" applyFont="1" applyFill="1" applyBorder="1" applyAlignment="1">
      <alignment horizontal="center" vertical="top"/>
    </xf>
    <xf numFmtId="0" fontId="15" fillId="0" borderId="62" xfId="0" applyFont="1" applyFill="1" applyBorder="1" applyAlignment="1">
      <alignment horizontal="center" vertical="top"/>
    </xf>
    <xf numFmtId="0" fontId="15" fillId="0" borderId="69" xfId="0" applyFont="1" applyFill="1" applyBorder="1" applyAlignment="1">
      <alignment horizontal="center" vertical="top"/>
    </xf>
    <xf numFmtId="0" fontId="6" fillId="0" borderId="68" xfId="0" applyFont="1" applyFill="1" applyBorder="1" applyAlignment="1">
      <alignment horizontal="left" vertical="top" wrapText="1"/>
    </xf>
    <xf numFmtId="0" fontId="6" fillId="0" borderId="58" xfId="0" applyFont="1" applyFill="1" applyBorder="1" applyAlignment="1">
      <alignment horizontal="left" vertical="top" wrapText="1"/>
    </xf>
    <xf numFmtId="0" fontId="6" fillId="0" borderId="64" xfId="0" applyFont="1" applyFill="1" applyBorder="1" applyAlignment="1">
      <alignment horizontal="left" vertical="top" wrapText="1"/>
    </xf>
    <xf numFmtId="0" fontId="4" fillId="0" borderId="53" xfId="0" applyFont="1" applyBorder="1" applyAlignment="1">
      <alignment horizontal="left" vertical="top" wrapText="1"/>
    </xf>
    <xf numFmtId="0" fontId="4" fillId="0" borderId="21" xfId="0" applyFont="1" applyBorder="1" applyAlignment="1">
      <alignment horizontal="left" vertical="top" wrapText="1"/>
    </xf>
    <xf numFmtId="0" fontId="4" fillId="0" borderId="48" xfId="0" applyFont="1" applyBorder="1" applyAlignment="1">
      <alignment horizontal="left" vertical="top" wrapText="1"/>
    </xf>
    <xf numFmtId="164" fontId="4" fillId="0" borderId="53" xfId="0" applyNumberFormat="1" applyFont="1" applyBorder="1" applyAlignment="1">
      <alignment horizontal="center" vertical="top" wrapText="1"/>
    </xf>
    <xf numFmtId="164" fontId="4" fillId="0" borderId="21" xfId="0" applyNumberFormat="1" applyFont="1" applyBorder="1" applyAlignment="1">
      <alignment horizontal="center" vertical="top" wrapText="1"/>
    </xf>
    <xf numFmtId="164" fontId="4" fillId="0" borderId="48" xfId="0" applyNumberFormat="1" applyFont="1" applyBorder="1" applyAlignment="1">
      <alignment horizontal="center" vertical="top" wrapText="1"/>
    </xf>
    <xf numFmtId="0" fontId="3" fillId="5" borderId="32" xfId="0" applyFont="1" applyFill="1" applyBorder="1" applyAlignment="1">
      <alignment horizontal="right" vertical="top" wrapText="1"/>
    </xf>
    <xf numFmtId="0" fontId="3" fillId="5" borderId="23" xfId="0" applyFont="1" applyFill="1" applyBorder="1" applyAlignment="1">
      <alignment horizontal="right" vertical="top" wrapText="1"/>
    </xf>
    <xf numFmtId="0" fontId="3" fillId="5" borderId="24" xfId="0" applyFont="1" applyFill="1" applyBorder="1" applyAlignment="1">
      <alignment horizontal="right" vertical="top" wrapText="1"/>
    </xf>
    <xf numFmtId="164" fontId="3" fillId="5" borderId="23" xfId="0" applyNumberFormat="1" applyFont="1" applyFill="1" applyBorder="1" applyAlignment="1">
      <alignment horizontal="center" vertical="top" wrapText="1"/>
    </xf>
    <xf numFmtId="164" fontId="3" fillId="5" borderId="24" xfId="0" applyNumberFormat="1" applyFont="1" applyFill="1" applyBorder="1" applyAlignment="1">
      <alignment horizontal="center" vertical="top" wrapText="1"/>
    </xf>
    <xf numFmtId="0" fontId="4" fillId="0" borderId="27" xfId="0" applyFont="1" applyBorder="1" applyAlignment="1">
      <alignment vertical="top" wrapText="1"/>
    </xf>
    <xf numFmtId="0" fontId="0" fillId="0" borderId="74" xfId="0" applyBorder="1" applyAlignment="1">
      <alignment vertical="top" wrapText="1"/>
    </xf>
    <xf numFmtId="0" fontId="4" fillId="0" borderId="68" xfId="0" applyFont="1" applyBorder="1" applyAlignment="1">
      <alignment horizontal="left" vertical="top" wrapText="1"/>
    </xf>
    <xf numFmtId="0" fontId="4" fillId="0" borderId="58" xfId="0" applyFont="1" applyBorder="1" applyAlignment="1">
      <alignment horizontal="left" vertical="top" wrapText="1"/>
    </xf>
    <xf numFmtId="0" fontId="4" fillId="0" borderId="64" xfId="0" applyFont="1" applyBorder="1" applyAlignment="1">
      <alignment horizontal="left" vertical="top" wrapText="1"/>
    </xf>
    <xf numFmtId="164" fontId="4" fillId="0" borderId="54" xfId="0" applyNumberFormat="1" applyFont="1" applyBorder="1" applyAlignment="1">
      <alignment horizontal="center" vertical="top" wrapText="1"/>
    </xf>
    <xf numFmtId="0" fontId="4" fillId="4" borderId="54"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69" xfId="0" applyFont="1" applyFill="1" applyBorder="1" applyAlignment="1">
      <alignment horizontal="left" vertical="top" wrapText="1"/>
    </xf>
    <xf numFmtId="0" fontId="0" fillId="0" borderId="21" xfId="0" applyBorder="1" applyAlignment="1">
      <alignment horizontal="center" vertical="top" wrapText="1"/>
    </xf>
    <xf numFmtId="0" fontId="0" fillId="0" borderId="48" xfId="0" applyBorder="1" applyAlignment="1">
      <alignment horizontal="center" vertical="top" wrapText="1"/>
    </xf>
    <xf numFmtId="0" fontId="3" fillId="6" borderId="44" xfId="0" applyFont="1" applyFill="1" applyBorder="1" applyAlignment="1">
      <alignment horizontal="right" vertical="top" wrapText="1"/>
    </xf>
    <xf numFmtId="0" fontId="3" fillId="6" borderId="43" xfId="0" applyFont="1" applyFill="1" applyBorder="1" applyAlignment="1">
      <alignment horizontal="right" vertical="top" wrapText="1"/>
    </xf>
    <xf numFmtId="0" fontId="3" fillId="6" borderId="45" xfId="0" applyFont="1" applyFill="1" applyBorder="1" applyAlignment="1">
      <alignment horizontal="right" vertical="top" wrapText="1"/>
    </xf>
    <xf numFmtId="164" fontId="3" fillId="6" borderId="32" xfId="0" applyNumberFormat="1" applyFont="1" applyFill="1" applyBorder="1" applyAlignment="1">
      <alignment horizontal="center" vertical="top" wrapText="1"/>
    </xf>
    <xf numFmtId="164" fontId="3" fillId="6" borderId="23" xfId="0" applyNumberFormat="1" applyFont="1" applyFill="1" applyBorder="1" applyAlignment="1">
      <alignment horizontal="center" vertical="top" wrapText="1"/>
    </xf>
    <xf numFmtId="164" fontId="3" fillId="6" borderId="24" xfId="0" applyNumberFormat="1" applyFont="1" applyFill="1" applyBorder="1" applyAlignment="1">
      <alignment horizontal="center" vertical="top" wrapText="1"/>
    </xf>
    <xf numFmtId="0" fontId="4" fillId="0" borderId="54" xfId="0" applyFont="1" applyBorder="1" applyAlignment="1">
      <alignment horizontal="left" vertical="top" wrapText="1"/>
    </xf>
    <xf numFmtId="0" fontId="4" fillId="0" borderId="62" xfId="0" applyFont="1" applyBorder="1" applyAlignment="1">
      <alignment horizontal="left" vertical="top" wrapText="1"/>
    </xf>
    <xf numFmtId="0" fontId="4" fillId="0" borderId="69" xfId="0" applyFont="1" applyBorder="1" applyAlignment="1">
      <alignment horizontal="left" vertical="top" wrapText="1"/>
    </xf>
    <xf numFmtId="164" fontId="4" fillId="0" borderId="62" xfId="0" applyNumberFormat="1" applyFont="1" applyBorder="1" applyAlignment="1">
      <alignment horizontal="center" vertical="top" wrapText="1"/>
    </xf>
    <xf numFmtId="164" fontId="4" fillId="0" borderId="69" xfId="0" applyNumberFormat="1" applyFont="1" applyBorder="1" applyAlignment="1">
      <alignment horizontal="center" vertical="top" wrapText="1"/>
    </xf>
    <xf numFmtId="49" fontId="3" fillId="0" borderId="0" xfId="0" applyNumberFormat="1" applyFont="1" applyFill="1" applyBorder="1" applyAlignment="1">
      <alignment horizontal="center" vertical="top"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6" borderId="32" xfId="0" applyFont="1" applyFill="1" applyBorder="1" applyAlignment="1">
      <alignment horizontal="right" vertical="top" wrapText="1"/>
    </xf>
    <xf numFmtId="0" fontId="3" fillId="6" borderId="23" xfId="0" applyFont="1" applyFill="1" applyBorder="1" applyAlignment="1">
      <alignment horizontal="right" vertical="top" wrapText="1"/>
    </xf>
    <xf numFmtId="0" fontId="3" fillId="6" borderId="24" xfId="0" applyFont="1" applyFill="1" applyBorder="1" applyAlignment="1">
      <alignment horizontal="right" vertical="top" wrapText="1"/>
    </xf>
    <xf numFmtId="0" fontId="4" fillId="0" borderId="52" xfId="0" applyFont="1" applyBorder="1" applyAlignment="1">
      <alignment horizontal="left" vertical="top" wrapText="1"/>
    </xf>
    <xf numFmtId="0" fontId="4" fillId="0" borderId="17" xfId="0" applyFont="1" applyBorder="1" applyAlignment="1">
      <alignment horizontal="left" vertical="top" wrapText="1"/>
    </xf>
    <xf numFmtId="0" fontId="4" fillId="0" borderId="46" xfId="0" applyFont="1" applyBorder="1" applyAlignment="1">
      <alignment horizontal="left" vertical="top" wrapText="1"/>
    </xf>
    <xf numFmtId="164" fontId="4" fillId="0" borderId="52" xfId="0" applyNumberFormat="1" applyFont="1" applyBorder="1" applyAlignment="1">
      <alignment horizontal="center" vertical="top" wrapText="1"/>
    </xf>
    <xf numFmtId="164" fontId="4" fillId="0" borderId="17" xfId="0" applyNumberFormat="1" applyFont="1" applyBorder="1" applyAlignment="1">
      <alignment horizontal="center" vertical="top" wrapText="1"/>
    </xf>
    <xf numFmtId="164" fontId="4" fillId="0" borderId="46" xfId="0" applyNumberFormat="1" applyFont="1" applyBorder="1" applyAlignment="1">
      <alignment horizontal="center" vertical="top" wrapText="1"/>
    </xf>
    <xf numFmtId="49" fontId="3" fillId="3" borderId="36" xfId="0" applyNumberFormat="1" applyFont="1" applyFill="1" applyBorder="1" applyAlignment="1">
      <alignment horizontal="right" vertical="top"/>
    </xf>
    <xf numFmtId="0" fontId="3" fillId="3" borderId="9" xfId="0" applyFont="1" applyFill="1" applyBorder="1" applyAlignment="1">
      <alignment horizontal="left" vertical="top" wrapText="1"/>
    </xf>
    <xf numFmtId="49" fontId="3" fillId="2" borderId="34" xfId="0" applyNumberFormat="1" applyFont="1" applyFill="1" applyBorder="1" applyAlignment="1">
      <alignment horizontal="center" vertical="top"/>
    </xf>
    <xf numFmtId="49" fontId="3" fillId="2" borderId="6" xfId="0" applyNumberFormat="1" applyFont="1" applyFill="1" applyBorder="1" applyAlignment="1">
      <alignment horizontal="center" vertical="top"/>
    </xf>
    <xf numFmtId="49" fontId="3" fillId="2" borderId="39"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49" fontId="3" fillId="3" borderId="30" xfId="0" applyNumberFormat="1" applyFont="1" applyFill="1" applyBorder="1" applyAlignment="1">
      <alignment horizontal="center" vertical="top"/>
    </xf>
    <xf numFmtId="49" fontId="3" fillId="0" borderId="35" xfId="0" applyNumberFormat="1" applyFont="1" applyBorder="1" applyAlignment="1">
      <alignment horizontal="center" vertical="top"/>
    </xf>
    <xf numFmtId="49" fontId="3" fillId="0" borderId="7" xfId="0" applyNumberFormat="1" applyFont="1" applyBorder="1" applyAlignment="1">
      <alignment horizontal="center" vertical="top"/>
    </xf>
    <xf numFmtId="49" fontId="3" fillId="0" borderId="30" xfId="0" applyNumberFormat="1" applyFont="1" applyBorder="1" applyAlignment="1">
      <alignment horizontal="center" vertical="top"/>
    </xf>
    <xf numFmtId="49" fontId="2" fillId="0" borderId="47" xfId="0" applyNumberFormat="1" applyFont="1" applyBorder="1" applyAlignment="1">
      <alignment horizontal="center" vertical="top"/>
    </xf>
    <xf numFmtId="0" fontId="15" fillId="0" borderId="47" xfId="0" applyFont="1" applyBorder="1" applyAlignment="1">
      <alignment horizontal="center" vertical="top"/>
    </xf>
    <xf numFmtId="0" fontId="15" fillId="0" borderId="45" xfId="0" applyFont="1" applyBorder="1" applyAlignment="1">
      <alignment horizontal="center" vertical="top"/>
    </xf>
    <xf numFmtId="49" fontId="4" fillId="0" borderId="18" xfId="0" applyNumberFormat="1" applyFont="1" applyBorder="1" applyAlignment="1">
      <alignment horizontal="center" vertical="top"/>
    </xf>
    <xf numFmtId="0" fontId="15" fillId="0" borderId="18" xfId="0" applyFont="1" applyBorder="1" applyAlignment="1">
      <alignment horizontal="center" vertical="top"/>
    </xf>
    <xf numFmtId="0" fontId="15" fillId="0" borderId="42" xfId="0" applyFont="1" applyBorder="1" applyAlignment="1">
      <alignment horizontal="center" vertical="top"/>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15" fillId="0" borderId="59" xfId="0" applyFont="1" applyBorder="1" applyAlignment="1">
      <alignment horizontal="center" vertical="top"/>
    </xf>
    <xf numFmtId="0" fontId="15" fillId="0" borderId="44" xfId="0" applyFont="1" applyBorder="1" applyAlignment="1">
      <alignment horizontal="center" vertical="top"/>
    </xf>
    <xf numFmtId="0" fontId="3" fillId="5" borderId="32" xfId="0" applyFont="1" applyFill="1" applyBorder="1" applyAlignment="1">
      <alignment horizontal="center" vertical="top"/>
    </xf>
    <xf numFmtId="0" fontId="15" fillId="0" borderId="24" xfId="0" applyFont="1" applyBorder="1" applyAlignment="1">
      <alignment horizontal="center" vertical="top"/>
    </xf>
    <xf numFmtId="0" fontId="0" fillId="0" borderId="24" xfId="0" applyBorder="1" applyAlignment="1">
      <alignment horizontal="center" vertical="top"/>
    </xf>
    <xf numFmtId="49" fontId="3" fillId="3" borderId="32" xfId="0" applyNumberFormat="1" applyFont="1" applyFill="1" applyBorder="1" applyAlignment="1">
      <alignment horizontal="right" vertical="top"/>
    </xf>
    <xf numFmtId="49" fontId="3" fillId="3" borderId="23" xfId="0" applyNumberFormat="1" applyFont="1" applyFill="1" applyBorder="1" applyAlignment="1">
      <alignment horizontal="right" vertical="top"/>
    </xf>
    <xf numFmtId="49" fontId="3" fillId="3" borderId="24" xfId="0" applyNumberFormat="1" applyFont="1" applyFill="1" applyBorder="1" applyAlignment="1">
      <alignment horizontal="right" vertical="top"/>
    </xf>
    <xf numFmtId="49" fontId="3" fillId="2" borderId="22" xfId="0" applyNumberFormat="1" applyFont="1" applyFill="1" applyBorder="1" applyAlignment="1">
      <alignment horizontal="right" vertical="top"/>
    </xf>
    <xf numFmtId="49" fontId="3" fillId="2" borderId="23" xfId="0" applyNumberFormat="1" applyFont="1" applyFill="1" applyBorder="1" applyAlignment="1">
      <alignment horizontal="right" vertical="top"/>
    </xf>
    <xf numFmtId="49" fontId="3" fillId="6" borderId="23" xfId="0" applyNumberFormat="1" applyFont="1" applyFill="1" applyBorder="1" applyAlignment="1">
      <alignment horizontal="right" vertical="top"/>
    </xf>
    <xf numFmtId="0" fontId="4" fillId="0" borderId="18" xfId="3" applyFont="1" applyBorder="1" applyAlignment="1"/>
    <xf numFmtId="0" fontId="15" fillId="0" borderId="18" xfId="0" applyFont="1" applyBorder="1" applyAlignment="1"/>
    <xf numFmtId="49" fontId="3" fillId="3" borderId="40" xfId="0" applyNumberFormat="1" applyFont="1" applyFill="1" applyBorder="1" applyAlignment="1">
      <alignment horizontal="center" vertical="top"/>
    </xf>
    <xf numFmtId="0" fontId="3" fillId="5" borderId="9" xfId="0" applyFont="1" applyFill="1" applyBorder="1" applyAlignment="1">
      <alignment horizontal="center" vertical="top"/>
    </xf>
    <xf numFmtId="0" fontId="0" fillId="0" borderId="9" xfId="0" applyBorder="1" applyAlignment="1">
      <alignment vertical="top"/>
    </xf>
    <xf numFmtId="49" fontId="3" fillId="2" borderId="52" xfId="0" applyNumberFormat="1" applyFont="1" applyFill="1" applyBorder="1" applyAlignment="1">
      <alignment horizontal="center" vertical="top"/>
    </xf>
    <xf numFmtId="49" fontId="3" fillId="2" borderId="59" xfId="0" applyNumberFormat="1" applyFont="1" applyFill="1" applyBorder="1" applyAlignment="1">
      <alignment horizontal="center" vertical="top"/>
    </xf>
    <xf numFmtId="49" fontId="3" fillId="2" borderId="53" xfId="0" applyNumberFormat="1" applyFont="1" applyFill="1" applyBorder="1" applyAlignment="1">
      <alignment horizontal="center" vertical="top"/>
    </xf>
    <xf numFmtId="49" fontId="3" fillId="3" borderId="25"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9" fontId="3" fillId="3" borderId="63" xfId="0" applyNumberFormat="1" applyFont="1" applyFill="1" applyBorder="1" applyAlignment="1">
      <alignment horizontal="center" vertical="top"/>
    </xf>
    <xf numFmtId="49" fontId="3" fillId="0" borderId="14" xfId="0" applyNumberFormat="1" applyFont="1" applyBorder="1" applyAlignment="1">
      <alignment horizontal="center" vertical="top"/>
    </xf>
    <xf numFmtId="49" fontId="3" fillId="0" borderId="57" xfId="0" applyNumberFormat="1" applyFont="1" applyBorder="1" applyAlignment="1">
      <alignment horizontal="center" vertical="top"/>
    </xf>
    <xf numFmtId="49" fontId="3" fillId="0" borderId="1" xfId="0" applyNumberFormat="1" applyFont="1" applyBorder="1" applyAlignment="1">
      <alignment horizontal="center" vertical="top"/>
    </xf>
    <xf numFmtId="49" fontId="2" fillId="0" borderId="76" xfId="0" applyNumberFormat="1" applyFont="1" applyBorder="1" applyAlignment="1">
      <alignment horizontal="center" vertical="top"/>
    </xf>
    <xf numFmtId="49" fontId="2" fillId="0" borderId="78" xfId="0" applyNumberFormat="1" applyFont="1" applyBorder="1" applyAlignment="1">
      <alignment horizontal="center" vertical="top"/>
    </xf>
    <xf numFmtId="49" fontId="2" fillId="0" borderId="29" xfId="0" applyNumberFormat="1" applyFont="1" applyBorder="1" applyAlignment="1">
      <alignment horizontal="center" vertical="top"/>
    </xf>
    <xf numFmtId="49" fontId="3" fillId="14" borderId="1" xfId="0" applyNumberFormat="1" applyFont="1" applyFill="1" applyBorder="1" applyAlignment="1">
      <alignment horizontal="center" vertical="top"/>
    </xf>
    <xf numFmtId="49" fontId="2" fillId="0" borderId="28" xfId="0" applyNumberFormat="1" applyFont="1" applyBorder="1" applyAlignment="1">
      <alignment horizontal="center" vertical="top"/>
    </xf>
    <xf numFmtId="0" fontId="15" fillId="0" borderId="28" xfId="0" applyFont="1" applyBorder="1" applyAlignment="1">
      <alignment horizontal="center" vertical="top"/>
    </xf>
    <xf numFmtId="49" fontId="6" fillId="0" borderId="7" xfId="0" applyNumberFormat="1" applyFont="1" applyBorder="1" applyAlignment="1">
      <alignment horizontal="center" vertical="top"/>
    </xf>
    <xf numFmtId="0" fontId="15" fillId="0" borderId="7" xfId="0" applyFont="1" applyBorder="1" applyAlignment="1">
      <alignment horizontal="center" vertical="top"/>
    </xf>
    <xf numFmtId="0" fontId="4" fillId="0" borderId="0" xfId="3" applyFont="1" applyBorder="1" applyAlignment="1">
      <alignment horizontal="center" vertical="top"/>
    </xf>
    <xf numFmtId="0" fontId="15" fillId="0" borderId="0" xfId="0" applyFont="1" applyBorder="1" applyAlignment="1">
      <alignment horizontal="center" vertical="top"/>
    </xf>
    <xf numFmtId="0" fontId="4" fillId="0" borderId="0" xfId="3" applyFont="1" applyBorder="1" applyAlignment="1"/>
    <xf numFmtId="0" fontId="15" fillId="0" borderId="0" xfId="0" applyFont="1" applyBorder="1" applyAlignment="1"/>
    <xf numFmtId="0" fontId="0" fillId="0" borderId="18" xfId="0" applyBorder="1" applyAlignment="1">
      <alignment horizontal="center" vertical="top"/>
    </xf>
    <xf numFmtId="0" fontId="15" fillId="0" borderId="18" xfId="0" applyFont="1" applyBorder="1" applyAlignment="1">
      <alignment horizontal="center"/>
    </xf>
    <xf numFmtId="0" fontId="0" fillId="0" borderId="18" xfId="0" applyBorder="1" applyAlignment="1">
      <alignment horizontal="center"/>
    </xf>
    <xf numFmtId="164" fontId="4" fillId="0" borderId="18" xfId="0" applyNumberFormat="1" applyFont="1" applyFill="1" applyBorder="1" applyAlignment="1">
      <alignment horizontal="center" vertical="center"/>
    </xf>
    <xf numFmtId="0" fontId="0" fillId="0" borderId="18" xfId="0" applyBorder="1" applyAlignment="1">
      <alignment horizontal="center" vertical="center"/>
    </xf>
    <xf numFmtId="0" fontId="4" fillId="0" borderId="36" xfId="0" applyFont="1" applyBorder="1" applyAlignment="1">
      <alignment horizontal="center" vertical="center"/>
    </xf>
    <xf numFmtId="0" fontId="4" fillId="0" borderId="74" xfId="0" applyFont="1" applyBorder="1" applyAlignment="1">
      <alignment horizontal="center" vertical="center"/>
    </xf>
    <xf numFmtId="0" fontId="3" fillId="5" borderId="23" xfId="0" applyFont="1" applyFill="1" applyBorder="1" applyAlignment="1">
      <alignment horizontal="center" vertical="top"/>
    </xf>
    <xf numFmtId="0" fontId="0" fillId="0" borderId="23" xfId="0" applyBorder="1" applyAlignment="1">
      <alignment horizontal="center" vertical="top"/>
    </xf>
    <xf numFmtId="0" fontId="3" fillId="3" borderId="26" xfId="0" applyFont="1" applyFill="1" applyBorder="1" applyAlignment="1">
      <alignment horizontal="left" vertical="top" wrapText="1"/>
    </xf>
    <xf numFmtId="0" fontId="3" fillId="3" borderId="27" xfId="0" applyFont="1" applyFill="1" applyBorder="1" applyAlignment="1">
      <alignment horizontal="left" vertical="top" wrapText="1"/>
    </xf>
    <xf numFmtId="49" fontId="3" fillId="0" borderId="40" xfId="0" applyNumberFormat="1" applyFont="1" applyBorder="1" applyAlignment="1">
      <alignment horizontal="center" vertical="top"/>
    </xf>
    <xf numFmtId="49" fontId="2" fillId="0" borderId="6" xfId="0" applyNumberFormat="1" applyFont="1" applyBorder="1" applyAlignment="1">
      <alignment horizontal="center" vertical="top"/>
    </xf>
    <xf numFmtId="0" fontId="0" fillId="0" borderId="6" xfId="0" applyBorder="1" applyAlignment="1">
      <alignment horizontal="center" vertical="top"/>
    </xf>
    <xf numFmtId="49" fontId="6" fillId="0" borderId="20" xfId="0" applyNumberFormat="1" applyFont="1" applyBorder="1" applyAlignment="1">
      <alignment horizontal="center" vertical="top"/>
    </xf>
    <xf numFmtId="0" fontId="0" fillId="0" borderId="20" xfId="0" applyBorder="1" applyAlignment="1">
      <alignment horizontal="center" vertical="top"/>
    </xf>
    <xf numFmtId="0" fontId="37" fillId="0" borderId="0" xfId="0" applyFont="1" applyAlignment="1">
      <alignment horizontal="left" vertical="top" wrapText="1"/>
    </xf>
    <xf numFmtId="0" fontId="38" fillId="0" borderId="0" xfId="0" applyFont="1" applyAlignment="1">
      <alignment vertical="top" wrapText="1"/>
    </xf>
    <xf numFmtId="0" fontId="4" fillId="0" borderId="15" xfId="0" applyFont="1" applyBorder="1" applyAlignment="1">
      <alignment horizontal="center" vertical="center" textRotation="90" wrapText="1"/>
    </xf>
    <xf numFmtId="0" fontId="4" fillId="0" borderId="61" xfId="0" applyFont="1" applyBorder="1" applyAlignment="1">
      <alignment horizontal="center" vertical="center" textRotation="90" wrapText="1"/>
    </xf>
    <xf numFmtId="0" fontId="4" fillId="0" borderId="13"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57"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4" fillId="0" borderId="50" xfId="0" applyNumberFormat="1" applyFont="1" applyBorder="1" applyAlignment="1">
      <alignment horizontal="center" vertical="center" textRotation="90" wrapText="1"/>
    </xf>
    <xf numFmtId="0" fontId="4" fillId="0" borderId="18" xfId="0" applyNumberFormat="1" applyFont="1" applyBorder="1" applyAlignment="1">
      <alignment horizontal="center" vertical="center" textRotation="90" wrapText="1"/>
    </xf>
    <xf numFmtId="0" fontId="4" fillId="0" borderId="42" xfId="0" applyNumberFormat="1" applyFont="1" applyBorder="1" applyAlignment="1">
      <alignment horizontal="center" vertical="center" textRotation="90" wrapText="1"/>
    </xf>
    <xf numFmtId="0" fontId="4" fillId="0" borderId="17" xfId="0" applyFont="1" applyBorder="1" applyAlignment="1">
      <alignment horizontal="center" vertical="center" textRotation="90" wrapText="1"/>
    </xf>
    <xf numFmtId="0" fontId="4" fillId="0" borderId="62"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4" fillId="0" borderId="50"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42"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67" xfId="0" applyFont="1" applyBorder="1" applyAlignment="1">
      <alignment horizontal="center" vertical="center" textRotation="90" wrapText="1"/>
    </xf>
    <xf numFmtId="0" fontId="4" fillId="0" borderId="0" xfId="0" applyFont="1" applyBorder="1" applyAlignment="1">
      <alignment horizontal="center" vertical="center" textRotation="90" wrapText="1"/>
    </xf>
    <xf numFmtId="0" fontId="4" fillId="0" borderId="43" xfId="0" applyFont="1" applyBorder="1" applyAlignment="1">
      <alignment horizontal="center" vertical="center" textRotation="90" wrapText="1"/>
    </xf>
    <xf numFmtId="0" fontId="3" fillId="0" borderId="52" xfId="0" applyFont="1" applyBorder="1" applyAlignment="1">
      <alignment horizontal="center" vertical="center"/>
    </xf>
    <xf numFmtId="0" fontId="3" fillId="0" borderId="17" xfId="0" applyFont="1" applyBorder="1" applyAlignment="1">
      <alignment horizontal="center" vertical="center"/>
    </xf>
    <xf numFmtId="0" fontId="3" fillId="0" borderId="46" xfId="0" applyFont="1" applyBorder="1" applyAlignment="1">
      <alignment horizontal="center" vertical="center"/>
    </xf>
    <xf numFmtId="0" fontId="4" fillId="0" borderId="10" xfId="0" applyFont="1" applyBorder="1" applyAlignment="1">
      <alignment horizontal="center" vertical="center" textRotation="90" wrapText="1"/>
    </xf>
    <xf numFmtId="0" fontId="4" fillId="0" borderId="39" xfId="0" applyFont="1" applyBorder="1" applyAlignment="1">
      <alignment horizontal="center" vertical="center" textRotation="90" wrapText="1"/>
    </xf>
    <xf numFmtId="0" fontId="4" fillId="0" borderId="57" xfId="0" applyFont="1" applyBorder="1" applyAlignment="1">
      <alignment horizontal="center" vertical="center"/>
    </xf>
    <xf numFmtId="0" fontId="4" fillId="0" borderId="11" xfId="0" applyFont="1" applyFill="1" applyBorder="1" applyAlignment="1">
      <alignment horizontal="center" vertical="center" textRotation="90" wrapText="1"/>
    </xf>
    <xf numFmtId="0" fontId="4" fillId="0" borderId="31" xfId="0" applyFont="1" applyFill="1" applyBorder="1" applyAlignment="1">
      <alignment horizontal="center" vertical="center" textRotation="90" wrapText="1"/>
    </xf>
    <xf numFmtId="0" fontId="24" fillId="0" borderId="67" xfId="0"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6" fillId="0" borderId="43" xfId="0" applyFont="1" applyBorder="1" applyAlignment="1">
      <alignment horizontal="center" vertical="center" textRotation="90" wrapText="1"/>
    </xf>
    <xf numFmtId="0" fontId="24"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38" fillId="0" borderId="0" xfId="0" applyFont="1" applyAlignment="1">
      <alignment vertical="top"/>
    </xf>
    <xf numFmtId="0" fontId="7" fillId="0" borderId="0" xfId="0" applyFont="1" applyAlignment="1">
      <alignment horizontal="left"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10" fillId="0" borderId="27" xfId="0" applyFont="1" applyFill="1" applyBorder="1" applyAlignment="1">
      <alignment horizontal="left" vertical="top" wrapText="1"/>
    </xf>
    <xf numFmtId="0" fontId="10" fillId="0" borderId="20" xfId="0" applyFont="1" applyFill="1" applyBorder="1" applyAlignment="1">
      <alignment horizontal="left" vertical="top" wrapText="1"/>
    </xf>
    <xf numFmtId="0" fontId="10" fillId="0" borderId="31" xfId="0" applyFont="1" applyFill="1" applyBorder="1" applyAlignment="1">
      <alignment horizontal="left" vertical="top" wrapText="1"/>
    </xf>
    <xf numFmtId="0" fontId="19" fillId="0" borderId="50" xfId="0" applyFont="1" applyFill="1" applyBorder="1" applyAlignment="1">
      <alignment horizontal="center" vertical="top"/>
    </xf>
    <xf numFmtId="0" fontId="19" fillId="0" borderId="55" xfId="0" applyFont="1" applyFill="1" applyBorder="1" applyAlignment="1">
      <alignment horizontal="center" vertical="top"/>
    </xf>
    <xf numFmtId="164" fontId="6" fillId="0" borderId="34" xfId="0" applyNumberFormat="1" applyFont="1" applyFill="1" applyBorder="1" applyAlignment="1">
      <alignment horizontal="center" vertical="center"/>
    </xf>
    <xf numFmtId="164" fontId="6" fillId="0" borderId="71" xfId="0" applyNumberFormat="1" applyFont="1" applyFill="1" applyBorder="1" applyAlignment="1">
      <alignment horizontal="center" vertical="center"/>
    </xf>
    <xf numFmtId="0" fontId="2" fillId="0" borderId="34" xfId="0" applyFont="1" applyFill="1" applyBorder="1" applyAlignment="1">
      <alignment horizontal="center" vertical="top"/>
    </xf>
    <xf numFmtId="0" fontId="2" fillId="0" borderId="6" xfId="0" applyFont="1" applyFill="1" applyBorder="1" applyAlignment="1">
      <alignment horizontal="center" vertical="top"/>
    </xf>
    <xf numFmtId="0" fontId="2" fillId="0" borderId="39" xfId="0" applyFont="1" applyFill="1" applyBorder="1" applyAlignment="1">
      <alignment horizontal="center" vertical="top"/>
    </xf>
    <xf numFmtId="0" fontId="2" fillId="0" borderId="26" xfId="0" applyFont="1" applyFill="1" applyBorder="1" applyAlignment="1">
      <alignment horizontal="center" vertical="top"/>
    </xf>
    <xf numFmtId="0" fontId="2" fillId="0" borderId="19" xfId="0" applyFont="1" applyFill="1" applyBorder="1" applyAlignment="1">
      <alignment horizontal="center" vertical="top"/>
    </xf>
    <xf numFmtId="0" fontId="2" fillId="0" borderId="30" xfId="0" applyFont="1" applyFill="1" applyBorder="1" applyAlignment="1">
      <alignment horizontal="center" vertical="top"/>
    </xf>
    <xf numFmtId="0" fontId="2" fillId="0" borderId="27" xfId="0" applyFont="1" applyFill="1" applyBorder="1" applyAlignment="1">
      <alignment horizontal="center" vertical="top"/>
    </xf>
    <xf numFmtId="0" fontId="2" fillId="0" borderId="20" xfId="0" applyFont="1" applyFill="1" applyBorder="1" applyAlignment="1">
      <alignment horizontal="center" vertical="top"/>
    </xf>
    <xf numFmtId="0" fontId="2" fillId="0" borderId="31" xfId="0" applyFont="1" applyFill="1" applyBorder="1" applyAlignment="1">
      <alignment horizontal="center" vertical="top"/>
    </xf>
    <xf numFmtId="0" fontId="7" fillId="0" borderId="31" xfId="0" applyFont="1" applyBorder="1" applyAlignment="1">
      <alignment horizontal="left" vertical="top" wrapText="1"/>
    </xf>
    <xf numFmtId="164" fontId="6" fillId="0" borderId="26" xfId="0" applyNumberFormat="1" applyFont="1" applyFill="1" applyBorder="1" applyAlignment="1">
      <alignment horizontal="center" vertical="center"/>
    </xf>
    <xf numFmtId="164" fontId="6" fillId="0" borderId="36" xfId="0" applyNumberFormat="1" applyFont="1" applyFill="1" applyBorder="1" applyAlignment="1">
      <alignment horizontal="center" vertical="center"/>
    </xf>
    <xf numFmtId="164" fontId="6" fillId="0" borderId="27" xfId="0" applyNumberFormat="1" applyFont="1" applyFill="1" applyBorder="1" applyAlignment="1">
      <alignment horizontal="center" vertical="center"/>
    </xf>
    <xf numFmtId="164" fontId="6" fillId="0" borderId="74" xfId="0" applyNumberFormat="1" applyFont="1" applyFill="1" applyBorder="1" applyAlignment="1">
      <alignment horizontal="center" vertical="center"/>
    </xf>
    <xf numFmtId="164" fontId="6" fillId="0" borderId="50" xfId="0" applyNumberFormat="1" applyFont="1" applyFill="1" applyBorder="1" applyAlignment="1">
      <alignment horizontal="center" vertical="center" wrapText="1"/>
    </xf>
    <xf numFmtId="164" fontId="6" fillId="0" borderId="55" xfId="0" applyNumberFormat="1" applyFont="1" applyFill="1" applyBorder="1" applyAlignment="1">
      <alignment horizontal="center" vertical="center" wrapText="1"/>
    </xf>
    <xf numFmtId="164" fontId="6" fillId="0" borderId="66" xfId="0" applyNumberFormat="1" applyFont="1" applyFill="1" applyBorder="1" applyAlignment="1">
      <alignment horizontal="left" vertical="top" wrapText="1"/>
    </xf>
    <xf numFmtId="164" fontId="6" fillId="0" borderId="59" xfId="0" applyNumberFormat="1" applyFont="1" applyFill="1" applyBorder="1" applyAlignment="1">
      <alignment horizontal="left" vertical="top" wrapText="1"/>
    </xf>
    <xf numFmtId="164" fontId="6" fillId="0" borderId="44" xfId="0" applyNumberFormat="1" applyFont="1" applyFill="1" applyBorder="1" applyAlignment="1">
      <alignment horizontal="left" vertical="top" wrapText="1"/>
    </xf>
    <xf numFmtId="49" fontId="2" fillId="0" borderId="26" xfId="0" applyNumberFormat="1" applyFont="1" applyFill="1" applyBorder="1" applyAlignment="1">
      <alignment horizontal="center" vertical="top" wrapText="1"/>
    </xf>
    <xf numFmtId="49" fontId="2" fillId="0" borderId="30"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xf numFmtId="49" fontId="2" fillId="0" borderId="31" xfId="0" applyNumberFormat="1" applyFont="1" applyFill="1" applyBorder="1" applyAlignment="1">
      <alignment horizontal="center" vertical="top" wrapText="1"/>
    </xf>
    <xf numFmtId="49" fontId="5" fillId="0" borderId="27" xfId="0" applyNumberFormat="1" applyFont="1" applyBorder="1" applyAlignment="1">
      <alignment horizontal="center" vertical="top"/>
    </xf>
    <xf numFmtId="49" fontId="5" fillId="0" borderId="31" xfId="0" applyNumberFormat="1" applyFont="1" applyBorder="1" applyAlignment="1">
      <alignment horizontal="center" vertical="top"/>
    </xf>
    <xf numFmtId="0" fontId="4" fillId="0" borderId="50" xfId="0" applyFont="1" applyFill="1" applyBorder="1" applyAlignment="1">
      <alignment horizontal="left" vertical="top" wrapText="1"/>
    </xf>
    <xf numFmtId="0" fontId="4" fillId="0" borderId="42" xfId="0" applyFont="1" applyFill="1" applyBorder="1" applyAlignment="1">
      <alignment horizontal="left" vertical="top" wrapText="1"/>
    </xf>
    <xf numFmtId="0" fontId="6" fillId="0" borderId="50" xfId="0" applyFont="1" applyFill="1" applyBorder="1" applyAlignment="1">
      <alignment horizontal="left" vertical="top" wrapText="1"/>
    </xf>
    <xf numFmtId="0" fontId="6" fillId="0" borderId="42" xfId="0" applyFont="1" applyFill="1" applyBorder="1" applyAlignment="1">
      <alignment horizontal="left" vertical="top" wrapText="1"/>
    </xf>
    <xf numFmtId="49" fontId="2" fillId="0" borderId="34" xfId="0" applyNumberFormat="1" applyFont="1" applyFill="1" applyBorder="1" applyAlignment="1">
      <alignment horizontal="center" vertical="top" wrapText="1"/>
    </xf>
    <xf numFmtId="49" fontId="2" fillId="0" borderId="39" xfId="0" applyNumberFormat="1" applyFont="1" applyFill="1" applyBorder="1" applyAlignment="1">
      <alignment horizontal="center" vertical="top" wrapText="1"/>
    </xf>
    <xf numFmtId="0" fontId="6" fillId="0" borderId="66" xfId="0" applyFont="1" applyFill="1" applyBorder="1" applyAlignment="1">
      <alignment horizontal="left" vertical="top" wrapText="1"/>
    </xf>
    <xf numFmtId="0" fontId="6" fillId="0" borderId="44" xfId="0" applyFont="1" applyFill="1" applyBorder="1" applyAlignment="1">
      <alignment horizontal="left" vertical="top" wrapText="1"/>
    </xf>
    <xf numFmtId="0" fontId="6" fillId="0" borderId="42" xfId="0" applyFont="1" applyFill="1" applyBorder="1" applyAlignment="1">
      <alignment horizontal="center" vertical="top" wrapText="1"/>
    </xf>
    <xf numFmtId="49" fontId="5" fillId="3" borderId="32"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2" fillId="0" borderId="26"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49" fontId="2" fillId="11" borderId="26" xfId="0" applyNumberFormat="1" applyFont="1" applyFill="1" applyBorder="1" applyAlignment="1">
      <alignment horizontal="center" vertical="top"/>
    </xf>
    <xf numFmtId="49" fontId="2" fillId="11" borderId="19" xfId="0" applyNumberFormat="1" applyFont="1" applyFill="1" applyBorder="1" applyAlignment="1">
      <alignment horizontal="center" vertical="top"/>
    </xf>
    <xf numFmtId="49" fontId="2" fillId="11" borderId="30"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5" fillId="0" borderId="25" xfId="0" applyNumberFormat="1" applyFont="1" applyBorder="1" applyAlignment="1">
      <alignment horizontal="center" vertical="top"/>
    </xf>
    <xf numFmtId="49" fontId="5" fillId="0" borderId="63" xfId="0" applyNumberFormat="1" applyFont="1" applyBorder="1" applyAlignment="1">
      <alignment horizontal="center" vertical="top"/>
    </xf>
    <xf numFmtId="49" fontId="2" fillId="0" borderId="52"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0" fontId="6" fillId="0" borderId="50" xfId="0" applyFont="1" applyFill="1" applyBorder="1" applyAlignment="1">
      <alignment horizontal="center" vertical="top"/>
    </xf>
    <xf numFmtId="0" fontId="6" fillId="0" borderId="55" xfId="0" applyFont="1" applyFill="1" applyBorder="1" applyAlignment="1">
      <alignment horizontal="center" vertical="top"/>
    </xf>
    <xf numFmtId="164" fontId="6" fillId="0" borderId="50"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164" fontId="24" fillId="0" borderId="50" xfId="0" applyNumberFormat="1" applyFont="1" applyFill="1" applyBorder="1" applyAlignment="1">
      <alignment horizontal="center" vertical="top"/>
    </xf>
    <xf numFmtId="164" fontId="24" fillId="0" borderId="55" xfId="0" applyNumberFormat="1" applyFont="1" applyFill="1" applyBorder="1" applyAlignment="1">
      <alignment horizontal="center" vertical="top"/>
    </xf>
    <xf numFmtId="164" fontId="6" fillId="0" borderId="42" xfId="0" applyNumberFormat="1" applyFont="1" applyFill="1" applyBorder="1" applyAlignment="1">
      <alignment horizontal="center" vertical="top"/>
    </xf>
    <xf numFmtId="49" fontId="5" fillId="0" borderId="7" xfId="0" applyNumberFormat="1" applyFont="1" applyBorder="1" applyAlignment="1">
      <alignment horizontal="center" vertical="top"/>
    </xf>
    <xf numFmtId="164" fontId="6" fillId="0" borderId="66" xfId="0" applyNumberFormat="1" applyFont="1" applyFill="1" applyBorder="1" applyAlignment="1">
      <alignment horizontal="center" vertical="top"/>
    </xf>
    <xf numFmtId="164" fontId="6" fillId="0" borderId="68" xfId="0" applyNumberFormat="1" applyFont="1" applyFill="1" applyBorder="1" applyAlignment="1">
      <alignment horizontal="center" vertical="top"/>
    </xf>
    <xf numFmtId="49" fontId="2" fillId="0" borderId="34" xfId="0" applyNumberFormat="1" applyFont="1" applyBorder="1" applyAlignment="1">
      <alignment horizontal="center" vertical="top"/>
    </xf>
    <xf numFmtId="49" fontId="2" fillId="0" borderId="39" xfId="0" applyNumberFormat="1" applyFont="1" applyBorder="1" applyAlignment="1">
      <alignment horizontal="center" vertical="top"/>
    </xf>
    <xf numFmtId="164" fontId="5" fillId="0" borderId="66" xfId="0" applyNumberFormat="1" applyFont="1" applyFill="1" applyBorder="1" applyAlignment="1">
      <alignment horizontal="center" vertical="top"/>
    </xf>
    <xf numFmtId="164" fontId="5" fillId="0" borderId="68" xfId="0" applyNumberFormat="1" applyFont="1" applyFill="1" applyBorder="1" applyAlignment="1">
      <alignment horizontal="center" vertical="top"/>
    </xf>
    <xf numFmtId="164" fontId="6" fillId="4" borderId="75" xfId="0" applyNumberFormat="1" applyFont="1" applyFill="1" applyBorder="1" applyAlignment="1">
      <alignment horizontal="center" vertical="top"/>
    </xf>
    <xf numFmtId="164" fontId="6" fillId="4" borderId="64" xfId="0" applyNumberFormat="1" applyFont="1" applyFill="1" applyBorder="1" applyAlignment="1">
      <alignment horizontal="center" vertical="top"/>
    </xf>
    <xf numFmtId="49" fontId="2" fillId="0" borderId="34" xfId="0" applyNumberFormat="1" applyFont="1" applyFill="1" applyBorder="1" applyAlignment="1">
      <alignment horizontal="center" vertical="top"/>
    </xf>
    <xf numFmtId="49" fontId="2" fillId="0" borderId="39" xfId="0" applyNumberFormat="1" applyFont="1" applyFill="1" applyBorder="1" applyAlignment="1">
      <alignment horizontal="center" vertical="top"/>
    </xf>
    <xf numFmtId="49" fontId="5" fillId="2" borderId="34" xfId="0" applyNumberFormat="1" applyFont="1" applyFill="1" applyBorder="1" applyAlignment="1">
      <alignment horizontal="center" vertical="top" wrapText="1"/>
    </xf>
    <xf numFmtId="0" fontId="7" fillId="0" borderId="39" xfId="0" applyFont="1" applyBorder="1" applyAlignment="1">
      <alignment horizontal="center" vertical="top" wrapText="1"/>
    </xf>
    <xf numFmtId="49" fontId="5" fillId="3" borderId="35" xfId="0" applyNumberFormat="1" applyFont="1" applyFill="1" applyBorder="1" applyAlignment="1">
      <alignment horizontal="center" vertical="top" wrapText="1"/>
    </xf>
    <xf numFmtId="0" fontId="7" fillId="0" borderId="40" xfId="0" applyFont="1" applyBorder="1" applyAlignment="1">
      <alignment horizontal="center" vertical="top" wrapText="1"/>
    </xf>
    <xf numFmtId="0" fontId="4" fillId="4" borderId="27" xfId="0" applyFont="1" applyFill="1" applyBorder="1" applyAlignment="1">
      <alignment horizontal="left" vertical="top" wrapText="1"/>
    </xf>
    <xf numFmtId="0" fontId="7" fillId="4" borderId="31" xfId="0" applyFont="1" applyFill="1" applyBorder="1" applyAlignment="1">
      <alignment horizontal="left" vertical="top" wrapText="1"/>
    </xf>
    <xf numFmtId="49" fontId="17" fillId="0" borderId="66" xfId="0" applyNumberFormat="1" applyFont="1" applyBorder="1" applyAlignment="1">
      <alignment horizontal="center" vertical="top" wrapText="1"/>
    </xf>
    <xf numFmtId="0" fontId="7" fillId="0" borderId="44" xfId="0" applyFont="1" applyBorder="1" applyAlignment="1">
      <alignment horizontal="center" vertical="top" wrapText="1"/>
    </xf>
    <xf numFmtId="0" fontId="10" fillId="0" borderId="66" xfId="0" applyFont="1" applyBorder="1" applyAlignment="1">
      <alignment horizontal="left" vertical="justify" wrapText="1"/>
    </xf>
    <xf numFmtId="0" fontId="10" fillId="0" borderId="44" xfId="0" applyFont="1" applyBorder="1" applyAlignment="1">
      <alignment horizontal="left" vertical="justify" wrapText="1"/>
    </xf>
    <xf numFmtId="0" fontId="10" fillId="4" borderId="27" xfId="0" applyFont="1" applyFill="1" applyBorder="1" applyAlignment="1">
      <alignment horizontal="left" vertical="top" wrapText="1"/>
    </xf>
    <xf numFmtId="0" fontId="10" fillId="4" borderId="31" xfId="0" applyFont="1" applyFill="1" applyBorder="1" applyAlignment="1">
      <alignment horizontal="left" vertical="top" wrapText="1"/>
    </xf>
    <xf numFmtId="0" fontId="10" fillId="0" borderId="50" xfId="0" applyFont="1" applyBorder="1" applyAlignment="1">
      <alignment horizontal="left" vertical="top" wrapText="1"/>
    </xf>
    <xf numFmtId="0" fontId="10" fillId="0" borderId="42" xfId="0" applyFont="1" applyBorder="1" applyAlignment="1">
      <alignment horizontal="left" vertical="top" wrapText="1"/>
    </xf>
    <xf numFmtId="0" fontId="4" fillId="0" borderId="66" xfId="0" applyFont="1" applyBorder="1" applyAlignment="1">
      <alignment vertical="top" wrapText="1"/>
    </xf>
    <xf numFmtId="0" fontId="7" fillId="0" borderId="59" xfId="0" applyFont="1" applyBorder="1" applyAlignment="1">
      <alignment wrapText="1"/>
    </xf>
    <xf numFmtId="0" fontId="7" fillId="0" borderId="44" xfId="0" applyFont="1" applyBorder="1" applyAlignment="1">
      <alignment wrapText="1"/>
    </xf>
    <xf numFmtId="0" fontId="19" fillId="0" borderId="50" xfId="0" applyFont="1" applyBorder="1" applyAlignment="1">
      <alignment horizontal="center" vertical="top" wrapText="1"/>
    </xf>
    <xf numFmtId="0" fontId="19" fillId="0" borderId="42" xfId="0" applyFont="1" applyBorder="1" applyAlignment="1">
      <alignment horizontal="center" vertical="top" wrapText="1"/>
    </xf>
    <xf numFmtId="0" fontId="24" fillId="0" borderId="50" xfId="0" applyFont="1" applyBorder="1" applyAlignment="1">
      <alignment horizontal="left" vertical="top" wrapText="1"/>
    </xf>
    <xf numFmtId="0" fontId="24" fillId="0" borderId="42" xfId="0" applyFont="1" applyBorder="1" applyAlignment="1">
      <alignment horizontal="left" vertical="top" wrapText="1"/>
    </xf>
    <xf numFmtId="0" fontId="2" fillId="0" borderId="50" xfId="0" applyFont="1" applyFill="1" applyBorder="1" applyAlignment="1">
      <alignment horizontal="center" vertical="top"/>
    </xf>
    <xf numFmtId="0" fontId="2" fillId="0" borderId="42" xfId="0" applyFont="1" applyFill="1" applyBorder="1" applyAlignment="1">
      <alignment horizontal="center" vertical="top"/>
    </xf>
    <xf numFmtId="0" fontId="6" fillId="0" borderId="34" xfId="0" applyFont="1" applyFill="1" applyBorder="1" applyAlignment="1">
      <alignment horizontal="left" vertical="top" wrapText="1"/>
    </xf>
    <xf numFmtId="0" fontId="6" fillId="0" borderId="39" xfId="0" applyFont="1" applyFill="1" applyBorder="1" applyAlignment="1">
      <alignment horizontal="left" vertical="top" wrapText="1"/>
    </xf>
    <xf numFmtId="0" fontId="4" fillId="0" borderId="39" xfId="0" applyFont="1" applyFill="1" applyBorder="1" applyAlignment="1">
      <alignment horizontal="left" vertical="top" wrapText="1"/>
    </xf>
    <xf numFmtId="0" fontId="2" fillId="0" borderId="26"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0" fontId="2" fillId="0" borderId="27" xfId="0" applyNumberFormat="1" applyFont="1" applyFill="1" applyBorder="1" applyAlignment="1">
      <alignment horizontal="center" vertical="top"/>
    </xf>
    <xf numFmtId="0" fontId="2" fillId="0" borderId="31" xfId="0" applyNumberFormat="1" applyFont="1" applyFill="1" applyBorder="1" applyAlignment="1">
      <alignment horizontal="center" vertical="top"/>
    </xf>
    <xf numFmtId="0" fontId="4" fillId="4" borderId="31" xfId="0" applyFont="1" applyFill="1" applyBorder="1" applyAlignment="1">
      <alignment horizontal="left" vertical="top" wrapText="1"/>
    </xf>
    <xf numFmtId="0" fontId="2" fillId="11" borderId="27" xfId="0" applyFont="1" applyFill="1" applyBorder="1" applyAlignment="1">
      <alignment horizontal="center" vertical="top" wrapText="1"/>
    </xf>
    <xf numFmtId="0" fontId="2" fillId="11" borderId="31" xfId="0" applyFont="1" applyFill="1" applyBorder="1" applyAlignment="1">
      <alignment horizontal="center" vertical="top" wrapText="1"/>
    </xf>
    <xf numFmtId="0" fontId="19" fillId="0" borderId="50" xfId="0" applyFont="1" applyBorder="1" applyAlignment="1">
      <alignment horizontal="center" vertical="top"/>
    </xf>
    <xf numFmtId="0" fontId="19" fillId="0" borderId="42" xfId="0" applyFont="1" applyBorder="1" applyAlignment="1">
      <alignment horizontal="center" vertical="top"/>
    </xf>
    <xf numFmtId="0" fontId="2" fillId="0" borderId="50" xfId="0" applyFont="1" applyBorder="1" applyAlignment="1">
      <alignment horizontal="center" vertical="top"/>
    </xf>
    <xf numFmtId="0" fontId="2" fillId="0" borderId="42" xfId="0" applyFont="1" applyBorder="1" applyAlignment="1">
      <alignment horizontal="center" vertical="top"/>
    </xf>
    <xf numFmtId="0" fontId="6" fillId="0" borderId="68" xfId="0" applyFont="1" applyBorder="1" applyAlignment="1">
      <alignment horizontal="left" vertical="top" wrapText="1"/>
    </xf>
    <xf numFmtId="0" fontId="6" fillId="0" borderId="58" xfId="0" applyFont="1" applyBorder="1" applyAlignment="1">
      <alignment horizontal="left" vertical="top" wrapText="1"/>
    </xf>
    <xf numFmtId="0" fontId="6" fillId="0" borderId="64" xfId="0" applyFont="1" applyBorder="1" applyAlignment="1">
      <alignment horizontal="left" vertical="top" wrapText="1"/>
    </xf>
    <xf numFmtId="0" fontId="6" fillId="0" borderId="67" xfId="0" applyFont="1" applyBorder="1" applyAlignment="1">
      <alignment horizontal="center" vertical="center" textRotation="90" wrapText="1"/>
    </xf>
    <xf numFmtId="0" fontId="6" fillId="0" borderId="50" xfId="0" applyFont="1" applyBorder="1" applyAlignment="1">
      <alignment horizontal="center" vertical="center" textRotation="90" wrapText="1"/>
    </xf>
    <xf numFmtId="164" fontId="6" fillId="0" borderId="73" xfId="0" applyNumberFormat="1" applyFont="1" applyFill="1" applyBorder="1" applyAlignment="1">
      <alignment horizontal="left" vertical="center" wrapText="1"/>
    </xf>
    <xf numFmtId="0" fontId="26" fillId="0" borderId="44" xfId="0" applyFont="1" applyBorder="1" applyAlignment="1">
      <alignment horizontal="left" vertical="center" wrapText="1"/>
    </xf>
    <xf numFmtId="0" fontId="6" fillId="0" borderId="6" xfId="0" applyFont="1" applyFill="1" applyBorder="1" applyAlignment="1">
      <alignment horizontal="left" vertical="top" wrapText="1"/>
    </xf>
    <xf numFmtId="0" fontId="42" fillId="0" borderId="34" xfId="0" applyFont="1" applyFill="1" applyBorder="1" applyAlignment="1">
      <alignment horizontal="left" vertical="top" wrapText="1"/>
    </xf>
    <xf numFmtId="0" fontId="42" fillId="0" borderId="39" xfId="0" applyFont="1" applyFill="1" applyBorder="1" applyAlignment="1">
      <alignment horizontal="left" vertical="top" wrapText="1"/>
    </xf>
    <xf numFmtId="0" fontId="4" fillId="11" borderId="25" xfId="0" applyFont="1" applyFill="1" applyBorder="1" applyAlignment="1">
      <alignment vertical="top" wrapText="1"/>
    </xf>
    <xf numFmtId="0" fontId="4" fillId="11" borderId="63" xfId="0" applyFont="1" applyFill="1" applyBorder="1" applyAlignment="1">
      <alignment vertical="top" wrapText="1"/>
    </xf>
    <xf numFmtId="49" fontId="17" fillId="0" borderId="12" xfId="0" applyNumberFormat="1" applyFont="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0" borderId="65" xfId="0" applyNumberFormat="1" applyFont="1" applyBorder="1" applyAlignment="1">
      <alignment horizontal="center" vertical="top"/>
    </xf>
    <xf numFmtId="49" fontId="5" fillId="0" borderId="28" xfId="0" applyNumberFormat="1" applyFont="1" applyBorder="1" applyAlignment="1">
      <alignment horizontal="center" vertical="top"/>
    </xf>
    <xf numFmtId="0" fontId="24" fillId="0" borderId="6" xfId="0" applyFont="1" applyFill="1" applyBorder="1" applyAlignment="1">
      <alignment horizontal="left" vertical="top" wrapText="1"/>
    </xf>
    <xf numFmtId="0" fontId="24" fillId="0" borderId="44" xfId="0" applyFont="1" applyFill="1" applyBorder="1" applyAlignment="1">
      <alignment horizontal="left" vertical="top" wrapText="1"/>
    </xf>
    <xf numFmtId="49" fontId="5" fillId="6" borderId="22"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164" fontId="22" fillId="0" borderId="52" xfId="0" applyNumberFormat="1" applyFont="1" applyBorder="1" applyAlignment="1">
      <alignment horizontal="center" vertical="top" wrapText="1"/>
    </xf>
    <xf numFmtId="164" fontId="22" fillId="0" borderId="17" xfId="0" applyNumberFormat="1" applyFont="1" applyBorder="1" applyAlignment="1">
      <alignment horizontal="center" vertical="top" wrapText="1"/>
    </xf>
    <xf numFmtId="164" fontId="22" fillId="0" borderId="46" xfId="0" applyNumberFormat="1" applyFont="1" applyBorder="1" applyAlignment="1">
      <alignment horizontal="center"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0" fontId="2" fillId="0" borderId="15" xfId="4" applyFont="1" applyBorder="1" applyAlignment="1">
      <alignment horizontal="center" vertical="center" textRotation="90" wrapText="1"/>
    </xf>
    <xf numFmtId="0" fontId="2" fillId="0" borderId="61" xfId="4" applyFont="1" applyBorder="1" applyAlignment="1">
      <alignment horizontal="center" vertical="center" textRotation="90" wrapText="1"/>
    </xf>
    <xf numFmtId="0" fontId="2" fillId="0" borderId="13" xfId="4" applyFont="1" applyBorder="1" applyAlignment="1">
      <alignment horizontal="center" vertical="center" textRotation="90" wrapText="1"/>
    </xf>
    <xf numFmtId="1" fontId="2" fillId="0" borderId="14"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textRotation="90" wrapText="1"/>
    </xf>
    <xf numFmtId="1" fontId="2" fillId="0" borderId="1" xfId="4" applyNumberFormat="1" applyFont="1" applyBorder="1" applyAlignment="1">
      <alignment horizontal="center" vertical="center" textRotation="90" wrapText="1"/>
    </xf>
    <xf numFmtId="1" fontId="4" fillId="0" borderId="26" xfId="4" applyNumberFormat="1" applyFont="1" applyBorder="1" applyAlignment="1">
      <alignment horizontal="center" vertical="center" wrapText="1"/>
    </xf>
    <xf numFmtId="1" fontId="4" fillId="0" borderId="19" xfId="4" applyNumberFormat="1" applyFont="1" applyBorder="1" applyAlignment="1">
      <alignment horizontal="center" vertical="center" wrapText="1"/>
    </xf>
    <xf numFmtId="1" fontId="4" fillId="0" borderId="30" xfId="4" applyNumberFormat="1" applyFont="1" applyBorder="1" applyAlignment="1">
      <alignment horizontal="center" vertical="center" wrapText="1"/>
    </xf>
    <xf numFmtId="1" fontId="2" fillId="0" borderId="50" xfId="4" applyNumberFormat="1" applyFont="1" applyBorder="1" applyAlignment="1">
      <alignment horizontal="center" vertical="center" textRotation="90" wrapText="1"/>
    </xf>
    <xf numFmtId="1" fontId="2" fillId="0" borderId="18" xfId="4" applyNumberFormat="1" applyFont="1" applyBorder="1" applyAlignment="1">
      <alignment horizontal="center" vertical="center" textRotation="90" wrapText="1"/>
    </xf>
    <xf numFmtId="1" fontId="2" fillId="0" borderId="42" xfId="4" applyNumberFormat="1" applyFont="1" applyBorder="1" applyAlignment="1">
      <alignment horizontal="center" vertical="center" textRotation="90" wrapText="1"/>
    </xf>
    <xf numFmtId="1" fontId="2" fillId="0" borderId="17" xfId="4" applyNumberFormat="1" applyFont="1" applyBorder="1" applyAlignment="1">
      <alignment horizontal="center" vertical="center" textRotation="90" wrapText="1"/>
    </xf>
    <xf numFmtId="1" fontId="2" fillId="0" borderId="62" xfId="4" applyNumberFormat="1" applyFont="1" applyBorder="1" applyAlignment="1">
      <alignment horizontal="center" vertical="center" textRotation="90" wrapText="1"/>
    </xf>
    <xf numFmtId="1" fontId="2" fillId="0" borderId="21" xfId="4" applyNumberFormat="1" applyFont="1" applyBorder="1" applyAlignment="1">
      <alignment horizontal="center" vertical="center" textRotation="90" wrapText="1"/>
    </xf>
    <xf numFmtId="1" fontId="5" fillId="0" borderId="15" xfId="4" applyNumberFormat="1" applyFont="1" applyBorder="1" applyAlignment="1">
      <alignment horizontal="center" vertical="center" wrapText="1"/>
    </xf>
    <xf numFmtId="1" fontId="5" fillId="0" borderId="14" xfId="4" applyNumberFormat="1" applyFont="1" applyBorder="1" applyAlignment="1">
      <alignment horizontal="center" vertical="center" wrapText="1"/>
    </xf>
    <xf numFmtId="1" fontId="5" fillId="0" borderId="16" xfId="4" applyNumberFormat="1" applyFont="1" applyBorder="1" applyAlignment="1">
      <alignment horizontal="center" vertical="center" wrapText="1"/>
    </xf>
    <xf numFmtId="1" fontId="6" fillId="0" borderId="67" xfId="4" applyNumberFormat="1" applyFont="1" applyBorder="1" applyAlignment="1">
      <alignment horizontal="center" vertical="center" textRotation="90" wrapText="1"/>
    </xf>
    <xf numFmtId="1" fontId="6" fillId="0" borderId="0" xfId="4" applyNumberFormat="1" applyFont="1" applyBorder="1" applyAlignment="1">
      <alignment horizontal="center" vertical="center" textRotation="90" wrapText="1"/>
    </xf>
    <xf numFmtId="1" fontId="6" fillId="0" borderId="43" xfId="4" applyNumberFormat="1" applyFont="1" applyBorder="1" applyAlignment="1">
      <alignment horizontal="center" vertical="center" textRotation="90" wrapText="1"/>
    </xf>
    <xf numFmtId="1" fontId="6" fillId="0" borderId="50" xfId="4" applyNumberFormat="1" applyFont="1" applyBorder="1" applyAlignment="1">
      <alignment horizontal="center" vertical="center" textRotation="90" wrapText="1"/>
    </xf>
    <xf numFmtId="1" fontId="6" fillId="0" borderId="18" xfId="4" applyNumberFormat="1" applyFont="1" applyBorder="1" applyAlignment="1">
      <alignment horizontal="center" vertical="center" textRotation="90" wrapText="1"/>
    </xf>
    <xf numFmtId="1" fontId="6" fillId="0" borderId="42" xfId="4" applyNumberFormat="1" applyFont="1" applyBorder="1" applyAlignment="1">
      <alignment horizontal="center" vertical="center" textRotation="90" wrapText="1"/>
    </xf>
    <xf numFmtId="1" fontId="5" fillId="0" borderId="52" xfId="4" applyNumberFormat="1" applyFont="1" applyBorder="1" applyAlignment="1">
      <alignment horizontal="center" vertical="center"/>
    </xf>
    <xf numFmtId="1" fontId="5" fillId="0" borderId="17" xfId="4" applyNumberFormat="1" applyFont="1" applyBorder="1" applyAlignment="1">
      <alignment horizontal="center" vertical="center"/>
    </xf>
    <xf numFmtId="1" fontId="5" fillId="0" borderId="46" xfId="4" applyNumberFormat="1" applyFont="1" applyBorder="1" applyAlignment="1">
      <alignment horizontal="center" vertical="center"/>
    </xf>
    <xf numFmtId="1" fontId="2" fillId="0" borderId="10" xfId="4" applyNumberFormat="1" applyFont="1" applyBorder="1" applyAlignment="1">
      <alignment horizontal="center" vertical="center" textRotation="90" wrapText="1"/>
    </xf>
    <xf numFmtId="1" fontId="2" fillId="0" borderId="39"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xf>
    <xf numFmtId="1" fontId="2" fillId="0" borderId="11" xfId="4" applyNumberFormat="1" applyFont="1" applyFill="1" applyBorder="1" applyAlignment="1">
      <alignment horizontal="center" vertical="center" textRotation="90" wrapText="1"/>
    </xf>
    <xf numFmtId="1" fontId="2" fillId="0" borderId="31" xfId="4" applyNumberFormat="1" applyFont="1" applyFill="1" applyBorder="1" applyAlignment="1">
      <alignment horizontal="center" vertical="center" textRotation="90" wrapText="1"/>
    </xf>
    <xf numFmtId="1" fontId="4" fillId="0" borderId="10" xfId="4" applyNumberFormat="1" applyFont="1" applyBorder="1" applyAlignment="1">
      <alignment horizontal="center" vertical="center" wrapText="1"/>
    </xf>
    <xf numFmtId="1" fontId="4" fillId="0" borderId="39" xfId="4" applyNumberFormat="1" applyFont="1" applyBorder="1" applyAlignment="1">
      <alignment horizontal="center" vertical="center" wrapText="1"/>
    </xf>
    <xf numFmtId="1" fontId="2" fillId="0" borderId="36" xfId="4" applyNumberFormat="1" applyFont="1" applyBorder="1" applyAlignment="1">
      <alignment horizontal="center" vertical="center"/>
    </xf>
    <xf numFmtId="1" fontId="2" fillId="0" borderId="74" xfId="4" applyNumberFormat="1" applyFont="1" applyBorder="1" applyAlignment="1">
      <alignment horizontal="center" vertical="center"/>
    </xf>
    <xf numFmtId="1" fontId="2" fillId="0" borderId="52" xfId="4" applyNumberFormat="1" applyFont="1" applyBorder="1" applyAlignment="1">
      <alignment horizontal="center" vertical="top"/>
    </xf>
    <xf numFmtId="1" fontId="2" fillId="0" borderId="73" xfId="4" applyNumberFormat="1" applyFont="1" applyBorder="1" applyAlignment="1">
      <alignment horizontal="center" vertical="top"/>
    </xf>
    <xf numFmtId="1" fontId="2" fillId="0" borderId="53" xfId="4" applyNumberFormat="1" applyFont="1" applyBorder="1" applyAlignment="1">
      <alignment horizontal="center" vertical="top"/>
    </xf>
    <xf numFmtId="1" fontId="3" fillId="2" borderId="23" xfId="4" applyNumberFormat="1" applyFont="1" applyFill="1" applyBorder="1" applyAlignment="1">
      <alignment horizontal="left" vertical="top"/>
    </xf>
    <xf numFmtId="1" fontId="3" fillId="2" borderId="24" xfId="4" applyNumberFormat="1" applyFont="1" applyFill="1" applyBorder="1" applyAlignment="1">
      <alignment horizontal="left" vertical="top"/>
    </xf>
    <xf numFmtId="1" fontId="5" fillId="3" borderId="4" xfId="4" applyNumberFormat="1" applyFont="1" applyFill="1" applyBorder="1" applyAlignment="1">
      <alignment horizontal="left" vertical="top" wrapText="1"/>
    </xf>
    <xf numFmtId="1" fontId="5" fillId="3" borderId="60" xfId="4" applyNumberFormat="1" applyFont="1" applyFill="1" applyBorder="1" applyAlignment="1">
      <alignment horizontal="left" vertical="top" wrapText="1"/>
    </xf>
    <xf numFmtId="1" fontId="4" fillId="4" borderId="65" xfId="4" applyNumberFormat="1" applyFont="1" applyFill="1" applyBorder="1" applyAlignment="1">
      <alignment horizontal="left" vertical="top" wrapText="1"/>
    </xf>
    <xf numFmtId="1" fontId="4" fillId="4" borderId="28" xfId="4" applyNumberFormat="1" applyFont="1" applyFill="1" applyBorder="1" applyAlignment="1">
      <alignment horizontal="left" vertical="top" wrapText="1"/>
    </xf>
    <xf numFmtId="1" fontId="4" fillId="4" borderId="41" xfId="4" applyNumberFormat="1" applyFont="1" applyFill="1" applyBorder="1" applyAlignment="1">
      <alignment horizontal="left" vertical="top" wrapText="1"/>
    </xf>
    <xf numFmtId="49" fontId="5" fillId="2" borderId="15" xfId="4" applyNumberFormat="1" applyFont="1" applyFill="1" applyBorder="1" applyAlignment="1">
      <alignment horizontal="center" vertical="top"/>
    </xf>
    <xf numFmtId="49" fontId="5" fillId="2" borderId="10" xfId="4" applyNumberFormat="1" applyFont="1" applyFill="1" applyBorder="1" applyAlignment="1">
      <alignment horizontal="center" vertical="top"/>
    </xf>
    <xf numFmtId="49" fontId="5" fillId="2" borderId="13" xfId="4" applyNumberFormat="1" applyFont="1" applyFill="1" applyBorder="1" applyAlignment="1">
      <alignment horizontal="center" vertical="top"/>
    </xf>
    <xf numFmtId="1" fontId="5" fillId="3" borderId="25" xfId="4" applyNumberFormat="1" applyFont="1" applyFill="1" applyBorder="1" applyAlignment="1">
      <alignment horizontal="center" vertical="top"/>
    </xf>
    <xf numFmtId="1" fontId="5" fillId="3" borderId="72" xfId="4" applyNumberFormat="1" applyFont="1" applyFill="1" applyBorder="1" applyAlignment="1">
      <alignment horizontal="center" vertical="top"/>
    </xf>
    <xf numFmtId="1" fontId="5" fillId="3" borderId="63" xfId="4" applyNumberFormat="1" applyFont="1" applyFill="1" applyBorder="1" applyAlignment="1">
      <alignment horizontal="center" vertical="top"/>
    </xf>
    <xf numFmtId="1" fontId="5" fillId="0" borderId="14" xfId="4" applyNumberFormat="1" applyFont="1" applyBorder="1" applyAlignment="1">
      <alignment horizontal="center" vertical="top"/>
    </xf>
    <xf numFmtId="1" fontId="5" fillId="0" borderId="9" xfId="4" applyNumberFormat="1" applyFont="1" applyBorder="1" applyAlignment="1">
      <alignment horizontal="center" vertical="top"/>
    </xf>
    <xf numFmtId="1" fontId="5" fillId="0" borderId="1" xfId="4" applyNumberFormat="1" applyFont="1" applyBorder="1" applyAlignment="1">
      <alignment horizontal="center" vertical="top"/>
    </xf>
    <xf numFmtId="1" fontId="4" fillId="0" borderId="35" xfId="4" applyNumberFormat="1" applyFont="1" applyFill="1" applyBorder="1" applyAlignment="1">
      <alignment horizontal="left" vertical="top" wrapText="1"/>
    </xf>
    <xf numFmtId="1" fontId="4" fillId="0" borderId="7" xfId="4" applyNumberFormat="1" applyFont="1" applyFill="1" applyBorder="1" applyAlignment="1">
      <alignment horizontal="left" vertical="top" wrapText="1"/>
    </xf>
    <xf numFmtId="1" fontId="4" fillId="0" borderId="40" xfId="4" applyNumberFormat="1" applyFont="1" applyFill="1" applyBorder="1" applyAlignment="1">
      <alignment horizontal="left" vertical="top" wrapText="1"/>
    </xf>
    <xf numFmtId="1" fontId="17" fillId="0" borderId="5" xfId="4" applyNumberFormat="1" applyFont="1" applyBorder="1" applyAlignment="1">
      <alignment horizontal="center" vertical="top"/>
    </xf>
    <xf numFmtId="1" fontId="2" fillId="0" borderId="8" xfId="4" applyNumberFormat="1" applyFont="1" applyBorder="1" applyAlignment="1">
      <alignment horizontal="center" vertical="top"/>
    </xf>
    <xf numFmtId="1" fontId="2" fillId="0" borderId="12" xfId="4" applyNumberFormat="1" applyFont="1" applyBorder="1" applyAlignment="1">
      <alignment horizontal="center" vertical="top"/>
    </xf>
    <xf numFmtId="1" fontId="4" fillId="4" borderId="34" xfId="4" applyNumberFormat="1" applyFont="1" applyFill="1" applyBorder="1" applyAlignment="1">
      <alignment horizontal="left" vertical="top" wrapText="1"/>
    </xf>
    <xf numFmtId="1" fontId="4" fillId="4" borderId="71" xfId="4" applyNumberFormat="1" applyFont="1" applyFill="1" applyBorder="1" applyAlignment="1">
      <alignment horizontal="left" vertical="top" wrapText="1"/>
    </xf>
    <xf numFmtId="1" fontId="5" fillId="3" borderId="3" xfId="4" applyNumberFormat="1" applyFont="1" applyFill="1" applyBorder="1" applyAlignment="1">
      <alignment horizontal="right" vertical="top"/>
    </xf>
    <xf numFmtId="1" fontId="5" fillId="3" borderId="4" xfId="4" applyNumberFormat="1" applyFont="1" applyFill="1" applyBorder="1" applyAlignment="1">
      <alignment horizontal="right" vertical="top"/>
    </xf>
    <xf numFmtId="1" fontId="5" fillId="3" borderId="60" xfId="4" applyNumberFormat="1" applyFont="1" applyFill="1" applyBorder="1" applyAlignment="1">
      <alignment horizontal="right" vertical="top"/>
    </xf>
    <xf numFmtId="1" fontId="6" fillId="3" borderId="22" xfId="4" applyNumberFormat="1" applyFont="1" applyFill="1" applyBorder="1" applyAlignment="1">
      <alignment horizontal="left" vertical="top"/>
    </xf>
    <xf numFmtId="1" fontId="6" fillId="3" borderId="23" xfId="4" applyNumberFormat="1" applyFont="1" applyFill="1" applyBorder="1" applyAlignment="1">
      <alignment horizontal="left" vertical="top"/>
    </xf>
    <xf numFmtId="1" fontId="6" fillId="3" borderId="67" xfId="4" applyNumberFormat="1" applyFont="1" applyFill="1" applyBorder="1" applyAlignment="1">
      <alignment horizontal="left" vertical="top"/>
    </xf>
    <xf numFmtId="1" fontId="6" fillId="3" borderId="24" xfId="4" applyNumberFormat="1" applyFont="1" applyFill="1" applyBorder="1" applyAlignment="1">
      <alignment horizontal="left" vertical="top"/>
    </xf>
    <xf numFmtId="49" fontId="5" fillId="2" borderId="52" xfId="4" applyNumberFormat="1" applyFont="1" applyFill="1" applyBorder="1" applyAlignment="1">
      <alignment horizontal="center" vertical="top"/>
    </xf>
    <xf numFmtId="49" fontId="5" fillId="2" borderId="59" xfId="4" applyNumberFormat="1" applyFont="1" applyFill="1" applyBorder="1" applyAlignment="1">
      <alignment horizontal="center" vertical="top"/>
    </xf>
    <xf numFmtId="49" fontId="5" fillId="2" borderId="53" xfId="4" applyNumberFormat="1" applyFont="1" applyFill="1" applyBorder="1" applyAlignment="1">
      <alignment horizontal="center" vertical="top"/>
    </xf>
    <xf numFmtId="1" fontId="5" fillId="3" borderId="14" xfId="4" applyNumberFormat="1" applyFont="1" applyFill="1" applyBorder="1" applyAlignment="1">
      <alignment horizontal="center" vertical="top"/>
    </xf>
    <xf numFmtId="1" fontId="5" fillId="3" borderId="19" xfId="4" applyNumberFormat="1" applyFont="1" applyFill="1" applyBorder="1" applyAlignment="1">
      <alignment horizontal="center" vertical="top"/>
    </xf>
    <xf numFmtId="1" fontId="5" fillId="3" borderId="1" xfId="4" applyNumberFormat="1" applyFont="1" applyFill="1" applyBorder="1" applyAlignment="1">
      <alignment horizontal="center" vertical="top"/>
    </xf>
    <xf numFmtId="1" fontId="5" fillId="0" borderId="19" xfId="4" applyNumberFormat="1" applyFont="1" applyBorder="1" applyAlignment="1">
      <alignment horizontal="center" vertical="top"/>
    </xf>
    <xf numFmtId="1" fontId="4" fillId="0" borderId="25" xfId="4" applyNumberFormat="1" applyFont="1" applyFill="1" applyBorder="1" applyAlignment="1">
      <alignment vertical="top" wrapText="1"/>
    </xf>
    <xf numFmtId="1" fontId="4" fillId="0" borderId="7" xfId="4" applyNumberFormat="1" applyFont="1" applyFill="1" applyBorder="1" applyAlignment="1">
      <alignment vertical="top" wrapText="1"/>
    </xf>
    <xf numFmtId="1" fontId="4" fillId="0" borderId="63" xfId="4" applyNumberFormat="1" applyFont="1" applyFill="1" applyBorder="1" applyAlignment="1">
      <alignment vertical="top" wrapText="1"/>
    </xf>
    <xf numFmtId="1" fontId="4" fillId="0" borderId="10" xfId="4" applyNumberFormat="1" applyFont="1" applyFill="1" applyBorder="1" applyAlignment="1">
      <alignment horizontal="left" vertical="top" wrapText="1"/>
    </xf>
    <xf numFmtId="1" fontId="7" fillId="0" borderId="39" xfId="4" applyNumberFormat="1" applyFont="1" applyBorder="1" applyAlignment="1">
      <alignment horizontal="left" vertical="top"/>
    </xf>
    <xf numFmtId="49" fontId="5" fillId="0" borderId="14" xfId="4" applyNumberFormat="1" applyFont="1" applyBorder="1" applyAlignment="1">
      <alignment horizontal="center" vertical="top"/>
    </xf>
    <xf numFmtId="49" fontId="5" fillId="0" borderId="9" xfId="4" applyNumberFormat="1" applyFont="1" applyBorder="1" applyAlignment="1">
      <alignment horizontal="center" vertical="top"/>
    </xf>
    <xf numFmtId="49" fontId="5" fillId="0" borderId="1" xfId="4" applyNumberFormat="1" applyFont="1" applyBorder="1" applyAlignment="1">
      <alignment horizontal="center" vertical="top"/>
    </xf>
    <xf numFmtId="1" fontId="10" fillId="0" borderId="34" xfId="4" applyNumberFormat="1" applyFont="1" applyBorder="1" applyAlignment="1">
      <alignment wrapText="1"/>
    </xf>
    <xf numFmtId="1" fontId="7" fillId="0" borderId="6" xfId="4" applyNumberFormat="1" applyFont="1" applyBorder="1" applyAlignment="1">
      <alignment wrapText="1"/>
    </xf>
    <xf numFmtId="1" fontId="7" fillId="0" borderId="39" xfId="4" applyNumberFormat="1" applyFont="1" applyBorder="1" applyAlignment="1">
      <alignment wrapText="1"/>
    </xf>
    <xf numFmtId="1" fontId="4" fillId="0" borderId="27" xfId="4" applyNumberFormat="1" applyFont="1" applyFill="1" applyBorder="1" applyAlignment="1">
      <alignment vertical="top" wrapText="1"/>
    </xf>
    <xf numFmtId="1" fontId="4" fillId="0" borderId="31" xfId="4" applyNumberFormat="1" applyFont="1" applyFill="1" applyBorder="1" applyAlignment="1">
      <alignment vertical="top" wrapText="1"/>
    </xf>
    <xf numFmtId="49" fontId="5" fillId="0" borderId="19" xfId="4" applyNumberFormat="1" applyFont="1" applyBorder="1" applyAlignment="1">
      <alignment horizontal="center" vertical="top"/>
    </xf>
    <xf numFmtId="2" fontId="4" fillId="0" borderId="25" xfId="4" applyNumberFormat="1" applyFont="1" applyFill="1" applyBorder="1" applyAlignment="1">
      <alignment vertical="top" wrapText="1"/>
    </xf>
    <xf numFmtId="2" fontId="4" fillId="0" borderId="7" xfId="4" applyNumberFormat="1" applyFont="1" applyFill="1" applyBorder="1" applyAlignment="1">
      <alignment vertical="top" wrapText="1"/>
    </xf>
    <xf numFmtId="2" fontId="4" fillId="0" borderId="63" xfId="4" applyNumberFormat="1" applyFont="1" applyFill="1" applyBorder="1" applyAlignment="1">
      <alignment vertical="top" wrapText="1"/>
    </xf>
    <xf numFmtId="0" fontId="3" fillId="0" borderId="32" xfId="4" applyFont="1" applyBorder="1" applyAlignment="1">
      <alignment horizontal="center" vertical="center" wrapText="1"/>
    </xf>
    <xf numFmtId="0" fontId="7" fillId="0" borderId="23" xfId="4" applyFont="1" applyBorder="1" applyAlignment="1">
      <alignment vertical="center" wrapText="1"/>
    </xf>
    <xf numFmtId="0" fontId="7" fillId="0" borderId="24" xfId="4" applyFont="1" applyBorder="1" applyAlignment="1">
      <alignment vertical="center" wrapText="1"/>
    </xf>
    <xf numFmtId="0" fontId="5" fillId="0" borderId="15"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6" xfId="4" applyFont="1" applyBorder="1" applyAlignment="1">
      <alignment horizontal="center" vertical="center" wrapText="1"/>
    </xf>
    <xf numFmtId="1" fontId="5" fillId="2" borderId="22" xfId="4" applyNumberFormat="1" applyFont="1" applyFill="1" applyBorder="1" applyAlignment="1">
      <alignment horizontal="right" vertical="top"/>
    </xf>
    <xf numFmtId="1" fontId="5" fillId="2" borderId="23" xfId="4" applyNumberFormat="1" applyFont="1" applyFill="1" applyBorder="1" applyAlignment="1">
      <alignment horizontal="right" vertical="top"/>
    </xf>
    <xf numFmtId="1" fontId="5" fillId="6" borderId="23" xfId="4" applyNumberFormat="1" applyFont="1" applyFill="1" applyBorder="1" applyAlignment="1">
      <alignment horizontal="right" vertical="top"/>
    </xf>
    <xf numFmtId="1" fontId="2" fillId="6" borderId="32" xfId="4" applyNumberFormat="1" applyFont="1" applyFill="1" applyBorder="1" applyAlignment="1">
      <alignment horizontal="center" vertical="top"/>
    </xf>
    <xf numFmtId="1" fontId="2" fillId="6" borderId="23" xfId="4" applyNumberFormat="1" applyFont="1" applyFill="1" applyBorder="1" applyAlignment="1">
      <alignment horizontal="center" vertical="top"/>
    </xf>
    <xf numFmtId="1" fontId="2" fillId="6" borderId="24" xfId="4" applyNumberFormat="1" applyFont="1" applyFill="1" applyBorder="1" applyAlignment="1">
      <alignment horizontal="center" vertical="top"/>
    </xf>
    <xf numFmtId="49" fontId="20" fillId="0" borderId="0" xfId="4" applyNumberFormat="1" applyFont="1" applyFill="1" applyBorder="1" applyAlignment="1">
      <alignment horizontal="center" vertical="top" wrapText="1"/>
    </xf>
    <xf numFmtId="0" fontId="7" fillId="0" borderId="0" xfId="4" applyFont="1" applyAlignment="1">
      <alignment vertical="top" wrapText="1"/>
    </xf>
    <xf numFmtId="0" fontId="5" fillId="6" borderId="3" xfId="4" applyFont="1" applyFill="1" applyBorder="1" applyAlignment="1">
      <alignment horizontal="right" vertical="top" wrapText="1"/>
    </xf>
    <xf numFmtId="0" fontId="7" fillId="6" borderId="4" xfId="4" applyFont="1" applyFill="1" applyBorder="1" applyAlignment="1">
      <alignment vertical="top" wrapText="1"/>
    </xf>
    <xf numFmtId="0" fontId="7" fillId="6" borderId="22" xfId="4" applyFont="1" applyFill="1" applyBorder="1" applyAlignment="1">
      <alignment vertical="top" wrapText="1"/>
    </xf>
    <xf numFmtId="164" fontId="21" fillId="6" borderId="32" xfId="4" applyNumberFormat="1" applyFont="1" applyFill="1" applyBorder="1" applyAlignment="1">
      <alignment horizontal="center" vertical="top" wrapText="1"/>
    </xf>
    <xf numFmtId="164" fontId="21" fillId="6" borderId="23" xfId="4" applyNumberFormat="1" applyFont="1" applyFill="1" applyBorder="1" applyAlignment="1">
      <alignment horizontal="center" vertical="top" wrapText="1"/>
    </xf>
    <xf numFmtId="164" fontId="21" fillId="6" borderId="24" xfId="4" applyNumberFormat="1" applyFont="1" applyFill="1" applyBorder="1" applyAlignment="1">
      <alignment horizontal="center" vertical="top" wrapText="1"/>
    </xf>
    <xf numFmtId="0" fontId="6" fillId="0" borderId="71" xfId="4" applyFont="1" applyBorder="1" applyAlignment="1">
      <alignment horizontal="left" vertical="top" wrapText="1"/>
    </xf>
    <xf numFmtId="0" fontId="7" fillId="0" borderId="36" xfId="4" applyFont="1" applyBorder="1" applyAlignment="1">
      <alignment vertical="top" wrapText="1"/>
    </xf>
    <xf numFmtId="0" fontId="7" fillId="0" borderId="38" xfId="4" applyFont="1" applyBorder="1" applyAlignment="1">
      <alignment vertical="top" wrapText="1"/>
    </xf>
    <xf numFmtId="164" fontId="22" fillId="0" borderId="68" xfId="4" applyNumberFormat="1" applyFont="1" applyBorder="1" applyAlignment="1">
      <alignment horizontal="center" vertical="top" wrapText="1"/>
    </xf>
    <xf numFmtId="164" fontId="22" fillId="0" borderId="58" xfId="4" applyNumberFormat="1" applyFont="1" applyBorder="1" applyAlignment="1">
      <alignment horizontal="center" vertical="top" wrapText="1"/>
    </xf>
    <xf numFmtId="164" fontId="22" fillId="0" borderId="64" xfId="4" applyNumberFormat="1" applyFont="1" applyBorder="1" applyAlignment="1">
      <alignment horizontal="center" vertical="top" wrapText="1"/>
    </xf>
    <xf numFmtId="0" fontId="6" fillId="0" borderId="54" xfId="4" applyFont="1" applyBorder="1" applyAlignment="1">
      <alignment horizontal="left" vertical="top" wrapText="1"/>
    </xf>
    <xf numFmtId="0" fontId="7" fillId="0" borderId="62" xfId="4" applyFont="1" applyBorder="1" applyAlignment="1">
      <alignment vertical="top" wrapText="1"/>
    </xf>
    <xf numFmtId="0" fontId="7" fillId="0" borderId="69" xfId="4" applyFont="1" applyBorder="1" applyAlignment="1">
      <alignment vertical="top" wrapText="1"/>
    </xf>
    <xf numFmtId="164" fontId="22" fillId="0" borderId="54" xfId="4" applyNumberFormat="1" applyFont="1" applyBorder="1" applyAlignment="1">
      <alignment horizontal="center" vertical="top" wrapText="1"/>
    </xf>
    <xf numFmtId="164" fontId="22" fillId="0" borderId="62" xfId="4" applyNumberFormat="1" applyFont="1" applyBorder="1" applyAlignment="1">
      <alignment horizontal="center" vertical="top" wrapText="1"/>
    </xf>
    <xf numFmtId="164" fontId="22" fillId="0" borderId="69" xfId="4" applyNumberFormat="1" applyFont="1" applyBorder="1" applyAlignment="1">
      <alignment horizontal="center" vertical="top" wrapText="1"/>
    </xf>
    <xf numFmtId="0" fontId="6" fillId="0" borderId="61" xfId="4" applyFont="1" applyBorder="1" applyAlignment="1">
      <alignment horizontal="left" vertical="top" wrapText="1"/>
    </xf>
    <xf numFmtId="0" fontId="7" fillId="0" borderId="57" xfId="4" applyFont="1" applyBorder="1" applyAlignment="1">
      <alignment vertical="top" wrapText="1"/>
    </xf>
    <xf numFmtId="0" fontId="7" fillId="0" borderId="70" xfId="4" applyFont="1" applyBorder="1" applyAlignment="1">
      <alignment vertical="top" wrapText="1"/>
    </xf>
    <xf numFmtId="0" fontId="7" fillId="0" borderId="56" xfId="4" applyFont="1" applyBorder="1" applyAlignment="1">
      <alignment vertical="top" wrapText="1"/>
    </xf>
    <xf numFmtId="0" fontId="5" fillId="5" borderId="3" xfId="4" applyFont="1" applyFill="1" applyBorder="1" applyAlignment="1">
      <alignment horizontal="right" vertical="top" wrapText="1"/>
    </xf>
    <xf numFmtId="0" fontId="7" fillId="0" borderId="4" xfId="4" applyFont="1" applyBorder="1" applyAlignment="1">
      <alignment vertical="top" wrapText="1"/>
    </xf>
    <xf numFmtId="0" fontId="7" fillId="0" borderId="60" xfId="4" applyFont="1" applyBorder="1" applyAlignment="1">
      <alignment vertical="top" wrapText="1"/>
    </xf>
    <xf numFmtId="164" fontId="39" fillId="5" borderId="23" xfId="4" applyNumberFormat="1" applyFont="1" applyFill="1" applyBorder="1" applyAlignment="1">
      <alignment horizontal="center" vertical="top" wrapText="1"/>
    </xf>
    <xf numFmtId="164" fontId="39" fillId="5" borderId="24" xfId="4" applyNumberFormat="1" applyFont="1" applyFill="1" applyBorder="1" applyAlignment="1">
      <alignment horizontal="center" vertical="top" wrapText="1"/>
    </xf>
    <xf numFmtId="0" fontId="0" fillId="0" borderId="62" xfId="0" applyBorder="1" applyAlignment="1">
      <alignment vertical="top" wrapText="1"/>
    </xf>
    <xf numFmtId="0" fontId="0" fillId="0" borderId="69" xfId="0" applyBorder="1" applyAlignment="1">
      <alignment vertical="top" wrapText="1"/>
    </xf>
    <xf numFmtId="0" fontId="6" fillId="0" borderId="44" xfId="4" applyFont="1" applyBorder="1" applyAlignment="1">
      <alignment horizontal="left" vertical="top" wrapText="1"/>
    </xf>
    <xf numFmtId="0" fontId="0" fillId="0" borderId="43" xfId="0" applyBorder="1" applyAlignment="1">
      <alignment vertical="top" wrapText="1"/>
    </xf>
    <xf numFmtId="0" fontId="0" fillId="0" borderId="45" xfId="0" applyBorder="1" applyAlignment="1">
      <alignment vertical="top" wrapText="1"/>
    </xf>
    <xf numFmtId="164" fontId="22" fillId="0" borderId="44" xfId="4" applyNumberFormat="1" applyFont="1" applyBorder="1" applyAlignment="1">
      <alignment horizontal="center" vertical="top" wrapText="1"/>
    </xf>
    <xf numFmtId="0" fontId="4" fillId="0" borderId="61" xfId="4" applyFont="1" applyBorder="1" applyAlignment="1">
      <alignment horizontal="left" vertical="top" wrapText="1"/>
    </xf>
    <xf numFmtId="164" fontId="15" fillId="0" borderId="62" xfId="4" applyNumberFormat="1" applyFont="1" applyBorder="1" applyAlignment="1">
      <alignment horizontal="center" vertical="top" wrapText="1"/>
    </xf>
    <xf numFmtId="164" fontId="15" fillId="0" borderId="69" xfId="4" applyNumberFormat="1" applyFont="1" applyBorder="1" applyAlignment="1">
      <alignment horizontal="center" vertical="top" wrapText="1"/>
    </xf>
    <xf numFmtId="0" fontId="3" fillId="5" borderId="3" xfId="4" applyFont="1" applyFill="1" applyBorder="1" applyAlignment="1">
      <alignment horizontal="right" vertical="top" wrapText="1"/>
    </xf>
    <xf numFmtId="0" fontId="3" fillId="6" borderId="3" xfId="4" applyFont="1" applyFill="1" applyBorder="1" applyAlignment="1">
      <alignment horizontal="right" vertical="top" wrapText="1"/>
    </xf>
    <xf numFmtId="164" fontId="12" fillId="6" borderId="32" xfId="4" applyNumberFormat="1" applyFont="1" applyFill="1" applyBorder="1" applyAlignment="1">
      <alignment horizontal="center" vertical="top" wrapText="1"/>
    </xf>
    <xf numFmtId="164" fontId="12" fillId="6" borderId="23" xfId="4" applyNumberFormat="1" applyFont="1" applyFill="1" applyBorder="1" applyAlignment="1">
      <alignment horizontal="center" vertical="top" wrapText="1"/>
    </xf>
    <xf numFmtId="164" fontId="12" fillId="6" borderId="24" xfId="4" applyNumberFormat="1" applyFont="1" applyFill="1" applyBorder="1" applyAlignment="1">
      <alignment horizontal="center" vertical="top" wrapText="1"/>
    </xf>
    <xf numFmtId="0" fontId="4" fillId="0" borderId="15" xfId="4" applyFont="1" applyBorder="1" applyAlignment="1">
      <alignment horizontal="left" vertical="top" wrapText="1"/>
    </xf>
    <xf numFmtId="0" fontId="7" fillId="0" borderId="14" xfId="4" applyFont="1" applyBorder="1" applyAlignment="1">
      <alignment vertical="top" wrapText="1"/>
    </xf>
    <xf numFmtId="0" fontId="7" fillId="0" borderId="16" xfId="4" applyFont="1" applyBorder="1" applyAlignment="1">
      <alignment vertical="top" wrapText="1"/>
    </xf>
    <xf numFmtId="164" fontId="15" fillId="0" borderId="17" xfId="4" applyNumberFormat="1" applyFont="1" applyBorder="1" applyAlignment="1">
      <alignment horizontal="center" vertical="top" wrapText="1"/>
    </xf>
    <xf numFmtId="164" fontId="15" fillId="0" borderId="46" xfId="4" applyNumberFormat="1" applyFont="1" applyBorder="1" applyAlignment="1">
      <alignment horizontal="center" vertical="top" wrapText="1"/>
    </xf>
    <xf numFmtId="0" fontId="4" fillId="4" borderId="54" xfId="4" applyFont="1" applyFill="1" applyBorder="1" applyAlignment="1">
      <alignment horizontal="left" vertical="top" wrapText="1"/>
    </xf>
    <xf numFmtId="0" fontId="7" fillId="4" borderId="62" xfId="4" applyFont="1" applyFill="1" applyBorder="1" applyAlignment="1">
      <alignment horizontal="left" vertical="top" wrapText="1"/>
    </xf>
    <xf numFmtId="0" fontId="7" fillId="4" borderId="69" xfId="4" applyFont="1" applyFill="1" applyBorder="1" applyAlignment="1">
      <alignment horizontal="left" vertical="top" wrapText="1"/>
    </xf>
    <xf numFmtId="164" fontId="15" fillId="0" borderId="54" xfId="4" applyNumberFormat="1" applyFont="1" applyBorder="1" applyAlignment="1">
      <alignment horizontal="center" vertical="top" wrapText="1"/>
    </xf>
    <xf numFmtId="0" fontId="4" fillId="0" borderId="54" xfId="4" applyFont="1" applyBorder="1" applyAlignment="1">
      <alignment horizontal="left" vertical="top" wrapText="1"/>
    </xf>
    <xf numFmtId="0" fontId="4" fillId="0" borderId="71" xfId="4" applyFont="1" applyBorder="1" applyAlignment="1">
      <alignment horizontal="left" vertical="top" wrapText="1"/>
    </xf>
    <xf numFmtId="164" fontId="15" fillId="0" borderId="68" xfId="4" applyNumberFormat="1" applyFont="1" applyBorder="1" applyAlignment="1">
      <alignment horizontal="center" vertical="top" wrapText="1"/>
    </xf>
    <xf numFmtId="164" fontId="15" fillId="0" borderId="58" xfId="4" applyNumberFormat="1" applyFont="1" applyBorder="1" applyAlignment="1">
      <alignment horizontal="center" vertical="top" wrapText="1"/>
    </xf>
    <xf numFmtId="164" fontId="15" fillId="0" borderId="64" xfId="4" applyNumberFormat="1" applyFont="1" applyBorder="1" applyAlignment="1">
      <alignment horizontal="center" vertical="top" wrapText="1"/>
    </xf>
    <xf numFmtId="0" fontId="4" fillId="0" borderId="65" xfId="4" applyFont="1" applyFill="1" applyBorder="1" applyAlignment="1">
      <alignment horizontal="left" vertical="top" wrapText="1"/>
    </xf>
    <xf numFmtId="0" fontId="7" fillId="0" borderId="28" xfId="4" applyFont="1" applyFill="1" applyBorder="1" applyAlignment="1">
      <alignment horizontal="left" vertical="top" wrapText="1"/>
    </xf>
    <xf numFmtId="0" fontId="7" fillId="0" borderId="41" xfId="4" applyFont="1" applyFill="1" applyBorder="1" applyAlignment="1">
      <alignment horizontal="left" vertical="top" wrapText="1"/>
    </xf>
    <xf numFmtId="49" fontId="5" fillId="6" borderId="23" xfId="4" applyNumberFormat="1" applyFont="1" applyFill="1" applyBorder="1" applyAlignment="1">
      <alignment horizontal="right" vertical="top"/>
    </xf>
    <xf numFmtId="0" fontId="6" fillId="6" borderId="53" xfId="4" applyFont="1" applyFill="1" applyBorder="1" applyAlignment="1">
      <alignment horizontal="center" vertical="top"/>
    </xf>
    <xf numFmtId="0" fontId="6" fillId="6" borderId="21" xfId="4" applyFont="1" applyFill="1" applyBorder="1" applyAlignment="1">
      <alignment horizontal="center" vertical="top"/>
    </xf>
    <xf numFmtId="0" fontId="6" fillId="6" borderId="48" xfId="4" applyFont="1" applyFill="1" applyBorder="1" applyAlignment="1">
      <alignment horizontal="center" vertical="top"/>
    </xf>
    <xf numFmtId="49" fontId="4" fillId="0" borderId="67" xfId="4" applyNumberFormat="1" applyFont="1" applyFill="1" applyBorder="1" applyAlignment="1">
      <alignment horizontal="left" vertical="top"/>
    </xf>
    <xf numFmtId="0" fontId="14" fillId="0" borderId="67" xfId="4" applyBorder="1" applyAlignment="1">
      <alignment horizontal="left" vertical="top"/>
    </xf>
    <xf numFmtId="0" fontId="3" fillId="0" borderId="15" xfId="4" applyFont="1" applyBorder="1" applyAlignment="1">
      <alignment horizontal="center" vertical="center" wrapText="1"/>
    </xf>
    <xf numFmtId="0" fontId="3" fillId="0" borderId="14" xfId="4" applyFont="1" applyBorder="1" applyAlignment="1">
      <alignment horizontal="center" vertical="center" wrapText="1"/>
    </xf>
    <xf numFmtId="0" fontId="3" fillId="0" borderId="16" xfId="4" applyFont="1" applyBorder="1" applyAlignment="1">
      <alignment horizontal="center" vertical="center" wrapText="1"/>
    </xf>
    <xf numFmtId="49" fontId="43" fillId="2" borderId="52" xfId="4" applyNumberFormat="1" applyFont="1" applyFill="1" applyBorder="1" applyAlignment="1">
      <alignment horizontal="center" vertical="top"/>
    </xf>
    <xf numFmtId="49" fontId="43" fillId="2" borderId="59" xfId="4" applyNumberFormat="1" applyFont="1" applyFill="1" applyBorder="1" applyAlignment="1">
      <alignment horizontal="center" vertical="top"/>
    </xf>
    <xf numFmtId="49" fontId="43" fillId="2" borderId="53" xfId="4" applyNumberFormat="1" applyFont="1" applyFill="1" applyBorder="1" applyAlignment="1">
      <alignment horizontal="center" vertical="top"/>
    </xf>
    <xf numFmtId="49" fontId="5" fillId="3" borderId="14" xfId="4" applyNumberFormat="1" applyFont="1" applyFill="1" applyBorder="1" applyAlignment="1">
      <alignment horizontal="center" vertical="top"/>
    </xf>
    <xf numFmtId="49" fontId="5" fillId="3" borderId="19" xfId="4" applyNumberFormat="1" applyFont="1" applyFill="1" applyBorder="1" applyAlignment="1">
      <alignment horizontal="center" vertical="top"/>
    </xf>
    <xf numFmtId="49" fontId="5" fillId="3" borderId="1" xfId="4" applyNumberFormat="1" applyFont="1" applyFill="1" applyBorder="1" applyAlignment="1">
      <alignment horizontal="center" vertical="top"/>
    </xf>
    <xf numFmtId="49" fontId="3" fillId="0" borderId="14" xfId="4" applyNumberFormat="1" applyFont="1" applyBorder="1" applyAlignment="1">
      <alignment horizontal="center" vertical="top"/>
    </xf>
    <xf numFmtId="49" fontId="3" fillId="0" borderId="19" xfId="4" applyNumberFormat="1" applyFont="1" applyBorder="1" applyAlignment="1">
      <alignment horizontal="center" vertical="top"/>
    </xf>
    <xf numFmtId="49" fontId="3" fillId="0" borderId="1" xfId="4" applyNumberFormat="1" applyFont="1" applyBorder="1" applyAlignment="1">
      <alignment horizontal="center" vertical="top"/>
    </xf>
    <xf numFmtId="0" fontId="4" fillId="0" borderId="25" xfId="4" applyFont="1" applyFill="1" applyBorder="1" applyAlignment="1">
      <alignment vertical="top" wrapText="1"/>
    </xf>
    <xf numFmtId="0" fontId="4" fillId="0" borderId="7" xfId="4" applyFont="1" applyFill="1" applyBorder="1" applyAlignment="1">
      <alignment vertical="top" wrapText="1"/>
    </xf>
    <xf numFmtId="0" fontId="4" fillId="0" borderId="63" xfId="4" applyFont="1" applyFill="1" applyBorder="1" applyAlignment="1">
      <alignment vertical="top" wrapText="1"/>
    </xf>
    <xf numFmtId="49" fontId="2" fillId="0" borderId="5" xfId="4" applyNumberFormat="1" applyFont="1" applyBorder="1" applyAlignment="1">
      <alignment horizontal="center" vertical="top"/>
    </xf>
    <xf numFmtId="49" fontId="2" fillId="0" borderId="8" xfId="4" applyNumberFormat="1" applyFont="1" applyBorder="1" applyAlignment="1">
      <alignment horizontal="center" vertical="top"/>
    </xf>
    <xf numFmtId="49" fontId="2" fillId="0" borderId="12" xfId="4" applyNumberFormat="1" applyFont="1" applyBorder="1" applyAlignment="1">
      <alignment horizontal="center" vertical="top"/>
    </xf>
    <xf numFmtId="49" fontId="2" fillId="0" borderId="52" xfId="4" applyNumberFormat="1" applyFont="1" applyBorder="1" applyAlignment="1">
      <alignment horizontal="center" vertical="top"/>
    </xf>
    <xf numFmtId="49" fontId="2" fillId="0" borderId="73" xfId="4" applyNumberFormat="1" applyFont="1" applyBorder="1" applyAlignment="1">
      <alignment horizontal="center" vertical="top"/>
    </xf>
    <xf numFmtId="49" fontId="2" fillId="0" borderId="53" xfId="4" applyNumberFormat="1" applyFont="1" applyBorder="1" applyAlignment="1">
      <alignment horizontal="center" vertical="top"/>
    </xf>
    <xf numFmtId="49" fontId="3" fillId="3" borderId="22" xfId="4" applyNumberFormat="1" applyFont="1" applyFill="1" applyBorder="1" applyAlignment="1">
      <alignment horizontal="right" vertical="top"/>
    </xf>
    <xf numFmtId="49" fontId="3" fillId="3" borderId="23" xfId="4" applyNumberFormat="1" applyFont="1" applyFill="1" applyBorder="1" applyAlignment="1">
      <alignment horizontal="right" vertical="top"/>
    </xf>
    <xf numFmtId="49" fontId="3" fillId="3" borderId="22" xfId="4" applyNumberFormat="1" applyFont="1" applyFill="1" applyBorder="1" applyAlignment="1">
      <alignment horizontal="left" vertical="top"/>
    </xf>
    <xf numFmtId="49" fontId="3" fillId="3" borderId="23" xfId="4" applyNumberFormat="1" applyFont="1" applyFill="1" applyBorder="1" applyAlignment="1">
      <alignment horizontal="left" vertical="top"/>
    </xf>
    <xf numFmtId="49" fontId="3" fillId="3" borderId="24" xfId="4" applyNumberFormat="1" applyFont="1" applyFill="1" applyBorder="1" applyAlignment="1">
      <alignment horizontal="left" vertical="top"/>
    </xf>
    <xf numFmtId="0" fontId="4" fillId="0" borderId="28" xfId="4" applyFont="1" applyFill="1" applyBorder="1" applyAlignment="1">
      <alignment horizontal="left" vertical="top" wrapText="1"/>
    </xf>
    <xf numFmtId="0" fontId="4" fillId="0" borderId="41" xfId="4" applyFont="1" applyFill="1" applyBorder="1" applyAlignment="1">
      <alignment horizontal="left" vertical="top" wrapText="1"/>
    </xf>
    <xf numFmtId="0" fontId="6" fillId="0" borderId="10" xfId="4" applyFont="1" applyBorder="1" applyAlignment="1">
      <alignment horizontal="center" vertical="center" wrapText="1"/>
    </xf>
    <xf numFmtId="0" fontId="6" fillId="0" borderId="39" xfId="4" applyFont="1" applyBorder="1" applyAlignment="1">
      <alignment horizontal="center" vertical="center" wrapText="1"/>
    </xf>
    <xf numFmtId="0" fontId="6" fillId="0" borderId="36" xfId="4" applyFont="1" applyBorder="1" applyAlignment="1">
      <alignment horizontal="center" vertical="center"/>
    </xf>
    <xf numFmtId="0" fontId="6" fillId="0" borderId="74" xfId="4" applyFont="1" applyBorder="1" applyAlignment="1">
      <alignment horizontal="center" vertical="center"/>
    </xf>
    <xf numFmtId="0" fontId="3" fillId="2" borderId="23" xfId="4" applyFont="1" applyFill="1" applyBorder="1" applyAlignment="1">
      <alignment horizontal="left" vertical="top"/>
    </xf>
    <xf numFmtId="0" fontId="3" fillId="2" borderId="24" xfId="4" applyFont="1" applyFill="1" applyBorder="1" applyAlignment="1">
      <alignment horizontal="left" vertical="top"/>
    </xf>
    <xf numFmtId="0" fontId="5" fillId="3" borderId="4" xfId="4" applyFont="1" applyFill="1" applyBorder="1" applyAlignment="1">
      <alignment horizontal="left" vertical="top" wrapText="1"/>
    </xf>
    <xf numFmtId="0" fontId="5" fillId="3" borderId="60" xfId="4" applyFont="1" applyFill="1" applyBorder="1" applyAlignment="1">
      <alignment horizontal="left" vertical="top" wrapText="1"/>
    </xf>
    <xf numFmtId="49" fontId="5" fillId="3" borderId="25" xfId="4" applyNumberFormat="1" applyFont="1" applyFill="1" applyBorder="1" applyAlignment="1">
      <alignment horizontal="center" vertical="top"/>
    </xf>
    <xf numFmtId="49" fontId="5" fillId="3" borderId="72" xfId="4" applyNumberFormat="1" applyFont="1" applyFill="1" applyBorder="1" applyAlignment="1">
      <alignment horizontal="center" vertical="top"/>
    </xf>
    <xf numFmtId="49" fontId="5" fillId="3" borderId="63" xfId="4" applyNumberFormat="1" applyFont="1" applyFill="1" applyBorder="1" applyAlignment="1">
      <alignment horizontal="center" vertical="top"/>
    </xf>
    <xf numFmtId="49" fontId="3" fillId="0" borderId="9" xfId="4" applyNumberFormat="1" applyFont="1" applyBorder="1" applyAlignment="1">
      <alignment horizontal="center" vertical="top"/>
    </xf>
    <xf numFmtId="0" fontId="4" fillId="0" borderId="35" xfId="4" applyFont="1" applyFill="1" applyBorder="1" applyAlignment="1">
      <alignment horizontal="left" vertical="top" wrapText="1"/>
    </xf>
    <xf numFmtId="0" fontId="4" fillId="0" borderId="7" xfId="4" applyFont="1" applyFill="1" applyBorder="1" applyAlignment="1">
      <alignment horizontal="left" vertical="top" wrapText="1"/>
    </xf>
    <xf numFmtId="0" fontId="4" fillId="0" borderId="40" xfId="4" applyFont="1" applyFill="1" applyBorder="1" applyAlignment="1">
      <alignment horizontal="left" vertical="top" wrapText="1"/>
    </xf>
    <xf numFmtId="0" fontId="4" fillId="0" borderId="34" xfId="4" applyFont="1" applyFill="1" applyBorder="1" applyAlignment="1">
      <alignment horizontal="left" vertical="top" wrapText="1"/>
    </xf>
    <xf numFmtId="0" fontId="7" fillId="0" borderId="71" xfId="4" applyFont="1" applyBorder="1" applyAlignment="1">
      <alignment horizontal="left" vertical="top" wrapText="1"/>
    </xf>
    <xf numFmtId="0" fontId="37" fillId="0" borderId="0" xfId="4" applyFont="1" applyAlignment="1">
      <alignment horizontal="left" vertical="top" wrapText="1"/>
    </xf>
    <xf numFmtId="0" fontId="38" fillId="0" borderId="0" xfId="4" applyFont="1" applyAlignment="1">
      <alignment vertical="top"/>
    </xf>
    <xf numFmtId="0" fontId="7" fillId="0" borderId="0" xfId="4" applyFont="1" applyAlignment="1">
      <alignment horizontal="left" wrapText="1"/>
    </xf>
    <xf numFmtId="0" fontId="6" fillId="0" borderId="15" xfId="4" applyFont="1" applyBorder="1" applyAlignment="1">
      <alignment horizontal="center" vertical="center" textRotation="90" wrapText="1"/>
    </xf>
    <xf numFmtId="0" fontId="6" fillId="0" borderId="61" xfId="4" applyFont="1" applyBorder="1" applyAlignment="1">
      <alignment horizontal="center" vertical="center" textRotation="90" wrapText="1"/>
    </xf>
    <xf numFmtId="0" fontId="6" fillId="0" borderId="13" xfId="4" applyFont="1" applyBorder="1" applyAlignment="1">
      <alignment horizontal="center" vertical="center" textRotation="90" wrapText="1"/>
    </xf>
    <xf numFmtId="0" fontId="6" fillId="0" borderId="14" xfId="4" applyFont="1" applyBorder="1" applyAlignment="1">
      <alignment horizontal="center" vertical="center" textRotation="90" wrapText="1"/>
    </xf>
    <xf numFmtId="0" fontId="6" fillId="0" borderId="57" xfId="4" applyFont="1" applyBorder="1" applyAlignment="1">
      <alignment horizontal="center" vertical="center" textRotation="90" wrapText="1"/>
    </xf>
    <xf numFmtId="0" fontId="6" fillId="0" borderId="1" xfId="4" applyFont="1" applyBorder="1" applyAlignment="1">
      <alignment horizontal="center" vertical="center" textRotation="90" wrapText="1"/>
    </xf>
    <xf numFmtId="0" fontId="6" fillId="0" borderId="26" xfId="4" applyFont="1" applyBorder="1" applyAlignment="1">
      <alignment horizontal="center" vertical="center" wrapText="1"/>
    </xf>
    <xf numFmtId="0" fontId="6" fillId="0" borderId="19" xfId="4" applyFont="1" applyBorder="1" applyAlignment="1">
      <alignment horizontal="center" vertical="center" wrapText="1"/>
    </xf>
    <xf numFmtId="0" fontId="6" fillId="0" borderId="30" xfId="4" applyFont="1" applyBorder="1" applyAlignment="1">
      <alignment horizontal="center" vertical="center" wrapText="1"/>
    </xf>
    <xf numFmtId="0" fontId="6" fillId="0" borderId="50" xfId="4" applyNumberFormat="1" applyFont="1" applyBorder="1" applyAlignment="1">
      <alignment horizontal="center" vertical="center" textRotation="90" wrapText="1"/>
    </xf>
    <xf numFmtId="0" fontId="6" fillId="0" borderId="18" xfId="4" applyNumberFormat="1" applyFont="1" applyBorder="1" applyAlignment="1">
      <alignment horizontal="center" vertical="center" textRotation="90" wrapText="1"/>
    </xf>
    <xf numFmtId="0" fontId="6" fillId="0" borderId="42" xfId="4" applyNumberFormat="1" applyFont="1" applyBorder="1" applyAlignment="1">
      <alignment horizontal="center" vertical="center" textRotation="90" wrapText="1"/>
    </xf>
    <xf numFmtId="0" fontId="6" fillId="0" borderId="17" xfId="4" applyFont="1" applyBorder="1" applyAlignment="1">
      <alignment horizontal="center" vertical="center" textRotation="90" wrapText="1"/>
    </xf>
    <xf numFmtId="0" fontId="6" fillId="0" borderId="62" xfId="4" applyFont="1" applyBorder="1" applyAlignment="1">
      <alignment horizontal="center" vertical="center" textRotation="90" wrapText="1"/>
    </xf>
    <xf numFmtId="0" fontId="6" fillId="0" borderId="21" xfId="4" applyFont="1" applyBorder="1" applyAlignment="1">
      <alignment horizontal="center" vertical="center" textRotation="90" wrapText="1"/>
    </xf>
    <xf numFmtId="0" fontId="6" fillId="0" borderId="50" xfId="4" applyFont="1" applyBorder="1" applyAlignment="1">
      <alignment horizontal="center" vertical="center" textRotation="90" wrapText="1"/>
    </xf>
    <xf numFmtId="0" fontId="6" fillId="0" borderId="18" xfId="4" applyFont="1" applyBorder="1" applyAlignment="1">
      <alignment horizontal="center" vertical="center" textRotation="90" wrapText="1"/>
    </xf>
    <xf numFmtId="0" fontId="6" fillId="0" borderId="42" xfId="4" applyFont="1" applyBorder="1" applyAlignment="1">
      <alignment horizontal="center" vertical="center" textRotation="90" wrapText="1"/>
    </xf>
    <xf numFmtId="0" fontId="6" fillId="0" borderId="67" xfId="4" applyFont="1" applyBorder="1" applyAlignment="1">
      <alignment horizontal="center" vertical="center" textRotation="90" wrapText="1"/>
    </xf>
    <xf numFmtId="0" fontId="6" fillId="0" borderId="0" xfId="4" applyFont="1" applyBorder="1" applyAlignment="1">
      <alignment horizontal="center" vertical="center" textRotation="90" wrapText="1"/>
    </xf>
    <xf numFmtId="0" fontId="6" fillId="0" borderId="43" xfId="4" applyFont="1" applyBorder="1" applyAlignment="1">
      <alignment horizontal="center" vertical="center" textRotation="90" wrapText="1"/>
    </xf>
    <xf numFmtId="0" fontId="5" fillId="0" borderId="52" xfId="4" applyFont="1" applyBorder="1" applyAlignment="1">
      <alignment horizontal="center" vertical="center"/>
    </xf>
    <xf numFmtId="0" fontId="5" fillId="0" borderId="17" xfId="4" applyFont="1" applyBorder="1" applyAlignment="1">
      <alignment horizontal="center" vertical="center"/>
    </xf>
    <xf numFmtId="0" fontId="5" fillId="0" borderId="46" xfId="4" applyFont="1" applyBorder="1" applyAlignment="1">
      <alignment horizontal="center" vertical="center"/>
    </xf>
    <xf numFmtId="0" fontId="6" fillId="0" borderId="10" xfId="4" applyFont="1" applyBorder="1" applyAlignment="1">
      <alignment horizontal="center" vertical="center" textRotation="90" wrapText="1"/>
    </xf>
    <xf numFmtId="0" fontId="6" fillId="0" borderId="39" xfId="4" applyFont="1" applyBorder="1" applyAlignment="1">
      <alignment horizontal="center" vertical="center" textRotation="90" wrapText="1"/>
    </xf>
    <xf numFmtId="0" fontId="6" fillId="0" borderId="57" xfId="4" applyFont="1" applyBorder="1" applyAlignment="1">
      <alignment horizontal="center" vertical="center"/>
    </xf>
    <xf numFmtId="0" fontId="6" fillId="0" borderId="11" xfId="4" applyFont="1" applyFill="1" applyBorder="1" applyAlignment="1">
      <alignment horizontal="center" vertical="center" textRotation="90" wrapText="1"/>
    </xf>
    <xf numFmtId="0" fontId="6" fillId="0" borderId="31" xfId="4" applyFont="1" applyFill="1" applyBorder="1" applyAlignment="1">
      <alignment horizontal="center" vertical="center" textRotation="90" wrapText="1"/>
    </xf>
    <xf numFmtId="0" fontId="6" fillId="0" borderId="13" xfId="0" applyFont="1" applyFill="1" applyBorder="1" applyAlignment="1">
      <alignment horizontal="left" vertical="top" wrapText="1"/>
    </xf>
    <xf numFmtId="0" fontId="7" fillId="0" borderId="1" xfId="0" applyFont="1" applyFill="1" applyBorder="1" applyAlignment="1">
      <alignment vertical="top" wrapText="1"/>
    </xf>
    <xf numFmtId="0" fontId="7" fillId="0" borderId="2" xfId="0" applyFont="1" applyFill="1" applyBorder="1" applyAlignment="1">
      <alignment vertical="top" wrapText="1"/>
    </xf>
    <xf numFmtId="164" fontId="22" fillId="0" borderId="21" xfId="0" applyNumberFormat="1" applyFont="1" applyFill="1" applyBorder="1" applyAlignment="1">
      <alignment horizontal="center" vertical="top" wrapText="1"/>
    </xf>
    <xf numFmtId="164" fontId="22" fillId="0" borderId="48" xfId="0" applyNumberFormat="1" applyFont="1" applyFill="1" applyBorder="1" applyAlignment="1">
      <alignment horizontal="center" vertical="top" wrapText="1"/>
    </xf>
    <xf numFmtId="0" fontId="7" fillId="0" borderId="74" xfId="0" applyFont="1" applyFill="1" applyBorder="1" applyAlignment="1">
      <alignment vertical="top" wrapText="1"/>
    </xf>
    <xf numFmtId="0" fontId="7" fillId="10" borderId="62" xfId="0" applyFont="1" applyFill="1" applyBorder="1" applyAlignment="1">
      <alignment horizontal="left" vertical="top" wrapText="1"/>
    </xf>
    <xf numFmtId="0" fontId="7" fillId="10" borderId="69" xfId="0" applyFont="1" applyFill="1" applyBorder="1" applyAlignment="1">
      <alignment horizontal="left" vertical="top" wrapText="1"/>
    </xf>
    <xf numFmtId="164" fontId="22" fillId="0" borderId="44" xfId="0" applyNumberFormat="1" applyFont="1" applyFill="1" applyBorder="1" applyAlignment="1">
      <alignment horizontal="center" vertical="top" wrapText="1"/>
    </xf>
    <xf numFmtId="49" fontId="5" fillId="8" borderId="22" xfId="0" applyNumberFormat="1" applyFont="1" applyFill="1" applyBorder="1" applyAlignment="1">
      <alignment horizontal="right" vertical="top"/>
    </xf>
    <xf numFmtId="49" fontId="5" fillId="8" borderId="23" xfId="0" applyNumberFormat="1" applyFont="1" applyFill="1" applyBorder="1" applyAlignment="1">
      <alignment horizontal="right" vertical="top"/>
    </xf>
    <xf numFmtId="49" fontId="5" fillId="7" borderId="22" xfId="0" applyNumberFormat="1" applyFont="1" applyFill="1" applyBorder="1" applyAlignment="1">
      <alignment horizontal="right" vertical="top"/>
    </xf>
    <xf numFmtId="49" fontId="5" fillId="7" borderId="23" xfId="0" applyNumberFormat="1" applyFont="1" applyFill="1" applyBorder="1" applyAlignment="1">
      <alignment horizontal="right" vertical="top"/>
    </xf>
    <xf numFmtId="0" fontId="2" fillId="13" borderId="32" xfId="0" applyFont="1" applyFill="1" applyBorder="1" applyAlignment="1">
      <alignment horizontal="center" vertical="top"/>
    </xf>
    <xf numFmtId="0" fontId="2" fillId="13" borderId="23" xfId="0" applyFont="1" applyFill="1" applyBorder="1" applyAlignment="1">
      <alignment horizontal="center" vertical="top"/>
    </xf>
    <xf numFmtId="0" fontId="2" fillId="13" borderId="24" xfId="0" applyFont="1" applyFill="1" applyBorder="1" applyAlignment="1">
      <alignment horizontal="center" vertical="top"/>
    </xf>
    <xf numFmtId="0" fontId="15" fillId="0" borderId="0" xfId="0" applyFont="1" applyFill="1" applyBorder="1" applyAlignment="1">
      <alignment vertical="top" wrapText="1"/>
    </xf>
    <xf numFmtId="0" fontId="5" fillId="8" borderId="30" xfId="0" applyFont="1" applyFill="1" applyBorder="1" applyAlignment="1">
      <alignment horizontal="left" vertical="top" wrapText="1"/>
    </xf>
    <xf numFmtId="0" fontId="5" fillId="8" borderId="31" xfId="0" applyFont="1" applyFill="1" applyBorder="1" applyAlignment="1">
      <alignment horizontal="left" vertical="top" wrapText="1"/>
    </xf>
    <xf numFmtId="49" fontId="5" fillId="7" borderId="15" xfId="0" applyNumberFormat="1" applyFont="1" applyFill="1" applyBorder="1" applyAlignment="1">
      <alignment horizontal="center" vertical="top"/>
    </xf>
    <xf numFmtId="49" fontId="5" fillId="7" borderId="10" xfId="0" applyNumberFormat="1" applyFont="1" applyFill="1" applyBorder="1" applyAlignment="1">
      <alignment horizontal="center" vertical="top"/>
    </xf>
    <xf numFmtId="49" fontId="5" fillId="7" borderId="13" xfId="0" applyNumberFormat="1" applyFont="1" applyFill="1" applyBorder="1" applyAlignment="1">
      <alignment horizontal="center" vertical="top"/>
    </xf>
    <xf numFmtId="49" fontId="5" fillId="8" borderId="25" xfId="0" applyNumberFormat="1" applyFont="1" applyFill="1" applyBorder="1" applyAlignment="1">
      <alignment horizontal="center" vertical="top"/>
    </xf>
    <xf numFmtId="49" fontId="5" fillId="8" borderId="72" xfId="0" applyNumberFormat="1" applyFont="1" applyFill="1" applyBorder="1" applyAlignment="1">
      <alignment horizontal="center" vertical="top"/>
    </xf>
    <xf numFmtId="49" fontId="5" fillId="8" borderId="63" xfId="0" applyNumberFormat="1" applyFont="1" applyFill="1" applyBorder="1" applyAlignment="1">
      <alignment horizontal="center" vertical="top"/>
    </xf>
    <xf numFmtId="49" fontId="5" fillId="0" borderId="9" xfId="0" applyNumberFormat="1" applyFont="1" applyFill="1" applyBorder="1" applyAlignment="1">
      <alignment horizontal="center" vertical="top"/>
    </xf>
    <xf numFmtId="49" fontId="2" fillId="0" borderId="52" xfId="0" applyNumberFormat="1" applyFont="1" applyFill="1" applyBorder="1" applyAlignment="1">
      <alignment horizontal="center" vertical="top" wrapText="1"/>
    </xf>
    <xf numFmtId="49" fontId="2" fillId="0" borderId="73" xfId="0" applyNumberFormat="1" applyFont="1" applyFill="1" applyBorder="1" applyAlignment="1">
      <alignment horizontal="center" vertical="top"/>
    </xf>
    <xf numFmtId="0" fontId="4" fillId="10" borderId="34" xfId="0" applyFont="1" applyFill="1" applyBorder="1" applyAlignment="1">
      <alignment horizontal="left" vertical="top" wrapText="1"/>
    </xf>
    <xf numFmtId="0" fontId="15" fillId="0" borderId="39" xfId="0" applyFont="1" applyFill="1" applyBorder="1" applyAlignment="1">
      <alignment vertical="top" wrapText="1"/>
    </xf>
    <xf numFmtId="0" fontId="10" fillId="0" borderId="66" xfId="0" applyFont="1" applyFill="1" applyBorder="1" applyAlignment="1">
      <alignment wrapText="1"/>
    </xf>
    <xf numFmtId="0" fontId="7" fillId="0" borderId="59" xfId="0" applyFont="1" applyFill="1" applyBorder="1" applyAlignment="1">
      <alignment wrapText="1"/>
    </xf>
    <xf numFmtId="0" fontId="15" fillId="0" borderId="44" xfId="0" applyFont="1" applyFill="1" applyBorder="1" applyAlignment="1">
      <alignment wrapText="1"/>
    </xf>
    <xf numFmtId="49" fontId="5" fillId="7" borderId="6"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2" fillId="0" borderId="59" xfId="0" applyNumberFormat="1" applyFont="1" applyFill="1" applyBorder="1" applyAlignment="1">
      <alignment horizontal="center" vertical="top" wrapText="1"/>
    </xf>
    <xf numFmtId="49" fontId="5" fillId="0" borderId="26" xfId="0" applyNumberFormat="1" applyFont="1" applyFill="1" applyBorder="1" applyAlignment="1">
      <alignment horizontal="center" vertical="top" wrapText="1"/>
    </xf>
    <xf numFmtId="0" fontId="7" fillId="0" borderId="30" xfId="0" applyFont="1" applyFill="1" applyBorder="1" applyAlignment="1">
      <alignment horizontal="center" vertical="top" wrapText="1"/>
    </xf>
    <xf numFmtId="0" fontId="7" fillId="0" borderId="42" xfId="0" applyFont="1" applyFill="1" applyBorder="1" applyAlignment="1">
      <alignment horizontal="center" vertical="top" wrapText="1"/>
    </xf>
    <xf numFmtId="0" fontId="7" fillId="0" borderId="19" xfId="0" applyFont="1" applyFill="1" applyBorder="1" applyAlignment="1">
      <alignment horizontal="center" vertical="top" wrapText="1"/>
    </xf>
    <xf numFmtId="0" fontId="7" fillId="0" borderId="18" xfId="0" applyFont="1" applyFill="1" applyBorder="1" applyAlignment="1">
      <alignment horizontal="center" vertical="top" wrapText="1"/>
    </xf>
    <xf numFmtId="0" fontId="7" fillId="0" borderId="55" xfId="0" applyFont="1" applyFill="1" applyBorder="1" applyAlignment="1">
      <alignment horizontal="center" vertical="top" wrapText="1"/>
    </xf>
    <xf numFmtId="49" fontId="5" fillId="0" borderId="19" xfId="0" applyNumberFormat="1" applyFont="1" applyFill="1" applyBorder="1" applyAlignment="1">
      <alignment horizontal="center" vertical="top" wrapText="1"/>
    </xf>
    <xf numFmtId="0" fontId="5" fillId="8" borderId="22" xfId="0" applyFont="1" applyFill="1" applyBorder="1" applyAlignment="1">
      <alignment horizontal="left" vertical="top" wrapText="1"/>
    </xf>
    <xf numFmtId="0" fontId="5" fillId="8" borderId="23" xfId="0" applyFont="1" applyFill="1" applyBorder="1" applyAlignment="1">
      <alignment horizontal="left" vertical="top" wrapText="1"/>
    </xf>
    <xf numFmtId="0" fontId="5" fillId="8" borderId="24" xfId="0" applyFont="1" applyFill="1" applyBorder="1" applyAlignment="1">
      <alignment horizontal="left" vertical="top" wrapText="1"/>
    </xf>
    <xf numFmtId="49" fontId="2" fillId="0" borderId="46" xfId="0" applyNumberFormat="1" applyFont="1" applyFill="1" applyBorder="1" applyAlignment="1">
      <alignment horizontal="center" vertical="top"/>
    </xf>
    <xf numFmtId="49" fontId="2" fillId="0" borderId="48" xfId="0" applyNumberFormat="1" applyFont="1" applyFill="1" applyBorder="1" applyAlignment="1">
      <alignment horizontal="center" vertical="top"/>
    </xf>
    <xf numFmtId="49" fontId="35" fillId="8" borderId="3" xfId="0" applyNumberFormat="1" applyFont="1" applyFill="1" applyBorder="1" applyAlignment="1">
      <alignment horizontal="right" vertical="top"/>
    </xf>
    <xf numFmtId="49" fontId="35" fillId="8" borderId="4" xfId="0" applyNumberFormat="1" applyFont="1" applyFill="1" applyBorder="1" applyAlignment="1">
      <alignment horizontal="right" vertical="top"/>
    </xf>
    <xf numFmtId="49" fontId="35" fillId="8" borderId="60" xfId="0" applyNumberFormat="1" applyFont="1" applyFill="1" applyBorder="1" applyAlignment="1">
      <alignment horizontal="right" vertical="top"/>
    </xf>
    <xf numFmtId="49" fontId="2" fillId="0" borderId="59" xfId="0" applyNumberFormat="1" applyFont="1" applyFill="1" applyBorder="1" applyAlignment="1">
      <alignment horizontal="center" vertical="top"/>
    </xf>
    <xf numFmtId="0" fontId="10" fillId="0" borderId="65" xfId="0" applyFont="1" applyFill="1" applyBorder="1" applyAlignment="1">
      <alignment horizontal="left" vertical="top" wrapText="1"/>
    </xf>
    <xf numFmtId="0" fontId="15" fillId="0" borderId="41" xfId="0" applyFont="1" applyFill="1" applyBorder="1" applyAlignment="1">
      <alignment horizontal="left" vertical="top" wrapText="1"/>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2" fillId="0" borderId="66"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0" fontId="10" fillId="0" borderId="65" xfId="0" applyFont="1" applyFill="1" applyBorder="1" applyAlignment="1">
      <alignment wrapText="1"/>
    </xf>
    <xf numFmtId="0" fontId="7" fillId="0" borderId="37" xfId="0" applyFont="1" applyFill="1" applyBorder="1" applyAlignment="1">
      <alignment wrapText="1"/>
    </xf>
    <xf numFmtId="0" fontId="5" fillId="8" borderId="26" xfId="0" applyFont="1" applyFill="1" applyBorder="1" applyAlignment="1">
      <alignment horizontal="left" vertical="top" wrapText="1"/>
    </xf>
    <xf numFmtId="0" fontId="5" fillId="8" borderId="27" xfId="0" applyFont="1" applyFill="1" applyBorder="1" applyAlignment="1">
      <alignment horizontal="left" vertical="top" wrapText="1"/>
    </xf>
    <xf numFmtId="0" fontId="37" fillId="0" borderId="0" xfId="0" applyFont="1" applyFill="1" applyBorder="1" applyAlignment="1">
      <alignment horizontal="left" vertical="top" wrapText="1"/>
    </xf>
    <xf numFmtId="0" fontId="38" fillId="0" borderId="0" xfId="0" applyFont="1" applyFill="1" applyBorder="1" applyAlignment="1">
      <alignment vertical="top"/>
    </xf>
    <xf numFmtId="0" fontId="37" fillId="0" borderId="0" xfId="0" applyFont="1" applyFill="1" applyBorder="1" applyAlignment="1">
      <alignment horizontal="left" wrapText="1"/>
    </xf>
    <xf numFmtId="0" fontId="0" fillId="0" borderId="57" xfId="0" applyBorder="1" applyAlignment="1">
      <alignment vertical="top" wrapText="1"/>
    </xf>
    <xf numFmtId="0" fontId="0" fillId="0" borderId="56" xfId="0" applyBorder="1" applyAlignment="1">
      <alignment vertical="top" wrapText="1"/>
    </xf>
    <xf numFmtId="0" fontId="0" fillId="0" borderId="4" xfId="0" applyBorder="1" applyAlignment="1">
      <alignment vertical="top" wrapText="1"/>
    </xf>
    <xf numFmtId="0" fontId="0" fillId="0" borderId="60" xfId="0" applyBorder="1" applyAlignment="1">
      <alignment vertical="top" wrapText="1"/>
    </xf>
    <xf numFmtId="164" fontId="22" fillId="0" borderId="53" xfId="0" applyNumberFormat="1" applyFont="1" applyBorder="1" applyAlignment="1">
      <alignment horizontal="center" vertical="top" wrapText="1"/>
    </xf>
    <xf numFmtId="0" fontId="0" fillId="6" borderId="4" xfId="0" applyFill="1" applyBorder="1" applyAlignment="1">
      <alignment vertical="top" wrapText="1"/>
    </xf>
    <xf numFmtId="0" fontId="0" fillId="6" borderId="22" xfId="0" applyFill="1" applyBorder="1" applyAlignment="1">
      <alignment vertical="top" wrapText="1"/>
    </xf>
    <xf numFmtId="0" fontId="0" fillId="0" borderId="70" xfId="0" applyBorder="1" applyAlignment="1">
      <alignment vertical="top" wrapText="1"/>
    </xf>
    <xf numFmtId="0" fontId="0" fillId="0" borderId="36" xfId="0" applyBorder="1" applyAlignment="1">
      <alignment vertical="top" wrapText="1"/>
    </xf>
    <xf numFmtId="0" fontId="0" fillId="0" borderId="38" xfId="0" applyBorder="1" applyAlignment="1">
      <alignment vertical="top"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0" xfId="0" applyFont="1" applyBorder="1" applyAlignment="1">
      <alignment horizontal="center" vertical="center" wrapText="1"/>
    </xf>
    <xf numFmtId="0" fontId="10" fillId="0" borderId="34" xfId="0" applyFont="1" applyBorder="1" applyAlignment="1">
      <alignment wrapText="1"/>
    </xf>
    <xf numFmtId="0" fontId="7" fillId="0" borderId="39" xfId="0" applyFont="1" applyBorder="1" applyAlignment="1">
      <alignment wrapText="1"/>
    </xf>
    <xf numFmtId="0" fontId="4" fillId="0" borderId="34" xfId="0" applyFont="1" applyFill="1" applyBorder="1" applyAlignment="1">
      <alignment horizontal="justify" vertical="top" wrapText="1"/>
    </xf>
    <xf numFmtId="0" fontId="7" fillId="0" borderId="6" xfId="0" applyFont="1" applyBorder="1" applyAlignment="1">
      <alignment horizontal="justify" wrapText="1"/>
    </xf>
    <xf numFmtId="0" fontId="7" fillId="0" borderId="39" xfId="0" applyFont="1" applyBorder="1" applyAlignment="1">
      <alignment horizontal="justify" wrapText="1"/>
    </xf>
    <xf numFmtId="0" fontId="4" fillId="0" borderId="27" xfId="0" applyFont="1" applyFill="1" applyBorder="1" applyAlignment="1">
      <alignment horizontal="justify" vertical="top" wrapText="1"/>
    </xf>
    <xf numFmtId="0" fontId="4" fillId="0" borderId="31" xfId="0" applyFont="1" applyFill="1" applyBorder="1" applyAlignment="1">
      <alignment horizontal="justify" vertical="top" wrapText="1"/>
    </xf>
    <xf numFmtId="0" fontId="4" fillId="0" borderId="20" xfId="0" applyFont="1" applyFill="1" applyBorder="1" applyAlignment="1">
      <alignment horizontal="justify" vertical="top" wrapText="1"/>
    </xf>
    <xf numFmtId="0" fontId="7" fillId="0" borderId="71" xfId="0" applyFont="1" applyBorder="1" applyAlignment="1">
      <alignment horizontal="left" vertical="top" wrapText="1"/>
    </xf>
    <xf numFmtId="0" fontId="4" fillId="0" borderId="65" xfId="0" applyFont="1" applyFill="1" applyBorder="1" applyAlignment="1">
      <alignment horizontal="justify" vertical="top" wrapText="1"/>
    </xf>
    <xf numFmtId="0" fontId="4" fillId="0" borderId="28" xfId="0" applyFont="1" applyFill="1" applyBorder="1" applyAlignment="1">
      <alignment horizontal="justify" vertical="top" wrapText="1"/>
    </xf>
    <xf numFmtId="0" fontId="4" fillId="0" borderId="41" xfId="0" applyFont="1" applyFill="1" applyBorder="1" applyAlignment="1">
      <alignment horizontal="justify" vertical="top" wrapText="1"/>
    </xf>
    <xf numFmtId="0" fontId="4" fillId="0" borderId="66" xfId="0" applyFont="1" applyFill="1" applyBorder="1" applyAlignment="1">
      <alignment horizontal="justify" vertical="top" wrapText="1"/>
    </xf>
    <xf numFmtId="0" fontId="4" fillId="0" borderId="44" xfId="0" applyFont="1" applyFill="1" applyBorder="1" applyAlignment="1">
      <alignment horizontal="justify" vertical="top" wrapText="1"/>
    </xf>
    <xf numFmtId="0" fontId="4" fillId="0" borderId="35" xfId="0" applyFont="1" applyFill="1" applyBorder="1" applyAlignment="1">
      <alignment horizontal="justify" vertical="top" wrapText="1"/>
    </xf>
    <xf numFmtId="0" fontId="4" fillId="0" borderId="40" xfId="0" applyFont="1" applyFill="1" applyBorder="1" applyAlignment="1">
      <alignment horizontal="justify" vertical="top" wrapText="1"/>
    </xf>
    <xf numFmtId="0" fontId="4" fillId="4" borderId="34" xfId="0" applyFont="1" applyFill="1" applyBorder="1" applyAlignment="1">
      <alignment horizontal="justify" vertical="top" wrapText="1"/>
    </xf>
    <xf numFmtId="0" fontId="4" fillId="4" borderId="39" xfId="0" applyFont="1" applyFill="1" applyBorder="1" applyAlignment="1">
      <alignment horizontal="justify" vertical="top" wrapText="1"/>
    </xf>
    <xf numFmtId="0" fontId="10" fillId="0" borderId="0" xfId="0" applyFont="1" applyAlignment="1">
      <alignment horizontal="left" vertical="top" wrapText="1"/>
    </xf>
    <xf numFmtId="0" fontId="3" fillId="0" borderId="0" xfId="0" applyFont="1" applyFill="1" applyBorder="1" applyAlignment="1">
      <alignment horizontal="center" vertical="top"/>
    </xf>
    <xf numFmtId="0" fontId="10" fillId="0" borderId="0" xfId="0" applyFont="1" applyFill="1" applyBorder="1" applyAlignment="1">
      <alignment horizontal="center" vertical="top"/>
    </xf>
    <xf numFmtId="0" fontId="4" fillId="0" borderId="34" xfId="0" applyFont="1" applyFill="1" applyBorder="1" applyAlignment="1">
      <alignment horizontal="center" vertical="center" textRotation="90" wrapText="1"/>
    </xf>
    <xf numFmtId="0" fontId="4" fillId="0" borderId="6" xfId="0" applyFont="1" applyFill="1" applyBorder="1" applyAlignment="1">
      <alignment horizontal="center" vertical="center" textRotation="90" wrapText="1"/>
    </xf>
    <xf numFmtId="0" fontId="4" fillId="0" borderId="39" xfId="0" applyFont="1" applyFill="1" applyBorder="1" applyAlignment="1">
      <alignment horizontal="center" vertical="center" textRotation="90" wrapText="1"/>
    </xf>
    <xf numFmtId="0" fontId="4" fillId="0" borderId="26" xfId="0" applyFont="1" applyFill="1" applyBorder="1" applyAlignment="1">
      <alignment horizontal="center" vertical="center" textRotation="90" wrapText="1"/>
    </xf>
    <xf numFmtId="0" fontId="4" fillId="0" borderId="19" xfId="0" applyFont="1" applyFill="1" applyBorder="1" applyAlignment="1">
      <alignment horizontal="center" vertical="center" textRotation="90" wrapText="1"/>
    </xf>
    <xf numFmtId="0" fontId="4" fillId="0" borderId="30" xfId="0" applyFont="1" applyFill="1" applyBorder="1" applyAlignment="1">
      <alignment horizontal="center" vertical="center" textRotation="90" wrapText="1"/>
    </xf>
    <xf numFmtId="0" fontId="4" fillId="0" borderId="2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6" fillId="0" borderId="50" xfId="0" applyNumberFormat="1" applyFont="1" applyFill="1" applyBorder="1" applyAlignment="1">
      <alignment horizontal="center" vertical="center" textRotation="90" wrapText="1"/>
    </xf>
    <xf numFmtId="0" fontId="6" fillId="0" borderId="18" xfId="0" applyNumberFormat="1" applyFont="1" applyFill="1" applyBorder="1" applyAlignment="1">
      <alignment horizontal="center" vertical="center" textRotation="90" wrapText="1"/>
    </xf>
    <xf numFmtId="0" fontId="6" fillId="0" borderId="42" xfId="0" applyNumberFormat="1" applyFont="1" applyFill="1" applyBorder="1" applyAlignment="1">
      <alignment horizontal="center" vertical="center" textRotation="90" wrapText="1"/>
    </xf>
    <xf numFmtId="0" fontId="5" fillId="0" borderId="5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0" borderId="5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6" xfId="0" applyFont="1" applyFill="1" applyBorder="1" applyAlignment="1">
      <alignment horizontal="center" vertical="center"/>
    </xf>
    <xf numFmtId="0" fontId="6" fillId="0" borderId="10" xfId="0" applyFont="1" applyFill="1" applyBorder="1" applyAlignment="1">
      <alignment horizontal="center" vertical="center" textRotation="90" wrapText="1"/>
    </xf>
    <xf numFmtId="0" fontId="6" fillId="0" borderId="39" xfId="0" applyFont="1" applyFill="1" applyBorder="1" applyAlignment="1">
      <alignment horizontal="center" vertical="center" textRotation="90" wrapText="1"/>
    </xf>
    <xf numFmtId="0" fontId="6" fillId="0" borderId="70"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11" xfId="0" applyFont="1" applyFill="1" applyBorder="1" applyAlignment="1">
      <alignment horizontal="center" vertical="center" textRotation="90" wrapText="1"/>
    </xf>
    <xf numFmtId="0" fontId="6" fillId="0" borderId="31" xfId="0" applyFont="1" applyFill="1" applyBorder="1" applyAlignment="1">
      <alignment horizontal="center" vertical="center" textRotation="90" wrapText="1"/>
    </xf>
    <xf numFmtId="0" fontId="4" fillId="0" borderId="70"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3" fillId="7" borderId="22" xfId="0" applyFont="1" applyFill="1" applyBorder="1" applyAlignment="1">
      <alignment horizontal="left" vertical="top"/>
    </xf>
    <xf numFmtId="0" fontId="3" fillId="8" borderId="22" xfId="0" applyFont="1" applyFill="1" applyBorder="1" applyAlignment="1">
      <alignment horizontal="left" vertical="top" wrapText="1"/>
    </xf>
    <xf numFmtId="0" fontId="3" fillId="8" borderId="23" xfId="0" applyFont="1" applyFill="1" applyBorder="1" applyAlignment="1">
      <alignment horizontal="left" vertical="top" wrapText="1"/>
    </xf>
    <xf numFmtId="0" fontId="3" fillId="8" borderId="67" xfId="0" applyFont="1" applyFill="1" applyBorder="1" applyAlignment="1">
      <alignment horizontal="left" vertical="top" wrapText="1"/>
    </xf>
    <xf numFmtId="0" fontId="3" fillId="8" borderId="75" xfId="0" applyFont="1" applyFill="1" applyBorder="1" applyAlignment="1">
      <alignment horizontal="left" vertical="top" wrapText="1"/>
    </xf>
    <xf numFmtId="49" fontId="3" fillId="7" borderId="34"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19"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35" xfId="0" applyNumberFormat="1" applyFont="1" applyFill="1" applyBorder="1" applyAlignment="1">
      <alignment horizontal="center" vertical="top"/>
    </xf>
    <xf numFmtId="49" fontId="3" fillId="0" borderId="7"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0" fontId="11" fillId="0" borderId="50" xfId="0" applyFont="1" applyFill="1" applyBorder="1" applyAlignment="1">
      <alignment horizontal="left" vertical="center" wrapText="1"/>
    </xf>
    <xf numFmtId="0" fontId="11" fillId="0" borderId="18" xfId="0" applyFont="1" applyFill="1" applyBorder="1" applyAlignment="1">
      <alignment horizontal="left" vertical="center" wrapText="1"/>
    </xf>
    <xf numFmtId="49" fontId="2" fillId="0" borderId="7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10" borderId="15" xfId="0" applyFont="1" applyFill="1" applyBorder="1" applyAlignment="1">
      <alignment horizontal="center" vertical="top" wrapText="1"/>
    </xf>
    <xf numFmtId="0" fontId="4" fillId="10" borderId="10"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1" fontId="4" fillId="0" borderId="16" xfId="0" applyNumberFormat="1"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4" fillId="0" borderId="8"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11" fillId="0" borderId="50" xfId="0" applyFont="1" applyFill="1" applyBorder="1" applyAlignment="1">
      <alignment horizontal="left" vertical="top" wrapText="1"/>
    </xf>
    <xf numFmtId="0" fontId="11" fillId="0" borderId="18" xfId="0" applyFont="1" applyFill="1" applyBorder="1" applyAlignment="1">
      <alignment horizontal="left" vertical="top" wrapText="1"/>
    </xf>
    <xf numFmtId="0" fontId="4" fillId="0" borderId="34" xfId="0" applyFont="1" applyFill="1" applyBorder="1" applyAlignment="1">
      <alignment horizontal="center" vertical="top" wrapText="1"/>
    </xf>
    <xf numFmtId="0" fontId="4" fillId="0" borderId="71" xfId="0" applyFont="1" applyFill="1" applyBorder="1" applyAlignment="1">
      <alignment horizontal="center" vertical="top" wrapText="1"/>
    </xf>
    <xf numFmtId="0" fontId="4" fillId="0" borderId="26" xfId="0" applyFont="1" applyFill="1" applyBorder="1" applyAlignment="1">
      <alignment horizontal="center" vertical="top" wrapText="1"/>
    </xf>
    <xf numFmtId="0" fontId="4" fillId="0" borderId="36" xfId="0" applyFont="1" applyFill="1" applyBorder="1" applyAlignment="1">
      <alignment horizontal="center" vertical="top" wrapText="1"/>
    </xf>
    <xf numFmtId="0" fontId="11" fillId="0" borderId="5" xfId="0" applyFont="1" applyFill="1" applyBorder="1" applyAlignment="1">
      <alignment horizontal="left" vertical="center" wrapText="1"/>
    </xf>
    <xf numFmtId="0" fontId="11" fillId="0" borderId="51" xfId="0" applyFont="1" applyFill="1" applyBorder="1" applyAlignment="1">
      <alignment horizontal="left" vertical="center" wrapText="1"/>
    </xf>
    <xf numFmtId="1" fontId="4" fillId="0" borderId="27"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49" fontId="3" fillId="8" borderId="32" xfId="0" applyNumberFormat="1" applyFont="1" applyFill="1" applyBorder="1" applyAlignment="1">
      <alignment horizontal="right" vertical="top"/>
    </xf>
    <xf numFmtId="49" fontId="3" fillId="8" borderId="23" xfId="0" applyNumberFormat="1" applyFont="1" applyFill="1" applyBorder="1" applyAlignment="1">
      <alignment horizontal="right" vertical="top"/>
    </xf>
    <xf numFmtId="49" fontId="3" fillId="8" borderId="45" xfId="0" applyNumberFormat="1" applyFont="1" applyFill="1" applyBorder="1" applyAlignment="1">
      <alignment horizontal="right" vertical="top"/>
    </xf>
    <xf numFmtId="49" fontId="3" fillId="8" borderId="32" xfId="0" applyNumberFormat="1" applyFont="1" applyFill="1" applyBorder="1" applyAlignment="1">
      <alignment horizontal="left" vertical="top"/>
    </xf>
    <xf numFmtId="49" fontId="3" fillId="8" borderId="23" xfId="0" applyNumberFormat="1" applyFont="1" applyFill="1" applyBorder="1" applyAlignment="1">
      <alignment horizontal="left" vertical="top"/>
    </xf>
    <xf numFmtId="49" fontId="3" fillId="8" borderId="24" xfId="0" applyNumberFormat="1" applyFont="1" applyFill="1" applyBorder="1" applyAlignment="1">
      <alignment horizontal="left" vertical="top"/>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11" fillId="0" borderId="27" xfId="0" applyFont="1" applyFill="1" applyBorder="1" applyAlignment="1">
      <alignment vertical="top" wrapText="1"/>
    </xf>
    <xf numFmtId="0" fontId="4" fillId="0" borderId="15" xfId="0" applyFont="1" applyFill="1" applyBorder="1" applyAlignment="1">
      <alignment horizontal="left" vertical="top" wrapText="1"/>
    </xf>
    <xf numFmtId="0" fontId="4" fillId="0" borderId="10" xfId="0" applyFont="1" applyFill="1" applyBorder="1" applyAlignment="1">
      <alignment horizontal="left" vertical="top" wrapText="1"/>
    </xf>
    <xf numFmtId="1" fontId="4" fillId="0" borderId="14" xfId="0" applyNumberFormat="1" applyFont="1" applyFill="1" applyBorder="1" applyAlignment="1">
      <alignment horizontal="center" vertical="top" wrapText="1"/>
    </xf>
    <xf numFmtId="1" fontId="4" fillId="0" borderId="9" xfId="0" applyNumberFormat="1" applyFont="1" applyFill="1" applyBorder="1" applyAlignment="1">
      <alignment horizontal="center" vertical="top" wrapText="1"/>
    </xf>
    <xf numFmtId="49" fontId="4" fillId="0" borderId="14" xfId="0" applyNumberFormat="1" applyFont="1" applyFill="1" applyBorder="1" applyAlignment="1">
      <alignment horizontal="center" vertical="top" wrapText="1"/>
    </xf>
    <xf numFmtId="49" fontId="4" fillId="0" borderId="9" xfId="0" applyNumberFormat="1" applyFont="1" applyFill="1" applyBorder="1" applyAlignment="1">
      <alignment horizontal="center" vertical="top" wrapText="1"/>
    </xf>
    <xf numFmtId="0" fontId="4" fillId="0" borderId="34" xfId="0" applyFont="1" applyFill="1" applyBorder="1" applyAlignment="1">
      <alignment horizontal="left" vertical="center" wrapText="1"/>
    </xf>
    <xf numFmtId="0" fontId="4" fillId="0" borderId="39" xfId="0" applyFont="1" applyFill="1" applyBorder="1" applyAlignment="1">
      <alignment horizontal="left" vertical="center" wrapText="1"/>
    </xf>
    <xf numFmtId="1" fontId="4" fillId="0" borderId="26" xfId="0" applyNumberFormat="1" applyFont="1" applyFill="1" applyBorder="1" applyAlignment="1">
      <alignment horizontal="center" vertical="center" wrapText="1"/>
    </xf>
    <xf numFmtId="1" fontId="4" fillId="0" borderId="30" xfId="0" applyNumberFormat="1" applyFont="1" applyFill="1" applyBorder="1" applyAlignment="1">
      <alignment horizontal="center" vertical="center" wrapText="1"/>
    </xf>
    <xf numFmtId="0" fontId="4" fillId="0" borderId="26" xfId="0" applyNumberFormat="1" applyFont="1" applyFill="1" applyBorder="1" applyAlignment="1">
      <alignment horizontal="center" vertical="center" wrapText="1"/>
    </xf>
    <xf numFmtId="0" fontId="4" fillId="0" borderId="30"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center" wrapText="1"/>
    </xf>
    <xf numFmtId="1" fontId="4" fillId="0" borderId="31" xfId="0" applyNumberFormat="1" applyFont="1" applyFill="1" applyBorder="1" applyAlignment="1">
      <alignment horizontal="center" vertical="center" wrapText="1"/>
    </xf>
    <xf numFmtId="1" fontId="4" fillId="0" borderId="26" xfId="0" applyNumberFormat="1" applyFont="1" applyFill="1" applyBorder="1" applyAlignment="1">
      <alignment horizontal="center" vertical="top" wrapText="1"/>
    </xf>
    <xf numFmtId="1" fontId="4" fillId="0" borderId="19" xfId="0" applyNumberFormat="1" applyFont="1" applyFill="1" applyBorder="1" applyAlignment="1">
      <alignment horizontal="center" vertical="top" wrapText="1"/>
    </xf>
    <xf numFmtId="49" fontId="4" fillId="0" borderId="26"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1" fontId="4" fillId="0" borderId="20" xfId="0" applyNumberFormat="1" applyFont="1" applyFill="1" applyBorder="1" applyAlignment="1">
      <alignment horizontal="center" vertical="top" wrapText="1"/>
    </xf>
    <xf numFmtId="49" fontId="3" fillId="8" borderId="24" xfId="0" applyNumberFormat="1" applyFont="1" applyFill="1" applyBorder="1" applyAlignment="1">
      <alignment horizontal="right" vertical="top"/>
    </xf>
    <xf numFmtId="0" fontId="3" fillId="0" borderId="50" xfId="0" applyFont="1" applyFill="1" applyBorder="1" applyAlignment="1">
      <alignment horizontal="left" vertical="top" wrapText="1"/>
    </xf>
    <xf numFmtId="0" fontId="3" fillId="0" borderId="55" xfId="0" applyFont="1" applyFill="1" applyBorder="1" applyAlignment="1">
      <alignment horizontal="left" vertical="top" wrapText="1"/>
    </xf>
    <xf numFmtId="0" fontId="4" fillId="0" borderId="6" xfId="0" applyFont="1" applyFill="1" applyBorder="1" applyAlignment="1">
      <alignment horizontal="center" vertical="top" wrapText="1"/>
    </xf>
    <xf numFmtId="49" fontId="4" fillId="0" borderId="30" xfId="0" applyNumberFormat="1" applyFont="1" applyFill="1" applyBorder="1" applyAlignment="1">
      <alignment horizontal="center" vertical="center" wrapText="1"/>
    </xf>
    <xf numFmtId="0" fontId="11" fillId="0" borderId="20" xfId="0" applyFont="1" applyFill="1" applyBorder="1" applyAlignment="1">
      <alignment vertical="top" wrapText="1"/>
    </xf>
    <xf numFmtId="0" fontId="11" fillId="0" borderId="31" xfId="0" applyFont="1" applyFill="1" applyBorder="1" applyAlignment="1">
      <alignment vertical="top" wrapText="1"/>
    </xf>
    <xf numFmtId="49" fontId="3" fillId="0" borderId="19" xfId="0" applyNumberFormat="1" applyFont="1" applyFill="1" applyBorder="1" applyAlignment="1">
      <alignment horizontal="center" vertical="top"/>
    </xf>
    <xf numFmtId="0" fontId="11" fillId="10" borderId="27" xfId="0" applyFont="1" applyFill="1" applyBorder="1" applyAlignment="1">
      <alignment vertical="top" wrapText="1"/>
    </xf>
    <xf numFmtId="0" fontId="11" fillId="10" borderId="20" xfId="0" applyFont="1" applyFill="1" applyBorder="1" applyAlignment="1">
      <alignment vertical="top" wrapText="1"/>
    </xf>
    <xf numFmtId="0" fontId="11" fillId="10" borderId="31" xfId="0" applyFont="1" applyFill="1" applyBorder="1" applyAlignment="1">
      <alignment vertical="top" wrapText="1"/>
    </xf>
    <xf numFmtId="49" fontId="3" fillId="8" borderId="22" xfId="0" applyNumberFormat="1" applyFont="1" applyFill="1" applyBorder="1" applyAlignment="1">
      <alignment horizontal="right" vertical="top"/>
    </xf>
    <xf numFmtId="49" fontId="11" fillId="8" borderId="32" xfId="0" applyNumberFormat="1" applyFont="1" applyFill="1" applyBorder="1" applyAlignment="1">
      <alignment horizontal="left" vertical="top"/>
    </xf>
    <xf numFmtId="49" fontId="11" fillId="8" borderId="23" xfId="0" applyNumberFormat="1" applyFont="1" applyFill="1" applyBorder="1" applyAlignment="1">
      <alignment horizontal="left" vertical="top"/>
    </xf>
    <xf numFmtId="49" fontId="11" fillId="8" borderId="24" xfId="0" applyNumberFormat="1" applyFont="1" applyFill="1" applyBorder="1" applyAlignment="1">
      <alignment horizontal="left" vertical="top"/>
    </xf>
    <xf numFmtId="49" fontId="19" fillId="0" borderId="50" xfId="0" applyNumberFormat="1" applyFont="1" applyFill="1" applyBorder="1" applyAlignment="1">
      <alignment horizontal="center" vertical="top"/>
    </xf>
    <xf numFmtId="49" fontId="19" fillId="0" borderId="42" xfId="0" applyNumberFormat="1" applyFont="1" applyFill="1" applyBorder="1" applyAlignment="1">
      <alignment horizontal="center" vertical="top"/>
    </xf>
    <xf numFmtId="49" fontId="19" fillId="0" borderId="50" xfId="0" applyNumberFormat="1" applyFont="1" applyFill="1" applyBorder="1" applyAlignment="1">
      <alignment horizontal="center" vertical="top" wrapText="1"/>
    </xf>
    <xf numFmtId="49" fontId="19" fillId="0" borderId="42" xfId="0" applyNumberFormat="1" applyFont="1" applyFill="1" applyBorder="1" applyAlignment="1">
      <alignment horizontal="center" vertical="top" wrapText="1"/>
    </xf>
    <xf numFmtId="49" fontId="11" fillId="7" borderId="52" xfId="0" applyNumberFormat="1" applyFont="1" applyFill="1" applyBorder="1" applyAlignment="1">
      <alignment horizontal="center" vertical="top"/>
    </xf>
    <xf numFmtId="49" fontId="11" fillId="7" borderId="59" xfId="0" applyNumberFormat="1" applyFont="1" applyFill="1" applyBorder="1" applyAlignment="1">
      <alignment horizontal="center" vertical="top"/>
    </xf>
    <xf numFmtId="49" fontId="11" fillId="7" borderId="53" xfId="0" applyNumberFormat="1" applyFont="1" applyFill="1" applyBorder="1" applyAlignment="1">
      <alignment horizontal="center" vertical="top"/>
    </xf>
    <xf numFmtId="49" fontId="11" fillId="8" borderId="14" xfId="0" applyNumberFormat="1" applyFont="1" applyFill="1" applyBorder="1" applyAlignment="1">
      <alignment horizontal="center" vertical="top"/>
    </xf>
    <xf numFmtId="49" fontId="11" fillId="8" borderId="19" xfId="0" applyNumberFormat="1" applyFont="1" applyFill="1" applyBorder="1" applyAlignment="1">
      <alignment horizontal="center" vertical="top"/>
    </xf>
    <xf numFmtId="49" fontId="11" fillId="8" borderId="1" xfId="0" applyNumberFormat="1" applyFont="1" applyFill="1" applyBorder="1" applyAlignment="1">
      <alignment horizontal="center" vertical="top"/>
    </xf>
    <xf numFmtId="49" fontId="11" fillId="0" borderId="14" xfId="0" applyNumberFormat="1" applyFont="1" applyFill="1" applyBorder="1" applyAlignment="1">
      <alignment horizontal="center" vertical="top"/>
    </xf>
    <xf numFmtId="49" fontId="11" fillId="0" borderId="19" xfId="0" applyNumberFormat="1" applyFont="1" applyFill="1" applyBorder="1" applyAlignment="1">
      <alignment horizontal="center" vertical="top"/>
    </xf>
    <xf numFmtId="49" fontId="11" fillId="0" borderId="1" xfId="0" applyNumberFormat="1" applyFont="1" applyFill="1" applyBorder="1" applyAlignment="1">
      <alignment horizontal="center" vertical="top"/>
    </xf>
    <xf numFmtId="0" fontId="11" fillId="0" borderId="25" xfId="0" applyFont="1" applyFill="1" applyBorder="1" applyAlignment="1">
      <alignment vertical="center" wrapText="1"/>
    </xf>
    <xf numFmtId="0" fontId="11" fillId="0" borderId="7" xfId="0" applyFont="1" applyFill="1" applyBorder="1" applyAlignment="1">
      <alignment vertical="center" wrapText="1"/>
    </xf>
    <xf numFmtId="0" fontId="11" fillId="0" borderId="63" xfId="0" applyFont="1" applyFill="1" applyBorder="1" applyAlignment="1">
      <alignment vertical="center" wrapText="1"/>
    </xf>
    <xf numFmtId="0" fontId="11" fillId="0" borderId="27" xfId="0" applyFont="1" applyFill="1" applyBorder="1" applyAlignment="1">
      <alignment vertical="center" wrapText="1"/>
    </xf>
    <xf numFmtId="0" fontId="11" fillId="0" borderId="31" xfId="0" applyFont="1" applyFill="1" applyBorder="1" applyAlignment="1">
      <alignment vertical="center" wrapText="1"/>
    </xf>
    <xf numFmtId="0" fontId="4" fillId="0" borderId="27" xfId="0" applyNumberFormat="1" applyFont="1" applyFill="1" applyBorder="1" applyAlignment="1">
      <alignment horizontal="center" vertical="center" wrapText="1"/>
    </xf>
    <xf numFmtId="0" fontId="4" fillId="0" borderId="31" xfId="0" applyNumberFormat="1" applyFont="1" applyFill="1" applyBorder="1" applyAlignment="1">
      <alignment horizontal="center" vertical="center" wrapText="1"/>
    </xf>
    <xf numFmtId="0" fontId="4" fillId="0" borderId="50" xfId="0" applyFont="1" applyFill="1" applyBorder="1" applyAlignment="1">
      <alignment horizontal="center" vertical="top"/>
    </xf>
    <xf numFmtId="49" fontId="3" fillId="7" borderId="52" xfId="0" applyNumberFormat="1" applyFont="1" applyFill="1" applyBorder="1" applyAlignment="1">
      <alignment horizontal="center" vertical="top"/>
    </xf>
    <xf numFmtId="49" fontId="3" fillId="7" borderId="53" xfId="0" applyNumberFormat="1" applyFont="1" applyFill="1" applyBorder="1" applyAlignment="1">
      <alignment horizontal="center" vertical="top"/>
    </xf>
    <xf numFmtId="49" fontId="3" fillId="8" borderId="14" xfId="0" applyNumberFormat="1" applyFont="1" applyFill="1" applyBorder="1" applyAlignment="1">
      <alignment horizontal="center" vertical="top"/>
    </xf>
    <xf numFmtId="49" fontId="3" fillId="8" borderId="1" xfId="0" applyNumberFormat="1" applyFont="1" applyFill="1" applyBorder="1" applyAlignment="1">
      <alignment horizontal="center" vertical="top"/>
    </xf>
    <xf numFmtId="49" fontId="3" fillId="0" borderId="14"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164" fontId="4" fillId="0" borderId="34" xfId="0" applyNumberFormat="1" applyFont="1" applyFill="1" applyBorder="1" applyAlignment="1">
      <alignment horizontal="center" vertical="top"/>
    </xf>
    <xf numFmtId="164" fontId="4" fillId="0" borderId="6" xfId="0" applyNumberFormat="1" applyFont="1" applyFill="1" applyBorder="1" applyAlignment="1">
      <alignment horizontal="center" vertical="top"/>
    </xf>
    <xf numFmtId="164" fontId="4" fillId="0" borderId="26"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3" fillId="0" borderId="26" xfId="0" applyNumberFormat="1" applyFont="1" applyFill="1" applyBorder="1" applyAlignment="1">
      <alignment horizontal="center" vertical="top"/>
    </xf>
    <xf numFmtId="164" fontId="3" fillId="0" borderId="19" xfId="0" applyNumberFormat="1" applyFont="1" applyFill="1" applyBorder="1" applyAlignment="1">
      <alignment horizontal="center" vertical="top"/>
    </xf>
    <xf numFmtId="164" fontId="4" fillId="0" borderId="27"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164" fontId="4" fillId="0" borderId="50" xfId="0" applyNumberFormat="1" applyFont="1" applyFill="1" applyBorder="1" applyAlignment="1">
      <alignment horizontal="center" vertical="top"/>
    </xf>
    <xf numFmtId="164" fontId="4" fillId="0" borderId="66" xfId="0" applyNumberFormat="1" applyFont="1" applyFill="1" applyBorder="1" applyAlignment="1">
      <alignment horizontal="center" vertical="top"/>
    </xf>
    <xf numFmtId="0" fontId="4" fillId="0" borderId="65" xfId="0" applyFont="1" applyFill="1" applyBorder="1" applyAlignment="1">
      <alignment horizontal="left" vertical="center" wrapText="1"/>
    </xf>
    <xf numFmtId="0" fontId="7" fillId="0" borderId="41" xfId="0" applyFont="1" applyFill="1" applyBorder="1" applyAlignment="1">
      <alignment horizontal="left" vertical="center" wrapText="1"/>
    </xf>
    <xf numFmtId="49" fontId="3" fillId="13" borderId="22" xfId="0" applyNumberFormat="1" applyFont="1" applyFill="1" applyBorder="1" applyAlignment="1">
      <alignment horizontal="right" vertical="top"/>
    </xf>
    <xf numFmtId="49" fontId="3" fillId="13" borderId="23" xfId="0" applyNumberFormat="1" applyFont="1" applyFill="1" applyBorder="1" applyAlignment="1">
      <alignment horizontal="right" vertical="top"/>
    </xf>
    <xf numFmtId="0" fontId="4" fillId="13" borderId="23" xfId="0" applyFont="1" applyFill="1" applyBorder="1" applyAlignment="1">
      <alignment horizontal="center" vertical="top"/>
    </xf>
    <xf numFmtId="0" fontId="4" fillId="13" borderId="24" xfId="0" applyFont="1" applyFill="1" applyBorder="1" applyAlignment="1">
      <alignment horizontal="center" vertical="top"/>
    </xf>
    <xf numFmtId="49" fontId="3" fillId="0" borderId="67" xfId="0" applyNumberFormat="1" applyFont="1" applyFill="1" applyBorder="1" applyAlignment="1">
      <alignment horizontal="center" vertical="top" wrapText="1"/>
    </xf>
    <xf numFmtId="49" fontId="3" fillId="0" borderId="0" xfId="0" applyNumberFormat="1" applyFont="1" applyFill="1" applyBorder="1" applyAlignment="1">
      <alignment horizontal="left" vertical="top"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49" fontId="3" fillId="7" borderId="22" xfId="0" applyNumberFormat="1" applyFont="1" applyFill="1" applyBorder="1" applyAlignment="1">
      <alignment horizontal="right" vertical="top"/>
    </xf>
    <xf numFmtId="49" fontId="3" fillId="7" borderId="23" xfId="0" applyNumberFormat="1" applyFont="1" applyFill="1" applyBorder="1" applyAlignment="1">
      <alignment horizontal="right" vertical="top"/>
    </xf>
    <xf numFmtId="0" fontId="4" fillId="0" borderId="54"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9" xfId="0" applyFont="1" applyFill="1" applyBorder="1" applyAlignment="1">
      <alignment horizontal="left" vertical="top" wrapText="1"/>
    </xf>
    <xf numFmtId="164" fontId="15" fillId="0" borderId="54" xfId="0" applyNumberFormat="1" applyFont="1" applyFill="1" applyBorder="1" applyAlignment="1">
      <alignment horizontal="center" vertical="top" wrapText="1"/>
    </xf>
    <xf numFmtId="164" fontId="15" fillId="0" borderId="62" xfId="0" applyNumberFormat="1" applyFont="1" applyFill="1" applyBorder="1" applyAlignment="1">
      <alignment horizontal="center" vertical="top" wrapText="1"/>
    </xf>
    <xf numFmtId="164" fontId="15" fillId="0" borderId="69" xfId="0" applyNumberFormat="1" applyFont="1" applyFill="1" applyBorder="1" applyAlignment="1">
      <alignment horizontal="center" vertical="top" wrapText="1"/>
    </xf>
    <xf numFmtId="0" fontId="3" fillId="13" borderId="32" xfId="0" applyFont="1" applyFill="1" applyBorder="1" applyAlignment="1">
      <alignment horizontal="right" vertical="top" wrapText="1"/>
    </xf>
    <xf numFmtId="0" fontId="3" fillId="13" borderId="23" xfId="0" applyFont="1" applyFill="1" applyBorder="1" applyAlignment="1">
      <alignment horizontal="right" vertical="top" wrapText="1"/>
    </xf>
    <xf numFmtId="0" fontId="3" fillId="13" borderId="24" xfId="0" applyFont="1" applyFill="1" applyBorder="1" applyAlignment="1">
      <alignment horizontal="right" vertical="top" wrapText="1"/>
    </xf>
    <xf numFmtId="164" fontId="12" fillId="13" borderId="32" xfId="0" applyNumberFormat="1" applyFont="1" applyFill="1" applyBorder="1" applyAlignment="1">
      <alignment horizontal="center" vertical="top" wrapText="1"/>
    </xf>
    <xf numFmtId="164" fontId="12" fillId="13" borderId="23" xfId="0" applyNumberFormat="1" applyFont="1" applyFill="1" applyBorder="1" applyAlignment="1">
      <alignment horizontal="center" vertical="top" wrapText="1"/>
    </xf>
    <xf numFmtId="164" fontId="12" fillId="13" borderId="24" xfId="0" applyNumberFormat="1" applyFont="1" applyFill="1" applyBorder="1" applyAlignment="1">
      <alignment horizontal="center" vertical="top" wrapText="1"/>
    </xf>
    <xf numFmtId="0" fontId="4" fillId="0" borderId="52"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46" xfId="0" applyFont="1" applyFill="1" applyBorder="1" applyAlignment="1">
      <alignment horizontal="left" vertical="top" wrapText="1"/>
    </xf>
    <xf numFmtId="164" fontId="15" fillId="0" borderId="52" xfId="0" applyNumberFormat="1" applyFont="1" applyFill="1" applyBorder="1" applyAlignment="1">
      <alignment horizontal="center" vertical="top" wrapText="1"/>
    </xf>
    <xf numFmtId="164" fontId="15" fillId="0" borderId="17" xfId="0" applyNumberFormat="1" applyFont="1" applyFill="1" applyBorder="1" applyAlignment="1">
      <alignment horizontal="center" vertical="top" wrapText="1"/>
    </xf>
    <xf numFmtId="164" fontId="15" fillId="0" borderId="46" xfId="0" applyNumberFormat="1" applyFont="1" applyFill="1" applyBorder="1" applyAlignment="1">
      <alignment horizontal="center" vertical="top" wrapText="1"/>
    </xf>
    <xf numFmtId="0" fontId="4" fillId="0" borderId="53"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48" xfId="0" applyFont="1" applyFill="1" applyBorder="1" applyAlignment="1">
      <alignment horizontal="left" vertical="top" wrapText="1"/>
    </xf>
    <xf numFmtId="164" fontId="15" fillId="0" borderId="53" xfId="0" applyNumberFormat="1" applyFont="1" applyFill="1" applyBorder="1" applyAlignment="1">
      <alignment horizontal="center" vertical="top" wrapText="1"/>
    </xf>
    <xf numFmtId="164" fontId="15" fillId="0" borderId="21" xfId="0" applyNumberFormat="1" applyFont="1" applyFill="1" applyBorder="1" applyAlignment="1">
      <alignment horizontal="center" vertical="top" wrapText="1"/>
    </xf>
    <xf numFmtId="164" fontId="15" fillId="0" borderId="48" xfId="0" applyNumberFormat="1" applyFont="1" applyFill="1" applyBorder="1" applyAlignment="1">
      <alignment horizontal="center" vertical="top" wrapText="1"/>
    </xf>
    <xf numFmtId="0" fontId="3" fillId="9" borderId="32" xfId="0" applyFont="1" applyFill="1" applyBorder="1" applyAlignment="1">
      <alignment horizontal="right" vertical="top" wrapText="1"/>
    </xf>
    <xf numFmtId="0" fontId="3" fillId="9" borderId="23" xfId="0" applyFont="1" applyFill="1" applyBorder="1" applyAlignment="1">
      <alignment horizontal="right" vertical="top" wrapText="1"/>
    </xf>
    <xf numFmtId="0" fontId="3" fillId="9" borderId="24" xfId="0" applyFont="1" applyFill="1" applyBorder="1" applyAlignment="1">
      <alignment horizontal="right" vertical="top" wrapText="1"/>
    </xf>
    <xf numFmtId="164" fontId="12" fillId="9" borderId="32" xfId="0" applyNumberFormat="1" applyFont="1" applyFill="1" applyBorder="1" applyAlignment="1">
      <alignment horizontal="center" vertical="top" wrapText="1"/>
    </xf>
    <xf numFmtId="0" fontId="4" fillId="10" borderId="68" xfId="0" applyFont="1" applyFill="1" applyBorder="1" applyAlignment="1">
      <alignment horizontal="left" vertical="top" wrapText="1"/>
    </xf>
    <xf numFmtId="0" fontId="4" fillId="10" borderId="58" xfId="0" applyFont="1" applyFill="1" applyBorder="1" applyAlignment="1">
      <alignment horizontal="left" vertical="top" wrapText="1"/>
    </xf>
    <xf numFmtId="0" fontId="4" fillId="10" borderId="64" xfId="0" applyFont="1" applyFill="1" applyBorder="1" applyAlignment="1">
      <alignment horizontal="left" vertical="top" wrapText="1"/>
    </xf>
    <xf numFmtId="0" fontId="4" fillId="10" borderId="54" xfId="0" applyFont="1" applyFill="1" applyBorder="1" applyAlignment="1">
      <alignment horizontal="left" vertical="top" wrapText="1"/>
    </xf>
    <xf numFmtId="0" fontId="4" fillId="10" borderId="62" xfId="0" applyFont="1" applyFill="1" applyBorder="1" applyAlignment="1">
      <alignment horizontal="left" vertical="top" wrapText="1"/>
    </xf>
    <xf numFmtId="0" fontId="4" fillId="10" borderId="69" xfId="0" applyFont="1" applyFill="1" applyBorder="1" applyAlignment="1">
      <alignment horizontal="left" vertical="top" wrapText="1"/>
    </xf>
    <xf numFmtId="164" fontId="15" fillId="0" borderId="44" xfId="0" applyNumberFormat="1" applyFont="1" applyFill="1" applyBorder="1" applyAlignment="1">
      <alignment horizontal="center"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164" fontId="22" fillId="0" borderId="32" xfId="0" applyNumberFormat="1" applyFont="1" applyBorder="1" applyAlignment="1">
      <alignment horizontal="center" vertical="top" wrapText="1"/>
    </xf>
    <xf numFmtId="164" fontId="22" fillId="0" borderId="23" xfId="0" applyNumberFormat="1" applyFont="1" applyBorder="1" applyAlignment="1">
      <alignment horizontal="center" vertical="top" wrapText="1"/>
    </xf>
    <xf numFmtId="164" fontId="22" fillId="0" borderId="24" xfId="0" applyNumberFormat="1" applyFont="1" applyBorder="1" applyAlignment="1">
      <alignment horizontal="center"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164" fontId="12" fillId="5" borderId="32" xfId="0" applyNumberFormat="1" applyFont="1" applyFill="1" applyBorder="1" applyAlignment="1">
      <alignment horizontal="center"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164" fontId="22" fillId="0" borderId="21" xfId="0" applyNumberFormat="1" applyFont="1" applyBorder="1" applyAlignment="1">
      <alignment horizontal="center" vertical="top" wrapText="1"/>
    </xf>
    <xf numFmtId="164" fontId="22" fillId="0" borderId="48" xfId="0" applyNumberFormat="1" applyFont="1" applyBorder="1" applyAlignment="1">
      <alignment horizontal="center" vertical="top" wrapText="1"/>
    </xf>
    <xf numFmtId="49" fontId="5" fillId="2" borderId="24" xfId="0" applyNumberFormat="1" applyFont="1" applyFill="1" applyBorder="1" applyAlignment="1">
      <alignment horizontal="right" vertical="top"/>
    </xf>
    <xf numFmtId="49" fontId="20" fillId="0" borderId="43" xfId="0" applyNumberFormat="1" applyFont="1" applyFill="1" applyBorder="1" applyAlignment="1">
      <alignment horizontal="center" vertical="top" wrapText="1"/>
    </xf>
    <xf numFmtId="49" fontId="17" fillId="0" borderId="50"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0" fontId="10" fillId="0" borderId="34" xfId="0" applyFont="1" applyBorder="1" applyAlignment="1">
      <alignment vertical="top" wrapText="1"/>
    </xf>
    <xf numFmtId="0" fontId="10" fillId="0" borderId="6" xfId="0" applyFont="1" applyBorder="1" applyAlignment="1">
      <alignment vertical="top" wrapText="1"/>
    </xf>
    <xf numFmtId="0" fontId="10" fillId="0" borderId="39" xfId="0" applyFont="1" applyBorder="1" applyAlignment="1">
      <alignment vertical="top" wrapText="1"/>
    </xf>
    <xf numFmtId="49" fontId="56" fillId="2" borderId="34" xfId="0" applyNumberFormat="1" applyFont="1" applyFill="1" applyBorder="1" applyAlignment="1">
      <alignment horizontal="center" vertical="top"/>
    </xf>
    <xf numFmtId="49" fontId="56" fillId="2" borderId="6" xfId="0" applyNumberFormat="1" applyFont="1" applyFill="1" applyBorder="1" applyAlignment="1">
      <alignment horizontal="center" vertical="top"/>
    </xf>
    <xf numFmtId="49" fontId="56" fillId="2" borderId="39" xfId="0" applyNumberFormat="1" applyFont="1" applyFill="1" applyBorder="1" applyAlignment="1">
      <alignment horizontal="center" vertical="top"/>
    </xf>
    <xf numFmtId="0" fontId="4" fillId="11" borderId="27" xfId="0" applyFont="1" applyFill="1" applyBorder="1" applyAlignment="1">
      <alignment horizontal="left" vertical="top" wrapText="1"/>
    </xf>
    <xf numFmtId="0" fontId="4" fillId="11" borderId="31" xfId="0" applyFont="1" applyFill="1" applyBorder="1" applyAlignment="1">
      <alignment horizontal="left" vertical="top" wrapText="1"/>
    </xf>
    <xf numFmtId="0" fontId="5" fillId="3" borderId="22" xfId="0" applyFont="1" applyFill="1" applyBorder="1" applyAlignment="1">
      <alignment horizontal="left" vertical="top" wrapText="1"/>
    </xf>
    <xf numFmtId="0" fontId="4" fillId="11" borderId="20" xfId="0" applyFont="1" applyFill="1" applyBorder="1" applyAlignment="1">
      <alignment horizontal="left" vertical="top" wrapText="1"/>
    </xf>
    <xf numFmtId="49" fontId="2" fillId="0" borderId="42" xfId="0" applyNumberFormat="1" applyFont="1" applyBorder="1" applyAlignment="1">
      <alignment horizontal="center" vertical="top" wrapText="1"/>
    </xf>
    <xf numFmtId="0" fontId="10" fillId="11" borderId="10" xfId="0" applyFont="1" applyFill="1" applyBorder="1" applyAlignment="1">
      <alignment horizontal="left" vertical="top" wrapText="1"/>
    </xf>
    <xf numFmtId="0" fontId="10" fillId="11" borderId="39" xfId="0" applyFont="1" applyFill="1" applyBorder="1" applyAlignment="1">
      <alignment horizontal="left" vertical="top" wrapText="1"/>
    </xf>
    <xf numFmtId="49" fontId="19" fillId="11" borderId="9" xfId="0" applyNumberFormat="1" applyFont="1" applyFill="1" applyBorder="1" applyAlignment="1">
      <alignment horizontal="center" vertical="top" wrapText="1"/>
    </xf>
    <xf numFmtId="49" fontId="19" fillId="11" borderId="30" xfId="0" applyNumberFormat="1" applyFont="1" applyFill="1" applyBorder="1" applyAlignment="1">
      <alignment horizontal="center" vertical="top" wrapText="1"/>
    </xf>
    <xf numFmtId="0" fontId="19" fillId="11" borderId="11" xfId="0" applyFont="1" applyFill="1" applyBorder="1" applyAlignment="1">
      <alignment horizontal="center" vertical="top"/>
    </xf>
    <xf numFmtId="0" fontId="19" fillId="11" borderId="31" xfId="0" applyFont="1" applyFill="1" applyBorder="1" applyAlignment="1">
      <alignment horizontal="center" vertical="top"/>
    </xf>
    <xf numFmtId="49" fontId="5" fillId="11" borderId="32" xfId="0"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49" fontId="5" fillId="11" borderId="22" xfId="0" applyNumberFormat="1" applyFont="1" applyFill="1" applyBorder="1" applyAlignment="1">
      <alignment horizontal="left" vertical="top"/>
    </xf>
    <xf numFmtId="49" fontId="5" fillId="11" borderId="23"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5" fillId="11" borderId="75" xfId="0" applyNumberFormat="1" applyFont="1" applyFill="1" applyBorder="1" applyAlignment="1">
      <alignment horizontal="left" vertical="top"/>
    </xf>
    <xf numFmtId="49" fontId="5" fillId="11" borderId="26" xfId="0" applyNumberFormat="1" applyFont="1" applyFill="1" applyBorder="1" applyAlignment="1">
      <alignment horizontal="center" vertical="top"/>
    </xf>
    <xf numFmtId="49" fontId="5" fillId="11" borderId="19" xfId="0" applyNumberFormat="1" applyFont="1" applyFill="1" applyBorder="1" applyAlignment="1">
      <alignment horizontal="center" vertical="top"/>
    </xf>
    <xf numFmtId="49" fontId="5" fillId="11" borderId="30" xfId="0" applyNumberFormat="1" applyFont="1" applyFill="1" applyBorder="1" applyAlignment="1">
      <alignment horizontal="center" vertical="top"/>
    </xf>
    <xf numFmtId="49" fontId="17" fillId="11" borderId="50" xfId="0" applyNumberFormat="1" applyFont="1" applyFill="1" applyBorder="1" applyAlignment="1">
      <alignment horizontal="center" vertical="top" wrapText="1"/>
    </xf>
    <xf numFmtId="49" fontId="17" fillId="11" borderId="18" xfId="0" applyNumberFormat="1" applyFont="1" applyFill="1" applyBorder="1" applyAlignment="1">
      <alignment horizontal="center" vertical="top" wrapText="1"/>
    </xf>
    <xf numFmtId="49" fontId="17" fillId="11" borderId="42" xfId="0" applyNumberFormat="1" applyFont="1" applyFill="1" applyBorder="1" applyAlignment="1">
      <alignment horizontal="center" vertical="top" wrapText="1"/>
    </xf>
    <xf numFmtId="49" fontId="2" fillId="11" borderId="50" xfId="0" applyNumberFormat="1" applyFont="1" applyFill="1" applyBorder="1" applyAlignment="1">
      <alignment horizontal="center" vertical="top"/>
    </xf>
    <xf numFmtId="49" fontId="2" fillId="11" borderId="18" xfId="0" applyNumberFormat="1" applyFont="1" applyFill="1" applyBorder="1" applyAlignment="1">
      <alignment horizontal="center" vertical="top"/>
    </xf>
    <xf numFmtId="49" fontId="2" fillId="11" borderId="42" xfId="0" applyNumberFormat="1" applyFont="1" applyFill="1" applyBorder="1" applyAlignment="1">
      <alignment horizontal="center" vertical="top"/>
    </xf>
    <xf numFmtId="0" fontId="3" fillId="2" borderId="22" xfId="0" applyFont="1" applyFill="1" applyBorder="1" applyAlignment="1">
      <alignment horizontal="left" vertical="top"/>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0" fontId="55" fillId="0" borderId="0" xfId="0" applyFont="1" applyAlignment="1">
      <alignment horizontal="left" vertical="top" wrapText="1"/>
    </xf>
    <xf numFmtId="0" fontId="7" fillId="0" borderId="43" xfId="0" applyFont="1" applyBorder="1" applyAlignment="1">
      <alignment horizontal="center"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0" fontId="15" fillId="0" borderId="57" xfId="0" applyFont="1" applyBorder="1" applyAlignment="1">
      <alignment vertical="top" wrapText="1"/>
    </xf>
    <xf numFmtId="0" fontId="15" fillId="0" borderId="56" xfId="0" applyFont="1" applyBorder="1" applyAlignment="1">
      <alignment vertical="top" wrapText="1"/>
    </xf>
    <xf numFmtId="0" fontId="15" fillId="0" borderId="4" xfId="0" applyFont="1" applyBorder="1" applyAlignment="1">
      <alignment vertical="top" wrapText="1"/>
    </xf>
    <xf numFmtId="0" fontId="15" fillId="0" borderId="60" xfId="0" applyFont="1" applyBorder="1" applyAlignment="1">
      <alignment vertical="top" wrapText="1"/>
    </xf>
    <xf numFmtId="0" fontId="15" fillId="0" borderId="62" xfId="0" applyFont="1" applyBorder="1" applyAlignment="1">
      <alignment vertical="top" wrapText="1"/>
    </xf>
    <xf numFmtId="0" fontId="15" fillId="0" borderId="69" xfId="0" applyFont="1" applyBorder="1" applyAlignment="1">
      <alignment vertical="top" wrapText="1"/>
    </xf>
    <xf numFmtId="0" fontId="15" fillId="6" borderId="4" xfId="0" applyFont="1" applyFill="1" applyBorder="1" applyAlignment="1">
      <alignment vertical="top" wrapText="1"/>
    </xf>
    <xf numFmtId="0" fontId="15" fillId="6" borderId="22" xfId="0" applyFont="1" applyFill="1" applyBorder="1" applyAlignment="1">
      <alignment vertical="top" wrapText="1"/>
    </xf>
    <xf numFmtId="0" fontId="6" fillId="0" borderId="15" xfId="0" applyFont="1" applyBorder="1" applyAlignment="1">
      <alignment horizontal="left" vertical="top" wrapText="1"/>
    </xf>
    <xf numFmtId="0" fontId="15" fillId="0" borderId="14" xfId="0" applyFont="1" applyBorder="1" applyAlignment="1">
      <alignment vertical="top" wrapText="1"/>
    </xf>
    <xf numFmtId="0" fontId="15" fillId="0" borderId="16" xfId="0" applyFont="1" applyBorder="1" applyAlignment="1">
      <alignment vertical="top" wrapText="1"/>
    </xf>
    <xf numFmtId="0" fontId="15" fillId="0" borderId="70" xfId="0" applyFont="1" applyBorder="1" applyAlignment="1">
      <alignment vertical="top" wrapText="1"/>
    </xf>
    <xf numFmtId="0" fontId="15" fillId="0" borderId="0" xfId="0" applyFont="1" applyAlignment="1">
      <alignment vertical="top" wrapText="1"/>
    </xf>
    <xf numFmtId="0" fontId="15" fillId="0" borderId="36" xfId="0" applyFont="1" applyBorder="1" applyAlignment="1">
      <alignment vertical="top" wrapText="1"/>
    </xf>
    <xf numFmtId="0" fontId="15" fillId="0" borderId="38" xfId="0" applyFont="1" applyBorder="1" applyAlignment="1">
      <alignment vertical="top" wrapText="1"/>
    </xf>
    <xf numFmtId="0" fontId="2" fillId="0" borderId="26"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19" fillId="6" borderId="32" xfId="0" applyFont="1" applyFill="1" applyBorder="1" applyAlignment="1">
      <alignment horizontal="center" vertical="top"/>
    </xf>
    <xf numFmtId="0" fontId="19" fillId="6" borderId="23" xfId="0" applyFont="1" applyFill="1" applyBorder="1" applyAlignment="1">
      <alignment horizontal="center" vertical="top"/>
    </xf>
    <xf numFmtId="0" fontId="19" fillId="6" borderId="24" xfId="0" applyFont="1" applyFill="1" applyBorder="1" applyAlignment="1">
      <alignment horizontal="center" vertical="top"/>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49" fontId="5" fillId="2" borderId="73" xfId="0" applyNumberFormat="1" applyFont="1" applyFill="1" applyBorder="1" applyAlignment="1">
      <alignment horizontal="center" vertical="top"/>
    </xf>
    <xf numFmtId="49" fontId="2" fillId="0" borderId="67" xfId="0" applyNumberFormat="1" applyFont="1" applyBorder="1" applyAlignment="1">
      <alignment horizontal="center" vertical="top"/>
    </xf>
    <xf numFmtId="49" fontId="2" fillId="0" borderId="0" xfId="0" applyNumberFormat="1" applyFont="1" applyBorder="1" applyAlignment="1">
      <alignment horizontal="center" vertical="top"/>
    </xf>
    <xf numFmtId="49" fontId="2" fillId="0" borderId="43" xfId="0" applyNumberFormat="1" applyFont="1" applyBorder="1" applyAlignment="1">
      <alignment horizontal="center" vertical="top"/>
    </xf>
    <xf numFmtId="0" fontId="7" fillId="0" borderId="71" xfId="0" applyFont="1" applyBorder="1" applyAlignment="1">
      <alignment wrapText="1"/>
    </xf>
    <xf numFmtId="49" fontId="2" fillId="0" borderId="50"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6" fillId="0" borderId="50" xfId="0" applyFont="1" applyBorder="1" applyAlignment="1">
      <alignment horizontal="center" vertical="center" wrapText="1"/>
    </xf>
    <xf numFmtId="0" fontId="6" fillId="0" borderId="55" xfId="0" applyFont="1" applyBorder="1" applyAlignment="1">
      <alignment horizontal="center" vertical="center" wrapText="1"/>
    </xf>
    <xf numFmtId="164" fontId="6" fillId="0" borderId="34" xfId="0" applyNumberFormat="1" applyFont="1" applyBorder="1" applyAlignment="1">
      <alignment horizontal="center" vertical="center"/>
    </xf>
    <xf numFmtId="164" fontId="6" fillId="0" borderId="71"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6" xfId="0" applyNumberFormat="1" applyFont="1" applyBorder="1" applyAlignment="1">
      <alignment horizontal="center" vertical="center"/>
    </xf>
    <xf numFmtId="0" fontId="10" fillId="0" borderId="6" xfId="0" applyFont="1" applyBorder="1" applyAlignment="1">
      <alignment wrapText="1"/>
    </xf>
    <xf numFmtId="0" fontId="6" fillId="0" borderId="50" xfId="0" applyFont="1" applyBorder="1" applyAlignment="1">
      <alignment horizontal="center" vertical="center"/>
    </xf>
    <xf numFmtId="0" fontId="6" fillId="0" borderId="55" xfId="0" applyFont="1" applyBorder="1" applyAlignment="1">
      <alignment horizontal="center" vertical="center"/>
    </xf>
    <xf numFmtId="164" fontId="6" fillId="0" borderId="27" xfId="0" applyNumberFormat="1" applyFont="1" applyBorder="1" applyAlignment="1">
      <alignment horizontal="center" vertical="center"/>
    </xf>
    <xf numFmtId="164" fontId="6" fillId="0" borderId="74"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164" fontId="6" fillId="4" borderId="55" xfId="0" applyNumberFormat="1" applyFont="1" applyFill="1" applyBorder="1" applyAlignment="1">
      <alignment horizontal="center" vertical="center" wrapText="1"/>
    </xf>
    <xf numFmtId="0" fontId="4" fillId="0" borderId="6" xfId="0" applyFont="1" applyFill="1" applyBorder="1" applyAlignment="1">
      <alignment horizontal="left" vertical="top" wrapText="1"/>
    </xf>
    <xf numFmtId="49" fontId="2" fillId="0" borderId="67" xfId="0" applyNumberFormat="1" applyFont="1" applyBorder="1" applyAlignment="1">
      <alignment horizontal="center" vertical="top" wrapText="1"/>
    </xf>
    <xf numFmtId="0" fontId="6" fillId="0" borderId="50" xfId="0" applyFont="1" applyBorder="1" applyAlignment="1">
      <alignment horizontal="center" vertical="top"/>
    </xf>
    <xf numFmtId="0" fontId="6" fillId="0" borderId="55" xfId="0" applyFont="1" applyBorder="1" applyAlignment="1">
      <alignment horizontal="center" vertical="top"/>
    </xf>
    <xf numFmtId="164" fontId="24" fillId="4" borderId="50" xfId="0" applyNumberFormat="1" applyFont="1" applyFill="1" applyBorder="1" applyAlignment="1">
      <alignment horizontal="center" vertical="center" wrapText="1"/>
    </xf>
    <xf numFmtId="164" fontId="24" fillId="4" borderId="18" xfId="0" applyNumberFormat="1" applyFont="1" applyFill="1" applyBorder="1" applyAlignment="1">
      <alignment horizontal="center" vertical="center" wrapText="1"/>
    </xf>
    <xf numFmtId="164" fontId="24" fillId="4" borderId="55" xfId="0" applyNumberFormat="1" applyFont="1" applyFill="1" applyBorder="1" applyAlignment="1">
      <alignment horizontal="center" vertical="center" wrapText="1"/>
    </xf>
    <xf numFmtId="0" fontId="24" fillId="0" borderId="50" xfId="0" applyFont="1" applyBorder="1" applyAlignment="1">
      <alignment horizontal="center" vertical="center"/>
    </xf>
    <xf numFmtId="0" fontId="24" fillId="0" borderId="18" xfId="0" applyFont="1" applyBorder="1" applyAlignment="1">
      <alignment horizontal="center" vertical="center"/>
    </xf>
    <xf numFmtId="0" fontId="24" fillId="0" borderId="55" xfId="0" applyFont="1" applyBorder="1" applyAlignment="1">
      <alignment horizontal="center" vertical="center"/>
    </xf>
    <xf numFmtId="164" fontId="24" fillId="0" borderId="34" xfId="0" applyNumberFormat="1" applyFont="1" applyBorder="1" applyAlignment="1">
      <alignment horizontal="center" vertical="center"/>
    </xf>
    <xf numFmtId="164" fontId="24" fillId="0" borderId="6" xfId="0" applyNumberFormat="1" applyFont="1" applyBorder="1" applyAlignment="1">
      <alignment horizontal="center" vertical="center"/>
    </xf>
    <xf numFmtId="164" fontId="24" fillId="0" borderId="71" xfId="0" applyNumberFormat="1" applyFont="1" applyBorder="1" applyAlignment="1">
      <alignment horizontal="center" vertical="center"/>
    </xf>
    <xf numFmtId="164" fontId="24" fillId="0" borderId="26" xfId="0" applyNumberFormat="1" applyFont="1" applyBorder="1" applyAlignment="1">
      <alignment horizontal="center" vertical="center"/>
    </xf>
    <xf numFmtId="164" fontId="24" fillId="0" borderId="19" xfId="0" applyNumberFormat="1" applyFont="1" applyBorder="1" applyAlignment="1">
      <alignment horizontal="center" vertical="center"/>
    </xf>
    <xf numFmtId="164" fontId="24" fillId="0" borderId="36" xfId="0" applyNumberFormat="1" applyFont="1" applyBorder="1" applyAlignment="1">
      <alignment horizontal="center" vertical="center"/>
    </xf>
    <xf numFmtId="164" fontId="24" fillId="0" borderId="27" xfId="0" applyNumberFormat="1" applyFont="1" applyBorder="1" applyAlignment="1">
      <alignment horizontal="center" vertical="center"/>
    </xf>
    <xf numFmtId="164" fontId="24" fillId="0" borderId="20" xfId="0" applyNumberFormat="1" applyFont="1" applyBorder="1" applyAlignment="1">
      <alignment horizontal="center" vertical="center"/>
    </xf>
    <xf numFmtId="164" fontId="24" fillId="0" borderId="74" xfId="0" applyNumberFormat="1" applyFont="1" applyBorder="1" applyAlignment="1">
      <alignment horizontal="center" vertical="center"/>
    </xf>
    <xf numFmtId="0" fontId="15" fillId="0" borderId="31" xfId="0" applyFont="1" applyBorder="1" applyAlignment="1">
      <alignment horizontal="left" vertical="top" wrapText="1"/>
    </xf>
    <xf numFmtId="49" fontId="34" fillId="0" borderId="18" xfId="0" applyNumberFormat="1" applyFont="1" applyBorder="1" applyAlignment="1">
      <alignment horizontal="center" vertical="top" wrapText="1"/>
    </xf>
    <xf numFmtId="49" fontId="19" fillId="0" borderId="18" xfId="0" applyNumberFormat="1" applyFont="1" applyBorder="1" applyAlignment="1">
      <alignment horizontal="center" vertical="top" wrapText="1"/>
    </xf>
    <xf numFmtId="0" fontId="6" fillId="0" borderId="61" xfId="5" applyFont="1" applyBorder="1" applyAlignment="1">
      <alignment horizontal="left" vertical="top" wrapText="1"/>
    </xf>
    <xf numFmtId="0" fontId="7" fillId="0" borderId="57" xfId="5" applyBorder="1" applyAlignment="1">
      <alignment vertical="top" wrapText="1"/>
    </xf>
    <xf numFmtId="0" fontId="7" fillId="0" borderId="56" xfId="5" applyBorder="1" applyAlignment="1">
      <alignment vertical="top" wrapText="1"/>
    </xf>
    <xf numFmtId="164" fontId="22" fillId="0" borderId="62" xfId="5" applyNumberFormat="1" applyFont="1" applyBorder="1" applyAlignment="1">
      <alignment horizontal="center" vertical="top" wrapText="1"/>
    </xf>
    <xf numFmtId="164" fontId="22" fillId="0" borderId="69" xfId="5" applyNumberFormat="1" applyFont="1" applyBorder="1" applyAlignment="1">
      <alignment horizontal="center" vertical="top" wrapText="1"/>
    </xf>
    <xf numFmtId="0" fontId="5" fillId="5" borderId="3" xfId="5" applyFont="1" applyFill="1" applyBorder="1" applyAlignment="1">
      <alignment horizontal="right" vertical="top" wrapText="1"/>
    </xf>
    <xf numFmtId="0" fontId="7" fillId="0" borderId="4" xfId="5" applyBorder="1" applyAlignment="1">
      <alignment vertical="top" wrapText="1"/>
    </xf>
    <xf numFmtId="0" fontId="7" fillId="0" borderId="60" xfId="5" applyBorder="1" applyAlignment="1">
      <alignment vertical="top" wrapText="1"/>
    </xf>
    <xf numFmtId="164" fontId="12" fillId="5" borderId="23" xfId="5" applyNumberFormat="1" applyFont="1" applyFill="1" applyBorder="1" applyAlignment="1">
      <alignment horizontal="center" vertical="top" wrapText="1"/>
    </xf>
    <xf numFmtId="164" fontId="12" fillId="5" borderId="24" xfId="5" applyNumberFormat="1" applyFont="1" applyFill="1" applyBorder="1" applyAlignment="1">
      <alignment horizontal="center" vertical="top" wrapText="1"/>
    </xf>
    <xf numFmtId="0" fontId="6" fillId="0" borderId="71" xfId="5" applyFont="1" applyBorder="1" applyAlignment="1">
      <alignment horizontal="left" vertical="top" wrapText="1"/>
    </xf>
    <xf numFmtId="0" fontId="7" fillId="0" borderId="36" xfId="5" applyBorder="1" applyAlignment="1">
      <alignment vertical="top" wrapText="1"/>
    </xf>
    <xf numFmtId="0" fontId="7" fillId="0" borderId="74" xfId="5" applyBorder="1" applyAlignment="1">
      <alignment vertical="top" wrapText="1"/>
    </xf>
    <xf numFmtId="164" fontId="22" fillId="0" borderId="54" xfId="5" applyNumberFormat="1" applyFont="1" applyBorder="1" applyAlignment="1">
      <alignment horizontal="center"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6" fillId="4" borderId="54" xfId="5" applyFont="1" applyFill="1" applyBorder="1" applyAlignment="1">
      <alignment horizontal="left" vertical="top" wrapText="1"/>
    </xf>
    <xf numFmtId="0" fontId="7" fillId="4" borderId="62" xfId="5" applyFont="1" applyFill="1" applyBorder="1" applyAlignment="1">
      <alignment horizontal="left" vertical="top" wrapText="1"/>
    </xf>
    <xf numFmtId="0" fontId="7" fillId="4" borderId="69" xfId="5" applyFont="1" applyFill="1" applyBorder="1" applyAlignment="1">
      <alignment horizontal="left" vertical="top" wrapText="1"/>
    </xf>
    <xf numFmtId="164" fontId="22" fillId="0" borderId="44" xfId="5" applyNumberFormat="1" applyFont="1" applyBorder="1" applyAlignment="1">
      <alignment horizontal="center" vertical="top" wrapText="1"/>
    </xf>
    <xf numFmtId="0" fontId="15" fillId="0" borderId="43" xfId="0" applyFont="1" applyBorder="1" applyAlignment="1">
      <alignment horizontal="center" vertical="top" wrapText="1"/>
    </xf>
    <xf numFmtId="0" fontId="15" fillId="0" borderId="45" xfId="0" applyFont="1" applyBorder="1" applyAlignment="1">
      <alignment horizontal="center" vertical="top" wrapText="1"/>
    </xf>
    <xf numFmtId="0" fontId="5" fillId="6" borderId="3" xfId="5" applyFont="1" applyFill="1" applyBorder="1" applyAlignment="1">
      <alignment horizontal="right" vertical="top" wrapText="1"/>
    </xf>
    <xf numFmtId="0" fontId="7" fillId="6" borderId="4" xfId="5" applyFill="1" applyBorder="1" applyAlignment="1">
      <alignment vertical="top" wrapText="1"/>
    </xf>
    <xf numFmtId="0" fontId="7" fillId="6" borderId="22" xfId="5" applyFill="1" applyBorder="1" applyAlignment="1">
      <alignment vertical="top" wrapText="1"/>
    </xf>
    <xf numFmtId="164" fontId="21" fillId="6" borderId="32" xfId="5" applyNumberFormat="1" applyFont="1" applyFill="1" applyBorder="1" applyAlignment="1">
      <alignment horizontal="center" vertical="top" wrapText="1"/>
    </xf>
    <xf numFmtId="164" fontId="21" fillId="6" borderId="23" xfId="5" applyNumberFormat="1" applyFont="1" applyFill="1" applyBorder="1" applyAlignment="1">
      <alignment horizontal="center" vertical="top" wrapText="1"/>
    </xf>
    <xf numFmtId="164" fontId="21" fillId="6" borderId="24" xfId="5" applyNumberFormat="1" applyFont="1" applyFill="1" applyBorder="1" applyAlignment="1">
      <alignment horizontal="center" vertical="top" wrapText="1"/>
    </xf>
    <xf numFmtId="0" fontId="7" fillId="0" borderId="70" xfId="5" applyBorder="1" applyAlignment="1">
      <alignment vertical="top" wrapText="1"/>
    </xf>
    <xf numFmtId="0" fontId="6" fillId="0" borderId="54" xfId="5" applyFont="1" applyBorder="1" applyAlignment="1">
      <alignment horizontal="left" vertical="top" wrapText="1"/>
    </xf>
    <xf numFmtId="0" fontId="7" fillId="0" borderId="62" xfId="5" applyBorder="1" applyAlignment="1">
      <alignment vertical="top" wrapText="1"/>
    </xf>
    <xf numFmtId="0" fontId="7" fillId="0" borderId="69" xfId="5" applyBorder="1" applyAlignment="1">
      <alignment vertical="top" wrapText="1"/>
    </xf>
    <xf numFmtId="0" fontId="7" fillId="0" borderId="38" xfId="5" applyBorder="1" applyAlignment="1">
      <alignment vertical="top" wrapText="1"/>
    </xf>
    <xf numFmtId="164" fontId="22" fillId="0" borderId="68" xfId="5" applyNumberFormat="1" applyFont="1" applyBorder="1" applyAlignment="1">
      <alignment horizontal="center" vertical="top" wrapText="1"/>
    </xf>
    <xf numFmtId="164" fontId="22" fillId="0" borderId="58" xfId="5" applyNumberFormat="1" applyFont="1" applyBorder="1" applyAlignment="1">
      <alignment horizontal="center" vertical="top" wrapText="1"/>
    </xf>
    <xf numFmtId="164" fontId="22" fillId="0" borderId="64" xfId="5" applyNumberFormat="1" applyFont="1" applyBorder="1" applyAlignment="1">
      <alignment horizontal="center" vertical="top" wrapText="1"/>
    </xf>
    <xf numFmtId="0" fontId="3" fillId="0" borderId="32" xfId="5" applyFont="1" applyBorder="1" applyAlignment="1">
      <alignment horizontal="center" vertical="center" wrapText="1"/>
    </xf>
    <xf numFmtId="0" fontId="7" fillId="0" borderId="23" xfId="5" applyFont="1" applyBorder="1" applyAlignment="1">
      <alignment vertical="center" wrapText="1"/>
    </xf>
    <xf numFmtId="0" fontId="7" fillId="0" borderId="24" xfId="5" applyFont="1" applyBorder="1" applyAlignment="1">
      <alignment vertical="center" wrapText="1"/>
    </xf>
    <xf numFmtId="0" fontId="5" fillId="0" borderId="15" xfId="5" applyFont="1" applyBorder="1" applyAlignment="1">
      <alignment horizontal="center" vertical="center" wrapText="1"/>
    </xf>
    <xf numFmtId="0" fontId="5" fillId="0" borderId="14" xfId="5" applyFont="1" applyBorder="1" applyAlignment="1">
      <alignment horizontal="center" vertical="center" wrapText="1"/>
    </xf>
    <xf numFmtId="0" fontId="5" fillId="0" borderId="16" xfId="5" applyFont="1" applyBorder="1" applyAlignment="1">
      <alignment horizontal="center" vertical="center" wrapText="1"/>
    </xf>
    <xf numFmtId="49" fontId="5" fillId="0" borderId="26" xfId="5" applyNumberFormat="1" applyFont="1" applyBorder="1" applyAlignment="1">
      <alignment horizontal="center" vertical="top" wrapText="1"/>
    </xf>
    <xf numFmtId="0" fontId="7" fillId="0" borderId="30" xfId="5" applyFont="1" applyBorder="1" applyAlignment="1">
      <alignment horizontal="center" vertical="top" wrapText="1"/>
    </xf>
    <xf numFmtId="0" fontId="4" fillId="0" borderId="27" xfId="5" applyFont="1" applyFill="1" applyBorder="1" applyAlignment="1">
      <alignment horizontal="left" vertical="top" wrapText="1"/>
    </xf>
    <xf numFmtId="0" fontId="4" fillId="0" borderId="31" xfId="5" applyFont="1" applyFill="1" applyBorder="1" applyAlignment="1">
      <alignment horizontal="left" vertical="top" wrapText="1"/>
    </xf>
    <xf numFmtId="49" fontId="17" fillId="0" borderId="5" xfId="5" applyNumberFormat="1" applyFont="1" applyBorder="1" applyAlignment="1">
      <alignment horizontal="center" vertical="top"/>
    </xf>
    <xf numFmtId="49" fontId="17" fillId="0" borderId="12" xfId="5" applyNumberFormat="1" applyFont="1" applyBorder="1" applyAlignment="1">
      <alignment horizontal="center" vertical="top"/>
    </xf>
    <xf numFmtId="49" fontId="2" fillId="0" borderId="50" xfId="5" applyNumberFormat="1" applyFont="1" applyBorder="1" applyAlignment="1">
      <alignment horizontal="center" vertical="top" wrapText="1"/>
    </xf>
    <xf numFmtId="0" fontId="7" fillId="0" borderId="42" xfId="5" applyFont="1" applyBorder="1" applyAlignment="1">
      <alignment horizontal="center" vertical="top" wrapText="1"/>
    </xf>
    <xf numFmtId="0" fontId="6" fillId="0" borderId="34" xfId="5" applyFont="1" applyFill="1" applyBorder="1" applyAlignment="1">
      <alignment vertical="top" wrapText="1"/>
    </xf>
    <xf numFmtId="0" fontId="4" fillId="0" borderId="39" xfId="3" applyFont="1" applyBorder="1" applyAlignment="1">
      <alignment vertical="top" wrapText="1"/>
    </xf>
    <xf numFmtId="49" fontId="5" fillId="3" borderId="22" xfId="5" applyNumberFormat="1" applyFont="1" applyFill="1" applyBorder="1" applyAlignment="1">
      <alignment horizontal="right" vertical="top"/>
    </xf>
    <xf numFmtId="49" fontId="5" fillId="3" borderId="23" xfId="5" applyNumberFormat="1" applyFont="1" applyFill="1" applyBorder="1" applyAlignment="1">
      <alignment horizontal="right" vertical="top"/>
    </xf>
    <xf numFmtId="49" fontId="5" fillId="2" borderId="22" xfId="5" applyNumberFormat="1" applyFont="1" applyFill="1" applyBorder="1" applyAlignment="1">
      <alignment horizontal="right" vertical="top"/>
    </xf>
    <xf numFmtId="49" fontId="5" fillId="2" borderId="23" xfId="5" applyNumberFormat="1" applyFont="1" applyFill="1" applyBorder="1" applyAlignment="1">
      <alignment horizontal="right" vertical="top"/>
    </xf>
    <xf numFmtId="49" fontId="5" fillId="2" borderId="24" xfId="5" applyNumberFormat="1" applyFont="1" applyFill="1" applyBorder="1" applyAlignment="1">
      <alignment horizontal="right" vertical="top"/>
    </xf>
    <xf numFmtId="49" fontId="5" fillId="6" borderId="23" xfId="5" applyNumberFormat="1" applyFont="1" applyFill="1" applyBorder="1" applyAlignment="1">
      <alignment horizontal="right" vertical="top"/>
    </xf>
    <xf numFmtId="0" fontId="2" fillId="6" borderId="21" xfId="5" applyFont="1" applyFill="1" applyBorder="1" applyAlignment="1">
      <alignment horizontal="center" vertical="top"/>
    </xf>
    <xf numFmtId="0" fontId="2" fillId="6" borderId="48" xfId="5"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7" fillId="0" borderId="0" xfId="5" applyAlignment="1">
      <alignment vertical="top" wrapText="1"/>
    </xf>
    <xf numFmtId="0" fontId="24" fillId="0" borderId="34" xfId="5" applyFont="1" applyFill="1" applyBorder="1" applyAlignment="1">
      <alignment vertical="top" wrapText="1"/>
    </xf>
    <xf numFmtId="0" fontId="10" fillId="0" borderId="39" xfId="3" applyFont="1" applyBorder="1" applyAlignment="1">
      <alignment vertical="top" wrapText="1"/>
    </xf>
    <xf numFmtId="0" fontId="10" fillId="0" borderId="27" xfId="5" applyFont="1" applyFill="1" applyBorder="1" applyAlignment="1">
      <alignment horizontal="left" vertical="top" wrapText="1"/>
    </xf>
    <xf numFmtId="0" fontId="10" fillId="0" borderId="31" xfId="5" applyFont="1" applyFill="1" applyBorder="1" applyAlignment="1">
      <alignment horizontal="left" vertical="top" wrapText="1"/>
    </xf>
    <xf numFmtId="49" fontId="5" fillId="2" borderId="34" xfId="5" applyNumberFormat="1" applyFont="1" applyFill="1" applyBorder="1" applyAlignment="1">
      <alignment horizontal="center" vertical="top" wrapText="1"/>
    </xf>
    <xf numFmtId="0" fontId="7" fillId="0" borderId="39" xfId="5" applyBorder="1" applyAlignment="1">
      <alignment horizontal="center" vertical="top" wrapText="1"/>
    </xf>
    <xf numFmtId="49" fontId="5" fillId="3" borderId="35" xfId="5" applyNumberFormat="1" applyFont="1" applyFill="1" applyBorder="1" applyAlignment="1">
      <alignment horizontal="center" vertical="top" wrapText="1"/>
    </xf>
    <xf numFmtId="0" fontId="7" fillId="0" borderId="40" xfId="5" applyFont="1" applyBorder="1" applyAlignment="1">
      <alignment horizontal="center" vertical="top" wrapText="1"/>
    </xf>
    <xf numFmtId="0" fontId="4" fillId="4" borderId="27" xfId="5" applyFont="1" applyFill="1" applyBorder="1" applyAlignment="1">
      <alignment horizontal="left" vertical="top" wrapText="1"/>
    </xf>
    <xf numFmtId="0" fontId="7" fillId="4" borderId="31" xfId="5" applyFont="1" applyFill="1" applyBorder="1" applyAlignment="1">
      <alignment horizontal="left" vertical="top" wrapText="1"/>
    </xf>
    <xf numFmtId="0" fontId="65" fillId="0" borderId="34" xfId="5" applyFont="1" applyFill="1" applyBorder="1" applyAlignment="1">
      <alignment vertical="top" wrapText="1"/>
    </xf>
    <xf numFmtId="49" fontId="62" fillId="0" borderId="26" xfId="5" applyNumberFormat="1" applyFont="1" applyBorder="1" applyAlignment="1">
      <alignment horizontal="center" vertical="top" wrapText="1"/>
    </xf>
    <xf numFmtId="0" fontId="52" fillId="0" borderId="30" xfId="5" applyFont="1" applyBorder="1" applyAlignment="1">
      <alignment horizontal="center" vertical="top" wrapText="1"/>
    </xf>
    <xf numFmtId="0" fontId="70" fillId="0" borderId="27" xfId="5" applyFont="1" applyFill="1" applyBorder="1" applyAlignment="1">
      <alignment horizontal="left" vertical="top" wrapText="1"/>
    </xf>
    <xf numFmtId="0" fontId="70" fillId="0" borderId="31" xfId="5" applyFont="1" applyFill="1" applyBorder="1" applyAlignment="1">
      <alignment horizontal="left" vertical="top" wrapText="1"/>
    </xf>
    <xf numFmtId="49" fontId="64" fillId="0" borderId="5" xfId="5" applyNumberFormat="1" applyFont="1" applyBorder="1" applyAlignment="1">
      <alignment horizontal="center" vertical="top"/>
    </xf>
    <xf numFmtId="49" fontId="64" fillId="0" borderId="12" xfId="5" applyNumberFormat="1" applyFont="1" applyBorder="1" applyAlignment="1">
      <alignment horizontal="center" vertical="top"/>
    </xf>
    <xf numFmtId="49" fontId="63" fillId="0" borderId="50" xfId="5" applyNumberFormat="1" applyFont="1" applyBorder="1" applyAlignment="1">
      <alignment horizontal="center" vertical="top" wrapText="1"/>
    </xf>
    <xf numFmtId="0" fontId="52" fillId="0" borderId="42" xfId="5" applyFont="1" applyBorder="1" applyAlignment="1">
      <alignment horizontal="center" vertical="top" wrapText="1"/>
    </xf>
    <xf numFmtId="0" fontId="68" fillId="0" borderId="34" xfId="5" applyFont="1" applyFill="1" applyBorder="1" applyAlignment="1">
      <alignment vertical="top" wrapText="1"/>
    </xf>
    <xf numFmtId="0" fontId="70" fillId="0" borderId="39" xfId="3" applyFont="1" applyBorder="1" applyAlignment="1">
      <alignment vertical="top" wrapText="1"/>
    </xf>
    <xf numFmtId="49" fontId="62" fillId="3" borderId="22" xfId="5" applyNumberFormat="1" applyFont="1" applyFill="1" applyBorder="1" applyAlignment="1">
      <alignment horizontal="right" vertical="top"/>
    </xf>
    <xf numFmtId="49" fontId="62" fillId="3" borderId="23" xfId="5" applyNumberFormat="1" applyFont="1" applyFill="1" applyBorder="1" applyAlignment="1">
      <alignment horizontal="right" vertical="top"/>
    </xf>
    <xf numFmtId="49" fontId="62" fillId="3" borderId="22" xfId="5" applyNumberFormat="1" applyFont="1" applyFill="1" applyBorder="1" applyAlignment="1">
      <alignment horizontal="left" vertical="top"/>
    </xf>
    <xf numFmtId="49" fontId="62" fillId="3" borderId="23" xfId="5" applyNumberFormat="1" applyFont="1" applyFill="1" applyBorder="1" applyAlignment="1">
      <alignment horizontal="left" vertical="top"/>
    </xf>
    <xf numFmtId="49" fontId="62" fillId="3" borderId="24" xfId="5" applyNumberFormat="1" applyFont="1" applyFill="1" applyBorder="1" applyAlignment="1">
      <alignment horizontal="left" vertical="top"/>
    </xf>
    <xf numFmtId="0" fontId="10" fillId="4" borderId="27" xfId="5" applyFont="1" applyFill="1" applyBorder="1" applyAlignment="1">
      <alignment horizontal="left" vertical="top" wrapText="1"/>
    </xf>
    <xf numFmtId="49" fontId="64" fillId="0" borderId="50" xfId="5" applyNumberFormat="1" applyFont="1" applyBorder="1" applyAlignment="1">
      <alignment horizontal="center" vertical="top"/>
    </xf>
    <xf numFmtId="49" fontId="64" fillId="0" borderId="42" xfId="5" applyNumberFormat="1" applyFont="1" applyBorder="1" applyAlignment="1">
      <alignment horizontal="center" vertical="top"/>
    </xf>
    <xf numFmtId="49" fontId="63" fillId="0" borderId="42" xfId="5" applyNumberFormat="1" applyFont="1" applyBorder="1" applyAlignment="1">
      <alignment horizontal="center" vertical="top" wrapText="1"/>
    </xf>
    <xf numFmtId="0" fontId="68" fillId="0" borderId="34" xfId="3" applyFont="1" applyBorder="1" applyAlignment="1">
      <alignment vertical="top" wrapText="1"/>
    </xf>
    <xf numFmtId="0" fontId="68" fillId="0" borderId="39" xfId="3" applyFont="1" applyBorder="1" applyAlignment="1">
      <alignment vertical="top" wrapText="1"/>
    </xf>
    <xf numFmtId="49" fontId="62" fillId="3" borderId="3" xfId="5" applyNumberFormat="1" applyFont="1" applyFill="1" applyBorder="1" applyAlignment="1">
      <alignment horizontal="right" vertical="top"/>
    </xf>
    <xf numFmtId="49" fontId="62" fillId="3" borderId="4" xfId="5" applyNumberFormat="1" applyFont="1" applyFill="1" applyBorder="1" applyAlignment="1">
      <alignment horizontal="right" vertical="top"/>
    </xf>
    <xf numFmtId="49" fontId="62" fillId="3" borderId="60" xfId="5" applyNumberFormat="1" applyFont="1" applyFill="1" applyBorder="1" applyAlignment="1">
      <alignment horizontal="right" vertical="top"/>
    </xf>
    <xf numFmtId="49" fontId="62" fillId="2" borderId="22" xfId="5" applyNumberFormat="1" applyFont="1" applyFill="1" applyBorder="1" applyAlignment="1">
      <alignment horizontal="right" vertical="top"/>
    </xf>
    <xf numFmtId="49" fontId="62" fillId="2" borderId="23" xfId="5" applyNumberFormat="1" applyFont="1" applyFill="1" applyBorder="1" applyAlignment="1">
      <alignment horizontal="right" vertical="top"/>
    </xf>
    <xf numFmtId="49" fontId="62" fillId="2" borderId="24" xfId="5" applyNumberFormat="1" applyFont="1" applyFill="1" applyBorder="1" applyAlignment="1">
      <alignment horizontal="right" vertical="top"/>
    </xf>
    <xf numFmtId="0" fontId="3" fillId="2" borderId="22" xfId="5" applyFont="1" applyFill="1" applyBorder="1" applyAlignment="1">
      <alignment horizontal="left" vertical="top"/>
    </xf>
    <xf numFmtId="0" fontId="3" fillId="2" borderId="23" xfId="5" applyFont="1" applyFill="1" applyBorder="1" applyAlignment="1">
      <alignment horizontal="left" vertical="top"/>
    </xf>
    <xf numFmtId="0" fontId="3" fillId="2" borderId="24" xfId="5" applyFont="1" applyFill="1" applyBorder="1" applyAlignment="1">
      <alignment horizontal="left" vertical="top"/>
    </xf>
    <xf numFmtId="0" fontId="5" fillId="3" borderId="22" xfId="5" applyFont="1" applyFill="1" applyBorder="1" applyAlignment="1">
      <alignment horizontal="left" vertical="top" wrapText="1"/>
    </xf>
    <xf numFmtId="0" fontId="5" fillId="3" borderId="23" xfId="5" applyFont="1" applyFill="1" applyBorder="1" applyAlignment="1">
      <alignment horizontal="left" vertical="top" wrapText="1"/>
    </xf>
    <xf numFmtId="0" fontId="5" fillId="3" borderId="24" xfId="5" applyFont="1" applyFill="1" applyBorder="1" applyAlignment="1">
      <alignment horizontal="left" vertical="top" wrapText="1"/>
    </xf>
    <xf numFmtId="0" fontId="7" fillId="0" borderId="39" xfId="5" applyFont="1" applyBorder="1" applyAlignment="1">
      <alignment horizontal="center" vertical="top" wrapText="1"/>
    </xf>
    <xf numFmtId="49" fontId="17" fillId="0" borderId="66" xfId="5" applyNumberFormat="1" applyFont="1" applyBorder="1" applyAlignment="1">
      <alignment horizontal="center" vertical="top" wrapText="1"/>
    </xf>
    <xf numFmtId="0" fontId="7" fillId="0" borderId="44" xfId="5" applyFont="1" applyBorder="1" applyAlignment="1">
      <alignment horizontal="center" vertical="top" wrapText="1"/>
    </xf>
    <xf numFmtId="0" fontId="6" fillId="0" borderId="65" xfId="5" applyFont="1" applyFill="1" applyBorder="1" applyAlignment="1">
      <alignment horizontal="left" vertical="top" wrapText="1"/>
    </xf>
    <xf numFmtId="0" fontId="6" fillId="0" borderId="28" xfId="5" applyFont="1" applyFill="1" applyBorder="1" applyAlignment="1">
      <alignment horizontal="left" vertical="top" wrapText="1"/>
    </xf>
    <xf numFmtId="0" fontId="6" fillId="0" borderId="41" xfId="5" applyFont="1" applyFill="1" applyBorder="1" applyAlignment="1">
      <alignment horizontal="left" vertical="top" wrapText="1"/>
    </xf>
    <xf numFmtId="49" fontId="5" fillId="2" borderId="34" xfId="5" applyNumberFormat="1" applyFont="1" applyFill="1" applyBorder="1" applyAlignment="1">
      <alignment horizontal="center" vertical="top"/>
    </xf>
    <xf numFmtId="49" fontId="5" fillId="2" borderId="6"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62" fillId="3" borderId="26" xfId="5" applyNumberFormat="1" applyFont="1" applyFill="1" applyBorder="1" applyAlignment="1">
      <alignment horizontal="center" vertical="top"/>
    </xf>
    <xf numFmtId="49" fontId="62" fillId="3" borderId="19" xfId="5" applyNumberFormat="1" applyFont="1" applyFill="1" applyBorder="1" applyAlignment="1">
      <alignment horizontal="center" vertical="top"/>
    </xf>
    <xf numFmtId="49" fontId="62" fillId="3" borderId="30" xfId="5" applyNumberFormat="1" applyFont="1" applyFill="1" applyBorder="1" applyAlignment="1">
      <alignment horizontal="center" vertical="top"/>
    </xf>
    <xf numFmtId="49" fontId="62" fillId="0" borderId="26" xfId="5" applyNumberFormat="1" applyFont="1" applyBorder="1" applyAlignment="1">
      <alignment horizontal="center" vertical="top"/>
    </xf>
    <xf numFmtId="49" fontId="62" fillId="0" borderId="19" xfId="5" applyNumberFormat="1" applyFont="1" applyBorder="1" applyAlignment="1">
      <alignment horizontal="center" vertical="top"/>
    </xf>
    <xf numFmtId="49" fontId="62" fillId="0" borderId="30" xfId="5" applyNumberFormat="1" applyFont="1" applyBorder="1" applyAlignment="1">
      <alignment horizontal="center" vertical="top"/>
    </xf>
    <xf numFmtId="0" fontId="48" fillId="0" borderId="27" xfId="5" applyFont="1" applyFill="1" applyBorder="1" applyAlignment="1">
      <alignment vertical="top" wrapText="1"/>
    </xf>
    <xf numFmtId="0" fontId="48" fillId="0" borderId="20" xfId="5" applyFont="1" applyFill="1" applyBorder="1" applyAlignment="1">
      <alignment vertical="top" wrapText="1"/>
    </xf>
    <xf numFmtId="0" fontId="48" fillId="0" borderId="31" xfId="5" applyFont="1" applyFill="1" applyBorder="1" applyAlignment="1">
      <alignment vertical="top" wrapText="1"/>
    </xf>
    <xf numFmtId="49" fontId="64" fillId="0" borderId="18" xfId="5" applyNumberFormat="1" applyFont="1" applyBorder="1" applyAlignment="1">
      <alignment horizontal="center" vertical="top"/>
    </xf>
    <xf numFmtId="49" fontId="63" fillId="0" borderId="50" xfId="5" applyNumberFormat="1" applyFont="1" applyBorder="1" applyAlignment="1">
      <alignment horizontal="center" vertical="top"/>
    </xf>
    <xf numFmtId="49" fontId="63" fillId="0" borderId="18" xfId="5" applyNumberFormat="1" applyFont="1" applyBorder="1" applyAlignment="1">
      <alignment horizontal="center" vertical="top"/>
    </xf>
    <xf numFmtId="49" fontId="63" fillId="0" borderId="42" xfId="5" applyNumberFormat="1" applyFont="1" applyBorder="1" applyAlignment="1">
      <alignment horizontal="center" vertical="top"/>
    </xf>
    <xf numFmtId="49" fontId="5" fillId="0" borderId="26" xfId="5" applyNumberFormat="1" applyFont="1" applyBorder="1" applyAlignment="1">
      <alignment horizontal="center" vertical="top"/>
    </xf>
    <xf numFmtId="0" fontId="15" fillId="0" borderId="19" xfId="0" applyFont="1" applyBorder="1" applyAlignment="1">
      <alignment horizontal="center" vertical="top"/>
    </xf>
    <xf numFmtId="0" fontId="15" fillId="0" borderId="30" xfId="0" applyFont="1" applyBorder="1" applyAlignment="1">
      <alignment horizontal="center" vertical="top"/>
    </xf>
    <xf numFmtId="0" fontId="4" fillId="0" borderId="27" xfId="5" applyFont="1" applyFill="1" applyBorder="1" applyAlignment="1">
      <alignment vertical="top" wrapText="1"/>
    </xf>
    <xf numFmtId="0" fontId="15" fillId="0" borderId="20" xfId="0" applyFont="1" applyBorder="1" applyAlignment="1">
      <alignment vertical="top" wrapText="1"/>
    </xf>
    <xf numFmtId="0" fontId="15" fillId="0" borderId="31" xfId="0" applyFont="1" applyBorder="1" applyAlignment="1">
      <alignment vertical="top" wrapText="1"/>
    </xf>
    <xf numFmtId="49" fontId="62" fillId="3" borderId="39" xfId="5" applyNumberFormat="1" applyFont="1" applyFill="1" applyBorder="1" applyAlignment="1">
      <alignment horizontal="right" vertical="top"/>
    </xf>
    <xf numFmtId="49" fontId="62" fillId="3" borderId="30" xfId="5" applyNumberFormat="1" applyFont="1" applyFill="1" applyBorder="1" applyAlignment="1">
      <alignment horizontal="right" vertical="top"/>
    </xf>
    <xf numFmtId="49" fontId="62" fillId="3" borderId="31" xfId="5" applyNumberFormat="1" applyFont="1" applyFill="1" applyBorder="1" applyAlignment="1">
      <alignment horizontal="right" vertical="top"/>
    </xf>
    <xf numFmtId="49" fontId="5" fillId="2" borderId="52"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53" xfId="5" applyNumberFormat="1" applyFont="1" applyFill="1" applyBorder="1" applyAlignment="1">
      <alignment horizontal="center" vertical="top"/>
    </xf>
    <xf numFmtId="49" fontId="62" fillId="3" borderId="14" xfId="5" applyNumberFormat="1" applyFont="1" applyFill="1" applyBorder="1" applyAlignment="1">
      <alignment horizontal="center" vertical="top"/>
    </xf>
    <xf numFmtId="49" fontId="62" fillId="3" borderId="1" xfId="5" applyNumberFormat="1" applyFont="1" applyFill="1" applyBorder="1" applyAlignment="1">
      <alignment horizontal="center" vertical="top"/>
    </xf>
    <xf numFmtId="49" fontId="62" fillId="0" borderId="14" xfId="5" applyNumberFormat="1" applyFont="1" applyBorder="1" applyAlignment="1">
      <alignment horizontal="center" vertical="top"/>
    </xf>
    <xf numFmtId="49" fontId="62" fillId="0" borderId="1" xfId="5" applyNumberFormat="1" applyFont="1" applyBorder="1" applyAlignment="1">
      <alignment horizontal="center" vertical="top"/>
    </xf>
    <xf numFmtId="0" fontId="48" fillId="0" borderId="25" xfId="5" applyFont="1" applyFill="1" applyBorder="1" applyAlignment="1">
      <alignment vertical="top" wrapText="1"/>
    </xf>
    <xf numFmtId="0" fontId="48" fillId="0" borderId="7" xfId="5" applyFont="1" applyFill="1" applyBorder="1" applyAlignment="1">
      <alignment vertical="top" wrapText="1"/>
    </xf>
    <xf numFmtId="0" fontId="48" fillId="0" borderId="63" xfId="5" applyFont="1" applyFill="1" applyBorder="1" applyAlignment="1">
      <alignment vertical="top" wrapText="1"/>
    </xf>
    <xf numFmtId="49" fontId="63" fillId="0" borderId="5" xfId="5" applyNumberFormat="1" applyFont="1" applyBorder="1" applyAlignment="1">
      <alignment horizontal="center" vertical="top"/>
    </xf>
    <xf numFmtId="49" fontId="63" fillId="0" borderId="12" xfId="5" applyNumberFormat="1" applyFont="1" applyBorder="1" applyAlignment="1">
      <alignment horizontal="center" vertical="top"/>
    </xf>
    <xf numFmtId="49" fontId="5" fillId="3" borderId="3" xfId="5" applyNumberFormat="1" applyFont="1" applyFill="1" applyBorder="1" applyAlignment="1">
      <alignment horizontal="right" vertical="top"/>
    </xf>
    <xf numFmtId="49" fontId="5" fillId="3" borderId="4" xfId="5" applyNumberFormat="1" applyFont="1" applyFill="1" applyBorder="1" applyAlignment="1">
      <alignment horizontal="right" vertical="top"/>
    </xf>
    <xf numFmtId="49" fontId="5" fillId="3" borderId="30" xfId="5" applyNumberFormat="1" applyFont="1" applyFill="1" applyBorder="1" applyAlignment="1">
      <alignment horizontal="right" vertical="top"/>
    </xf>
    <xf numFmtId="49" fontId="5" fillId="3" borderId="60" xfId="5" applyNumberFormat="1" applyFont="1" applyFill="1" applyBorder="1" applyAlignment="1">
      <alignment horizontal="right" vertical="top"/>
    </xf>
    <xf numFmtId="49" fontId="5" fillId="3" borderId="22" xfId="5" applyNumberFormat="1" applyFont="1" applyFill="1" applyBorder="1" applyAlignment="1">
      <alignment horizontal="left" vertical="top" wrapText="1"/>
    </xf>
    <xf numFmtId="49" fontId="5" fillId="3" borderId="23" xfId="5" applyNumberFormat="1" applyFont="1" applyFill="1" applyBorder="1" applyAlignment="1">
      <alignment horizontal="left" vertical="top" wrapText="1"/>
    </xf>
    <xf numFmtId="49" fontId="5" fillId="3" borderId="67" xfId="5" applyNumberFormat="1" applyFont="1" applyFill="1" applyBorder="1" applyAlignment="1">
      <alignment horizontal="left" vertical="top" wrapText="1"/>
    </xf>
    <xf numFmtId="49" fontId="5" fillId="3" borderId="24" xfId="5" applyNumberFormat="1" applyFont="1" applyFill="1" applyBorder="1" applyAlignment="1">
      <alignment horizontal="left" vertical="top" wrapText="1"/>
    </xf>
    <xf numFmtId="0" fontId="0" fillId="0" borderId="19" xfId="0" applyBorder="1" applyAlignment="1">
      <alignment horizontal="center" vertical="top"/>
    </xf>
    <xf numFmtId="0" fontId="0" fillId="0" borderId="30" xfId="0" applyBorder="1" applyAlignment="1">
      <alignment horizontal="center" vertical="top"/>
    </xf>
    <xf numFmtId="0" fontId="4" fillId="0" borderId="20" xfId="5" applyFont="1" applyFill="1" applyBorder="1" applyAlignment="1">
      <alignment vertical="top" wrapText="1"/>
    </xf>
    <xf numFmtId="49" fontId="5" fillId="3" borderId="14"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1" xfId="5" applyNumberFormat="1" applyFont="1" applyFill="1" applyBorder="1" applyAlignment="1">
      <alignment horizontal="center" vertical="top"/>
    </xf>
    <xf numFmtId="0" fontId="4" fillId="0" borderId="25" xfId="5" applyFont="1" applyFill="1" applyBorder="1" applyAlignment="1">
      <alignment vertical="top" wrapText="1"/>
    </xf>
    <xf numFmtId="0" fontId="4" fillId="0" borderId="7" xfId="5" applyFont="1" applyFill="1" applyBorder="1" applyAlignment="1">
      <alignment vertical="top" wrapText="1"/>
    </xf>
    <xf numFmtId="0" fontId="4" fillId="0" borderId="63" xfId="5" applyFont="1" applyFill="1" applyBorder="1" applyAlignment="1">
      <alignment vertical="top" wrapText="1"/>
    </xf>
    <xf numFmtId="49" fontId="17" fillId="0" borderId="18" xfId="5" applyNumberFormat="1" applyFont="1" applyBorder="1" applyAlignment="1">
      <alignment horizontal="center" vertical="top"/>
    </xf>
    <xf numFmtId="49" fontId="2" fillId="0" borderId="5"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12" xfId="5" applyNumberFormat="1" applyFont="1" applyBorder="1" applyAlignment="1">
      <alignment horizontal="center" vertical="top"/>
    </xf>
    <xf numFmtId="49" fontId="5" fillId="3" borderId="26"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0" fontId="4" fillId="0" borderId="31" xfId="5" applyFont="1" applyFill="1" applyBorder="1" applyAlignment="1">
      <alignment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42" xfId="5" applyNumberFormat="1" applyFont="1" applyBorder="1" applyAlignment="1">
      <alignment horizontal="center" vertical="top"/>
    </xf>
    <xf numFmtId="49" fontId="5" fillId="3" borderId="22" xfId="5" applyNumberFormat="1" applyFont="1" applyFill="1" applyBorder="1" applyAlignment="1">
      <alignment horizontal="left" vertical="top"/>
    </xf>
    <xf numFmtId="49" fontId="5" fillId="3" borderId="23" xfId="5" applyNumberFormat="1" applyFont="1" applyFill="1" applyBorder="1" applyAlignment="1">
      <alignment horizontal="left" vertical="top"/>
    </xf>
    <xf numFmtId="49" fontId="5" fillId="3" borderId="24" xfId="5" applyNumberFormat="1" applyFont="1" applyFill="1" applyBorder="1" applyAlignment="1">
      <alignment horizontal="left" vertical="top"/>
    </xf>
    <xf numFmtId="49" fontId="17" fillId="0" borderId="66" xfId="5" applyNumberFormat="1" applyFont="1" applyBorder="1" applyAlignment="1">
      <alignment horizontal="center" vertical="top"/>
    </xf>
    <xf numFmtId="49" fontId="17" fillId="0" borderId="59" xfId="5" applyNumberFormat="1" applyFont="1" applyBorder="1" applyAlignment="1">
      <alignment horizontal="center" vertical="top"/>
    </xf>
    <xf numFmtId="49" fontId="2" fillId="0" borderId="44" xfId="5" applyNumberFormat="1" applyFont="1" applyBorder="1" applyAlignment="1">
      <alignment horizontal="center" vertical="top"/>
    </xf>
    <xf numFmtId="49" fontId="2" fillId="0" borderId="66" xfId="5" applyNumberFormat="1" applyFont="1" applyBorder="1" applyAlignment="1">
      <alignment horizontal="center" vertical="top"/>
    </xf>
    <xf numFmtId="49" fontId="2" fillId="0" borderId="59" xfId="5" applyNumberFormat="1" applyFont="1" applyBorder="1" applyAlignment="1">
      <alignment horizontal="center" vertical="top"/>
    </xf>
    <xf numFmtId="49" fontId="6" fillId="0" borderId="65" xfId="5" applyNumberFormat="1" applyFont="1" applyFill="1" applyBorder="1" applyAlignment="1">
      <alignment vertical="top" wrapText="1"/>
    </xf>
    <xf numFmtId="49" fontId="6" fillId="0" borderId="28" xfId="5" applyNumberFormat="1" applyFont="1" applyFill="1" applyBorder="1" applyAlignment="1">
      <alignment vertical="top" wrapText="1"/>
    </xf>
    <xf numFmtId="49" fontId="5" fillId="2" borderId="15" xfId="5" applyNumberFormat="1" applyFont="1" applyFill="1" applyBorder="1" applyAlignment="1">
      <alignment horizontal="center" vertical="top"/>
    </xf>
    <xf numFmtId="49" fontId="5" fillId="2" borderId="13" xfId="5" applyNumberFormat="1" applyFont="1" applyFill="1" applyBorder="1" applyAlignment="1">
      <alignment horizontal="center" vertical="top"/>
    </xf>
    <xf numFmtId="49" fontId="5" fillId="3" borderId="25" xfId="5" applyNumberFormat="1" applyFont="1" applyFill="1" applyBorder="1" applyAlignment="1">
      <alignment horizontal="center" vertical="top"/>
    </xf>
    <xf numFmtId="49" fontId="5" fillId="3" borderId="63" xfId="5" applyNumberFormat="1" applyFont="1" applyFill="1" applyBorder="1" applyAlignment="1">
      <alignment horizontal="center" vertical="top"/>
    </xf>
    <xf numFmtId="49" fontId="5" fillId="0" borderId="14" xfId="5" applyNumberFormat="1" applyFont="1" applyBorder="1" applyAlignment="1">
      <alignment horizontal="center" vertical="top"/>
    </xf>
    <xf numFmtId="49" fontId="5" fillId="0" borderId="1" xfId="5" applyNumberFormat="1" applyFont="1" applyBorder="1" applyAlignment="1">
      <alignment horizontal="center" vertical="top"/>
    </xf>
    <xf numFmtId="0" fontId="4" fillId="0" borderId="35" xfId="5" applyFont="1" applyFill="1" applyBorder="1" applyAlignment="1">
      <alignment horizontal="left" vertical="top" wrapText="1"/>
    </xf>
    <xf numFmtId="0" fontId="4" fillId="0" borderId="40" xfId="5" applyFont="1" applyFill="1" applyBorder="1" applyAlignment="1">
      <alignment horizontal="left" vertical="top" wrapText="1"/>
    </xf>
    <xf numFmtId="49" fontId="2" fillId="0" borderId="52" xfId="5" applyNumberFormat="1" applyFont="1" applyBorder="1" applyAlignment="1">
      <alignment horizontal="center" vertical="top"/>
    </xf>
    <xf numFmtId="49" fontId="2" fillId="0" borderId="53" xfId="5" applyNumberFormat="1" applyFont="1" applyBorder="1" applyAlignment="1">
      <alignment horizontal="center" vertical="top"/>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0" fontId="11" fillId="2" borderId="24" xfId="5" applyFont="1" applyFill="1" applyBorder="1" applyAlignment="1">
      <alignment horizontal="left" vertical="top"/>
    </xf>
    <xf numFmtId="0" fontId="35" fillId="3" borderId="22" xfId="5" applyFont="1" applyFill="1" applyBorder="1" applyAlignment="1">
      <alignment horizontal="left" vertical="top" wrapText="1"/>
    </xf>
    <xf numFmtId="0" fontId="35" fillId="3" borderId="23" xfId="5" applyFont="1" applyFill="1" applyBorder="1" applyAlignment="1">
      <alignment horizontal="left" vertical="top" wrapText="1"/>
    </xf>
    <xf numFmtId="0" fontId="35" fillId="3" borderId="24" xfId="5" applyFont="1" applyFill="1" applyBorder="1" applyAlignment="1">
      <alignment horizontal="left" vertical="top" wrapText="1"/>
    </xf>
    <xf numFmtId="49" fontId="5" fillId="3" borderId="7" xfId="5" applyNumberFormat="1" applyFont="1" applyFill="1" applyBorder="1" applyAlignment="1">
      <alignment horizontal="center" vertical="top"/>
    </xf>
    <xf numFmtId="49" fontId="5" fillId="0" borderId="19" xfId="5" applyNumberFormat="1" applyFont="1" applyBorder="1" applyAlignment="1">
      <alignment horizontal="center" vertical="top"/>
    </xf>
    <xf numFmtId="0" fontId="4" fillId="0" borderId="7" xfId="5" applyFont="1" applyFill="1" applyBorder="1" applyAlignment="1">
      <alignment horizontal="left" vertical="top" wrapText="1"/>
    </xf>
    <xf numFmtId="0" fontId="6" fillId="0" borderId="10" xfId="5" applyFont="1" applyFill="1" applyBorder="1" applyAlignment="1" applyProtection="1">
      <alignment vertical="top" wrapText="1"/>
      <protection locked="0"/>
    </xf>
    <xf numFmtId="0" fontId="0" fillId="0" borderId="71" xfId="0" applyBorder="1" applyAlignment="1">
      <alignment vertical="top" wrapText="1"/>
    </xf>
    <xf numFmtId="0" fontId="6" fillId="0" borderId="50" xfId="5" applyFont="1" applyBorder="1" applyAlignment="1">
      <alignment horizontal="center" vertical="center" textRotation="90" wrapText="1"/>
    </xf>
    <xf numFmtId="0" fontId="6" fillId="0" borderId="18" xfId="5" applyFont="1" applyBorder="1" applyAlignment="1">
      <alignment horizontal="center" vertical="center" textRotation="90" wrapText="1"/>
    </xf>
    <xf numFmtId="0" fontId="6" fillId="0" borderId="42" xfId="5" applyFont="1" applyBorder="1" applyAlignment="1">
      <alignment horizontal="center" vertical="center" textRotation="90" wrapText="1"/>
    </xf>
    <xf numFmtId="0" fontId="5" fillId="0" borderId="52" xfId="5" applyFont="1" applyBorder="1" applyAlignment="1">
      <alignment horizontal="center" vertical="center"/>
    </xf>
    <xf numFmtId="0" fontId="5" fillId="0" borderId="17" xfId="5" applyFont="1" applyBorder="1" applyAlignment="1">
      <alignment horizontal="center" vertical="center"/>
    </xf>
    <xf numFmtId="0" fontId="5" fillId="0" borderId="46" xfId="5" applyFont="1" applyBorder="1" applyAlignment="1">
      <alignment horizontal="center" vertical="center"/>
    </xf>
    <xf numFmtId="0" fontId="2" fillId="0" borderId="10" xfId="5" applyFont="1" applyBorder="1" applyAlignment="1">
      <alignment horizontal="center" vertical="center" textRotation="90" wrapText="1"/>
    </xf>
    <xf numFmtId="0" fontId="2" fillId="0" borderId="39" xfId="5" applyFont="1" applyBorder="1" applyAlignment="1">
      <alignment horizontal="center" vertical="center" textRotation="90" wrapText="1"/>
    </xf>
    <xf numFmtId="0" fontId="2" fillId="0" borderId="57" xfId="5" applyFont="1" applyBorder="1" applyAlignment="1">
      <alignment horizontal="center" vertical="center"/>
    </xf>
    <xf numFmtId="0" fontId="2" fillId="0" borderId="11" xfId="5" applyFont="1" applyFill="1" applyBorder="1" applyAlignment="1">
      <alignment horizontal="center" vertical="center" textRotation="90" wrapText="1"/>
    </xf>
    <xf numFmtId="0" fontId="2" fillId="0" borderId="31" xfId="5" applyFont="1" applyFill="1" applyBorder="1" applyAlignment="1">
      <alignment horizontal="center" vertical="center" textRotation="90" wrapText="1"/>
    </xf>
    <xf numFmtId="0" fontId="4" fillId="0" borderId="10" xfId="5" applyFont="1" applyBorder="1" applyAlignment="1">
      <alignment horizontal="center" vertical="center" wrapText="1"/>
    </xf>
    <xf numFmtId="0" fontId="4" fillId="0" borderId="39" xfId="5" applyFont="1" applyBorder="1" applyAlignment="1">
      <alignment horizontal="center" vertical="center" wrapText="1"/>
    </xf>
    <xf numFmtId="0" fontId="2" fillId="0" borderId="36" xfId="5" applyFont="1" applyBorder="1" applyAlignment="1">
      <alignment horizontal="center" vertical="center"/>
    </xf>
    <xf numFmtId="0" fontId="2" fillId="0" borderId="74" xfId="5" applyFont="1" applyBorder="1" applyAlignment="1">
      <alignment horizontal="center" vertical="center"/>
    </xf>
    <xf numFmtId="0" fontId="7" fillId="0" borderId="43" xfId="5" applyFont="1" applyBorder="1" applyAlignment="1">
      <alignment horizontal="center" wrapText="1"/>
    </xf>
    <xf numFmtId="0" fontId="2" fillId="0" borderId="15" xfId="5" applyFont="1" applyBorder="1" applyAlignment="1">
      <alignment horizontal="center" vertical="center" textRotation="90" wrapText="1"/>
    </xf>
    <xf numFmtId="0" fontId="2" fillId="0" borderId="61" xfId="5" applyFont="1" applyBorder="1" applyAlignment="1">
      <alignment horizontal="center" vertical="center" textRotation="90" wrapText="1"/>
    </xf>
    <xf numFmtId="0" fontId="2" fillId="0" borderId="13" xfId="5" applyFont="1" applyBorder="1" applyAlignment="1">
      <alignment horizontal="center" vertical="center" textRotation="90" wrapText="1"/>
    </xf>
    <xf numFmtId="0" fontId="2" fillId="0" borderId="14" xfId="5" applyFont="1" applyBorder="1" applyAlignment="1">
      <alignment horizontal="center" vertical="center" textRotation="90" wrapText="1"/>
    </xf>
    <xf numFmtId="0" fontId="2" fillId="0" borderId="57" xfId="5" applyFont="1" applyBorder="1" applyAlignment="1">
      <alignment horizontal="center" vertical="center" textRotation="90" wrapText="1"/>
    </xf>
    <xf numFmtId="0" fontId="2" fillId="0" borderId="1" xfId="5" applyFont="1" applyBorder="1" applyAlignment="1">
      <alignment horizontal="center" vertical="center" textRotation="90" wrapText="1"/>
    </xf>
    <xf numFmtId="0" fontId="4" fillId="0" borderId="26" xfId="5" applyFont="1" applyBorder="1" applyAlignment="1">
      <alignment horizontal="center" vertical="center" wrapText="1"/>
    </xf>
    <xf numFmtId="0" fontId="4" fillId="0" borderId="19" xfId="5" applyFont="1" applyBorder="1" applyAlignment="1">
      <alignment horizontal="center" vertical="center" wrapText="1"/>
    </xf>
    <xf numFmtId="0" fontId="4" fillId="0" borderId="30" xfId="5" applyFont="1" applyBorder="1" applyAlignment="1">
      <alignment horizontal="center" vertical="center" wrapText="1"/>
    </xf>
    <xf numFmtId="0" fontId="2" fillId="0" borderId="50" xfId="5" applyNumberFormat="1" applyFont="1" applyBorder="1" applyAlignment="1">
      <alignment horizontal="center" vertical="center" textRotation="90" wrapText="1"/>
    </xf>
    <xf numFmtId="0" fontId="2" fillId="0" borderId="18" xfId="5" applyNumberFormat="1" applyFont="1" applyBorder="1" applyAlignment="1">
      <alignment horizontal="center" vertical="center" textRotation="90" wrapText="1"/>
    </xf>
    <xf numFmtId="0" fontId="2" fillId="0" borderId="42" xfId="5" applyNumberFormat="1" applyFont="1" applyBorder="1" applyAlignment="1">
      <alignment horizontal="center" vertical="center" textRotation="90" wrapText="1"/>
    </xf>
    <xf numFmtId="0" fontId="2" fillId="0" borderId="17" xfId="5" applyFont="1" applyBorder="1" applyAlignment="1">
      <alignment horizontal="center" vertical="center" textRotation="90" wrapText="1"/>
    </xf>
    <xf numFmtId="0" fontId="2" fillId="0" borderId="62" xfId="5" applyFont="1" applyBorder="1" applyAlignment="1">
      <alignment horizontal="center" vertical="center" textRotation="90" wrapText="1"/>
    </xf>
    <xf numFmtId="0" fontId="2" fillId="0" borderId="21" xfId="5" applyFont="1" applyBorder="1" applyAlignment="1">
      <alignment horizontal="center" vertical="center" textRotation="90" wrapText="1"/>
    </xf>
    <xf numFmtId="0" fontId="2" fillId="0" borderId="50" xfId="5" applyFont="1" applyBorder="1" applyAlignment="1">
      <alignment horizontal="center" vertical="center" textRotation="90" wrapText="1"/>
    </xf>
    <xf numFmtId="0" fontId="2" fillId="0" borderId="18" xfId="5" applyFont="1" applyBorder="1" applyAlignment="1">
      <alignment horizontal="center" vertical="center" textRotation="90" wrapText="1"/>
    </xf>
    <xf numFmtId="0" fontId="2" fillId="0" borderId="42" xfId="5" applyFont="1" applyBorder="1" applyAlignment="1">
      <alignment horizontal="center" vertical="center" textRotation="90" wrapText="1"/>
    </xf>
    <xf numFmtId="0" fontId="6" fillId="0" borderId="67" xfId="5" applyFont="1" applyBorder="1" applyAlignment="1">
      <alignment horizontal="center" vertical="center" textRotation="90" wrapText="1"/>
    </xf>
    <xf numFmtId="0" fontId="6" fillId="0" borderId="0" xfId="5" applyFont="1" applyBorder="1" applyAlignment="1">
      <alignment horizontal="center" vertical="center" textRotation="90" wrapText="1"/>
    </xf>
    <xf numFmtId="0" fontId="6" fillId="0" borderId="43" xfId="5" applyFont="1" applyBorder="1" applyAlignment="1">
      <alignment horizontal="center" vertical="center" textRotation="90" wrapText="1"/>
    </xf>
    <xf numFmtId="0" fontId="7" fillId="0" borderId="14" xfId="0" applyFont="1" applyBorder="1" applyAlignment="1">
      <alignment vertical="top" wrapText="1"/>
    </xf>
    <xf numFmtId="0" fontId="7" fillId="0" borderId="16" xfId="0" applyFont="1" applyBorder="1" applyAlignment="1">
      <alignment vertical="top" wrapText="1"/>
    </xf>
    <xf numFmtId="0" fontId="6" fillId="11" borderId="19" xfId="0" applyFont="1" applyFill="1" applyBorder="1" applyAlignment="1">
      <alignment vertical="top" wrapText="1"/>
    </xf>
    <xf numFmtId="0" fontId="7" fillId="11" borderId="19" xfId="0" applyFont="1" applyFill="1" applyBorder="1" applyAlignment="1">
      <alignment wrapText="1"/>
    </xf>
    <xf numFmtId="0" fontId="5" fillId="3" borderId="43" xfId="0" applyFont="1" applyFill="1" applyBorder="1" applyAlignment="1">
      <alignment horizontal="left" vertical="top" wrapText="1"/>
    </xf>
    <xf numFmtId="0" fontId="5" fillId="3" borderId="45" xfId="0" applyFont="1" applyFill="1" applyBorder="1" applyAlignment="1">
      <alignment horizontal="left" vertical="top" wrapText="1"/>
    </xf>
    <xf numFmtId="49" fontId="5" fillId="3" borderId="40" xfId="0" applyNumberFormat="1" applyFont="1" applyFill="1" applyBorder="1" applyAlignment="1">
      <alignment horizontal="right" vertical="top"/>
    </xf>
    <xf numFmtId="49" fontId="5" fillId="3" borderId="43" xfId="0" applyNumberFormat="1" applyFont="1" applyFill="1" applyBorder="1" applyAlignment="1">
      <alignment horizontal="right" vertical="top"/>
    </xf>
    <xf numFmtId="164" fontId="6" fillId="0" borderId="9" xfId="0" applyNumberFormat="1" applyFont="1" applyFill="1" applyBorder="1" applyAlignment="1">
      <alignment horizontal="center" vertical="top"/>
    </xf>
    <xf numFmtId="0" fontId="15" fillId="0" borderId="36" xfId="0" applyFont="1" applyBorder="1" applyAlignment="1"/>
    <xf numFmtId="164" fontId="6" fillId="0" borderId="72" xfId="0" applyNumberFormat="1" applyFont="1" applyFill="1" applyBorder="1" applyAlignment="1">
      <alignment horizontal="center" vertical="top"/>
    </xf>
    <xf numFmtId="0" fontId="15" fillId="0" borderId="38" xfId="0" applyFont="1" applyBorder="1" applyAlignment="1"/>
    <xf numFmtId="164" fontId="6" fillId="0" borderId="77" xfId="0" applyNumberFormat="1" applyFont="1" applyFill="1" applyBorder="1" applyAlignment="1">
      <alignment horizontal="center" vertical="top"/>
    </xf>
    <xf numFmtId="0" fontId="15" fillId="0" borderId="58" xfId="0" applyFont="1" applyBorder="1" applyAlignment="1"/>
    <xf numFmtId="164" fontId="6" fillId="11" borderId="7" xfId="0" applyNumberFormat="1" applyFont="1" applyFill="1" applyBorder="1" applyAlignment="1">
      <alignment horizontal="center" vertical="top"/>
    </xf>
    <xf numFmtId="0" fontId="0" fillId="0" borderId="7" xfId="0" applyBorder="1" applyAlignment="1">
      <alignment horizontal="center" vertical="top"/>
    </xf>
    <xf numFmtId="0" fontId="0" fillId="0" borderId="40" xfId="0" applyBorder="1" applyAlignment="1">
      <alignment horizontal="center" vertical="top"/>
    </xf>
    <xf numFmtId="164" fontId="6" fillId="11" borderId="19" xfId="0" applyNumberFormat="1" applyFont="1" applyFill="1" applyBorder="1" applyAlignment="1">
      <alignment horizontal="center" vertical="top"/>
    </xf>
    <xf numFmtId="0" fontId="0" fillId="0" borderId="59" xfId="0" applyBorder="1" applyAlignment="1">
      <alignment horizontal="center" vertical="top"/>
    </xf>
    <xf numFmtId="0" fontId="0" fillId="0" borderId="44" xfId="0" applyBorder="1" applyAlignment="1">
      <alignment horizontal="center" vertical="top"/>
    </xf>
    <xf numFmtId="0" fontId="0" fillId="0" borderId="19" xfId="0" applyFill="1" applyBorder="1" applyAlignment="1">
      <alignment horizontal="center" vertical="top" wrapText="1"/>
    </xf>
    <xf numFmtId="0" fontId="0" fillId="0" borderId="30" xfId="0" applyBorder="1" applyAlignment="1">
      <alignment horizontal="center" vertical="top" wrapText="1"/>
    </xf>
    <xf numFmtId="49" fontId="5" fillId="0" borderId="9" xfId="0" applyNumberFormat="1" applyFont="1" applyBorder="1" applyAlignment="1">
      <alignment horizontal="center" vertical="top" wrapText="1"/>
    </xf>
    <xf numFmtId="0" fontId="7" fillId="0" borderId="36" xfId="0" applyFont="1" applyBorder="1" applyAlignment="1">
      <alignment horizontal="center" vertical="top" wrapText="1"/>
    </xf>
    <xf numFmtId="0" fontId="4" fillId="0" borderId="11" xfId="0" applyFont="1" applyFill="1" applyBorder="1" applyAlignment="1">
      <alignment horizontal="left" vertical="top" wrapText="1"/>
    </xf>
    <xf numFmtId="0" fontId="4" fillId="0" borderId="74" xfId="0" applyFont="1" applyFill="1" applyBorder="1" applyAlignment="1">
      <alignment horizontal="left" vertical="top" wrapText="1"/>
    </xf>
    <xf numFmtId="0" fontId="6" fillId="0" borderId="9" xfId="0" applyFont="1" applyFill="1" applyBorder="1" applyAlignment="1">
      <alignment horizontal="center" vertical="top" wrapText="1"/>
    </xf>
    <xf numFmtId="164" fontId="2" fillId="0" borderId="9" xfId="0" applyNumberFormat="1" applyFont="1" applyFill="1" applyBorder="1" applyAlignment="1">
      <alignment horizontal="center" vertical="top"/>
    </xf>
    <xf numFmtId="49" fontId="5" fillId="11" borderId="9" xfId="0" applyNumberFormat="1" applyFont="1" applyFill="1" applyBorder="1" applyAlignment="1">
      <alignment horizontal="center" vertical="top"/>
    </xf>
    <xf numFmtId="0" fontId="0" fillId="11" borderId="19" xfId="0" applyFill="1" applyBorder="1" applyAlignment="1">
      <alignment horizontal="center" vertical="top"/>
    </xf>
    <xf numFmtId="0" fontId="0" fillId="11" borderId="30" xfId="0" applyFill="1" applyBorder="1" applyAlignment="1">
      <alignment horizontal="center" vertical="top"/>
    </xf>
    <xf numFmtId="0" fontId="4" fillId="11" borderId="11" xfId="0" applyFont="1" applyFill="1" applyBorder="1" applyAlignment="1">
      <alignment horizontal="left" vertical="top" wrapText="1"/>
    </xf>
    <xf numFmtId="164" fontId="6" fillId="11" borderId="9" xfId="0" applyNumberFormat="1" applyFont="1" applyFill="1" applyBorder="1" applyAlignment="1">
      <alignment horizontal="center" vertical="top"/>
    </xf>
    <xf numFmtId="0" fontId="0" fillId="0" borderId="39" xfId="0" applyBorder="1" applyAlignment="1">
      <alignment horizontal="center" vertical="top"/>
    </xf>
    <xf numFmtId="49" fontId="5" fillId="3" borderId="9" xfId="0" applyNumberFormat="1" applyFont="1" applyFill="1" applyBorder="1" applyAlignment="1">
      <alignment horizontal="center" vertical="top"/>
    </xf>
    <xf numFmtId="49" fontId="5" fillId="3" borderId="39" xfId="0" applyNumberFormat="1" applyFont="1" applyFill="1" applyBorder="1" applyAlignment="1">
      <alignment horizontal="right" vertical="top"/>
    </xf>
    <xf numFmtId="49" fontId="5" fillId="3" borderId="1" xfId="0" applyNumberFormat="1" applyFont="1" applyFill="1" applyBorder="1" applyAlignment="1">
      <alignment horizontal="right" vertical="top"/>
    </xf>
    <xf numFmtId="49" fontId="5" fillId="3" borderId="63" xfId="0" applyNumberFormat="1" applyFont="1" applyFill="1" applyBorder="1" applyAlignment="1">
      <alignment horizontal="right" vertical="top"/>
    </xf>
    <xf numFmtId="49" fontId="5" fillId="3" borderId="32" xfId="0" applyNumberFormat="1" applyFont="1" applyFill="1" applyBorder="1" applyAlignment="1">
      <alignment horizontal="left" vertical="top"/>
    </xf>
    <xf numFmtId="49" fontId="17" fillId="0" borderId="65" xfId="0" applyNumberFormat="1" applyFont="1" applyBorder="1" applyAlignment="1">
      <alignment horizontal="center" vertical="top"/>
    </xf>
    <xf numFmtId="0" fontId="0" fillId="0" borderId="28" xfId="0" applyBorder="1" applyAlignment="1">
      <alignment horizontal="center" vertical="top"/>
    </xf>
    <xf numFmtId="0" fontId="0" fillId="0" borderId="41" xfId="0" applyBorder="1" applyAlignment="1">
      <alignment horizontal="center" vertical="top"/>
    </xf>
    <xf numFmtId="49" fontId="2" fillId="0" borderId="26" xfId="0" applyNumberFormat="1" applyFont="1" applyBorder="1" applyAlignment="1">
      <alignment horizontal="center" vertical="top"/>
    </xf>
    <xf numFmtId="0" fontId="6" fillId="0" borderId="35" xfId="0" applyFont="1" applyFill="1" applyBorder="1" applyAlignment="1">
      <alignment horizontal="center" vertical="top"/>
    </xf>
    <xf numFmtId="49" fontId="5" fillId="0" borderId="57" xfId="0" applyNumberFormat="1" applyFont="1" applyBorder="1" applyAlignment="1">
      <alignment horizontal="center" vertical="top"/>
    </xf>
    <xf numFmtId="0" fontId="4" fillId="11" borderId="74" xfId="0" applyFont="1" applyFill="1" applyBorder="1" applyAlignment="1">
      <alignment horizontal="left" vertical="top" wrapText="1"/>
    </xf>
    <xf numFmtId="49" fontId="17" fillId="0" borderId="34" xfId="0" applyNumberFormat="1" applyFont="1" applyBorder="1" applyAlignment="1">
      <alignment horizontal="left" vertical="top" wrapText="1"/>
    </xf>
    <xf numFmtId="0" fontId="0" fillId="0" borderId="6" xfId="0" applyBorder="1" applyAlignment="1">
      <alignment vertical="top" wrapText="1"/>
    </xf>
    <xf numFmtId="49" fontId="2" fillId="0" borderId="26" xfId="0" applyNumberFormat="1" applyFont="1" applyBorder="1" applyAlignment="1">
      <alignment horizontal="center" vertical="top" wrapText="1"/>
    </xf>
    <xf numFmtId="0" fontId="0" fillId="0" borderId="19" xfId="0" applyBorder="1" applyAlignment="1">
      <alignment horizontal="center" vertical="top" wrapText="1"/>
    </xf>
    <xf numFmtId="0" fontId="0" fillId="0" borderId="36" xfId="0" applyBorder="1" applyAlignment="1">
      <alignment horizontal="center" vertical="top" wrapText="1"/>
    </xf>
    <xf numFmtId="0" fontId="6" fillId="11" borderId="26" xfId="0" applyFont="1" applyFill="1" applyBorder="1" applyAlignment="1">
      <alignment horizontal="left" vertical="top" wrapText="1"/>
    </xf>
    <xf numFmtId="0" fontId="6" fillId="11" borderId="36" xfId="0" applyFont="1" applyFill="1" applyBorder="1" applyAlignment="1">
      <alignment horizontal="left" vertical="top" wrapText="1"/>
    </xf>
    <xf numFmtId="0" fontId="5" fillId="0" borderId="25" xfId="0" applyFont="1" applyBorder="1" applyAlignment="1">
      <alignment horizontal="center" vertical="center" wrapText="1"/>
    </xf>
    <xf numFmtId="0" fontId="6" fillId="0" borderId="35"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6" fillId="0" borderId="40" xfId="0" applyFont="1" applyBorder="1" applyAlignment="1">
      <alignment horizontal="center" vertical="center" textRotation="90" wrapText="1"/>
    </xf>
    <xf numFmtId="0" fontId="6" fillId="0" borderId="27"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31" xfId="0" applyFont="1" applyBorder="1" applyAlignment="1">
      <alignment horizontal="center" vertical="center" textRotation="90" wrapText="1"/>
    </xf>
    <xf numFmtId="0" fontId="2" fillId="0" borderId="72" xfId="0" applyFont="1" applyFill="1" applyBorder="1" applyAlignment="1">
      <alignment horizontal="center" vertical="center" textRotation="90" wrapText="1"/>
    </xf>
    <xf numFmtId="0" fontId="2" fillId="0" borderId="40" xfId="0" applyFont="1" applyFill="1" applyBorder="1" applyAlignment="1">
      <alignment horizontal="center" vertical="center" textRotation="90" wrapText="1"/>
    </xf>
    <xf numFmtId="164" fontId="35" fillId="6" borderId="32" xfId="0" applyNumberFormat="1" applyFont="1" applyFill="1" applyBorder="1" applyAlignment="1">
      <alignment horizontal="center" vertical="top" wrapText="1"/>
    </xf>
    <xf numFmtId="164" fontId="35" fillId="6" borderId="23" xfId="0" applyNumberFormat="1" applyFont="1" applyFill="1" applyBorder="1" applyAlignment="1">
      <alignment horizontal="center" vertical="top" wrapText="1"/>
    </xf>
    <xf numFmtId="164" fontId="35" fillId="6" borderId="24" xfId="0" applyNumberFormat="1" applyFont="1" applyFill="1" applyBorder="1" applyAlignment="1">
      <alignment horizontal="center" vertical="top" wrapText="1"/>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164" fontId="11" fillId="5" borderId="23" xfId="0" applyNumberFormat="1" applyFont="1" applyFill="1" applyBorder="1" applyAlignment="1">
      <alignment horizontal="center" vertical="top" wrapText="1"/>
    </xf>
    <xf numFmtId="164" fontId="11" fillId="5" borderId="24" xfId="0" applyNumberFormat="1" applyFont="1" applyFill="1" applyBorder="1" applyAlignment="1">
      <alignment horizontal="center" vertical="top" wrapText="1"/>
    </xf>
    <xf numFmtId="164" fontId="10" fillId="0" borderId="43" xfId="0" applyNumberFormat="1" applyFont="1" applyBorder="1" applyAlignment="1">
      <alignment horizontal="center" vertical="top" wrapText="1"/>
    </xf>
    <xf numFmtId="164" fontId="11" fillId="6" borderId="32" xfId="0" applyNumberFormat="1" applyFont="1" applyFill="1" applyBorder="1" applyAlignment="1">
      <alignment horizontal="center" vertical="top" wrapText="1"/>
    </xf>
    <xf numFmtId="164" fontId="11" fillId="6" borderId="23" xfId="0" applyNumberFormat="1" applyFont="1" applyFill="1" applyBorder="1" applyAlignment="1">
      <alignment horizontal="center" vertical="top" wrapText="1"/>
    </xf>
    <xf numFmtId="164" fontId="11" fillId="6" borderId="24" xfId="0" applyNumberFormat="1" applyFont="1" applyFill="1" applyBorder="1" applyAlignment="1">
      <alignment horizontal="center" vertical="top" wrapText="1"/>
    </xf>
    <xf numFmtId="164" fontId="10" fillId="0" borderId="58" xfId="0" applyNumberFormat="1" applyFont="1" applyBorder="1" applyAlignment="1">
      <alignment horizontal="center" vertical="top" wrapText="1"/>
    </xf>
    <xf numFmtId="164" fontId="10" fillId="0" borderId="64" xfId="0" applyNumberFormat="1" applyFont="1" applyBorder="1" applyAlignment="1">
      <alignment horizontal="center" vertical="top" wrapText="1"/>
    </xf>
    <xf numFmtId="49" fontId="5" fillId="3" borderId="31" xfId="0" applyNumberFormat="1" applyFont="1" applyFill="1" applyBorder="1" applyAlignment="1">
      <alignment horizontal="right" vertical="top"/>
    </xf>
    <xf numFmtId="49" fontId="5" fillId="17" borderId="22" xfId="0" applyNumberFormat="1" applyFont="1" applyFill="1" applyBorder="1" applyAlignment="1">
      <alignment horizontal="right" vertical="top"/>
    </xf>
    <xf numFmtId="49" fontId="5" fillId="17" borderId="23" xfId="0" applyNumberFormat="1" applyFont="1" applyFill="1" applyBorder="1" applyAlignment="1">
      <alignment horizontal="right" vertical="top"/>
    </xf>
    <xf numFmtId="49" fontId="5" fillId="17" borderId="24" xfId="0" applyNumberFormat="1" applyFont="1" applyFill="1" applyBorder="1" applyAlignment="1">
      <alignment horizontal="right" vertical="top"/>
    </xf>
    <xf numFmtId="49" fontId="20" fillId="0" borderId="0" xfId="0" applyNumberFormat="1" applyFont="1" applyFill="1" applyBorder="1" applyAlignment="1">
      <alignment horizontal="left" vertical="top" wrapText="1"/>
    </xf>
    <xf numFmtId="0" fontId="7" fillId="0" borderId="0" xfId="0" applyFont="1" applyAlignment="1">
      <alignment horizontal="left" vertical="top" wrapText="1"/>
    </xf>
    <xf numFmtId="0" fontId="6" fillId="4" borderId="65" xfId="0" applyFont="1" applyFill="1" applyBorder="1" applyAlignment="1">
      <alignment horizontal="left" vertical="top" wrapText="1"/>
    </xf>
    <xf numFmtId="0" fontId="6" fillId="4" borderId="41" xfId="0" applyFont="1" applyFill="1" applyBorder="1" applyAlignment="1">
      <alignment horizontal="left" vertical="top" wrapText="1"/>
    </xf>
    <xf numFmtId="49" fontId="2" fillId="0" borderId="17" xfId="0" applyNumberFormat="1" applyFont="1" applyBorder="1" applyAlignment="1">
      <alignment horizontal="center" vertical="top"/>
    </xf>
    <xf numFmtId="49" fontId="2" fillId="0" borderId="21" xfId="0" applyNumberFormat="1" applyFont="1" applyBorder="1" applyAlignment="1">
      <alignment horizontal="center" vertical="top"/>
    </xf>
    <xf numFmtId="0" fontId="6" fillId="0" borderId="65" xfId="0" applyFont="1" applyFill="1" applyBorder="1" applyAlignment="1">
      <alignment vertical="top" wrapText="1"/>
    </xf>
    <xf numFmtId="0" fontId="15" fillId="0" borderId="41" xfId="0" applyFont="1" applyBorder="1" applyAlignment="1">
      <alignment vertical="top" wrapText="1"/>
    </xf>
    <xf numFmtId="49" fontId="2" fillId="0" borderId="19" xfId="0" applyNumberFormat="1" applyFont="1" applyBorder="1" applyAlignment="1">
      <alignment horizontal="center" vertical="top" wrapText="1"/>
    </xf>
    <xf numFmtId="0" fontId="6" fillId="0" borderId="26" xfId="0" applyFont="1" applyFill="1" applyBorder="1" applyAlignment="1">
      <alignment vertical="top" wrapText="1"/>
    </xf>
    <xf numFmtId="0" fontId="0" fillId="0" borderId="19" xfId="0" applyBorder="1" applyAlignment="1">
      <alignment vertical="top" wrapText="1"/>
    </xf>
    <xf numFmtId="0" fontId="6" fillId="0" borderId="19" xfId="0" applyFont="1" applyBorder="1" applyAlignment="1">
      <alignment horizontal="left" vertical="top" wrapText="1"/>
    </xf>
    <xf numFmtId="0" fontId="7" fillId="0" borderId="30" xfId="0" applyFont="1" applyBorder="1" applyAlignment="1">
      <alignment horizontal="left" vertical="top" wrapText="1"/>
    </xf>
    <xf numFmtId="0" fontId="15" fillId="0" borderId="28" xfId="0" applyFont="1" applyBorder="1" applyAlignment="1">
      <alignment vertical="top" wrapText="1"/>
    </xf>
    <xf numFmtId="0" fontId="4" fillId="0" borderId="38" xfId="0" applyFont="1" applyFill="1" applyBorder="1" applyAlignment="1">
      <alignment horizontal="left" vertical="top" wrapText="1"/>
    </xf>
    <xf numFmtId="49" fontId="2" fillId="0" borderId="14"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57" xfId="0" applyNumberFormat="1" applyFont="1" applyBorder="1" applyAlignment="1">
      <alignment horizontal="center" vertical="top"/>
    </xf>
    <xf numFmtId="0" fontId="7" fillId="0" borderId="36" xfId="0" applyFont="1" applyBorder="1" applyAlignment="1">
      <alignment horizontal="left" vertical="top" wrapText="1"/>
    </xf>
    <xf numFmtId="49" fontId="2" fillId="0" borderId="1" xfId="0" applyNumberFormat="1" applyFont="1" applyBorder="1" applyAlignment="1">
      <alignment horizontal="center" vertical="top"/>
    </xf>
    <xf numFmtId="49" fontId="2" fillId="0" borderId="35"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49" fontId="6" fillId="0" borderId="5" xfId="0" applyNumberFormat="1" applyFont="1" applyBorder="1" applyAlignment="1">
      <alignment horizontal="center" vertical="top"/>
    </xf>
    <xf numFmtId="49" fontId="6" fillId="0" borderId="12" xfId="0" applyNumberFormat="1" applyFont="1" applyBorder="1" applyAlignment="1">
      <alignment horizontal="center" vertical="top"/>
    </xf>
    <xf numFmtId="0" fontId="6" fillId="4" borderId="28" xfId="0" applyFont="1" applyFill="1" applyBorder="1" applyAlignment="1">
      <alignment horizontal="left" vertical="top" wrapText="1"/>
    </xf>
    <xf numFmtId="0" fontId="11" fillId="0" borderId="0" xfId="0" applyFont="1" applyAlignment="1">
      <alignment horizontal="left" wrapText="1"/>
    </xf>
    <xf numFmtId="164" fontId="15" fillId="0" borderId="54" xfId="0" applyNumberFormat="1" applyFont="1" applyBorder="1" applyAlignment="1">
      <alignment horizontal="center" vertical="top" wrapText="1"/>
    </xf>
    <xf numFmtId="164" fontId="15" fillId="0" borderId="62" xfId="0" applyNumberFormat="1" applyFont="1" applyBorder="1" applyAlignment="1">
      <alignment horizontal="center" vertical="top" wrapText="1"/>
    </xf>
    <xf numFmtId="164" fontId="15" fillId="0" borderId="69" xfId="0" applyNumberFormat="1" applyFont="1" applyBorder="1" applyAlignment="1">
      <alignment horizontal="center" vertical="top" wrapText="1"/>
    </xf>
    <xf numFmtId="0" fontId="4" fillId="0" borderId="71" xfId="0" applyFont="1" applyBorder="1" applyAlignment="1">
      <alignment horizontal="left" vertical="top" wrapText="1"/>
    </xf>
    <xf numFmtId="164" fontId="15" fillId="0" borderId="73" xfId="0" applyNumberFormat="1" applyFont="1" applyBorder="1" applyAlignment="1">
      <alignment horizontal="center" vertical="top" wrapText="1"/>
    </xf>
    <xf numFmtId="0" fontId="15" fillId="0" borderId="77" xfId="0" applyFont="1" applyBorder="1" applyAlignment="1">
      <alignment horizontal="center" vertical="top" wrapText="1"/>
    </xf>
    <xf numFmtId="0" fontId="15" fillId="0" borderId="80" xfId="0" applyFont="1" applyBorder="1" applyAlignment="1">
      <alignment horizontal="center" vertical="top" wrapText="1"/>
    </xf>
    <xf numFmtId="0" fontId="3" fillId="5" borderId="3" xfId="0" applyFont="1" applyFill="1" applyBorder="1" applyAlignment="1">
      <alignment horizontal="right" vertical="top" wrapText="1"/>
    </xf>
    <xf numFmtId="164" fontId="39" fillId="5" borderId="23" xfId="0" applyNumberFormat="1" applyFont="1" applyFill="1" applyBorder="1" applyAlignment="1">
      <alignment horizontal="center" vertical="top" wrapText="1"/>
    </xf>
    <xf numFmtId="164" fontId="39" fillId="5" borderId="24" xfId="0" applyNumberFormat="1" applyFont="1" applyFill="1" applyBorder="1" applyAlignment="1">
      <alignment horizontal="center" vertical="top" wrapText="1"/>
    </xf>
    <xf numFmtId="164" fontId="15" fillId="0" borderId="44" xfId="0" applyNumberFormat="1" applyFont="1" applyBorder="1" applyAlignment="1">
      <alignment horizontal="center" vertical="top" wrapText="1"/>
    </xf>
    <xf numFmtId="0" fontId="3" fillId="6" borderId="3" xfId="0" applyFont="1" applyFill="1" applyBorder="1" applyAlignment="1">
      <alignment horizontal="right" vertical="top" wrapText="1"/>
    </xf>
    <xf numFmtId="164" fontId="12" fillId="6" borderId="32" xfId="0" applyNumberFormat="1" applyFont="1" applyFill="1" applyBorder="1" applyAlignment="1">
      <alignment horizontal="center" vertical="top" wrapText="1"/>
    </xf>
    <xf numFmtId="164" fontId="12" fillId="6" borderId="23" xfId="0" applyNumberFormat="1" applyFont="1" applyFill="1" applyBorder="1" applyAlignment="1">
      <alignment horizontal="center" vertical="top" wrapText="1"/>
    </xf>
    <xf numFmtId="164" fontId="12" fillId="6" borderId="24" xfId="0" applyNumberFormat="1" applyFont="1" applyFill="1" applyBorder="1" applyAlignment="1">
      <alignment horizontal="center" vertical="top" wrapText="1"/>
    </xf>
    <xf numFmtId="0" fontId="4" fillId="0" borderId="61" xfId="0" applyFont="1" applyBorder="1" applyAlignment="1">
      <alignment horizontal="left" vertical="top" wrapText="1"/>
    </xf>
    <xf numFmtId="164" fontId="15" fillId="0" borderId="68" xfId="0" applyNumberFormat="1" applyFont="1" applyBorder="1" applyAlignment="1">
      <alignment horizontal="center" vertical="top" wrapText="1"/>
    </xf>
    <xf numFmtId="164" fontId="15" fillId="0" borderId="58" xfId="0" applyNumberFormat="1" applyFont="1" applyBorder="1" applyAlignment="1">
      <alignment horizontal="center" vertical="top" wrapText="1"/>
    </xf>
    <xf numFmtId="164" fontId="15" fillId="0" borderId="64" xfId="0" applyNumberFormat="1" applyFont="1" applyBorder="1" applyAlignment="1">
      <alignment horizontal="center" vertical="top" wrapText="1"/>
    </xf>
    <xf numFmtId="0" fontId="6" fillId="0" borderId="6" xfId="0" applyFont="1" applyBorder="1" applyAlignment="1">
      <alignment horizontal="left" vertical="top" wrapText="1"/>
    </xf>
    <xf numFmtId="0" fontId="10" fillId="0" borderId="27" xfId="0" applyFont="1" applyBorder="1" applyAlignment="1">
      <alignment horizontal="left" vertical="top" wrapText="1"/>
    </xf>
    <xf numFmtId="0" fontId="10" fillId="0" borderId="20" xfId="0" applyFont="1" applyBorder="1" applyAlignment="1">
      <alignment horizontal="left" vertical="top" wrapText="1"/>
    </xf>
    <xf numFmtId="0" fontId="10" fillId="0" borderId="31" xfId="0" applyFont="1" applyBorder="1" applyAlignment="1">
      <alignment horizontal="left" vertical="top" wrapText="1"/>
    </xf>
    <xf numFmtId="49" fontId="17" fillId="0" borderId="66" xfId="0" applyNumberFormat="1" applyFont="1" applyBorder="1" applyAlignment="1">
      <alignment horizontal="center" vertical="top"/>
    </xf>
    <xf numFmtId="49" fontId="17" fillId="0" borderId="59" xfId="0" applyNumberFormat="1" applyFont="1" applyBorder="1" applyAlignment="1">
      <alignment horizontal="center" vertical="top"/>
    </xf>
    <xf numFmtId="0" fontId="6" fillId="0" borderId="39" xfId="0" applyFont="1" applyBorder="1" applyAlignment="1">
      <alignment horizontal="left" vertical="top" wrapText="1"/>
    </xf>
    <xf numFmtId="0" fontId="10" fillId="0" borderId="75" xfId="0" applyFont="1" applyFill="1" applyBorder="1" applyAlignment="1">
      <alignment horizontal="left" vertical="top" wrapText="1"/>
    </xf>
    <xf numFmtId="0" fontId="10" fillId="0" borderId="47" xfId="0" applyFont="1" applyFill="1" applyBorder="1" applyAlignment="1">
      <alignment horizontal="left" vertical="top" wrapText="1"/>
    </xf>
    <xf numFmtId="0" fontId="10" fillId="0" borderId="45" xfId="0" applyFont="1" applyFill="1" applyBorder="1" applyAlignment="1">
      <alignment horizontal="left" vertical="top" wrapText="1"/>
    </xf>
    <xf numFmtId="0" fontId="6" fillId="0" borderId="28" xfId="0" applyFont="1" applyBorder="1" applyAlignment="1">
      <alignment horizontal="left" vertical="top" wrapText="1"/>
    </xf>
    <xf numFmtId="0" fontId="26" fillId="0" borderId="41" xfId="0" applyFont="1" applyBorder="1" applyAlignment="1">
      <alignment horizontal="left" vertical="top" wrapText="1"/>
    </xf>
    <xf numFmtId="0" fontId="4" fillId="0" borderId="75" xfId="0" applyFont="1" applyFill="1" applyBorder="1" applyAlignment="1">
      <alignment horizontal="left" vertical="top" wrapText="1"/>
    </xf>
    <xf numFmtId="0" fontId="4" fillId="0" borderId="47" xfId="0" applyFont="1" applyFill="1" applyBorder="1" applyAlignment="1">
      <alignment horizontal="left" vertical="top" wrapText="1"/>
    </xf>
    <xf numFmtId="0" fontId="4" fillId="0" borderId="45" xfId="0" applyFont="1" applyFill="1" applyBorder="1" applyAlignment="1">
      <alignment horizontal="left" vertical="top" wrapText="1"/>
    </xf>
    <xf numFmtId="0" fontId="4" fillId="0" borderId="67"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43" xfId="0" applyFont="1" applyFill="1" applyBorder="1" applyAlignment="1">
      <alignment horizontal="left" vertical="top" wrapText="1"/>
    </xf>
    <xf numFmtId="49" fontId="17" fillId="0" borderId="52" xfId="0" applyNumberFormat="1" applyFont="1" applyBorder="1" applyAlignment="1">
      <alignment horizontal="center" vertical="top"/>
    </xf>
    <xf numFmtId="0" fontId="4" fillId="0" borderId="76" xfId="0" applyFont="1" applyFill="1" applyBorder="1" applyAlignment="1">
      <alignment vertical="top" wrapText="1"/>
    </xf>
    <xf numFmtId="0" fontId="4" fillId="0" borderId="14" xfId="0" applyNumberFormat="1" applyFont="1" applyFill="1" applyBorder="1" applyAlignment="1">
      <alignment horizontal="center" vertical="top" wrapText="1"/>
    </xf>
    <xf numFmtId="0" fontId="4" fillId="0" borderId="16" xfId="0" applyNumberFormat="1" applyFont="1" applyFill="1" applyBorder="1" applyAlignment="1">
      <alignment horizontal="center" vertical="top" wrapText="1"/>
    </xf>
    <xf numFmtId="0" fontId="4" fillId="0" borderId="29" xfId="0" applyFont="1" applyFill="1" applyBorder="1" applyAlignment="1">
      <alignment vertical="center" wrapText="1"/>
    </xf>
    <xf numFmtId="0" fontId="4" fillId="0" borderId="1" xfId="0" applyNumberFormat="1" applyFont="1" applyFill="1" applyBorder="1" applyAlignment="1">
      <alignment horizontal="center" vertical="top" wrapText="1"/>
    </xf>
    <xf numFmtId="0" fontId="4" fillId="0" borderId="2" xfId="0" applyNumberFormat="1" applyFont="1" applyFill="1" applyBorder="1" applyAlignment="1">
      <alignment horizontal="center" vertical="top" wrapText="1"/>
    </xf>
    <xf numFmtId="0" fontId="4" fillId="10" borderId="50" xfId="0" applyFont="1" applyFill="1" applyBorder="1" applyAlignment="1">
      <alignment horizontal="center" vertical="top"/>
    </xf>
    <xf numFmtId="164" fontId="4" fillId="10" borderId="67" xfId="0" applyNumberFormat="1" applyFont="1" applyFill="1" applyBorder="1" applyAlignment="1">
      <alignment horizontal="center" vertical="top"/>
    </xf>
    <xf numFmtId="164" fontId="4" fillId="10" borderId="35" xfId="0" applyNumberFormat="1" applyFont="1" applyFill="1" applyBorder="1" applyAlignment="1">
      <alignment horizontal="center" vertical="top"/>
    </xf>
    <xf numFmtId="164" fontId="4" fillId="10" borderId="26" xfId="0" applyNumberFormat="1" applyFont="1" applyFill="1" applyBorder="1" applyAlignment="1">
      <alignment horizontal="center" vertical="top"/>
    </xf>
    <xf numFmtId="164" fontId="3" fillId="10" borderId="35" xfId="0" applyNumberFormat="1" applyFont="1" applyFill="1" applyBorder="1" applyAlignment="1">
      <alignment horizontal="center" vertical="top"/>
    </xf>
    <xf numFmtId="164" fontId="3" fillId="10" borderId="50" xfId="0" applyNumberFormat="1" applyFont="1" applyFill="1" applyBorder="1" applyAlignment="1">
      <alignment horizontal="center" vertical="top"/>
    </xf>
    <xf numFmtId="164" fontId="3" fillId="10" borderId="66" xfId="0" applyNumberFormat="1" applyFont="1" applyFill="1" applyBorder="1" applyAlignment="1">
      <alignment horizontal="center" vertical="top"/>
    </xf>
  </cellXfs>
  <cellStyles count="11">
    <cellStyle name="Comma 2" xfId="6"/>
    <cellStyle name="Comma 2 2" xfId="10"/>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2"/>
  <sheetViews>
    <sheetView workbookViewId="0">
      <selection activeCell="N1" sqref="N1:Q1"/>
    </sheetView>
  </sheetViews>
  <sheetFormatPr defaultRowHeight="13.2"/>
  <cols>
    <col min="1" max="1" width="2.6640625" customWidth="1"/>
    <col min="2" max="3" width="2.5546875" customWidth="1"/>
    <col min="4" max="4" width="24" customWidth="1"/>
    <col min="5" max="5" width="7.88671875" customWidth="1"/>
    <col min="6" max="6" width="4.44140625" customWidth="1"/>
    <col min="7" max="7" width="6" customWidth="1"/>
    <col min="8" max="9" width="5.5546875" customWidth="1"/>
    <col min="10" max="10" width="5.88671875" customWidth="1"/>
    <col min="11" max="11" width="5.6640625" customWidth="1"/>
    <col min="12" max="12" width="5.88671875" customWidth="1"/>
    <col min="13" max="13" width="5.44140625" customWidth="1"/>
    <col min="14" max="14" width="30.5546875" customWidth="1"/>
    <col min="15" max="15" width="4.33203125" customWidth="1"/>
    <col min="16" max="16" width="3.6640625" customWidth="1"/>
    <col min="17" max="17" width="3.88671875" customWidth="1"/>
  </cols>
  <sheetData>
    <row r="1" spans="1:23" ht="46.8" customHeight="1">
      <c r="N1" s="2529" t="s">
        <v>147</v>
      </c>
      <c r="O1" s="2530"/>
      <c r="P1" s="2530"/>
      <c r="Q1" s="2530"/>
    </row>
    <row r="2" spans="1:23">
      <c r="A2" s="1"/>
      <c r="B2" s="1"/>
      <c r="C2" s="1"/>
      <c r="D2" s="65"/>
      <c r="E2" s="14" t="s">
        <v>72</v>
      </c>
      <c r="F2" s="15"/>
      <c r="G2" s="16"/>
      <c r="H2" s="15"/>
      <c r="I2" s="15"/>
      <c r="J2" s="15"/>
      <c r="K2" s="15"/>
      <c r="L2" s="13"/>
      <c r="M2" s="65"/>
      <c r="N2" s="65"/>
      <c r="O2" s="65"/>
      <c r="P2" s="65"/>
      <c r="Q2" s="65"/>
      <c r="R2" s="66"/>
      <c r="S2" s="66"/>
      <c r="T2" s="66"/>
      <c r="U2" s="66"/>
      <c r="V2" s="66"/>
      <c r="W2" s="66"/>
    </row>
    <row r="3" spans="1:23" ht="13.8" thickBot="1">
      <c r="A3" s="17"/>
      <c r="B3" s="18"/>
      <c r="C3" s="18"/>
      <c r="D3" s="2531" t="s">
        <v>34</v>
      </c>
      <c r="E3" s="2531"/>
      <c r="F3" s="2531"/>
      <c r="G3" s="2531"/>
      <c r="H3" s="2531"/>
      <c r="I3" s="2531"/>
      <c r="J3" s="2531"/>
      <c r="K3" s="2531"/>
      <c r="L3" s="2531"/>
      <c r="M3" s="2531"/>
      <c r="N3" s="2531"/>
      <c r="O3" s="2531"/>
      <c r="P3" s="2531"/>
      <c r="Q3" s="2531"/>
      <c r="R3" s="2531"/>
      <c r="S3" s="2531"/>
      <c r="T3" s="2531"/>
      <c r="U3" s="2531"/>
      <c r="V3" s="2531"/>
      <c r="W3" s="2531"/>
    </row>
    <row r="4" spans="1:23" ht="28.8" customHeight="1">
      <c r="A4" s="2532" t="s">
        <v>0</v>
      </c>
      <c r="B4" s="2535" t="s">
        <v>1</v>
      </c>
      <c r="C4" s="2535" t="s">
        <v>2</v>
      </c>
      <c r="D4" s="2538" t="s">
        <v>3</v>
      </c>
      <c r="E4" s="2541" t="s">
        <v>4</v>
      </c>
      <c r="F4" s="2544" t="s">
        <v>5</v>
      </c>
      <c r="G4" s="2514" t="s">
        <v>6</v>
      </c>
      <c r="H4" s="2395" t="s">
        <v>140</v>
      </c>
      <c r="I4" s="2396"/>
      <c r="J4" s="2396"/>
      <c r="K4" s="2397"/>
      <c r="L4" s="2547" t="s">
        <v>73</v>
      </c>
      <c r="M4" s="2514" t="s">
        <v>142</v>
      </c>
      <c r="N4" s="2517" t="s">
        <v>21</v>
      </c>
      <c r="O4" s="2518"/>
      <c r="P4" s="2518"/>
      <c r="Q4" s="2519"/>
      <c r="R4" s="59"/>
      <c r="S4" s="59"/>
      <c r="T4" s="59"/>
      <c r="U4" s="59"/>
      <c r="V4" s="59"/>
      <c r="W4" s="59"/>
    </row>
    <row r="5" spans="1:23">
      <c r="A5" s="2533"/>
      <c r="B5" s="2536"/>
      <c r="C5" s="2536"/>
      <c r="D5" s="2539"/>
      <c r="E5" s="2542"/>
      <c r="F5" s="2545"/>
      <c r="G5" s="2515"/>
      <c r="H5" s="2520" t="s">
        <v>7</v>
      </c>
      <c r="I5" s="2522" t="s">
        <v>8</v>
      </c>
      <c r="J5" s="2522"/>
      <c r="K5" s="2523" t="s">
        <v>74</v>
      </c>
      <c r="L5" s="2548"/>
      <c r="M5" s="2515"/>
      <c r="N5" s="2525" t="s">
        <v>33</v>
      </c>
      <c r="O5" s="2527" t="s">
        <v>9</v>
      </c>
      <c r="P5" s="2527"/>
      <c r="Q5" s="2528"/>
      <c r="R5" s="59"/>
      <c r="S5" s="59"/>
      <c r="T5" s="59"/>
      <c r="U5" s="59"/>
      <c r="V5" s="59"/>
      <c r="W5" s="59"/>
    </row>
    <row r="6" spans="1:23" ht="99.6" customHeight="1" thickBot="1">
      <c r="A6" s="2534"/>
      <c r="B6" s="2537"/>
      <c r="C6" s="2537"/>
      <c r="D6" s="2540"/>
      <c r="E6" s="2543"/>
      <c r="F6" s="2546"/>
      <c r="G6" s="2516"/>
      <c r="H6" s="2521"/>
      <c r="I6" s="19" t="s">
        <v>7</v>
      </c>
      <c r="J6" s="20" t="s">
        <v>10</v>
      </c>
      <c r="K6" s="2524"/>
      <c r="L6" s="2549"/>
      <c r="M6" s="2516"/>
      <c r="N6" s="2526"/>
      <c r="O6" s="21" t="s">
        <v>43</v>
      </c>
      <c r="P6" s="21" t="s">
        <v>56</v>
      </c>
      <c r="Q6" s="22" t="s">
        <v>141</v>
      </c>
      <c r="R6" s="59"/>
      <c r="S6" s="59"/>
      <c r="T6" s="59"/>
      <c r="U6" s="59"/>
      <c r="V6" s="59"/>
      <c r="W6" s="59"/>
    </row>
    <row r="7" spans="1:23" ht="10.8" customHeight="1" thickBot="1">
      <c r="A7" s="23" t="s">
        <v>11</v>
      </c>
      <c r="B7" s="2497" t="s">
        <v>72</v>
      </c>
      <c r="C7" s="2497"/>
      <c r="D7" s="2497"/>
      <c r="E7" s="2497"/>
      <c r="F7" s="2497"/>
      <c r="G7" s="2497"/>
      <c r="H7" s="2497"/>
      <c r="I7" s="2497"/>
      <c r="J7" s="2497"/>
      <c r="K7" s="2497"/>
      <c r="L7" s="2497"/>
      <c r="M7" s="2497"/>
      <c r="N7" s="2497"/>
      <c r="O7" s="2497"/>
      <c r="P7" s="2497"/>
      <c r="Q7" s="2498"/>
      <c r="R7" s="67"/>
      <c r="S7" s="67"/>
      <c r="T7" s="67"/>
      <c r="U7" s="67"/>
      <c r="V7" s="67"/>
      <c r="W7" s="67"/>
    </row>
    <row r="8" spans="1:23" ht="10.8" customHeight="1" thickBot="1">
      <c r="A8" s="24" t="s">
        <v>11</v>
      </c>
      <c r="B8" s="25" t="s">
        <v>11</v>
      </c>
      <c r="C8" s="2499" t="s">
        <v>75</v>
      </c>
      <c r="D8" s="2499"/>
      <c r="E8" s="2499"/>
      <c r="F8" s="2499"/>
      <c r="G8" s="2499"/>
      <c r="H8" s="2499"/>
      <c r="I8" s="2499"/>
      <c r="J8" s="2499"/>
      <c r="K8" s="2499"/>
      <c r="L8" s="2499"/>
      <c r="M8" s="2499"/>
      <c r="N8" s="2499"/>
      <c r="O8" s="2499"/>
      <c r="P8" s="2499"/>
      <c r="Q8" s="2500"/>
      <c r="R8" s="67"/>
      <c r="S8" s="67"/>
      <c r="T8" s="67"/>
      <c r="U8" s="67"/>
      <c r="V8" s="67"/>
      <c r="W8" s="67"/>
    </row>
    <row r="9" spans="1:23">
      <c r="A9" s="2501" t="s">
        <v>11</v>
      </c>
      <c r="B9" s="2504" t="s">
        <v>11</v>
      </c>
      <c r="C9" s="2459" t="s">
        <v>11</v>
      </c>
      <c r="D9" s="2508" t="s">
        <v>76</v>
      </c>
      <c r="E9" s="2418" t="s">
        <v>41</v>
      </c>
      <c r="F9" s="2511" t="s">
        <v>77</v>
      </c>
      <c r="G9" s="26" t="s">
        <v>37</v>
      </c>
      <c r="H9" s="68">
        <f>I9+K9</f>
        <v>4018.6000000000004</v>
      </c>
      <c r="I9" s="69">
        <v>4001.3</v>
      </c>
      <c r="J9" s="69">
        <v>2663.6</v>
      </c>
      <c r="K9" s="70">
        <v>17.3</v>
      </c>
      <c r="L9" s="71">
        <v>4200</v>
      </c>
      <c r="M9" s="72">
        <v>4300</v>
      </c>
      <c r="N9" s="73" t="s">
        <v>78</v>
      </c>
      <c r="O9" s="74" t="s">
        <v>143</v>
      </c>
      <c r="P9" s="74" t="s">
        <v>143</v>
      </c>
      <c r="Q9" s="74" t="s">
        <v>143</v>
      </c>
      <c r="R9" s="67"/>
      <c r="S9" s="67"/>
      <c r="T9" s="67"/>
      <c r="U9" s="67"/>
      <c r="V9" s="67"/>
      <c r="W9" s="67"/>
    </row>
    <row r="10" spans="1:23" ht="24">
      <c r="A10" s="2502"/>
      <c r="B10" s="2505"/>
      <c r="C10" s="2507"/>
      <c r="D10" s="2509"/>
      <c r="E10" s="2441"/>
      <c r="F10" s="2512"/>
      <c r="G10" s="28" t="s">
        <v>57</v>
      </c>
      <c r="H10" s="75">
        <f>I10+K10</f>
        <v>0</v>
      </c>
      <c r="I10" s="29">
        <v>0</v>
      </c>
      <c r="J10" s="29">
        <v>0</v>
      </c>
      <c r="K10" s="76">
        <v>0</v>
      </c>
      <c r="L10" s="37"/>
      <c r="M10" s="30"/>
      <c r="N10" s="77" t="s">
        <v>79</v>
      </c>
      <c r="O10" s="78" t="s">
        <v>80</v>
      </c>
      <c r="P10" s="78" t="s">
        <v>80</v>
      </c>
      <c r="Q10" s="78" t="s">
        <v>80</v>
      </c>
      <c r="R10" s="67"/>
      <c r="S10" s="67"/>
      <c r="T10" s="79"/>
      <c r="U10" s="67"/>
      <c r="V10" s="67"/>
      <c r="W10" s="67"/>
    </row>
    <row r="11" spans="1:23" ht="24">
      <c r="A11" s="2502"/>
      <c r="B11" s="2505"/>
      <c r="C11" s="2507"/>
      <c r="D11" s="2509"/>
      <c r="E11" s="2441"/>
      <c r="F11" s="2512"/>
      <c r="G11" s="28" t="s">
        <v>81</v>
      </c>
      <c r="H11" s="75">
        <f>I11+K11</f>
        <v>11.1</v>
      </c>
      <c r="I11" s="29">
        <v>11.1</v>
      </c>
      <c r="J11" s="29">
        <v>8.5</v>
      </c>
      <c r="K11" s="76">
        <v>0</v>
      </c>
      <c r="L11" s="37"/>
      <c r="M11" s="30"/>
      <c r="N11" s="80" t="s">
        <v>82</v>
      </c>
      <c r="O11" s="78" t="s">
        <v>144</v>
      </c>
      <c r="P11" s="78" t="s">
        <v>145</v>
      </c>
      <c r="Q11" s="78" t="s">
        <v>146</v>
      </c>
      <c r="R11" s="67"/>
      <c r="S11" s="67"/>
      <c r="T11" s="79"/>
      <c r="U11" s="67"/>
      <c r="V11" s="67"/>
      <c r="W11" s="67"/>
    </row>
    <row r="12" spans="1:23" ht="24">
      <c r="A12" s="2502"/>
      <c r="B12" s="2505"/>
      <c r="C12" s="2507"/>
      <c r="D12" s="2509"/>
      <c r="E12" s="2441"/>
      <c r="F12" s="2512"/>
      <c r="G12" s="28"/>
      <c r="H12" s="75"/>
      <c r="I12" s="29"/>
      <c r="J12" s="29"/>
      <c r="K12" s="76"/>
      <c r="L12" s="37"/>
      <c r="M12" s="30"/>
      <c r="N12" s="80" t="s">
        <v>83</v>
      </c>
      <c r="O12" s="78" t="s">
        <v>42</v>
      </c>
      <c r="P12" s="78" t="s">
        <v>42</v>
      </c>
      <c r="Q12" s="78" t="s">
        <v>42</v>
      </c>
      <c r="R12" s="67"/>
      <c r="S12" s="67"/>
      <c r="T12" s="79"/>
      <c r="U12" s="67"/>
      <c r="V12" s="67"/>
      <c r="W12" s="67"/>
    </row>
    <row r="13" spans="1:23" ht="13.8" thickBot="1">
      <c r="A13" s="2502"/>
      <c r="B13" s="2505"/>
      <c r="C13" s="2507"/>
      <c r="D13" s="2509"/>
      <c r="E13" s="2441"/>
      <c r="F13" s="2512"/>
      <c r="G13" s="28"/>
      <c r="H13" s="75"/>
      <c r="I13" s="29"/>
      <c r="J13" s="29"/>
      <c r="K13" s="76"/>
      <c r="L13" s="37"/>
      <c r="M13" s="30"/>
      <c r="N13" s="80" t="s">
        <v>84</v>
      </c>
      <c r="O13" s="81" t="s">
        <v>42</v>
      </c>
      <c r="P13" s="81" t="s">
        <v>42</v>
      </c>
      <c r="Q13" s="81" t="s">
        <v>42</v>
      </c>
      <c r="R13" s="67"/>
      <c r="S13" s="67"/>
      <c r="T13" s="79"/>
      <c r="U13" s="67"/>
      <c r="V13" s="67"/>
      <c r="W13" s="67"/>
    </row>
    <row r="14" spans="1:23" ht="24.6" thickBot="1">
      <c r="A14" s="2503"/>
      <c r="B14" s="2506"/>
      <c r="C14" s="2460"/>
      <c r="D14" s="2510"/>
      <c r="E14" s="2419"/>
      <c r="F14" s="2513"/>
      <c r="G14" s="82" t="s">
        <v>12</v>
      </c>
      <c r="H14" s="83">
        <f t="shared" ref="H14:M14" si="0">SUM(H9:H13)</f>
        <v>4029.7000000000003</v>
      </c>
      <c r="I14" s="83">
        <f t="shared" si="0"/>
        <v>4012.4</v>
      </c>
      <c r="J14" s="83">
        <f t="shared" si="0"/>
        <v>2672.1</v>
      </c>
      <c r="K14" s="83">
        <f t="shared" si="0"/>
        <v>17.3</v>
      </c>
      <c r="L14" s="83">
        <f t="shared" si="0"/>
        <v>4200</v>
      </c>
      <c r="M14" s="83">
        <f t="shared" si="0"/>
        <v>4300</v>
      </c>
      <c r="N14" s="84" t="s">
        <v>85</v>
      </c>
      <c r="O14" s="85">
        <v>60</v>
      </c>
      <c r="P14" s="85">
        <v>62</v>
      </c>
      <c r="Q14" s="85">
        <v>64</v>
      </c>
      <c r="R14" s="86"/>
      <c r="S14" s="67"/>
      <c r="T14" s="79"/>
      <c r="U14" s="67"/>
      <c r="V14" s="67"/>
      <c r="W14" s="67"/>
    </row>
    <row r="15" spans="1:23">
      <c r="A15" s="60" t="s">
        <v>11</v>
      </c>
      <c r="B15" s="87" t="s">
        <v>11</v>
      </c>
      <c r="C15" s="2482" t="s">
        <v>13</v>
      </c>
      <c r="D15" s="2416" t="s">
        <v>86</v>
      </c>
      <c r="E15" s="2418" t="s">
        <v>41</v>
      </c>
      <c r="F15" s="2484" t="s">
        <v>77</v>
      </c>
      <c r="G15" s="88" t="s">
        <v>37</v>
      </c>
      <c r="H15" s="68">
        <f>I15+K15</f>
        <v>477.8</v>
      </c>
      <c r="I15" s="69">
        <v>477.8</v>
      </c>
      <c r="J15" s="69">
        <v>281.39999999999998</v>
      </c>
      <c r="K15" s="89">
        <v>0</v>
      </c>
      <c r="L15" s="90">
        <v>550</v>
      </c>
      <c r="M15" s="72">
        <v>580</v>
      </c>
      <c r="N15" s="91" t="s">
        <v>87</v>
      </c>
      <c r="O15" s="88">
        <v>31</v>
      </c>
      <c r="P15" s="92">
        <v>31</v>
      </c>
      <c r="Q15" s="88">
        <v>31</v>
      </c>
      <c r="R15" s="86"/>
      <c r="S15" s="67"/>
      <c r="T15" s="79"/>
      <c r="U15" s="67"/>
      <c r="V15" s="67"/>
      <c r="W15" s="67"/>
    </row>
    <row r="16" spans="1:23">
      <c r="A16" s="61"/>
      <c r="B16" s="64"/>
      <c r="C16" s="2471"/>
      <c r="D16" s="2439"/>
      <c r="E16" s="2440"/>
      <c r="F16" s="2486"/>
      <c r="G16" s="93"/>
      <c r="H16" s="94"/>
      <c r="I16" s="95"/>
      <c r="J16" s="95"/>
      <c r="K16" s="96"/>
      <c r="L16" s="97"/>
      <c r="M16" s="98"/>
      <c r="N16" s="99" t="s">
        <v>88</v>
      </c>
      <c r="O16" s="100">
        <v>31</v>
      </c>
      <c r="P16" s="101">
        <v>31</v>
      </c>
      <c r="Q16" s="100">
        <v>31</v>
      </c>
      <c r="R16" s="86"/>
      <c r="S16" s="67"/>
      <c r="T16" s="79"/>
      <c r="U16" s="67"/>
      <c r="V16" s="67"/>
      <c r="W16" s="67"/>
    </row>
    <row r="17" spans="1:23">
      <c r="A17" s="61"/>
      <c r="B17" s="64"/>
      <c r="C17" s="2471"/>
      <c r="D17" s="2439"/>
      <c r="E17" s="2441"/>
      <c r="F17" s="2486"/>
      <c r="G17" s="93"/>
      <c r="H17" s="94"/>
      <c r="I17" s="95"/>
      <c r="J17" s="95"/>
      <c r="K17" s="96"/>
      <c r="L17" s="102"/>
      <c r="M17" s="103"/>
      <c r="N17" s="2487" t="s">
        <v>89</v>
      </c>
      <c r="O17" s="104">
        <v>8</v>
      </c>
      <c r="P17" s="105">
        <v>8</v>
      </c>
      <c r="Q17" s="28">
        <v>8</v>
      </c>
      <c r="R17" s="86"/>
      <c r="S17" s="67"/>
      <c r="T17" s="79"/>
      <c r="U17" s="67"/>
      <c r="V17" s="67"/>
      <c r="W17" s="67"/>
    </row>
    <row r="18" spans="1:23">
      <c r="A18" s="61"/>
      <c r="B18" s="64"/>
      <c r="C18" s="2471"/>
      <c r="D18" s="2439"/>
      <c r="E18" s="2441"/>
      <c r="F18" s="2486"/>
      <c r="G18" s="93"/>
      <c r="H18" s="94"/>
      <c r="I18" s="106"/>
      <c r="J18" s="106"/>
      <c r="K18" s="107"/>
      <c r="L18" s="102"/>
      <c r="M18" s="108"/>
      <c r="N18" s="2488"/>
      <c r="O18" s="109"/>
      <c r="P18" s="110"/>
      <c r="Q18" s="111"/>
      <c r="R18" s="86"/>
      <c r="S18" s="67"/>
      <c r="T18" s="79"/>
      <c r="U18" s="67"/>
      <c r="V18" s="67"/>
      <c r="W18" s="67"/>
    </row>
    <row r="19" spans="1:23" ht="24.6" thickBot="1">
      <c r="A19" s="62"/>
      <c r="B19" s="112"/>
      <c r="C19" s="2483"/>
      <c r="D19" s="2417"/>
      <c r="E19" s="2419"/>
      <c r="F19" s="2485"/>
      <c r="G19" s="31" t="s">
        <v>12</v>
      </c>
      <c r="H19" s="52">
        <f t="shared" ref="H19:M19" si="1">H15+H17</f>
        <v>477.8</v>
      </c>
      <c r="I19" s="48">
        <f t="shared" si="1"/>
        <v>477.8</v>
      </c>
      <c r="J19" s="48">
        <f t="shared" si="1"/>
        <v>281.39999999999998</v>
      </c>
      <c r="K19" s="113">
        <f t="shared" si="1"/>
        <v>0</v>
      </c>
      <c r="L19" s="32">
        <f t="shared" si="1"/>
        <v>550</v>
      </c>
      <c r="M19" s="49">
        <f t="shared" si="1"/>
        <v>580</v>
      </c>
      <c r="N19" s="114" t="s">
        <v>90</v>
      </c>
      <c r="O19" s="115">
        <v>8</v>
      </c>
      <c r="P19" s="116">
        <v>8</v>
      </c>
      <c r="Q19" s="115">
        <v>8</v>
      </c>
      <c r="R19" s="117"/>
      <c r="S19" s="67"/>
      <c r="T19" s="79"/>
      <c r="U19" s="67"/>
      <c r="V19" s="67"/>
      <c r="W19" s="67"/>
    </row>
    <row r="20" spans="1:23">
      <c r="A20" s="60" t="s">
        <v>11</v>
      </c>
      <c r="B20" s="87" t="s">
        <v>11</v>
      </c>
      <c r="C20" s="2482" t="s">
        <v>35</v>
      </c>
      <c r="D20" s="2416" t="s">
        <v>91</v>
      </c>
      <c r="E20" s="2489" t="s">
        <v>41</v>
      </c>
      <c r="F20" s="2491" t="s">
        <v>77</v>
      </c>
      <c r="G20" s="88" t="s">
        <v>37</v>
      </c>
      <c r="H20" s="68">
        <f>I20+K20</f>
        <v>196.2</v>
      </c>
      <c r="I20" s="69">
        <v>196.2</v>
      </c>
      <c r="J20" s="69">
        <v>144.19999999999999</v>
      </c>
      <c r="K20" s="70"/>
      <c r="L20" s="71">
        <v>220</v>
      </c>
      <c r="M20" s="72">
        <v>240</v>
      </c>
      <c r="N20" s="2494" t="s">
        <v>92</v>
      </c>
      <c r="O20" s="88">
        <v>8</v>
      </c>
      <c r="P20" s="92">
        <v>8</v>
      </c>
      <c r="Q20" s="88">
        <v>8</v>
      </c>
      <c r="R20" s="118"/>
      <c r="S20" s="67"/>
      <c r="T20" s="79"/>
      <c r="U20" s="67"/>
      <c r="V20" s="67"/>
      <c r="W20" s="67"/>
    </row>
    <row r="21" spans="1:23">
      <c r="A21" s="61"/>
      <c r="B21" s="64"/>
      <c r="C21" s="2471"/>
      <c r="D21" s="2439"/>
      <c r="E21" s="2440"/>
      <c r="F21" s="2492"/>
      <c r="G21" s="93" t="s">
        <v>57</v>
      </c>
      <c r="H21" s="94">
        <f>I21+K21</f>
        <v>0</v>
      </c>
      <c r="I21" s="95">
        <v>0</v>
      </c>
      <c r="J21" s="95">
        <v>0</v>
      </c>
      <c r="K21" s="119"/>
      <c r="L21" s="120"/>
      <c r="M21" s="98"/>
      <c r="N21" s="2495"/>
      <c r="O21" s="93"/>
      <c r="P21" s="121"/>
      <c r="Q21" s="93"/>
      <c r="R21" s="118"/>
      <c r="S21" s="67"/>
      <c r="T21" s="79"/>
      <c r="U21" s="67"/>
      <c r="V21" s="67"/>
      <c r="W21" s="67"/>
    </row>
    <row r="22" spans="1:23" ht="13.8" thickBot="1">
      <c r="A22" s="62"/>
      <c r="B22" s="112"/>
      <c r="C22" s="2483"/>
      <c r="D22" s="2417"/>
      <c r="E22" s="2490"/>
      <c r="F22" s="2493"/>
      <c r="G22" s="31" t="s">
        <v>12</v>
      </c>
      <c r="H22" s="49">
        <f>H20+H21</f>
        <v>196.2</v>
      </c>
      <c r="I22" s="47">
        <f>I20+I21</f>
        <v>196.2</v>
      </c>
      <c r="J22" s="47">
        <f>J20+J21</f>
        <v>144.19999999999999</v>
      </c>
      <c r="K22" s="113">
        <f>K20</f>
        <v>0</v>
      </c>
      <c r="L22" s="122">
        <f>L20</f>
        <v>220</v>
      </c>
      <c r="M22" s="32">
        <f>M20</f>
        <v>240</v>
      </c>
      <c r="N22" s="2496"/>
      <c r="O22" s="115"/>
      <c r="P22" s="116"/>
      <c r="Q22" s="115"/>
      <c r="R22" s="118"/>
      <c r="S22" s="67"/>
      <c r="T22" s="79"/>
      <c r="U22" s="67"/>
      <c r="V22" s="67"/>
      <c r="W22" s="67"/>
    </row>
    <row r="23" spans="1:23">
      <c r="A23" s="60" t="s">
        <v>11</v>
      </c>
      <c r="B23" s="87" t="s">
        <v>11</v>
      </c>
      <c r="C23" s="2482" t="s">
        <v>60</v>
      </c>
      <c r="D23" s="2416" t="s">
        <v>93</v>
      </c>
      <c r="E23" s="2418" t="s">
        <v>41</v>
      </c>
      <c r="F23" s="2484" t="s">
        <v>77</v>
      </c>
      <c r="G23" s="88" t="s">
        <v>37</v>
      </c>
      <c r="H23" s="68">
        <f>I23+K23</f>
        <v>39</v>
      </c>
      <c r="I23" s="69">
        <v>39</v>
      </c>
      <c r="J23" s="69"/>
      <c r="K23" s="70">
        <v>0</v>
      </c>
      <c r="L23" s="71">
        <v>50</v>
      </c>
      <c r="M23" s="72">
        <v>50</v>
      </c>
      <c r="N23" s="123"/>
      <c r="O23" s="88"/>
      <c r="P23" s="92"/>
      <c r="Q23" s="88"/>
      <c r="R23" s="124"/>
      <c r="S23" s="67"/>
      <c r="T23" s="79"/>
      <c r="U23" s="67"/>
      <c r="V23" s="67"/>
      <c r="W23" s="67"/>
    </row>
    <row r="24" spans="1:23" ht="27" customHeight="1" thickBot="1">
      <c r="A24" s="62"/>
      <c r="B24" s="112"/>
      <c r="C24" s="2483"/>
      <c r="D24" s="2417"/>
      <c r="E24" s="2419"/>
      <c r="F24" s="2485"/>
      <c r="G24" s="31" t="s">
        <v>12</v>
      </c>
      <c r="H24" s="49">
        <f t="shared" ref="H24:M24" si="2">H23</f>
        <v>39</v>
      </c>
      <c r="I24" s="47">
        <f>I23</f>
        <v>39</v>
      </c>
      <c r="J24" s="47">
        <f t="shared" si="2"/>
        <v>0</v>
      </c>
      <c r="K24" s="113">
        <f t="shared" si="2"/>
        <v>0</v>
      </c>
      <c r="L24" s="122">
        <f t="shared" si="2"/>
        <v>50</v>
      </c>
      <c r="M24" s="32">
        <f t="shared" si="2"/>
        <v>50</v>
      </c>
      <c r="N24" s="125"/>
      <c r="O24" s="115"/>
      <c r="P24" s="116"/>
      <c r="Q24" s="126"/>
      <c r="R24" s="124"/>
      <c r="S24" s="67"/>
      <c r="T24" s="79"/>
      <c r="U24" s="67"/>
      <c r="V24" s="67"/>
      <c r="W24" s="67"/>
    </row>
    <row r="25" spans="1:23" ht="13.8" thickBot="1">
      <c r="A25" s="24" t="s">
        <v>11</v>
      </c>
      <c r="B25" s="38" t="s">
        <v>11</v>
      </c>
      <c r="C25" s="2431" t="s">
        <v>14</v>
      </c>
      <c r="D25" s="2432"/>
      <c r="E25" s="2432"/>
      <c r="F25" s="2432"/>
      <c r="G25" s="2434"/>
      <c r="H25" s="39">
        <f t="shared" ref="H25:M25" si="3">H24+H22+H19+H14</f>
        <v>4742.7000000000007</v>
      </c>
      <c r="I25" s="39">
        <f t="shared" si="3"/>
        <v>4725.3999999999996</v>
      </c>
      <c r="J25" s="39">
        <f t="shared" si="3"/>
        <v>3097.7</v>
      </c>
      <c r="K25" s="39">
        <f t="shared" si="3"/>
        <v>17.3</v>
      </c>
      <c r="L25" s="39">
        <f t="shared" si="3"/>
        <v>5020</v>
      </c>
      <c r="M25" s="39">
        <f t="shared" si="3"/>
        <v>5170</v>
      </c>
      <c r="N25" s="40"/>
      <c r="O25" s="41"/>
      <c r="P25" s="41"/>
      <c r="Q25" s="42"/>
      <c r="R25" s="67"/>
      <c r="S25" s="67"/>
      <c r="T25" s="67"/>
      <c r="U25" s="67"/>
      <c r="V25" s="67"/>
      <c r="W25" s="67"/>
    </row>
    <row r="26" spans="1:23" ht="13.8" thickBot="1">
      <c r="A26" s="24" t="s">
        <v>11</v>
      </c>
      <c r="B26" s="25" t="s">
        <v>13</v>
      </c>
      <c r="C26" s="2451" t="s">
        <v>94</v>
      </c>
      <c r="D26" s="2452"/>
      <c r="E26" s="2452"/>
      <c r="F26" s="2452"/>
      <c r="G26" s="2452"/>
      <c r="H26" s="2452"/>
      <c r="I26" s="2452"/>
      <c r="J26" s="2452"/>
      <c r="K26" s="2452"/>
      <c r="L26" s="2452"/>
      <c r="M26" s="2452"/>
      <c r="N26" s="2452"/>
      <c r="O26" s="2452"/>
      <c r="P26" s="2452"/>
      <c r="Q26" s="2468"/>
      <c r="R26" s="67"/>
      <c r="S26" s="67"/>
      <c r="T26" s="67"/>
      <c r="U26" s="67"/>
      <c r="V26" s="67"/>
      <c r="W26" s="67"/>
    </row>
    <row r="27" spans="1:23">
      <c r="A27" s="2455" t="s">
        <v>11</v>
      </c>
      <c r="B27" s="2457" t="s">
        <v>13</v>
      </c>
      <c r="C27" s="2459" t="s">
        <v>11</v>
      </c>
      <c r="D27" s="2461" t="s">
        <v>95</v>
      </c>
      <c r="E27" s="2418" t="s">
        <v>41</v>
      </c>
      <c r="F27" s="2463" t="s">
        <v>96</v>
      </c>
      <c r="G27" s="129" t="s">
        <v>97</v>
      </c>
      <c r="H27" s="130">
        <f>I27+K27</f>
        <v>1.6</v>
      </c>
      <c r="I27" s="131">
        <v>1.6</v>
      </c>
      <c r="J27" s="132">
        <v>0</v>
      </c>
      <c r="K27" s="133">
        <v>0</v>
      </c>
      <c r="L27" s="134">
        <v>2</v>
      </c>
      <c r="M27" s="135">
        <v>2</v>
      </c>
      <c r="N27" s="2466"/>
      <c r="O27" s="50"/>
      <c r="P27" s="50"/>
      <c r="Q27" s="51"/>
      <c r="R27" s="67"/>
      <c r="S27" s="67"/>
      <c r="T27" s="79"/>
      <c r="U27" s="67"/>
      <c r="V27" s="67"/>
      <c r="W27" s="67"/>
    </row>
    <row r="28" spans="1:23">
      <c r="A28" s="2469"/>
      <c r="B28" s="2470"/>
      <c r="C28" s="2471"/>
      <c r="D28" s="2472"/>
      <c r="E28" s="2441"/>
      <c r="F28" s="2473"/>
      <c r="G28" s="136"/>
      <c r="H28" s="137"/>
      <c r="I28" s="138"/>
      <c r="J28" s="139"/>
      <c r="K28" s="139"/>
      <c r="L28" s="140"/>
      <c r="M28" s="141"/>
      <c r="N28" s="2474"/>
      <c r="O28" s="35"/>
      <c r="P28" s="35"/>
      <c r="Q28" s="36"/>
      <c r="R28" s="67"/>
      <c r="S28" s="67"/>
      <c r="T28" s="79"/>
      <c r="U28" s="67"/>
      <c r="V28" s="67"/>
      <c r="W28" s="67"/>
    </row>
    <row r="29" spans="1:23" ht="13.8" thickBot="1">
      <c r="A29" s="2456"/>
      <c r="B29" s="2458"/>
      <c r="C29" s="2460"/>
      <c r="D29" s="2462"/>
      <c r="E29" s="2419"/>
      <c r="F29" s="2419"/>
      <c r="G29" s="142" t="s">
        <v>12</v>
      </c>
      <c r="H29" s="143">
        <f>H27</f>
        <v>1.6</v>
      </c>
      <c r="I29" s="144">
        <f>I27</f>
        <v>1.6</v>
      </c>
      <c r="J29" s="145">
        <f>J27</f>
        <v>0</v>
      </c>
      <c r="K29" s="145">
        <f>SUM(K27:K28)</f>
        <v>0</v>
      </c>
      <c r="L29" s="146">
        <f>L27</f>
        <v>2</v>
      </c>
      <c r="M29" s="146">
        <f>M27</f>
        <v>2</v>
      </c>
      <c r="N29" s="2475"/>
      <c r="O29" s="33"/>
      <c r="P29" s="33"/>
      <c r="Q29" s="34"/>
      <c r="R29" s="67"/>
      <c r="S29" s="67"/>
      <c r="T29" s="79"/>
      <c r="U29" s="67"/>
      <c r="V29" s="67"/>
      <c r="W29" s="67"/>
    </row>
    <row r="30" spans="1:23">
      <c r="A30" s="2455" t="s">
        <v>11</v>
      </c>
      <c r="B30" s="2457" t="s">
        <v>13</v>
      </c>
      <c r="C30" s="2459" t="s">
        <v>13</v>
      </c>
      <c r="D30" s="2461" t="s">
        <v>98</v>
      </c>
      <c r="E30" s="2418" t="s">
        <v>41</v>
      </c>
      <c r="F30" s="2463" t="s">
        <v>96</v>
      </c>
      <c r="G30" s="129" t="s">
        <v>97</v>
      </c>
      <c r="H30" s="130">
        <f>I30+K30</f>
        <v>48.6</v>
      </c>
      <c r="I30" s="131">
        <v>48.6</v>
      </c>
      <c r="J30" s="132">
        <v>0</v>
      </c>
      <c r="K30" s="133">
        <v>0</v>
      </c>
      <c r="L30" s="134">
        <v>52</v>
      </c>
      <c r="M30" s="135">
        <v>52</v>
      </c>
      <c r="N30" s="2466" t="s">
        <v>99</v>
      </c>
      <c r="O30" s="50">
        <v>5000</v>
      </c>
      <c r="P30" s="50" t="s">
        <v>63</v>
      </c>
      <c r="Q30" s="51" t="s">
        <v>63</v>
      </c>
      <c r="R30" s="67"/>
      <c r="S30" s="67"/>
      <c r="T30" s="79"/>
      <c r="U30" s="67"/>
      <c r="V30" s="67"/>
      <c r="W30" s="67"/>
    </row>
    <row r="31" spans="1:23">
      <c r="A31" s="2469"/>
      <c r="B31" s="2470"/>
      <c r="C31" s="2471"/>
      <c r="D31" s="2472"/>
      <c r="E31" s="2441"/>
      <c r="F31" s="2473"/>
      <c r="G31" s="136"/>
      <c r="H31" s="137"/>
      <c r="I31" s="138"/>
      <c r="J31" s="139"/>
      <c r="K31" s="139"/>
      <c r="L31" s="140"/>
      <c r="M31" s="141"/>
      <c r="N31" s="2474"/>
      <c r="O31" s="35"/>
      <c r="P31" s="35"/>
      <c r="Q31" s="36"/>
      <c r="R31" s="67"/>
      <c r="S31" s="67"/>
      <c r="T31" s="79"/>
      <c r="U31" s="67"/>
      <c r="V31" s="67"/>
      <c r="W31" s="67"/>
    </row>
    <row r="32" spans="1:23" ht="21.6" customHeight="1" thickBot="1">
      <c r="A32" s="2456"/>
      <c r="B32" s="2458"/>
      <c r="C32" s="2460"/>
      <c r="D32" s="2462"/>
      <c r="E32" s="2419"/>
      <c r="F32" s="2419"/>
      <c r="G32" s="142" t="s">
        <v>12</v>
      </c>
      <c r="H32" s="143">
        <f>H30</f>
        <v>48.6</v>
      </c>
      <c r="I32" s="144">
        <f>I30</f>
        <v>48.6</v>
      </c>
      <c r="J32" s="145">
        <f>J30</f>
        <v>0</v>
      </c>
      <c r="K32" s="145">
        <f>SUM(K30:K31)</f>
        <v>0</v>
      </c>
      <c r="L32" s="146">
        <f>L30</f>
        <v>52</v>
      </c>
      <c r="M32" s="146">
        <f>M30</f>
        <v>52</v>
      </c>
      <c r="N32" s="2475"/>
      <c r="O32" s="33"/>
      <c r="P32" s="33"/>
      <c r="Q32" s="34"/>
      <c r="R32" s="67"/>
      <c r="S32" s="67"/>
      <c r="T32" s="79"/>
      <c r="U32" s="67"/>
      <c r="V32" s="67"/>
      <c r="W32" s="67"/>
    </row>
    <row r="33" spans="1:23">
      <c r="A33" s="2455" t="s">
        <v>11</v>
      </c>
      <c r="B33" s="2457" t="s">
        <v>13</v>
      </c>
      <c r="C33" s="2459" t="s">
        <v>35</v>
      </c>
      <c r="D33" s="2461" t="s">
        <v>100</v>
      </c>
      <c r="E33" s="2418" t="s">
        <v>41</v>
      </c>
      <c r="F33" s="2463" t="s">
        <v>77</v>
      </c>
      <c r="G33" s="129" t="s">
        <v>97</v>
      </c>
      <c r="H33" s="130">
        <f>I33+K33</f>
        <v>46.4</v>
      </c>
      <c r="I33" s="131">
        <v>46.4</v>
      </c>
      <c r="J33" s="132">
        <v>0</v>
      </c>
      <c r="K33" s="133">
        <v>0</v>
      </c>
      <c r="L33" s="134">
        <v>50</v>
      </c>
      <c r="M33" s="135">
        <v>50</v>
      </c>
      <c r="N33" s="2466"/>
      <c r="O33" s="50"/>
      <c r="P33" s="50"/>
      <c r="Q33" s="51"/>
      <c r="R33" s="67"/>
      <c r="S33" s="67"/>
      <c r="T33" s="79"/>
      <c r="U33" s="67"/>
      <c r="V33" s="67"/>
      <c r="W33" s="67"/>
    </row>
    <row r="34" spans="1:23" ht="18" customHeight="1" thickBot="1">
      <c r="A34" s="2456"/>
      <c r="B34" s="2458"/>
      <c r="C34" s="2460"/>
      <c r="D34" s="2462"/>
      <c r="E34" s="2419"/>
      <c r="F34" s="2419"/>
      <c r="G34" s="142" t="s">
        <v>12</v>
      </c>
      <c r="H34" s="143">
        <f>H33</f>
        <v>46.4</v>
      </c>
      <c r="I34" s="144">
        <f>I33</f>
        <v>46.4</v>
      </c>
      <c r="J34" s="145">
        <f>J33</f>
        <v>0</v>
      </c>
      <c r="K34" s="145">
        <f>SUM(K33:K33)</f>
        <v>0</v>
      </c>
      <c r="L34" s="146">
        <f>L33</f>
        <v>50</v>
      </c>
      <c r="M34" s="146">
        <f>M33</f>
        <v>50</v>
      </c>
      <c r="N34" s="2475"/>
      <c r="O34" s="33"/>
      <c r="P34" s="33"/>
      <c r="Q34" s="34"/>
      <c r="R34" s="67"/>
      <c r="S34" s="67"/>
      <c r="T34" s="79"/>
      <c r="U34" s="67"/>
      <c r="V34" s="67"/>
      <c r="W34" s="67"/>
    </row>
    <row r="35" spans="1:23">
      <c r="A35" s="2455" t="s">
        <v>11</v>
      </c>
      <c r="B35" s="2457" t="s">
        <v>13</v>
      </c>
      <c r="C35" s="2459" t="s">
        <v>36</v>
      </c>
      <c r="D35" s="2461" t="s">
        <v>101</v>
      </c>
      <c r="E35" s="2418" t="s">
        <v>41</v>
      </c>
      <c r="F35" s="2463" t="s">
        <v>102</v>
      </c>
      <c r="G35" s="129" t="s">
        <v>97</v>
      </c>
      <c r="H35" s="130">
        <f>I35+K35</f>
        <v>15</v>
      </c>
      <c r="I35" s="131">
        <v>15</v>
      </c>
      <c r="J35" s="132">
        <v>0</v>
      </c>
      <c r="K35" s="133">
        <v>0</v>
      </c>
      <c r="L35" s="134">
        <v>16</v>
      </c>
      <c r="M35" s="135">
        <v>16</v>
      </c>
      <c r="N35" s="2466"/>
      <c r="O35" s="50"/>
      <c r="P35" s="50"/>
      <c r="Q35" s="51"/>
      <c r="R35" s="67"/>
      <c r="S35" s="67"/>
      <c r="T35" s="79"/>
      <c r="U35" s="67"/>
      <c r="V35" s="67"/>
      <c r="W35" s="67"/>
    </row>
    <row r="36" spans="1:23" ht="31.8" customHeight="1" thickBot="1">
      <c r="A36" s="2456"/>
      <c r="B36" s="2458"/>
      <c r="C36" s="2460"/>
      <c r="D36" s="2462"/>
      <c r="E36" s="2419"/>
      <c r="F36" s="2419"/>
      <c r="G36" s="142" t="s">
        <v>12</v>
      </c>
      <c r="H36" s="143">
        <f>H35</f>
        <v>15</v>
      </c>
      <c r="I36" s="144">
        <f>I35</f>
        <v>15</v>
      </c>
      <c r="J36" s="145">
        <f>J35</f>
        <v>0</v>
      </c>
      <c r="K36" s="145">
        <f>SUM(K35:K35)</f>
        <v>0</v>
      </c>
      <c r="L36" s="146">
        <f>L35</f>
        <v>16</v>
      </c>
      <c r="M36" s="146">
        <f>M35</f>
        <v>16</v>
      </c>
      <c r="N36" s="2475"/>
      <c r="O36" s="33"/>
      <c r="P36" s="33"/>
      <c r="Q36" s="34"/>
      <c r="R36" s="67"/>
      <c r="S36" s="67"/>
      <c r="T36" s="79"/>
      <c r="U36" s="67"/>
      <c r="V36" s="67"/>
      <c r="W36" s="67"/>
    </row>
    <row r="37" spans="1:23">
      <c r="A37" s="2455" t="s">
        <v>11</v>
      </c>
      <c r="B37" s="2457" t="s">
        <v>13</v>
      </c>
      <c r="C37" s="2459" t="s">
        <v>59</v>
      </c>
      <c r="D37" s="2461" t="s">
        <v>103</v>
      </c>
      <c r="E37" s="2418" t="s">
        <v>41</v>
      </c>
      <c r="F37" s="2463" t="s">
        <v>104</v>
      </c>
      <c r="G37" s="129" t="s">
        <v>97</v>
      </c>
      <c r="H37" s="130">
        <f>I37+K37</f>
        <v>5.2</v>
      </c>
      <c r="I37" s="131">
        <v>5.2</v>
      </c>
      <c r="J37" s="132">
        <v>0</v>
      </c>
      <c r="K37" s="133">
        <v>0</v>
      </c>
      <c r="L37" s="134">
        <v>6</v>
      </c>
      <c r="M37" s="135">
        <v>6</v>
      </c>
      <c r="N37" s="2466"/>
      <c r="O37" s="50"/>
      <c r="P37" s="50"/>
      <c r="Q37" s="51"/>
      <c r="R37" s="67"/>
      <c r="S37" s="67"/>
      <c r="T37" s="79"/>
      <c r="U37" s="67"/>
      <c r="V37" s="67"/>
      <c r="W37" s="67"/>
    </row>
    <row r="38" spans="1:23" ht="11.4" customHeight="1" thickBot="1">
      <c r="A38" s="2456"/>
      <c r="B38" s="2458"/>
      <c r="C38" s="2460"/>
      <c r="D38" s="2462"/>
      <c r="E38" s="2419"/>
      <c r="F38" s="2419"/>
      <c r="G38" s="142" t="s">
        <v>12</v>
      </c>
      <c r="H38" s="143">
        <f>H37</f>
        <v>5.2</v>
      </c>
      <c r="I38" s="144">
        <f>I37</f>
        <v>5.2</v>
      </c>
      <c r="J38" s="145">
        <f>J37</f>
        <v>0</v>
      </c>
      <c r="K38" s="145">
        <f>SUM(K37:K37)</f>
        <v>0</v>
      </c>
      <c r="L38" s="146">
        <f>L37</f>
        <v>6</v>
      </c>
      <c r="M38" s="146">
        <f>M37</f>
        <v>6</v>
      </c>
      <c r="N38" s="2475"/>
      <c r="O38" s="33"/>
      <c r="P38" s="33"/>
      <c r="Q38" s="34"/>
      <c r="R38" s="67"/>
      <c r="S38" s="67"/>
      <c r="T38" s="79"/>
      <c r="U38" s="67"/>
      <c r="V38" s="67"/>
      <c r="W38" s="67"/>
    </row>
    <row r="39" spans="1:23">
      <c r="A39" s="2455" t="s">
        <v>11</v>
      </c>
      <c r="B39" s="2457" t="s">
        <v>13</v>
      </c>
      <c r="C39" s="2459" t="s">
        <v>38</v>
      </c>
      <c r="D39" s="2461" t="s">
        <v>105</v>
      </c>
      <c r="E39" s="2418" t="s">
        <v>41</v>
      </c>
      <c r="F39" s="2463" t="s">
        <v>102</v>
      </c>
      <c r="G39" s="129" t="s">
        <v>97</v>
      </c>
      <c r="H39" s="130">
        <f>I39+K39</f>
        <v>58.4</v>
      </c>
      <c r="I39" s="131">
        <v>58.4</v>
      </c>
      <c r="J39" s="133">
        <v>0</v>
      </c>
      <c r="K39" s="133">
        <v>0</v>
      </c>
      <c r="L39" s="134">
        <v>60</v>
      </c>
      <c r="M39" s="135">
        <v>60</v>
      </c>
      <c r="N39" s="2466"/>
      <c r="O39" s="147"/>
      <c r="P39" s="50"/>
      <c r="Q39" s="148"/>
      <c r="R39" s="67"/>
      <c r="S39" s="67"/>
      <c r="T39" s="79"/>
      <c r="U39" s="67"/>
      <c r="V39" s="67"/>
      <c r="W39" s="67"/>
    </row>
    <row r="40" spans="1:23" ht="11.4" customHeight="1" thickBot="1">
      <c r="A40" s="2456"/>
      <c r="B40" s="2458"/>
      <c r="C40" s="2460"/>
      <c r="D40" s="2462"/>
      <c r="E40" s="2419"/>
      <c r="F40" s="2419"/>
      <c r="G40" s="142" t="s">
        <v>12</v>
      </c>
      <c r="H40" s="143">
        <f t="shared" ref="H40:M40" si="4">H39</f>
        <v>58.4</v>
      </c>
      <c r="I40" s="144">
        <f t="shared" si="4"/>
        <v>58.4</v>
      </c>
      <c r="J40" s="145">
        <f t="shared" si="4"/>
        <v>0</v>
      </c>
      <c r="K40" s="145">
        <f t="shared" si="4"/>
        <v>0</v>
      </c>
      <c r="L40" s="146">
        <f t="shared" si="4"/>
        <v>60</v>
      </c>
      <c r="M40" s="146">
        <f t="shared" si="4"/>
        <v>60</v>
      </c>
      <c r="N40" s="2475"/>
      <c r="O40" s="149"/>
      <c r="P40" s="149"/>
      <c r="Q40" s="150"/>
      <c r="R40" s="67"/>
      <c r="S40" s="67"/>
      <c r="T40" s="79"/>
      <c r="U40" s="67"/>
      <c r="V40" s="67"/>
      <c r="W40" s="67"/>
    </row>
    <row r="41" spans="1:23">
      <c r="A41" s="2455" t="s">
        <v>11</v>
      </c>
      <c r="B41" s="2457" t="s">
        <v>13</v>
      </c>
      <c r="C41" s="2459" t="s">
        <v>60</v>
      </c>
      <c r="D41" s="2461" t="s">
        <v>106</v>
      </c>
      <c r="E41" s="2418" t="s">
        <v>41</v>
      </c>
      <c r="F41" s="2463" t="s">
        <v>107</v>
      </c>
      <c r="G41" s="129" t="s">
        <v>97</v>
      </c>
      <c r="H41" s="130">
        <f>I41+K41</f>
        <v>8.3000000000000007</v>
      </c>
      <c r="I41" s="131">
        <v>8.3000000000000007</v>
      </c>
      <c r="J41" s="133">
        <v>0</v>
      </c>
      <c r="K41" s="133">
        <v>0</v>
      </c>
      <c r="L41" s="134">
        <v>10</v>
      </c>
      <c r="M41" s="135">
        <v>10</v>
      </c>
      <c r="N41" s="2466"/>
      <c r="O41" s="147"/>
      <c r="P41" s="50"/>
      <c r="Q41" s="148"/>
      <c r="R41" s="67"/>
      <c r="S41" s="67"/>
      <c r="T41" s="79"/>
      <c r="U41" s="67"/>
      <c r="V41" s="67"/>
      <c r="W41" s="67"/>
    </row>
    <row r="42" spans="1:23" ht="13.8" thickBot="1">
      <c r="A42" s="2456"/>
      <c r="B42" s="2458"/>
      <c r="C42" s="2460"/>
      <c r="D42" s="2462"/>
      <c r="E42" s="2419"/>
      <c r="F42" s="2419"/>
      <c r="G42" s="142" t="s">
        <v>12</v>
      </c>
      <c r="H42" s="143">
        <f>H41</f>
        <v>8.3000000000000007</v>
      </c>
      <c r="I42" s="144">
        <f>I41</f>
        <v>8.3000000000000007</v>
      </c>
      <c r="J42" s="145">
        <f>J41</f>
        <v>0</v>
      </c>
      <c r="K42" s="145">
        <f>SUM(K41:K41)</f>
        <v>0</v>
      </c>
      <c r="L42" s="146">
        <f>L41</f>
        <v>10</v>
      </c>
      <c r="M42" s="146">
        <f>M41</f>
        <v>10</v>
      </c>
      <c r="N42" s="2475"/>
      <c r="O42" s="149"/>
      <c r="P42" s="149"/>
      <c r="Q42" s="150"/>
      <c r="R42" s="67"/>
      <c r="S42" s="67"/>
      <c r="T42" s="79"/>
      <c r="U42" s="67"/>
      <c r="V42" s="67"/>
      <c r="W42" s="67"/>
    </row>
    <row r="43" spans="1:23" ht="13.8" thickBot="1">
      <c r="A43" s="2455" t="s">
        <v>11</v>
      </c>
      <c r="B43" s="2457" t="s">
        <v>13</v>
      </c>
      <c r="C43" s="2459" t="s">
        <v>39</v>
      </c>
      <c r="D43" s="2461" t="s">
        <v>108</v>
      </c>
      <c r="E43" s="2418" t="s">
        <v>41</v>
      </c>
      <c r="F43" s="2478" t="s">
        <v>109</v>
      </c>
      <c r="G43" s="129" t="s">
        <v>97</v>
      </c>
      <c r="H43" s="130">
        <f>I43+K43</f>
        <v>105.9</v>
      </c>
      <c r="I43" s="131">
        <v>105.9</v>
      </c>
      <c r="J43" s="132">
        <v>0</v>
      </c>
      <c r="K43" s="133">
        <v>0</v>
      </c>
      <c r="L43" s="134">
        <v>150</v>
      </c>
      <c r="M43" s="135">
        <v>180</v>
      </c>
      <c r="N43" s="2479" t="s">
        <v>110</v>
      </c>
      <c r="O43" s="147">
        <v>1400</v>
      </c>
      <c r="P43" s="50" t="s">
        <v>111</v>
      </c>
      <c r="Q43" s="51" t="s">
        <v>111</v>
      </c>
      <c r="R43" s="151"/>
      <c r="S43" s="67"/>
      <c r="T43" s="79"/>
      <c r="U43" s="67"/>
      <c r="V43" s="67"/>
      <c r="W43" s="67"/>
    </row>
    <row r="44" spans="1:23" ht="13.8" thickBot="1">
      <c r="A44" s="2469"/>
      <c r="B44" s="2470"/>
      <c r="C44" s="2471"/>
      <c r="D44" s="2472"/>
      <c r="E44" s="2441"/>
      <c r="F44" s="2473"/>
      <c r="G44" s="129" t="s">
        <v>97</v>
      </c>
      <c r="H44" s="137">
        <f>I44+K44</f>
        <v>14.9</v>
      </c>
      <c r="I44" s="152">
        <v>14.9</v>
      </c>
      <c r="J44" s="153">
        <v>0</v>
      </c>
      <c r="K44" s="139">
        <v>0</v>
      </c>
      <c r="L44" s="140">
        <v>20</v>
      </c>
      <c r="M44" s="141">
        <v>25</v>
      </c>
      <c r="N44" s="2480"/>
      <c r="O44" s="35"/>
      <c r="P44" s="35"/>
      <c r="Q44" s="36"/>
      <c r="R44" s="67"/>
      <c r="S44" s="67"/>
      <c r="T44" s="79"/>
      <c r="U44" s="67"/>
      <c r="V44" s="67"/>
      <c r="W44" s="67"/>
    </row>
    <row r="45" spans="1:23" ht="13.8" thickBot="1">
      <c r="A45" s="2456"/>
      <c r="B45" s="2458"/>
      <c r="C45" s="2460"/>
      <c r="D45" s="2462"/>
      <c r="E45" s="2419"/>
      <c r="F45" s="2419"/>
      <c r="G45" s="142" t="s">
        <v>12</v>
      </c>
      <c r="H45" s="143">
        <f>H43+H44</f>
        <v>120.80000000000001</v>
      </c>
      <c r="I45" s="144">
        <f>I43+I44</f>
        <v>120.80000000000001</v>
      </c>
      <c r="J45" s="145">
        <f>J43+J44</f>
        <v>0</v>
      </c>
      <c r="K45" s="145">
        <f>SUM(K43:K44)</f>
        <v>0</v>
      </c>
      <c r="L45" s="146">
        <f>L43+L44</f>
        <v>170</v>
      </c>
      <c r="M45" s="154">
        <f>M43+M44</f>
        <v>205</v>
      </c>
      <c r="N45" s="2481"/>
      <c r="O45" s="149"/>
      <c r="P45" s="149"/>
      <c r="Q45" s="150"/>
      <c r="R45" s="67"/>
      <c r="S45" s="67"/>
      <c r="T45" s="79"/>
      <c r="U45" s="67"/>
      <c r="V45" s="67"/>
      <c r="W45" s="67"/>
    </row>
    <row r="46" spans="1:23">
      <c r="A46" s="2455" t="s">
        <v>11</v>
      </c>
      <c r="B46" s="2457" t="s">
        <v>13</v>
      </c>
      <c r="C46" s="2459" t="s">
        <v>61</v>
      </c>
      <c r="D46" s="2461" t="s">
        <v>112</v>
      </c>
      <c r="E46" s="2418" t="s">
        <v>41</v>
      </c>
      <c r="F46" s="2463" t="s">
        <v>113</v>
      </c>
      <c r="G46" s="129" t="s">
        <v>97</v>
      </c>
      <c r="H46" s="130">
        <f>I46+K46</f>
        <v>20.8</v>
      </c>
      <c r="I46" s="131">
        <v>20.8</v>
      </c>
      <c r="J46" s="132">
        <v>0</v>
      </c>
      <c r="K46" s="133">
        <v>0</v>
      </c>
      <c r="L46" s="134">
        <v>25</v>
      </c>
      <c r="M46" s="135">
        <v>30</v>
      </c>
      <c r="N46" s="2466" t="s">
        <v>114</v>
      </c>
      <c r="O46" s="50">
        <v>1500</v>
      </c>
      <c r="P46" s="50" t="s">
        <v>111</v>
      </c>
      <c r="Q46" s="51" t="s">
        <v>111</v>
      </c>
      <c r="R46" s="67"/>
      <c r="S46" s="67"/>
      <c r="T46" s="79"/>
      <c r="U46" s="67"/>
      <c r="V46" s="67"/>
      <c r="W46" s="67"/>
    </row>
    <row r="47" spans="1:23" ht="13.8" thickBot="1">
      <c r="A47" s="2456"/>
      <c r="B47" s="2458"/>
      <c r="C47" s="2460"/>
      <c r="D47" s="2462"/>
      <c r="E47" s="2419"/>
      <c r="F47" s="2419"/>
      <c r="G47" s="142" t="s">
        <v>12</v>
      </c>
      <c r="H47" s="143">
        <f>H46</f>
        <v>20.8</v>
      </c>
      <c r="I47" s="144">
        <f>I46</f>
        <v>20.8</v>
      </c>
      <c r="J47" s="145">
        <f>J46</f>
        <v>0</v>
      </c>
      <c r="K47" s="145">
        <f>SUM(K46:K46)</f>
        <v>0</v>
      </c>
      <c r="L47" s="146">
        <f>L46</f>
        <v>25</v>
      </c>
      <c r="M47" s="146">
        <f>M46</f>
        <v>30</v>
      </c>
      <c r="N47" s="2475"/>
      <c r="O47" s="149"/>
      <c r="P47" s="149"/>
      <c r="Q47" s="150"/>
      <c r="R47" s="67"/>
      <c r="S47" s="67"/>
      <c r="T47" s="79"/>
      <c r="U47" s="67"/>
      <c r="V47" s="67"/>
      <c r="W47" s="67"/>
    </row>
    <row r="48" spans="1:23">
      <c r="A48" s="2455" t="s">
        <v>11</v>
      </c>
      <c r="B48" s="2457" t="s">
        <v>13</v>
      </c>
      <c r="C48" s="2459" t="s">
        <v>62</v>
      </c>
      <c r="D48" s="2461" t="s">
        <v>115</v>
      </c>
      <c r="E48" s="2418" t="s">
        <v>41</v>
      </c>
      <c r="F48" s="2463" t="s">
        <v>102</v>
      </c>
      <c r="G48" s="129" t="s">
        <v>97</v>
      </c>
      <c r="H48" s="130">
        <f>I48+K48</f>
        <v>12.6</v>
      </c>
      <c r="I48" s="131">
        <v>12.6</v>
      </c>
      <c r="J48" s="133">
        <v>0</v>
      </c>
      <c r="K48" s="133">
        <v>0</v>
      </c>
      <c r="L48" s="134">
        <v>15</v>
      </c>
      <c r="M48" s="135">
        <v>18</v>
      </c>
      <c r="N48" s="2466"/>
      <c r="O48" s="147"/>
      <c r="P48" s="50"/>
      <c r="Q48" s="148"/>
      <c r="R48" s="67"/>
      <c r="S48" s="67"/>
      <c r="T48" s="79"/>
      <c r="U48" s="67"/>
      <c r="V48" s="67"/>
      <c r="W48" s="67"/>
    </row>
    <row r="49" spans="1:23" ht="32.4" customHeight="1" thickBot="1">
      <c r="A49" s="2456"/>
      <c r="B49" s="2458"/>
      <c r="C49" s="2460"/>
      <c r="D49" s="2462"/>
      <c r="E49" s="2419"/>
      <c r="F49" s="2419"/>
      <c r="G49" s="142" t="s">
        <v>12</v>
      </c>
      <c r="H49" s="143">
        <f>H48</f>
        <v>12.6</v>
      </c>
      <c r="I49" s="144">
        <f>I48</f>
        <v>12.6</v>
      </c>
      <c r="J49" s="145">
        <f>J48</f>
        <v>0</v>
      </c>
      <c r="K49" s="145">
        <f>SUM(K48:K48)</f>
        <v>0</v>
      </c>
      <c r="L49" s="146">
        <f>L48</f>
        <v>15</v>
      </c>
      <c r="M49" s="146">
        <f>M48</f>
        <v>18</v>
      </c>
      <c r="N49" s="2475"/>
      <c r="O49" s="149"/>
      <c r="P49" s="149"/>
      <c r="Q49" s="150"/>
      <c r="R49" s="67"/>
      <c r="S49" s="67"/>
      <c r="T49" s="79"/>
      <c r="U49" s="67"/>
      <c r="V49" s="67"/>
      <c r="W49" s="67"/>
    </row>
    <row r="50" spans="1:23">
      <c r="A50" s="2455" t="s">
        <v>11</v>
      </c>
      <c r="B50" s="2457" t="s">
        <v>13</v>
      </c>
      <c r="C50" s="2459" t="s">
        <v>71</v>
      </c>
      <c r="D50" s="2461" t="s">
        <v>116</v>
      </c>
      <c r="E50" s="2418" t="s">
        <v>41</v>
      </c>
      <c r="F50" s="2476" t="s">
        <v>113</v>
      </c>
      <c r="G50" s="129" t="s">
        <v>97</v>
      </c>
      <c r="H50" s="130">
        <f>I50+K50</f>
        <v>0.6</v>
      </c>
      <c r="I50" s="131">
        <v>0.6</v>
      </c>
      <c r="J50" s="132">
        <v>0</v>
      </c>
      <c r="K50" s="133">
        <v>0</v>
      </c>
      <c r="L50" s="135">
        <v>1</v>
      </c>
      <c r="M50" s="135">
        <v>1</v>
      </c>
      <c r="N50" s="2466"/>
      <c r="O50" s="50"/>
      <c r="P50" s="50"/>
      <c r="Q50" s="51"/>
      <c r="R50" s="67"/>
      <c r="S50" s="67"/>
      <c r="T50" s="79"/>
      <c r="U50" s="67"/>
      <c r="V50" s="67"/>
      <c r="W50" s="67"/>
    </row>
    <row r="51" spans="1:23" ht="24.6" customHeight="1" thickBot="1">
      <c r="A51" s="2456"/>
      <c r="B51" s="2458"/>
      <c r="C51" s="2460"/>
      <c r="D51" s="2462"/>
      <c r="E51" s="2419"/>
      <c r="F51" s="2477"/>
      <c r="G51" s="142" t="s">
        <v>12</v>
      </c>
      <c r="H51" s="143">
        <f>H50</f>
        <v>0.6</v>
      </c>
      <c r="I51" s="144">
        <f>I50</f>
        <v>0.6</v>
      </c>
      <c r="J51" s="145">
        <f>J50</f>
        <v>0</v>
      </c>
      <c r="K51" s="145">
        <f>SUM(K50:K50)</f>
        <v>0</v>
      </c>
      <c r="L51" s="146">
        <f>L50</f>
        <v>1</v>
      </c>
      <c r="M51" s="146">
        <f>M50</f>
        <v>1</v>
      </c>
      <c r="N51" s="2467"/>
      <c r="O51" s="33"/>
      <c r="P51" s="33"/>
      <c r="Q51" s="34"/>
      <c r="R51" s="67"/>
      <c r="S51" s="67"/>
      <c r="T51" s="79"/>
      <c r="U51" s="67"/>
      <c r="V51" s="67"/>
      <c r="W51" s="67"/>
    </row>
    <row r="52" spans="1:23">
      <c r="A52" s="2455" t="s">
        <v>11</v>
      </c>
      <c r="B52" s="2457" t="s">
        <v>13</v>
      </c>
      <c r="C52" s="2459" t="s">
        <v>64</v>
      </c>
      <c r="D52" s="2461" t="s">
        <v>117</v>
      </c>
      <c r="E52" s="2418" t="s">
        <v>41</v>
      </c>
      <c r="F52" s="2476" t="s">
        <v>118</v>
      </c>
      <c r="G52" s="129" t="s">
        <v>97</v>
      </c>
      <c r="H52" s="130">
        <f>I52+K52</f>
        <v>60.5</v>
      </c>
      <c r="I52" s="131">
        <v>60.5</v>
      </c>
      <c r="J52" s="131">
        <v>0</v>
      </c>
      <c r="K52" s="133">
        <v>0</v>
      </c>
      <c r="L52" s="135">
        <v>65</v>
      </c>
      <c r="M52" s="135">
        <v>70</v>
      </c>
      <c r="N52" s="2466"/>
      <c r="O52" s="50"/>
      <c r="P52" s="50"/>
      <c r="Q52" s="51"/>
      <c r="R52" s="67"/>
      <c r="S52" s="67"/>
      <c r="T52" s="79"/>
      <c r="U52" s="67"/>
      <c r="V52" s="67"/>
      <c r="W52" s="67"/>
    </row>
    <row r="53" spans="1:23" ht="13.8" thickBot="1">
      <c r="A53" s="2456"/>
      <c r="B53" s="2458"/>
      <c r="C53" s="2460"/>
      <c r="D53" s="2462"/>
      <c r="E53" s="2419"/>
      <c r="F53" s="2477"/>
      <c r="G53" s="142" t="s">
        <v>12</v>
      </c>
      <c r="H53" s="143">
        <f t="shared" ref="H53:M53" si="5">H52</f>
        <v>60.5</v>
      </c>
      <c r="I53" s="144">
        <f t="shared" si="5"/>
        <v>60.5</v>
      </c>
      <c r="J53" s="144">
        <f t="shared" si="5"/>
        <v>0</v>
      </c>
      <c r="K53" s="143">
        <f t="shared" si="5"/>
        <v>0</v>
      </c>
      <c r="L53" s="146">
        <f t="shared" si="5"/>
        <v>65</v>
      </c>
      <c r="M53" s="146">
        <f t="shared" si="5"/>
        <v>70</v>
      </c>
      <c r="N53" s="2467"/>
      <c r="O53" s="33"/>
      <c r="P53" s="33"/>
      <c r="Q53" s="34"/>
      <c r="R53" s="67"/>
      <c r="S53" s="67"/>
      <c r="T53" s="79"/>
      <c r="U53" s="67"/>
      <c r="V53" s="67"/>
      <c r="W53" s="67"/>
    </row>
    <row r="54" spans="1:23">
      <c r="A54" s="2455" t="s">
        <v>11</v>
      </c>
      <c r="B54" s="2457" t="s">
        <v>13</v>
      </c>
      <c r="C54" s="2459" t="s">
        <v>40</v>
      </c>
      <c r="D54" s="2461" t="s">
        <v>119</v>
      </c>
      <c r="E54" s="2418" t="s">
        <v>41</v>
      </c>
      <c r="F54" s="2476" t="s">
        <v>120</v>
      </c>
      <c r="G54" s="129" t="s">
        <v>97</v>
      </c>
      <c r="H54" s="130">
        <f>I54+K54</f>
        <v>1.2</v>
      </c>
      <c r="I54" s="131">
        <v>1.2</v>
      </c>
      <c r="J54" s="155">
        <v>0</v>
      </c>
      <c r="K54" s="133">
        <v>0</v>
      </c>
      <c r="L54" s="135">
        <v>2</v>
      </c>
      <c r="M54" s="135">
        <v>2</v>
      </c>
      <c r="N54" s="2466"/>
      <c r="O54" s="50"/>
      <c r="P54" s="50"/>
      <c r="Q54" s="51"/>
      <c r="R54" s="67"/>
      <c r="S54" s="67"/>
      <c r="T54" s="79"/>
      <c r="U54" s="67"/>
      <c r="V54" s="67"/>
      <c r="W54" s="67"/>
    </row>
    <row r="55" spans="1:23" ht="55.2" customHeight="1" thickBot="1">
      <c r="A55" s="2456"/>
      <c r="B55" s="2458"/>
      <c r="C55" s="2460"/>
      <c r="D55" s="2462"/>
      <c r="E55" s="2419"/>
      <c r="F55" s="2477"/>
      <c r="G55" s="142" t="s">
        <v>12</v>
      </c>
      <c r="H55" s="143">
        <f>H54</f>
        <v>1.2</v>
      </c>
      <c r="I55" s="144">
        <f>I54</f>
        <v>1.2</v>
      </c>
      <c r="J55" s="144">
        <f>J54</f>
        <v>0</v>
      </c>
      <c r="K55" s="145">
        <f>SUM(K54:K54)</f>
        <v>0</v>
      </c>
      <c r="L55" s="146">
        <f>L54</f>
        <v>2</v>
      </c>
      <c r="M55" s="146">
        <f>M54</f>
        <v>2</v>
      </c>
      <c r="N55" s="2467"/>
      <c r="O55" s="33"/>
      <c r="P55" s="33"/>
      <c r="Q55" s="34"/>
      <c r="R55" s="67"/>
      <c r="S55" s="67"/>
      <c r="T55" s="79"/>
      <c r="U55" s="67"/>
      <c r="V55" s="67"/>
      <c r="W55" s="67"/>
    </row>
    <row r="56" spans="1:23" ht="13.8" thickBot="1">
      <c r="A56" s="45" t="s">
        <v>11</v>
      </c>
      <c r="B56" s="38" t="s">
        <v>13</v>
      </c>
      <c r="C56" s="2431" t="s">
        <v>14</v>
      </c>
      <c r="D56" s="2432"/>
      <c r="E56" s="2432"/>
      <c r="F56" s="2432"/>
      <c r="G56" s="2434"/>
      <c r="H56" s="46">
        <f>H29+H32+H34+H36+H38+H40+H42+H45+H47+H49+H55+H51+H53</f>
        <v>400.00000000000006</v>
      </c>
      <c r="I56" s="46">
        <f>I29+I32+I34+I36+I38+I40+I42+I45+I47+I49+I55+I51+I53</f>
        <v>400.00000000000006</v>
      </c>
      <c r="J56" s="46">
        <v>273</v>
      </c>
      <c r="K56" s="46">
        <f>K29+K32+K34+K36+K38+K40+K42+K45+K47+K49+K55+K51+K53</f>
        <v>0</v>
      </c>
      <c r="L56" s="46">
        <f>L29+L32+L34+L36+L38+L40+L42+L45+L47+L49+L55+L51+L53</f>
        <v>474</v>
      </c>
      <c r="M56" s="46">
        <f>M29+M32+M34+M36+M38+M40+M42+M45+M47+M49+M55+M51+M53</f>
        <v>522</v>
      </c>
      <c r="N56" s="40"/>
      <c r="O56" s="41"/>
      <c r="P56" s="41"/>
      <c r="Q56" s="42"/>
      <c r="R56" s="67"/>
      <c r="S56" s="67"/>
      <c r="T56" s="79"/>
      <c r="U56" s="67"/>
      <c r="V56" s="67"/>
      <c r="W56" s="67"/>
    </row>
    <row r="57" spans="1:23" ht="13.8" thickBot="1">
      <c r="A57" s="24" t="s">
        <v>11</v>
      </c>
      <c r="B57" s="25" t="s">
        <v>35</v>
      </c>
      <c r="C57" s="2451" t="s">
        <v>121</v>
      </c>
      <c r="D57" s="2452"/>
      <c r="E57" s="2452"/>
      <c r="F57" s="2452"/>
      <c r="G57" s="2452"/>
      <c r="H57" s="2452"/>
      <c r="I57" s="2452"/>
      <c r="J57" s="2452"/>
      <c r="K57" s="2452"/>
      <c r="L57" s="2452"/>
      <c r="M57" s="2452"/>
      <c r="N57" s="2452"/>
      <c r="O57" s="2452"/>
      <c r="P57" s="2452"/>
      <c r="Q57" s="2468"/>
      <c r="R57" s="67"/>
      <c r="S57" s="67"/>
      <c r="T57" s="79"/>
      <c r="U57" s="67"/>
      <c r="V57" s="67"/>
      <c r="W57" s="67"/>
    </row>
    <row r="58" spans="1:23">
      <c r="A58" s="2455" t="s">
        <v>11</v>
      </c>
      <c r="B58" s="2457" t="s">
        <v>35</v>
      </c>
      <c r="C58" s="2459" t="s">
        <v>11</v>
      </c>
      <c r="D58" s="2461" t="s">
        <v>122</v>
      </c>
      <c r="E58" s="2418" t="s">
        <v>41</v>
      </c>
      <c r="F58" s="2463" t="s">
        <v>77</v>
      </c>
      <c r="G58" s="129" t="s">
        <v>37</v>
      </c>
      <c r="H58" s="156">
        <f>I58+K58</f>
        <v>27.5</v>
      </c>
      <c r="I58" s="131">
        <v>27.5</v>
      </c>
      <c r="J58" s="157"/>
      <c r="K58" s="158"/>
      <c r="L58" s="159">
        <v>30</v>
      </c>
      <c r="M58" s="135">
        <v>30</v>
      </c>
      <c r="N58" s="2466" t="s">
        <v>123</v>
      </c>
      <c r="O58" s="147">
        <v>2</v>
      </c>
      <c r="P58" s="50" t="s">
        <v>58</v>
      </c>
      <c r="Q58" s="160">
        <v>2</v>
      </c>
      <c r="R58" s="67"/>
      <c r="S58" s="67"/>
      <c r="T58" s="79"/>
      <c r="U58" s="67"/>
      <c r="V58" s="67"/>
      <c r="W58" s="67"/>
    </row>
    <row r="59" spans="1:23">
      <c r="A59" s="2469"/>
      <c r="B59" s="2470"/>
      <c r="C59" s="2471"/>
      <c r="D59" s="2472"/>
      <c r="E59" s="2441"/>
      <c r="F59" s="2473"/>
      <c r="G59" s="136"/>
      <c r="H59" s="161"/>
      <c r="I59" s="138"/>
      <c r="J59" s="162"/>
      <c r="K59" s="163"/>
      <c r="L59" s="164"/>
      <c r="M59" s="141">
        <v>0</v>
      </c>
      <c r="N59" s="2474"/>
      <c r="O59" s="165"/>
      <c r="P59" s="165"/>
      <c r="Q59" s="166"/>
      <c r="R59" s="67"/>
      <c r="S59" s="67"/>
      <c r="T59" s="79"/>
      <c r="U59" s="67"/>
      <c r="V59" s="67"/>
      <c r="W59" s="67"/>
    </row>
    <row r="60" spans="1:23" ht="13.8" thickBot="1">
      <c r="A60" s="2456"/>
      <c r="B60" s="2458"/>
      <c r="C60" s="2460"/>
      <c r="D60" s="2462"/>
      <c r="E60" s="2419"/>
      <c r="F60" s="2419"/>
      <c r="G60" s="142" t="s">
        <v>12</v>
      </c>
      <c r="H60" s="167">
        <f t="shared" ref="H60:M60" si="6">H58</f>
        <v>27.5</v>
      </c>
      <c r="I60" s="167">
        <f t="shared" si="6"/>
        <v>27.5</v>
      </c>
      <c r="J60" s="167">
        <f t="shared" si="6"/>
        <v>0</v>
      </c>
      <c r="K60" s="167">
        <f t="shared" si="6"/>
        <v>0</v>
      </c>
      <c r="L60" s="167">
        <f t="shared" si="6"/>
        <v>30</v>
      </c>
      <c r="M60" s="167">
        <f t="shared" si="6"/>
        <v>30</v>
      </c>
      <c r="N60" s="2475"/>
      <c r="O60" s="149"/>
      <c r="P60" s="149"/>
      <c r="Q60" s="150"/>
      <c r="R60" s="67"/>
      <c r="S60" s="67"/>
      <c r="T60" s="79"/>
      <c r="U60" s="67"/>
      <c r="V60" s="67"/>
      <c r="W60" s="67"/>
    </row>
    <row r="61" spans="1:23" ht="13.8" thickBot="1">
      <c r="A61" s="45" t="s">
        <v>11</v>
      </c>
      <c r="B61" s="38" t="s">
        <v>35</v>
      </c>
      <c r="C61" s="2431" t="s">
        <v>14</v>
      </c>
      <c r="D61" s="2432"/>
      <c r="E61" s="2433"/>
      <c r="F61" s="2433"/>
      <c r="G61" s="2434"/>
      <c r="H61" s="46">
        <f t="shared" ref="H61:M61" si="7">H60</f>
        <v>27.5</v>
      </c>
      <c r="I61" s="46">
        <f t="shared" si="7"/>
        <v>27.5</v>
      </c>
      <c r="J61" s="46">
        <f t="shared" si="7"/>
        <v>0</v>
      </c>
      <c r="K61" s="46">
        <f t="shared" si="7"/>
        <v>0</v>
      </c>
      <c r="L61" s="46">
        <f t="shared" si="7"/>
        <v>30</v>
      </c>
      <c r="M61" s="46">
        <f t="shared" si="7"/>
        <v>30</v>
      </c>
      <c r="N61" s="40"/>
      <c r="O61" s="41"/>
      <c r="P61" s="41"/>
      <c r="Q61" s="42"/>
      <c r="R61" s="67"/>
      <c r="S61" s="67"/>
      <c r="T61" s="79"/>
      <c r="U61" s="67"/>
      <c r="V61" s="67"/>
      <c r="W61" s="67"/>
    </row>
    <row r="62" spans="1:23" ht="13.8" thickBot="1">
      <c r="A62" s="24" t="s">
        <v>11</v>
      </c>
      <c r="B62" s="25" t="s">
        <v>36</v>
      </c>
      <c r="C62" s="2451" t="s">
        <v>124</v>
      </c>
      <c r="D62" s="2452"/>
      <c r="E62" s="2453"/>
      <c r="F62" s="2453"/>
      <c r="G62" s="2452"/>
      <c r="H62" s="2452"/>
      <c r="I62" s="2452"/>
      <c r="J62" s="2452"/>
      <c r="K62" s="2452"/>
      <c r="L62" s="2452"/>
      <c r="M62" s="2452"/>
      <c r="N62" s="2452"/>
      <c r="O62" s="2453"/>
      <c r="P62" s="2453"/>
      <c r="Q62" s="2454"/>
      <c r="R62" s="67"/>
      <c r="S62" s="67"/>
      <c r="T62" s="79"/>
      <c r="U62" s="67"/>
      <c r="V62" s="67"/>
      <c r="W62" s="67"/>
    </row>
    <row r="63" spans="1:23">
      <c r="A63" s="2455" t="s">
        <v>11</v>
      </c>
      <c r="B63" s="2457" t="s">
        <v>36</v>
      </c>
      <c r="C63" s="2459" t="s">
        <v>11</v>
      </c>
      <c r="D63" s="2461" t="s">
        <v>125</v>
      </c>
      <c r="E63" s="2418" t="s">
        <v>41</v>
      </c>
      <c r="F63" s="2463" t="s">
        <v>77</v>
      </c>
      <c r="G63" s="129" t="s">
        <v>37</v>
      </c>
      <c r="H63" s="156">
        <f>I63+K63</f>
        <v>5.8</v>
      </c>
      <c r="I63" s="131">
        <v>5.8</v>
      </c>
      <c r="J63" s="157"/>
      <c r="K63" s="158"/>
      <c r="L63" s="159">
        <v>10</v>
      </c>
      <c r="M63" s="135">
        <v>10</v>
      </c>
      <c r="N63" s="2464"/>
      <c r="O63" s="168"/>
      <c r="P63" s="27"/>
      <c r="Q63" s="169"/>
      <c r="R63" s="67"/>
      <c r="S63" s="67"/>
      <c r="T63" s="67"/>
      <c r="U63" s="67"/>
      <c r="V63" s="67"/>
      <c r="W63" s="67"/>
    </row>
    <row r="64" spans="1:23" ht="31.2" customHeight="1" thickBot="1">
      <c r="A64" s="2456"/>
      <c r="B64" s="2458"/>
      <c r="C64" s="2460"/>
      <c r="D64" s="2462"/>
      <c r="E64" s="2419"/>
      <c r="F64" s="2419"/>
      <c r="G64" s="142" t="s">
        <v>12</v>
      </c>
      <c r="H64" s="167">
        <f>H63</f>
        <v>5.8</v>
      </c>
      <c r="I64" s="144">
        <f>SUM(I63:I63)</f>
        <v>5.8</v>
      </c>
      <c r="J64" s="170"/>
      <c r="K64" s="171">
        <f>SUM(K63:K63)</f>
        <v>0</v>
      </c>
      <c r="L64" s="172">
        <f>L63</f>
        <v>10</v>
      </c>
      <c r="M64" s="146">
        <f>M63</f>
        <v>10</v>
      </c>
      <c r="N64" s="2465"/>
      <c r="O64" s="173"/>
      <c r="P64" s="174"/>
      <c r="Q64" s="175"/>
      <c r="R64" s="67"/>
      <c r="S64" s="67"/>
      <c r="T64" s="79"/>
      <c r="U64" s="67"/>
      <c r="V64" s="67"/>
      <c r="W64" s="67"/>
    </row>
    <row r="65" spans="1:23" ht="13.8" thickBot="1">
      <c r="A65" s="45" t="s">
        <v>11</v>
      </c>
      <c r="B65" s="38" t="s">
        <v>36</v>
      </c>
      <c r="C65" s="2431" t="s">
        <v>14</v>
      </c>
      <c r="D65" s="2432"/>
      <c r="E65" s="2433"/>
      <c r="F65" s="2433"/>
      <c r="G65" s="2434"/>
      <c r="H65" s="46">
        <f>H64</f>
        <v>5.8</v>
      </c>
      <c r="I65" s="46">
        <f>I64</f>
        <v>5.8</v>
      </c>
      <c r="J65" s="46">
        <f>J64</f>
        <v>0</v>
      </c>
      <c r="K65" s="46">
        <f>K64</f>
        <v>0</v>
      </c>
      <c r="L65" s="46">
        <f>L64</f>
        <v>10</v>
      </c>
      <c r="M65" s="46">
        <f>M64</f>
        <v>10</v>
      </c>
      <c r="N65" s="40"/>
      <c r="O65" s="41"/>
      <c r="P65" s="41"/>
      <c r="Q65" s="42"/>
      <c r="R65" s="67"/>
      <c r="S65" s="67"/>
      <c r="T65" s="67"/>
      <c r="U65" s="67"/>
      <c r="V65" s="67"/>
      <c r="W65" s="67"/>
    </row>
    <row r="66" spans="1:23" ht="13.8" thickBot="1">
      <c r="A66" s="45" t="s">
        <v>11</v>
      </c>
      <c r="B66" s="2435" t="s">
        <v>65</v>
      </c>
      <c r="C66" s="2435"/>
      <c r="D66" s="2435"/>
      <c r="E66" s="2435"/>
      <c r="F66" s="2435"/>
      <c r="G66" s="2436"/>
      <c r="H66" s="53">
        <f t="shared" ref="H66:M66" si="8">H65+H61+H56+H25</f>
        <v>5176.0000000000009</v>
      </c>
      <c r="I66" s="53">
        <f t="shared" si="8"/>
        <v>5158.7</v>
      </c>
      <c r="J66" s="53">
        <f t="shared" si="8"/>
        <v>3370.7</v>
      </c>
      <c r="K66" s="53">
        <f t="shared" si="8"/>
        <v>17.3</v>
      </c>
      <c r="L66" s="53">
        <f t="shared" si="8"/>
        <v>5534</v>
      </c>
      <c r="M66" s="53">
        <f t="shared" si="8"/>
        <v>5732</v>
      </c>
      <c r="N66" s="54"/>
      <c r="O66" s="176"/>
      <c r="P66" s="176"/>
      <c r="Q66" s="177"/>
      <c r="R66" s="67"/>
      <c r="S66" s="67"/>
      <c r="T66" s="67"/>
      <c r="U66" s="67"/>
      <c r="V66" s="67"/>
      <c r="W66" s="67"/>
    </row>
    <row r="67" spans="1:23" ht="13.8" thickBot="1">
      <c r="A67" s="23" t="s">
        <v>13</v>
      </c>
      <c r="B67" s="2424" t="s">
        <v>126</v>
      </c>
      <c r="C67" s="2425"/>
      <c r="D67" s="2425"/>
      <c r="E67" s="2425"/>
      <c r="F67" s="2425"/>
      <c r="G67" s="2425"/>
      <c r="H67" s="2425"/>
      <c r="I67" s="2425"/>
      <c r="J67" s="2425"/>
      <c r="K67" s="2425"/>
      <c r="L67" s="2425"/>
      <c r="M67" s="2425"/>
      <c r="N67" s="2425"/>
      <c r="O67" s="2425"/>
      <c r="P67" s="2425"/>
      <c r="Q67" s="2426"/>
      <c r="R67" s="67"/>
      <c r="S67" s="67"/>
      <c r="T67" s="67"/>
      <c r="U67" s="67"/>
      <c r="V67" s="67"/>
      <c r="W67" s="67"/>
    </row>
    <row r="68" spans="1:23" ht="13.8" thickBot="1">
      <c r="A68" s="24" t="s">
        <v>13</v>
      </c>
      <c r="B68" s="25" t="s">
        <v>11</v>
      </c>
      <c r="C68" s="2427" t="s">
        <v>127</v>
      </c>
      <c r="D68" s="2427"/>
      <c r="E68" s="2427"/>
      <c r="F68" s="2427"/>
      <c r="G68" s="2427"/>
      <c r="H68" s="2427"/>
      <c r="I68" s="2427"/>
      <c r="J68" s="2427"/>
      <c r="K68" s="2427"/>
      <c r="L68" s="2427"/>
      <c r="M68" s="2427"/>
      <c r="N68" s="2427"/>
      <c r="O68" s="2427"/>
      <c r="P68" s="2427"/>
      <c r="Q68" s="2428"/>
      <c r="R68" s="67"/>
      <c r="S68" s="67"/>
      <c r="T68" s="67"/>
      <c r="U68" s="67"/>
      <c r="V68" s="67"/>
      <c r="W68" s="67"/>
    </row>
    <row r="69" spans="1:23">
      <c r="A69" s="60" t="s">
        <v>13</v>
      </c>
      <c r="B69" s="87" t="s">
        <v>11</v>
      </c>
      <c r="C69" s="2414" t="s">
        <v>11</v>
      </c>
      <c r="D69" s="2416" t="s">
        <v>128</v>
      </c>
      <c r="E69" s="2418" t="s">
        <v>41</v>
      </c>
      <c r="F69" s="2420" t="s">
        <v>129</v>
      </c>
      <c r="G69" s="2444" t="s">
        <v>37</v>
      </c>
      <c r="H69" s="178">
        <v>0</v>
      </c>
      <c r="I69" s="131"/>
      <c r="J69" s="131"/>
      <c r="K69" s="133"/>
      <c r="L69" s="135">
        <v>0</v>
      </c>
      <c r="M69" s="135">
        <v>0</v>
      </c>
      <c r="N69" s="2447" t="s">
        <v>130</v>
      </c>
      <c r="O69" s="179"/>
      <c r="P69" s="180"/>
      <c r="Q69" s="43"/>
      <c r="R69" s="67"/>
      <c r="S69" s="67"/>
      <c r="T69" s="79"/>
      <c r="U69" s="67"/>
      <c r="V69" s="67"/>
      <c r="W69" s="67"/>
    </row>
    <row r="70" spans="1:23" ht="13.8" thickBot="1">
      <c r="A70" s="61"/>
      <c r="B70" s="64"/>
      <c r="C70" s="2437"/>
      <c r="D70" s="2439"/>
      <c r="E70" s="2440"/>
      <c r="F70" s="2442"/>
      <c r="G70" s="2445"/>
      <c r="H70" s="181"/>
      <c r="I70" s="182"/>
      <c r="J70" s="182"/>
      <c r="K70" s="183"/>
      <c r="L70" s="184"/>
      <c r="M70" s="184"/>
      <c r="N70" s="2448"/>
      <c r="O70" s="185"/>
      <c r="P70" s="186"/>
      <c r="Q70" s="44"/>
      <c r="R70" s="67"/>
      <c r="S70" s="67"/>
      <c r="T70" s="79"/>
      <c r="U70" s="67"/>
      <c r="V70" s="67"/>
      <c r="W70" s="67"/>
    </row>
    <row r="71" spans="1:23" ht="13.8" thickBot="1">
      <c r="A71" s="61"/>
      <c r="B71" s="64"/>
      <c r="C71" s="2438"/>
      <c r="D71" s="2439"/>
      <c r="E71" s="2441"/>
      <c r="F71" s="2443"/>
      <c r="G71" s="2446"/>
      <c r="H71" s="187"/>
      <c r="I71" s="188"/>
      <c r="J71" s="188"/>
      <c r="K71" s="189"/>
      <c r="L71" s="190"/>
      <c r="M71" s="191"/>
      <c r="N71" s="2449" t="s">
        <v>148</v>
      </c>
      <c r="O71" s="192" t="s">
        <v>42</v>
      </c>
      <c r="P71" s="192" t="s">
        <v>42</v>
      </c>
      <c r="Q71" s="193" t="s">
        <v>42</v>
      </c>
      <c r="R71" s="67"/>
      <c r="S71" s="67"/>
      <c r="T71" s="79"/>
      <c r="U71" s="67"/>
      <c r="V71" s="67"/>
      <c r="W71" s="67"/>
    </row>
    <row r="72" spans="1:23" ht="13.8" thickBot="1">
      <c r="A72" s="194"/>
      <c r="B72" s="112"/>
      <c r="C72" s="2415"/>
      <c r="D72" s="2417"/>
      <c r="E72" s="2419"/>
      <c r="F72" s="2421"/>
      <c r="G72" s="195" t="s">
        <v>12</v>
      </c>
      <c r="H72" s="196">
        <f>H69</f>
        <v>0</v>
      </c>
      <c r="I72" s="197">
        <f>I69</f>
        <v>0</v>
      </c>
      <c r="J72" s="197"/>
      <c r="K72" s="198">
        <f>K69</f>
        <v>0</v>
      </c>
      <c r="L72" s="199">
        <f>L71+L69</f>
        <v>0</v>
      </c>
      <c r="M72" s="200">
        <f>M71+M69</f>
        <v>0</v>
      </c>
      <c r="N72" s="2450"/>
      <c r="O72" s="201"/>
      <c r="P72" s="201"/>
      <c r="Q72" s="202"/>
      <c r="R72" s="67"/>
      <c r="S72" s="67"/>
      <c r="T72" s="79"/>
      <c r="U72" s="67"/>
      <c r="V72" s="67"/>
      <c r="W72" s="67"/>
    </row>
    <row r="73" spans="1:23" ht="13.8" thickBot="1">
      <c r="A73" s="62" t="s">
        <v>13</v>
      </c>
      <c r="B73" s="63" t="s">
        <v>11</v>
      </c>
      <c r="C73" s="2402" t="s">
        <v>14</v>
      </c>
      <c r="D73" s="2403"/>
      <c r="E73" s="2403"/>
      <c r="F73" s="2403"/>
      <c r="G73" s="2403"/>
      <c r="H73" s="203">
        <f t="shared" ref="H73:M74" si="9">H72</f>
        <v>0</v>
      </c>
      <c r="I73" s="203">
        <f t="shared" si="9"/>
        <v>0</v>
      </c>
      <c r="J73" s="203">
        <f t="shared" si="9"/>
        <v>0</v>
      </c>
      <c r="K73" s="203">
        <f t="shared" si="9"/>
        <v>0</v>
      </c>
      <c r="L73" s="203">
        <f t="shared" si="9"/>
        <v>0</v>
      </c>
      <c r="M73" s="203">
        <f t="shared" si="9"/>
        <v>0</v>
      </c>
      <c r="N73" s="204"/>
      <c r="O73" s="127"/>
      <c r="P73" s="127"/>
      <c r="Q73" s="128"/>
      <c r="R73" s="67"/>
      <c r="S73" s="67"/>
      <c r="T73" s="67"/>
      <c r="U73" s="67"/>
      <c r="V73" s="67"/>
      <c r="W73" s="67"/>
    </row>
    <row r="74" spans="1:23" ht="13.8" thickBot="1">
      <c r="A74" s="24" t="s">
        <v>13</v>
      </c>
      <c r="B74" s="2404" t="s">
        <v>65</v>
      </c>
      <c r="C74" s="2405"/>
      <c r="D74" s="2405"/>
      <c r="E74" s="2405"/>
      <c r="F74" s="2405"/>
      <c r="G74" s="2405"/>
      <c r="H74" s="205">
        <f t="shared" si="9"/>
        <v>0</v>
      </c>
      <c r="I74" s="205">
        <f t="shared" si="9"/>
        <v>0</v>
      </c>
      <c r="J74" s="205">
        <f t="shared" si="9"/>
        <v>0</v>
      </c>
      <c r="K74" s="205">
        <f t="shared" si="9"/>
        <v>0</v>
      </c>
      <c r="L74" s="205">
        <f t="shared" si="9"/>
        <v>0</v>
      </c>
      <c r="M74" s="205">
        <f t="shared" si="9"/>
        <v>0</v>
      </c>
      <c r="N74" s="206"/>
      <c r="O74" s="54"/>
      <c r="P74" s="54"/>
      <c r="Q74" s="55"/>
      <c r="R74" s="67"/>
      <c r="S74" s="67"/>
      <c r="T74" s="67"/>
      <c r="U74" s="67"/>
      <c r="V74" s="67"/>
      <c r="W74" s="67"/>
    </row>
    <row r="75" spans="1:23" ht="13.8" thickBot="1">
      <c r="A75" s="23" t="s">
        <v>35</v>
      </c>
      <c r="B75" s="2424" t="s">
        <v>131</v>
      </c>
      <c r="C75" s="2425"/>
      <c r="D75" s="2425"/>
      <c r="E75" s="2425"/>
      <c r="F75" s="2425"/>
      <c r="G75" s="2425"/>
      <c r="H75" s="2425"/>
      <c r="I75" s="2425"/>
      <c r="J75" s="2425"/>
      <c r="K75" s="2425"/>
      <c r="L75" s="2425"/>
      <c r="M75" s="2425"/>
      <c r="N75" s="2425"/>
      <c r="O75" s="2425"/>
      <c r="P75" s="2425"/>
      <c r="Q75" s="2426"/>
      <c r="R75" s="67"/>
      <c r="S75" s="67"/>
      <c r="T75" s="67"/>
      <c r="U75" s="67"/>
      <c r="V75" s="67"/>
      <c r="W75" s="67"/>
    </row>
    <row r="76" spans="1:23" ht="13.8" thickBot="1">
      <c r="A76" s="24" t="s">
        <v>35</v>
      </c>
      <c r="B76" s="25" t="s">
        <v>11</v>
      </c>
      <c r="C76" s="2427" t="s">
        <v>132</v>
      </c>
      <c r="D76" s="2427"/>
      <c r="E76" s="2427"/>
      <c r="F76" s="2427"/>
      <c r="G76" s="2427"/>
      <c r="H76" s="2427"/>
      <c r="I76" s="2427"/>
      <c r="J76" s="2427"/>
      <c r="K76" s="2427"/>
      <c r="L76" s="2427"/>
      <c r="M76" s="2427"/>
      <c r="N76" s="2427"/>
      <c r="O76" s="2427"/>
      <c r="P76" s="2427"/>
      <c r="Q76" s="2428"/>
      <c r="R76" s="67"/>
      <c r="S76" s="67"/>
      <c r="T76" s="67"/>
      <c r="U76" s="67"/>
      <c r="V76" s="67"/>
      <c r="W76" s="67"/>
    </row>
    <row r="77" spans="1:23" ht="13.8" thickBot="1">
      <c r="A77" s="60" t="s">
        <v>35</v>
      </c>
      <c r="B77" s="87" t="s">
        <v>11</v>
      </c>
      <c r="C77" s="2414" t="s">
        <v>11</v>
      </c>
      <c r="D77" s="2416" t="s">
        <v>133</v>
      </c>
      <c r="E77" s="2418" t="s">
        <v>41</v>
      </c>
      <c r="F77" s="2420" t="s">
        <v>55</v>
      </c>
      <c r="G77" s="207" t="s">
        <v>37</v>
      </c>
      <c r="H77" s="178">
        <f>I77+K77</f>
        <v>2347.4</v>
      </c>
      <c r="I77" s="131">
        <v>0</v>
      </c>
      <c r="J77" s="131"/>
      <c r="K77" s="133">
        <v>2347.4</v>
      </c>
      <c r="L77" s="135">
        <v>1600.3</v>
      </c>
      <c r="M77" s="208">
        <v>1961.2</v>
      </c>
      <c r="N77" s="2429" t="s">
        <v>134</v>
      </c>
      <c r="O77" s="209">
        <v>100</v>
      </c>
      <c r="P77" s="209">
        <v>100</v>
      </c>
      <c r="Q77" s="210">
        <v>100</v>
      </c>
      <c r="R77" s="67"/>
      <c r="S77" s="67"/>
      <c r="T77" s="67"/>
      <c r="U77" s="67"/>
      <c r="V77" s="67"/>
      <c r="W77" s="67"/>
    </row>
    <row r="78" spans="1:23" ht="30" customHeight="1" thickBot="1">
      <c r="A78" s="194"/>
      <c r="B78" s="112"/>
      <c r="C78" s="2415"/>
      <c r="D78" s="2417"/>
      <c r="E78" s="2419"/>
      <c r="F78" s="2421"/>
      <c r="G78" s="195" t="s">
        <v>12</v>
      </c>
      <c r="H78" s="196">
        <f>H77</f>
        <v>2347.4</v>
      </c>
      <c r="I78" s="197">
        <f>I77</f>
        <v>0</v>
      </c>
      <c r="J78" s="197"/>
      <c r="K78" s="198">
        <f>K77</f>
        <v>2347.4</v>
      </c>
      <c r="L78" s="199">
        <f>L77</f>
        <v>1600.3</v>
      </c>
      <c r="M78" s="220">
        <f>M77</f>
        <v>1961.2</v>
      </c>
      <c r="N78" s="2430"/>
      <c r="O78" s="209"/>
      <c r="P78" s="209"/>
      <c r="Q78" s="210"/>
      <c r="R78" s="67"/>
      <c r="S78" s="67"/>
      <c r="T78" s="67"/>
      <c r="U78" s="67"/>
      <c r="V78" s="67"/>
      <c r="W78" s="67"/>
    </row>
    <row r="79" spans="1:23">
      <c r="A79" s="60" t="s">
        <v>35</v>
      </c>
      <c r="B79" s="87" t="s">
        <v>11</v>
      </c>
      <c r="C79" s="2414" t="s">
        <v>13</v>
      </c>
      <c r="D79" s="2416" t="s">
        <v>135</v>
      </c>
      <c r="E79" s="2418" t="s">
        <v>41</v>
      </c>
      <c r="F79" s="2420" t="s">
        <v>55</v>
      </c>
      <c r="G79" s="207" t="s">
        <v>37</v>
      </c>
      <c r="H79" s="178">
        <f>I79+K79</f>
        <v>100</v>
      </c>
      <c r="I79" s="131">
        <v>100</v>
      </c>
      <c r="J79" s="131"/>
      <c r="K79" s="133"/>
      <c r="L79" s="135">
        <v>200</v>
      </c>
      <c r="M79" s="208">
        <v>300</v>
      </c>
      <c r="N79" s="2422"/>
      <c r="O79" s="209"/>
      <c r="P79" s="209"/>
      <c r="Q79" s="210"/>
      <c r="R79" s="67"/>
      <c r="S79" s="67"/>
      <c r="T79" s="67"/>
      <c r="U79" s="67"/>
      <c r="V79" s="67"/>
      <c r="W79" s="67"/>
    </row>
    <row r="80" spans="1:23" ht="52.8" customHeight="1" thickBot="1">
      <c r="A80" s="194"/>
      <c r="B80" s="112"/>
      <c r="C80" s="2415"/>
      <c r="D80" s="2417"/>
      <c r="E80" s="2419"/>
      <c r="F80" s="2421"/>
      <c r="G80" s="195" t="s">
        <v>12</v>
      </c>
      <c r="H80" s="196">
        <f t="shared" ref="H80:M80" si="10">H79</f>
        <v>100</v>
      </c>
      <c r="I80" s="196">
        <f t="shared" si="10"/>
        <v>100</v>
      </c>
      <c r="J80" s="196">
        <f t="shared" si="10"/>
        <v>0</v>
      </c>
      <c r="K80" s="200">
        <f t="shared" si="10"/>
        <v>0</v>
      </c>
      <c r="L80" s="199">
        <f t="shared" si="10"/>
        <v>200</v>
      </c>
      <c r="M80" s="196">
        <f t="shared" si="10"/>
        <v>300</v>
      </c>
      <c r="N80" s="2423"/>
      <c r="O80" s="211"/>
      <c r="P80" s="212"/>
      <c r="Q80" s="213"/>
      <c r="R80" s="67"/>
      <c r="S80" s="67"/>
      <c r="T80" s="67"/>
      <c r="U80" s="67"/>
      <c r="V80" s="67"/>
      <c r="W80" s="67"/>
    </row>
    <row r="81" spans="1:23">
      <c r="A81" s="60" t="s">
        <v>35</v>
      </c>
      <c r="B81" s="87" t="s">
        <v>11</v>
      </c>
      <c r="C81" s="2414" t="s">
        <v>35</v>
      </c>
      <c r="D81" s="2416" t="s">
        <v>136</v>
      </c>
      <c r="E81" s="2418" t="s">
        <v>41</v>
      </c>
      <c r="F81" s="2420" t="s">
        <v>55</v>
      </c>
      <c r="G81" s="207" t="s">
        <v>37</v>
      </c>
      <c r="H81" s="178">
        <f>I81+K81</f>
        <v>0</v>
      </c>
      <c r="I81" s="131"/>
      <c r="J81" s="131"/>
      <c r="K81" s="133"/>
      <c r="L81" s="135"/>
      <c r="M81" s="208"/>
      <c r="N81" s="2422"/>
      <c r="O81" s="209"/>
      <c r="P81" s="209"/>
      <c r="Q81" s="210"/>
      <c r="R81" s="67"/>
      <c r="S81" s="67"/>
      <c r="T81" s="67"/>
      <c r="U81" s="67"/>
      <c r="V81" s="67"/>
      <c r="W81" s="67"/>
    </row>
    <row r="82" spans="1:23" ht="13.8" thickBot="1">
      <c r="A82" s="194"/>
      <c r="B82" s="112"/>
      <c r="C82" s="2415"/>
      <c r="D82" s="2417"/>
      <c r="E82" s="2419"/>
      <c r="F82" s="2421"/>
      <c r="G82" s="195" t="s">
        <v>12</v>
      </c>
      <c r="H82" s="196">
        <f t="shared" ref="H82:M82" si="11">H81</f>
        <v>0</v>
      </c>
      <c r="I82" s="196">
        <f t="shared" si="11"/>
        <v>0</v>
      </c>
      <c r="J82" s="196">
        <f t="shared" si="11"/>
        <v>0</v>
      </c>
      <c r="K82" s="196">
        <f t="shared" si="11"/>
        <v>0</v>
      </c>
      <c r="L82" s="196">
        <f t="shared" si="11"/>
        <v>0</v>
      </c>
      <c r="M82" s="196">
        <f t="shared" si="11"/>
        <v>0</v>
      </c>
      <c r="N82" s="2423"/>
      <c r="O82" s="211"/>
      <c r="P82" s="212"/>
      <c r="Q82" s="213"/>
      <c r="R82" s="67"/>
      <c r="S82" s="67"/>
      <c r="T82" s="67"/>
      <c r="U82" s="67"/>
      <c r="V82" s="67"/>
      <c r="W82" s="67"/>
    </row>
    <row r="83" spans="1:23" ht="13.8" thickBot="1">
      <c r="A83" s="62" t="s">
        <v>35</v>
      </c>
      <c r="B83" s="63" t="s">
        <v>11</v>
      </c>
      <c r="C83" s="2402" t="s">
        <v>14</v>
      </c>
      <c r="D83" s="2403"/>
      <c r="E83" s="2403"/>
      <c r="F83" s="2403"/>
      <c r="G83" s="2403"/>
      <c r="H83" s="203">
        <f t="shared" ref="H83:M83" si="12">H82+H78+H80</f>
        <v>2447.4</v>
      </c>
      <c r="I83" s="203">
        <f t="shared" si="12"/>
        <v>100</v>
      </c>
      <c r="J83" s="203">
        <f t="shared" si="12"/>
        <v>0</v>
      </c>
      <c r="K83" s="203">
        <f t="shared" si="12"/>
        <v>2347.4</v>
      </c>
      <c r="L83" s="203">
        <f t="shared" si="12"/>
        <v>1800.3</v>
      </c>
      <c r="M83" s="203">
        <f t="shared" si="12"/>
        <v>2261.1999999999998</v>
      </c>
      <c r="N83" s="204"/>
      <c r="O83" s="127"/>
      <c r="P83" s="127"/>
      <c r="Q83" s="128"/>
      <c r="R83" s="67"/>
      <c r="S83" s="67"/>
      <c r="T83" s="67"/>
      <c r="U83" s="67"/>
      <c r="V83" s="67"/>
      <c r="W83" s="67"/>
    </row>
    <row r="84" spans="1:23" ht="13.8" thickBot="1">
      <c r="A84" s="24" t="s">
        <v>35</v>
      </c>
      <c r="B84" s="2404" t="s">
        <v>65</v>
      </c>
      <c r="C84" s="2405"/>
      <c r="D84" s="2405"/>
      <c r="E84" s="2405"/>
      <c r="F84" s="2405"/>
      <c r="G84" s="2405"/>
      <c r="H84" s="205">
        <f t="shared" ref="H84:M84" si="13">H83</f>
        <v>2447.4</v>
      </c>
      <c r="I84" s="205">
        <f t="shared" si="13"/>
        <v>100</v>
      </c>
      <c r="J84" s="205">
        <f t="shared" si="13"/>
        <v>0</v>
      </c>
      <c r="K84" s="205">
        <f t="shared" si="13"/>
        <v>2347.4</v>
      </c>
      <c r="L84" s="205">
        <f t="shared" si="13"/>
        <v>1800.3</v>
      </c>
      <c r="M84" s="205">
        <f t="shared" si="13"/>
        <v>2261.1999999999998</v>
      </c>
      <c r="N84" s="206"/>
      <c r="O84" s="54"/>
      <c r="P84" s="54"/>
      <c r="Q84" s="55"/>
      <c r="R84" s="67"/>
      <c r="S84" s="67"/>
      <c r="T84" s="67"/>
      <c r="U84" s="67"/>
      <c r="V84" s="67"/>
      <c r="W84" s="67"/>
    </row>
    <row r="85" spans="1:23" ht="13.8" thickBot="1">
      <c r="A85" s="56" t="s">
        <v>11</v>
      </c>
      <c r="B85" s="2406" t="s">
        <v>15</v>
      </c>
      <c r="C85" s="2406"/>
      <c r="D85" s="2406"/>
      <c r="E85" s="2406"/>
      <c r="F85" s="2406"/>
      <c r="G85" s="2406"/>
      <c r="H85" s="57">
        <f t="shared" ref="H85:M85" si="14">H84+H74+H66</f>
        <v>7623.4000000000015</v>
      </c>
      <c r="I85" s="57">
        <f t="shared" si="14"/>
        <v>5258.7</v>
      </c>
      <c r="J85" s="57">
        <f t="shared" si="14"/>
        <v>3370.7</v>
      </c>
      <c r="K85" s="57">
        <f t="shared" si="14"/>
        <v>2364.7000000000003</v>
      </c>
      <c r="L85" s="57">
        <f t="shared" si="14"/>
        <v>7334.3</v>
      </c>
      <c r="M85" s="57">
        <f t="shared" si="14"/>
        <v>7993.2</v>
      </c>
      <c r="N85" s="2407"/>
      <c r="O85" s="2408"/>
      <c r="P85" s="2408"/>
      <c r="Q85" s="2409"/>
      <c r="R85" s="67"/>
      <c r="S85" s="67"/>
      <c r="T85" s="67"/>
      <c r="U85" s="67"/>
      <c r="V85" s="67"/>
      <c r="W85" s="67"/>
    </row>
    <row r="86" spans="1:23">
      <c r="A86" s="2410"/>
      <c r="B86" s="2411"/>
      <c r="C86" s="2411"/>
      <c r="D86" s="2411"/>
      <c r="E86" s="2411"/>
      <c r="F86" s="2411"/>
      <c r="G86" s="2411"/>
      <c r="H86" s="2411"/>
      <c r="I86" s="2411"/>
      <c r="J86" s="2411"/>
      <c r="K86" s="2411"/>
      <c r="L86" s="2411"/>
      <c r="M86" s="2411"/>
      <c r="N86" s="2411"/>
      <c r="O86" s="12"/>
      <c r="P86" s="12"/>
      <c r="Q86" s="12"/>
      <c r="R86" s="214"/>
      <c r="S86" s="214"/>
      <c r="T86" s="214"/>
      <c r="U86" s="214"/>
      <c r="V86" s="214"/>
      <c r="W86" s="214"/>
    </row>
    <row r="87" spans="1:23">
      <c r="A87" s="215"/>
      <c r="B87" s="216"/>
      <c r="C87" s="216"/>
      <c r="D87" s="216"/>
      <c r="E87" s="216"/>
      <c r="F87" s="216"/>
      <c r="G87" s="216"/>
      <c r="H87" s="216"/>
      <c r="I87" s="216"/>
      <c r="J87" s="216"/>
      <c r="K87" s="216"/>
      <c r="L87" s="216"/>
      <c r="M87" s="216"/>
      <c r="N87" s="216"/>
      <c r="O87" s="12"/>
      <c r="P87" s="12"/>
      <c r="Q87" s="12"/>
      <c r="R87" s="214"/>
      <c r="S87" s="214"/>
      <c r="T87" s="214"/>
      <c r="U87" s="214"/>
      <c r="V87" s="214"/>
      <c r="W87" s="214"/>
    </row>
    <row r="88" spans="1:23">
      <c r="A88" s="215"/>
      <c r="B88" s="216"/>
      <c r="C88" s="216"/>
      <c r="D88" s="216"/>
      <c r="E88" s="216"/>
      <c r="F88" s="216"/>
      <c r="G88" s="216"/>
      <c r="H88" s="216"/>
      <c r="I88" s="216"/>
      <c r="J88" s="216"/>
      <c r="K88" s="216"/>
      <c r="L88" s="216"/>
      <c r="M88" s="216"/>
      <c r="N88" s="216"/>
      <c r="O88" s="12"/>
      <c r="P88" s="12"/>
      <c r="Q88" s="12"/>
      <c r="R88" s="214"/>
      <c r="S88" s="214"/>
      <c r="T88" s="214"/>
      <c r="U88" s="214"/>
      <c r="V88" s="214"/>
      <c r="W88" s="214"/>
    </row>
    <row r="89" spans="1:23">
      <c r="A89" s="215"/>
      <c r="B89" s="216"/>
      <c r="C89" s="216"/>
      <c r="D89" s="216"/>
      <c r="E89" s="216"/>
      <c r="F89" s="216"/>
      <c r="G89" s="216"/>
      <c r="H89" s="216"/>
      <c r="I89" s="216"/>
      <c r="J89" s="216"/>
      <c r="K89" s="216"/>
      <c r="L89" s="216"/>
      <c r="M89" s="216"/>
      <c r="N89" s="216"/>
      <c r="O89" s="12"/>
      <c r="P89" s="12"/>
      <c r="Q89" s="12"/>
      <c r="R89" s="214"/>
      <c r="S89" s="214"/>
      <c r="T89" s="214"/>
      <c r="U89" s="214"/>
      <c r="V89" s="214"/>
      <c r="W89" s="214"/>
    </row>
    <row r="90" spans="1:23">
      <c r="A90" s="8"/>
      <c r="B90" s="9"/>
      <c r="C90" s="9"/>
      <c r="D90" s="9"/>
      <c r="E90" s="9"/>
      <c r="F90" s="58"/>
      <c r="G90" s="58"/>
      <c r="H90" s="58"/>
      <c r="I90" s="58"/>
      <c r="J90" s="58"/>
      <c r="K90" s="58"/>
      <c r="L90" s="58"/>
      <c r="M90" s="58"/>
      <c r="N90" s="12"/>
      <c r="O90" s="12"/>
      <c r="P90" s="12"/>
      <c r="Q90" s="12"/>
      <c r="R90" s="214"/>
      <c r="S90" s="214"/>
      <c r="T90" s="214"/>
      <c r="U90" s="214"/>
      <c r="V90" s="214"/>
      <c r="W90" s="214"/>
    </row>
    <row r="91" spans="1:23" ht="13.8" thickBot="1">
      <c r="A91" s="8"/>
      <c r="B91" s="9"/>
      <c r="C91" s="9"/>
      <c r="D91" s="9"/>
      <c r="E91" s="9"/>
      <c r="F91" s="2412" t="s">
        <v>16</v>
      </c>
      <c r="G91" s="2413"/>
      <c r="H91" s="2413"/>
      <c r="I91" s="2413"/>
      <c r="J91" s="2413"/>
      <c r="K91" s="2413"/>
      <c r="L91" s="2413"/>
      <c r="M91" s="2413"/>
      <c r="N91" s="12"/>
      <c r="O91" s="12"/>
      <c r="P91" s="12"/>
      <c r="Q91" s="12"/>
      <c r="R91" s="214"/>
      <c r="S91" s="214"/>
      <c r="T91" s="214"/>
      <c r="U91" s="214"/>
      <c r="V91" s="214"/>
      <c r="W91" s="214"/>
    </row>
    <row r="92" spans="1:23" ht="33" customHeight="1" thickBot="1">
      <c r="A92" s="1"/>
      <c r="B92" s="1"/>
      <c r="C92" s="2392" t="s">
        <v>17</v>
      </c>
      <c r="D92" s="2393"/>
      <c r="E92" s="2393"/>
      <c r="F92" s="2393"/>
      <c r="G92" s="2394"/>
      <c r="H92" s="2395" t="s">
        <v>139</v>
      </c>
      <c r="I92" s="2396"/>
      <c r="J92" s="2396"/>
      <c r="K92" s="2397"/>
      <c r="L92" s="59"/>
      <c r="M92" s="59"/>
      <c r="N92" s="1"/>
      <c r="O92" s="217"/>
      <c r="P92" s="1"/>
      <c r="Q92" s="1"/>
      <c r="R92" s="67"/>
      <c r="S92" s="67"/>
      <c r="T92" s="67"/>
      <c r="U92" s="67"/>
      <c r="V92" s="67"/>
      <c r="W92" s="67"/>
    </row>
    <row r="93" spans="1:23" ht="13.8" thickBot="1">
      <c r="A93" s="1"/>
      <c r="B93" s="1"/>
      <c r="C93" s="2382" t="s">
        <v>18</v>
      </c>
      <c r="D93" s="2383"/>
      <c r="E93" s="2383"/>
      <c r="F93" s="2383"/>
      <c r="G93" s="2384"/>
      <c r="H93" s="2385">
        <f>H94+H95+H96+H97+H98+H99</f>
        <v>7623.4000000000005</v>
      </c>
      <c r="I93" s="2386"/>
      <c r="J93" s="2386"/>
      <c r="K93" s="2387"/>
      <c r="L93" s="59"/>
      <c r="M93" s="59"/>
      <c r="N93" s="1"/>
      <c r="O93" s="217"/>
      <c r="P93" s="1"/>
      <c r="Q93" s="1"/>
      <c r="R93" s="67"/>
      <c r="S93" s="67"/>
      <c r="T93" s="67"/>
      <c r="U93" s="67"/>
      <c r="V93" s="67"/>
      <c r="W93" s="67"/>
    </row>
    <row r="94" spans="1:23">
      <c r="A94" s="1"/>
      <c r="B94" s="1"/>
      <c r="C94" s="2370" t="s">
        <v>66</v>
      </c>
      <c r="D94" s="2371"/>
      <c r="E94" s="2371"/>
      <c r="F94" s="2371"/>
      <c r="G94" s="2398"/>
      <c r="H94" s="2399">
        <v>7212.3</v>
      </c>
      <c r="I94" s="2400"/>
      <c r="J94" s="2400"/>
      <c r="K94" s="2401"/>
      <c r="L94" s="59"/>
      <c r="M94" s="59"/>
      <c r="N94" s="1"/>
      <c r="O94" s="217"/>
      <c r="P94" s="1"/>
      <c r="Q94" s="1"/>
      <c r="R94" s="67"/>
      <c r="S94" s="67"/>
      <c r="T94" s="67"/>
      <c r="U94" s="67"/>
      <c r="V94" s="67"/>
      <c r="W94" s="67"/>
    </row>
    <row r="95" spans="1:23" ht="22.8" customHeight="1">
      <c r="A95" s="1"/>
      <c r="B95" s="1"/>
      <c r="C95" s="2388" t="s">
        <v>67</v>
      </c>
      <c r="D95" s="2389"/>
      <c r="E95" s="2389"/>
      <c r="F95" s="2389"/>
      <c r="G95" s="2390"/>
      <c r="H95" s="2373"/>
      <c r="I95" s="2363"/>
      <c r="J95" s="2363"/>
      <c r="K95" s="2364"/>
      <c r="L95" s="59"/>
      <c r="M95" s="59"/>
      <c r="N95" s="1"/>
      <c r="O95" s="217"/>
      <c r="P95" s="1"/>
      <c r="Q95" s="1"/>
      <c r="R95" s="67"/>
      <c r="S95" s="67"/>
      <c r="T95" s="67"/>
      <c r="U95" s="67"/>
      <c r="V95" s="67"/>
      <c r="W95" s="67"/>
    </row>
    <row r="96" spans="1:23" ht="14.4" customHeight="1">
      <c r="A96" s="1"/>
      <c r="B96" s="1"/>
      <c r="C96" s="2360" t="s">
        <v>137</v>
      </c>
      <c r="D96" s="2361"/>
      <c r="E96" s="2361"/>
      <c r="F96" s="2361"/>
      <c r="G96" s="2391"/>
      <c r="H96" s="2373">
        <v>400</v>
      </c>
      <c r="I96" s="2363"/>
      <c r="J96" s="2363"/>
      <c r="K96" s="2364"/>
      <c r="L96" s="59"/>
      <c r="M96" s="59"/>
      <c r="N96" s="1"/>
      <c r="O96" s="217"/>
      <c r="P96" s="1"/>
      <c r="Q96" s="1"/>
      <c r="R96" s="67"/>
      <c r="S96" s="67"/>
      <c r="T96" s="67"/>
      <c r="U96" s="67"/>
      <c r="V96" s="67"/>
      <c r="W96" s="67"/>
    </row>
    <row r="97" spans="1:23">
      <c r="A97" s="1"/>
      <c r="B97" s="1"/>
      <c r="C97" s="2388" t="s">
        <v>138</v>
      </c>
      <c r="D97" s="2389"/>
      <c r="E97" s="2389"/>
      <c r="F97" s="2389"/>
      <c r="G97" s="2390"/>
      <c r="H97" s="2373">
        <v>0</v>
      </c>
      <c r="I97" s="2363"/>
      <c r="J97" s="2363"/>
      <c r="K97" s="2364"/>
      <c r="L97" s="59"/>
      <c r="M97" s="59"/>
      <c r="N97" s="218"/>
      <c r="O97" s="219"/>
      <c r="P97" s="218"/>
      <c r="Q97" s="218"/>
      <c r="R97" s="67"/>
      <c r="S97" s="67"/>
      <c r="T97" s="67"/>
      <c r="U97" s="67"/>
      <c r="V97" s="67"/>
      <c r="W97" s="67"/>
    </row>
    <row r="98" spans="1:23">
      <c r="A98" s="1"/>
      <c r="B98" s="1"/>
      <c r="C98" s="2370" t="s">
        <v>68</v>
      </c>
      <c r="D98" s="2371"/>
      <c r="E98" s="2371"/>
      <c r="F98" s="2371"/>
      <c r="G98" s="2372"/>
      <c r="H98" s="2373"/>
      <c r="I98" s="2374"/>
      <c r="J98" s="2374"/>
      <c r="K98" s="2375"/>
      <c r="L98" s="59"/>
      <c r="M98" s="59"/>
      <c r="N98" s="218"/>
      <c r="O98" s="219"/>
      <c r="P98" s="218"/>
      <c r="Q98" s="218"/>
      <c r="R98" s="67"/>
      <c r="S98" s="67"/>
      <c r="T98" s="67"/>
      <c r="U98" s="67"/>
      <c r="V98" s="67"/>
      <c r="W98" s="67"/>
    </row>
    <row r="99" spans="1:23" ht="13.8" thickBot="1">
      <c r="A99" s="1"/>
      <c r="B99" s="1"/>
      <c r="C99" s="2376" t="s">
        <v>69</v>
      </c>
      <c r="D99" s="2377"/>
      <c r="E99" s="2377"/>
      <c r="F99" s="2377"/>
      <c r="G99" s="2378"/>
      <c r="H99" s="2379">
        <v>11.1</v>
      </c>
      <c r="I99" s="2380"/>
      <c r="J99" s="2380"/>
      <c r="K99" s="2381"/>
      <c r="L99" s="59"/>
      <c r="M99" s="59"/>
      <c r="N99" s="218"/>
      <c r="O99" s="219"/>
      <c r="P99" s="218"/>
      <c r="Q99" s="218"/>
      <c r="R99" s="67"/>
      <c r="S99" s="67"/>
      <c r="T99" s="67"/>
      <c r="U99" s="67"/>
      <c r="V99" s="67"/>
      <c r="W99" s="67"/>
    </row>
    <row r="100" spans="1:23" ht="13.8" thickBot="1">
      <c r="A100" s="1"/>
      <c r="B100" s="1"/>
      <c r="C100" s="2382" t="s">
        <v>19</v>
      </c>
      <c r="D100" s="2383"/>
      <c r="E100" s="2383"/>
      <c r="F100" s="2383"/>
      <c r="G100" s="2384"/>
      <c r="H100" s="2385">
        <f>H101*1</f>
        <v>0</v>
      </c>
      <c r="I100" s="2386"/>
      <c r="J100" s="2386"/>
      <c r="K100" s="2387"/>
      <c r="L100" s="59"/>
      <c r="M100" s="59"/>
      <c r="N100" s="218"/>
      <c r="O100" s="219"/>
      <c r="P100" s="218"/>
      <c r="Q100" s="218"/>
      <c r="R100" s="67"/>
      <c r="S100" s="67"/>
      <c r="T100" s="67"/>
      <c r="U100" s="67"/>
      <c r="V100" s="67"/>
      <c r="W100" s="67"/>
    </row>
    <row r="101" spans="1:23" ht="13.8" thickBot="1">
      <c r="A101" s="1"/>
      <c r="B101" s="1"/>
      <c r="C101" s="2360" t="s">
        <v>70</v>
      </c>
      <c r="D101" s="2361"/>
      <c r="E101" s="2361"/>
      <c r="F101" s="2361"/>
      <c r="G101" s="2362"/>
      <c r="H101" s="2363">
        <v>0</v>
      </c>
      <c r="I101" s="2363"/>
      <c r="J101" s="2363"/>
      <c r="K101" s="2364"/>
      <c r="L101" s="59"/>
      <c r="M101" s="59"/>
      <c r="N101" s="218"/>
      <c r="O101" s="219"/>
      <c r="P101" s="218"/>
      <c r="Q101" s="218"/>
      <c r="R101" s="67"/>
      <c r="S101" s="67"/>
      <c r="T101" s="67"/>
      <c r="U101" s="67"/>
      <c r="V101" s="67"/>
      <c r="W101" s="67"/>
    </row>
    <row r="102" spans="1:23" ht="13.8" thickBot="1">
      <c r="A102" s="1"/>
      <c r="B102" s="1"/>
      <c r="C102" s="2365" t="s">
        <v>20</v>
      </c>
      <c r="D102" s="2366"/>
      <c r="E102" s="2366"/>
      <c r="F102" s="2366"/>
      <c r="G102" s="2367"/>
      <c r="H102" s="2368">
        <f>H100+H93</f>
        <v>7623.4000000000005</v>
      </c>
      <c r="I102" s="2368"/>
      <c r="J102" s="2368"/>
      <c r="K102" s="2369"/>
      <c r="L102" s="1"/>
      <c r="M102" s="1"/>
      <c r="N102" s="218"/>
      <c r="O102" s="219"/>
      <c r="P102" s="218"/>
      <c r="Q102" s="218"/>
      <c r="R102" s="67"/>
      <c r="S102" s="67"/>
      <c r="T102" s="67"/>
      <c r="U102" s="67"/>
      <c r="V102" s="67"/>
      <c r="W102" s="67"/>
    </row>
  </sheetData>
  <mergeCells count="209">
    <mergeCell ref="N1:Q1"/>
    <mergeCell ref="D3:W3"/>
    <mergeCell ref="A4:A6"/>
    <mergeCell ref="B4:B6"/>
    <mergeCell ref="C4:C6"/>
    <mergeCell ref="D4:D6"/>
    <mergeCell ref="E4:E6"/>
    <mergeCell ref="F4:F6"/>
    <mergeCell ref="G4:G6"/>
    <mergeCell ref="H4:K4"/>
    <mergeCell ref="L4:L6"/>
    <mergeCell ref="B7:Q7"/>
    <mergeCell ref="C8:Q8"/>
    <mergeCell ref="A9:A14"/>
    <mergeCell ref="B9:B14"/>
    <mergeCell ref="C9:C14"/>
    <mergeCell ref="D9:D14"/>
    <mergeCell ref="E9:E14"/>
    <mergeCell ref="F9:F14"/>
    <mergeCell ref="M4:M6"/>
    <mergeCell ref="N4:Q4"/>
    <mergeCell ref="H5:H6"/>
    <mergeCell ref="I5:J5"/>
    <mergeCell ref="K5:K6"/>
    <mergeCell ref="N5:N6"/>
    <mergeCell ref="O5:Q5"/>
    <mergeCell ref="C23:C24"/>
    <mergeCell ref="D23:D24"/>
    <mergeCell ref="E23:E24"/>
    <mergeCell ref="F23:F24"/>
    <mergeCell ref="C25:G25"/>
    <mergeCell ref="C26:Q26"/>
    <mergeCell ref="C15:C19"/>
    <mergeCell ref="D15:D19"/>
    <mergeCell ref="E15:E19"/>
    <mergeCell ref="F15:F19"/>
    <mergeCell ref="N17:N18"/>
    <mergeCell ref="C20:C22"/>
    <mergeCell ref="D20:D22"/>
    <mergeCell ref="E20:E22"/>
    <mergeCell ref="F20:F22"/>
    <mergeCell ref="N20:N22"/>
    <mergeCell ref="N27:N29"/>
    <mergeCell ref="A30:A32"/>
    <mergeCell ref="B30:B32"/>
    <mergeCell ref="C30:C32"/>
    <mergeCell ref="D30:D32"/>
    <mergeCell ref="E30:E32"/>
    <mergeCell ref="F30:F32"/>
    <mergeCell ref="N30:N32"/>
    <mergeCell ref="A27:A29"/>
    <mergeCell ref="B27:B29"/>
    <mergeCell ref="C27:C29"/>
    <mergeCell ref="D27:D29"/>
    <mergeCell ref="E27:E29"/>
    <mergeCell ref="F27:F29"/>
    <mergeCell ref="N33:N34"/>
    <mergeCell ref="A35:A36"/>
    <mergeCell ref="B35:B36"/>
    <mergeCell ref="C35:C36"/>
    <mergeCell ref="D35:D36"/>
    <mergeCell ref="E35:E36"/>
    <mergeCell ref="F35:F36"/>
    <mergeCell ref="N35:N36"/>
    <mergeCell ref="A33:A34"/>
    <mergeCell ref="B33:B34"/>
    <mergeCell ref="C33:C34"/>
    <mergeCell ref="D33:D34"/>
    <mergeCell ref="E33:E34"/>
    <mergeCell ref="F33:F34"/>
    <mergeCell ref="N37:N38"/>
    <mergeCell ref="A39:A40"/>
    <mergeCell ref="B39:B40"/>
    <mergeCell ref="C39:C40"/>
    <mergeCell ref="D39:D40"/>
    <mergeCell ref="E39:E40"/>
    <mergeCell ref="F39:F40"/>
    <mergeCell ref="N39:N40"/>
    <mergeCell ref="A37:A38"/>
    <mergeCell ref="B37:B38"/>
    <mergeCell ref="C37:C38"/>
    <mergeCell ref="D37:D38"/>
    <mergeCell ref="E37:E38"/>
    <mergeCell ref="F37:F38"/>
    <mergeCell ref="N41:N42"/>
    <mergeCell ref="A43:A45"/>
    <mergeCell ref="B43:B45"/>
    <mergeCell ref="C43:C45"/>
    <mergeCell ref="D43:D45"/>
    <mergeCell ref="E43:E45"/>
    <mergeCell ref="F43:F45"/>
    <mergeCell ref="N43:N45"/>
    <mergeCell ref="A41:A42"/>
    <mergeCell ref="B41:B42"/>
    <mergeCell ref="C41:C42"/>
    <mergeCell ref="D41:D42"/>
    <mergeCell ref="E41:E42"/>
    <mergeCell ref="F41:F42"/>
    <mergeCell ref="N46:N47"/>
    <mergeCell ref="A48:A49"/>
    <mergeCell ref="B48:B49"/>
    <mergeCell ref="C48:C49"/>
    <mergeCell ref="D48:D49"/>
    <mergeCell ref="E48:E49"/>
    <mergeCell ref="F48:F49"/>
    <mergeCell ref="N48:N49"/>
    <mergeCell ref="A46:A47"/>
    <mergeCell ref="B46:B47"/>
    <mergeCell ref="C46:C47"/>
    <mergeCell ref="D46:D47"/>
    <mergeCell ref="E46:E47"/>
    <mergeCell ref="F46:F47"/>
    <mergeCell ref="N50:N51"/>
    <mergeCell ref="A52:A53"/>
    <mergeCell ref="B52:B53"/>
    <mergeCell ref="C52:C53"/>
    <mergeCell ref="D52:D53"/>
    <mergeCell ref="E52:E53"/>
    <mergeCell ref="F52:F53"/>
    <mergeCell ref="N52:N53"/>
    <mergeCell ref="A50:A51"/>
    <mergeCell ref="B50:B51"/>
    <mergeCell ref="C50:C51"/>
    <mergeCell ref="D50:D51"/>
    <mergeCell ref="E50:E51"/>
    <mergeCell ref="F50:F51"/>
    <mergeCell ref="N54:N55"/>
    <mergeCell ref="C56:G56"/>
    <mergeCell ref="C57:Q57"/>
    <mergeCell ref="A58:A60"/>
    <mergeCell ref="B58:B60"/>
    <mergeCell ref="C58:C60"/>
    <mergeCell ref="D58:D60"/>
    <mergeCell ref="E58:E60"/>
    <mergeCell ref="F58:F60"/>
    <mergeCell ref="N58:N60"/>
    <mergeCell ref="A54:A55"/>
    <mergeCell ref="B54:B55"/>
    <mergeCell ref="C54:C55"/>
    <mergeCell ref="D54:D55"/>
    <mergeCell ref="E54:E55"/>
    <mergeCell ref="F54:F55"/>
    <mergeCell ref="C61:G61"/>
    <mergeCell ref="C62:Q62"/>
    <mergeCell ref="A63:A64"/>
    <mergeCell ref="B63:B64"/>
    <mergeCell ref="C63:C64"/>
    <mergeCell ref="D63:D64"/>
    <mergeCell ref="E63:E64"/>
    <mergeCell ref="F63:F64"/>
    <mergeCell ref="N63:N64"/>
    <mergeCell ref="C65:G65"/>
    <mergeCell ref="B66:G66"/>
    <mergeCell ref="B67:Q67"/>
    <mergeCell ref="C68:Q68"/>
    <mergeCell ref="C69:C72"/>
    <mergeCell ref="D69:D72"/>
    <mergeCell ref="E69:E72"/>
    <mergeCell ref="F69:F72"/>
    <mergeCell ref="G69:G71"/>
    <mergeCell ref="N69:N70"/>
    <mergeCell ref="N71:N72"/>
    <mergeCell ref="C73:G73"/>
    <mergeCell ref="B74:G74"/>
    <mergeCell ref="B75:Q75"/>
    <mergeCell ref="C76:Q76"/>
    <mergeCell ref="C77:C78"/>
    <mergeCell ref="D77:D78"/>
    <mergeCell ref="E77:E78"/>
    <mergeCell ref="F77:F78"/>
    <mergeCell ref="N77:N78"/>
    <mergeCell ref="C83:G83"/>
    <mergeCell ref="B84:G84"/>
    <mergeCell ref="B85:G85"/>
    <mergeCell ref="N85:Q85"/>
    <mergeCell ref="A86:N86"/>
    <mergeCell ref="F91:M91"/>
    <mergeCell ref="C79:C80"/>
    <mergeCell ref="D79:D80"/>
    <mergeCell ref="E79:E80"/>
    <mergeCell ref="F79:F80"/>
    <mergeCell ref="N79:N80"/>
    <mergeCell ref="C81:C82"/>
    <mergeCell ref="D81:D82"/>
    <mergeCell ref="E81:E82"/>
    <mergeCell ref="F81:F82"/>
    <mergeCell ref="N81:N82"/>
    <mergeCell ref="C95:G95"/>
    <mergeCell ref="H95:K95"/>
    <mergeCell ref="C96:G96"/>
    <mergeCell ref="H96:K96"/>
    <mergeCell ref="C97:G97"/>
    <mergeCell ref="H97:K97"/>
    <mergeCell ref="C92:G92"/>
    <mergeCell ref="H92:K92"/>
    <mergeCell ref="C93:G93"/>
    <mergeCell ref="H93:K93"/>
    <mergeCell ref="C94:G94"/>
    <mergeCell ref="H94:K94"/>
    <mergeCell ref="C101:G101"/>
    <mergeCell ref="H101:K101"/>
    <mergeCell ref="C102:G102"/>
    <mergeCell ref="H102:K102"/>
    <mergeCell ref="C98:G98"/>
    <mergeCell ref="H98:K98"/>
    <mergeCell ref="C99:G99"/>
    <mergeCell ref="H99:K99"/>
    <mergeCell ref="C100:G100"/>
    <mergeCell ref="H100:K100"/>
  </mergeCells>
  <pageMargins left="0.7" right="0.7" top="0.75" bottom="0.75" header="0.3" footer="0.3"/>
  <pageSetup paperSize="9"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60"/>
  <sheetViews>
    <sheetView topLeftCell="A61" workbookViewId="0">
      <selection activeCell="D77" sqref="D77:D82"/>
    </sheetView>
  </sheetViews>
  <sheetFormatPr defaultColWidth="9.109375" defaultRowHeight="13.2"/>
  <cols>
    <col min="1" max="1" width="2.88671875" style="522" customWidth="1"/>
    <col min="2" max="3" width="2.5546875" style="522" customWidth="1"/>
    <col min="4" max="4" width="26.88671875" style="522" customWidth="1"/>
    <col min="5" max="5" width="7.88671875" style="520" customWidth="1"/>
    <col min="6" max="6" width="4.44140625" style="1" customWidth="1"/>
    <col min="7" max="7" width="8.6640625" style="1982" customWidth="1"/>
    <col min="8" max="8" width="8.88671875" style="522" customWidth="1"/>
    <col min="9" max="9" width="6.33203125" style="522" customWidth="1"/>
    <col min="10" max="10" width="4.44140625" style="522" customWidth="1"/>
    <col min="11" max="11" width="7.109375" style="522" customWidth="1"/>
    <col min="12" max="12" width="6.6640625" style="522" customWidth="1"/>
    <col min="13" max="13" width="7.109375" style="522" customWidth="1"/>
    <col min="14" max="14" width="39.33203125" style="522" customWidth="1"/>
    <col min="15" max="15" width="6.109375" style="2257" customWidth="1"/>
    <col min="16" max="16" width="5.6640625" style="2258" customWidth="1"/>
    <col min="17" max="17" width="6.109375" style="2259" customWidth="1"/>
    <col min="18" max="16384" width="9.109375" style="529"/>
  </cols>
  <sheetData>
    <row r="1" spans="1:24" ht="36" customHeight="1">
      <c r="L1" s="2813" t="s">
        <v>147</v>
      </c>
      <c r="M1" s="3356"/>
      <c r="N1" s="3356"/>
      <c r="O1" s="3356"/>
      <c r="P1" s="3356"/>
      <c r="Q1" s="3356"/>
    </row>
    <row r="2" spans="1:24" ht="15.6" customHeight="1">
      <c r="A2" s="3357" t="s">
        <v>909</v>
      </c>
      <c r="B2" s="3357"/>
      <c r="C2" s="3357"/>
      <c r="D2" s="3357"/>
      <c r="E2" s="3357"/>
      <c r="F2" s="3357"/>
      <c r="G2" s="3357"/>
      <c r="H2" s="3357"/>
      <c r="I2" s="3357"/>
      <c r="J2" s="3357"/>
      <c r="K2" s="3357"/>
      <c r="L2" s="3357"/>
      <c r="M2" s="3357"/>
      <c r="N2" s="3357"/>
      <c r="O2" s="3357"/>
      <c r="P2" s="3357"/>
      <c r="Q2" s="3357"/>
    </row>
    <row r="3" spans="1:24" ht="19.2" customHeight="1" thickBot="1">
      <c r="A3" s="3358" t="s">
        <v>34</v>
      </c>
      <c r="B3" s="3358"/>
      <c r="C3" s="3358"/>
      <c r="D3" s="3358"/>
      <c r="E3" s="3358"/>
      <c r="F3" s="3358"/>
      <c r="G3" s="3358"/>
      <c r="H3" s="3358"/>
      <c r="I3" s="3358"/>
      <c r="J3" s="3358"/>
      <c r="K3" s="3358"/>
      <c r="L3" s="3358"/>
      <c r="M3" s="3358"/>
      <c r="N3" s="3358"/>
      <c r="O3" s="3358"/>
      <c r="P3" s="3358"/>
      <c r="Q3" s="3358"/>
    </row>
    <row r="4" spans="1:24" ht="43.95" customHeight="1">
      <c r="A4" s="3359" t="s">
        <v>0</v>
      </c>
      <c r="B4" s="3362" t="s">
        <v>1</v>
      </c>
      <c r="C4" s="3362" t="s">
        <v>2</v>
      </c>
      <c r="D4" s="3365" t="s">
        <v>3</v>
      </c>
      <c r="E4" s="3368" t="s">
        <v>4</v>
      </c>
      <c r="F4" s="2574" t="s">
        <v>5</v>
      </c>
      <c r="G4" s="2574" t="s">
        <v>6</v>
      </c>
      <c r="H4" s="3371" t="s">
        <v>150</v>
      </c>
      <c r="I4" s="3372"/>
      <c r="J4" s="3372"/>
      <c r="K4" s="3373"/>
      <c r="L4" s="2574" t="s">
        <v>404</v>
      </c>
      <c r="M4" s="2574" t="s">
        <v>405</v>
      </c>
      <c r="N4" s="3374" t="s">
        <v>21</v>
      </c>
      <c r="O4" s="3375"/>
      <c r="P4" s="3375"/>
      <c r="Q4" s="3376"/>
    </row>
    <row r="5" spans="1:24">
      <c r="A5" s="3360"/>
      <c r="B5" s="3363"/>
      <c r="C5" s="3363"/>
      <c r="D5" s="3366"/>
      <c r="E5" s="3369"/>
      <c r="F5" s="2575"/>
      <c r="G5" s="2575"/>
      <c r="H5" s="3377" t="s">
        <v>7</v>
      </c>
      <c r="I5" s="3379" t="s">
        <v>8</v>
      </c>
      <c r="J5" s="3380"/>
      <c r="K5" s="3381" t="s">
        <v>153</v>
      </c>
      <c r="L5" s="2575"/>
      <c r="M5" s="2575"/>
      <c r="N5" s="2583" t="s">
        <v>33</v>
      </c>
      <c r="O5" s="3383" t="s">
        <v>9</v>
      </c>
      <c r="P5" s="3384"/>
      <c r="Q5" s="3385"/>
    </row>
    <row r="6" spans="1:24" ht="104.4" customHeight="1" thickBot="1">
      <c r="A6" s="3361"/>
      <c r="B6" s="3364"/>
      <c r="C6" s="3364"/>
      <c r="D6" s="3367"/>
      <c r="E6" s="3370"/>
      <c r="F6" s="2576"/>
      <c r="G6" s="2576"/>
      <c r="H6" s="3378"/>
      <c r="I6" s="1983" t="s">
        <v>7</v>
      </c>
      <c r="J6" s="1983" t="s">
        <v>10</v>
      </c>
      <c r="K6" s="3382"/>
      <c r="L6" s="2576"/>
      <c r="M6" s="2576"/>
      <c r="N6" s="2584"/>
      <c r="O6" s="531" t="s">
        <v>43</v>
      </c>
      <c r="P6" s="531" t="s">
        <v>56</v>
      </c>
      <c r="Q6" s="1984" t="s">
        <v>141</v>
      </c>
    </row>
    <row r="7" spans="1:24" ht="19.2" customHeight="1" thickBot="1">
      <c r="A7" s="1985" t="s">
        <v>11</v>
      </c>
      <c r="B7" s="3386" t="s">
        <v>910</v>
      </c>
      <c r="C7" s="2604"/>
      <c r="D7" s="2604"/>
      <c r="E7" s="2604"/>
      <c r="F7" s="2604"/>
      <c r="G7" s="2604"/>
      <c r="H7" s="2604"/>
      <c r="I7" s="2604"/>
      <c r="J7" s="2604"/>
      <c r="K7" s="2604"/>
      <c r="L7" s="2604"/>
      <c r="M7" s="2604"/>
      <c r="N7" s="2604"/>
      <c r="O7" s="2604"/>
      <c r="P7" s="2604"/>
      <c r="Q7" s="2605"/>
    </row>
    <row r="8" spans="1:24" ht="19.2" customHeight="1" thickBot="1">
      <c r="A8" s="1986" t="s">
        <v>11</v>
      </c>
      <c r="B8" s="1987" t="s">
        <v>11</v>
      </c>
      <c r="C8" s="3387" t="s">
        <v>911</v>
      </c>
      <c r="D8" s="3388"/>
      <c r="E8" s="3388"/>
      <c r="F8" s="3388"/>
      <c r="G8" s="3388"/>
      <c r="H8" s="3388"/>
      <c r="I8" s="3388"/>
      <c r="J8" s="3388"/>
      <c r="K8" s="3388"/>
      <c r="L8" s="3388"/>
      <c r="M8" s="3388"/>
      <c r="N8" s="3389"/>
      <c r="O8" s="3389"/>
      <c r="P8" s="3389"/>
      <c r="Q8" s="3390"/>
    </row>
    <row r="9" spans="1:24">
      <c r="A9" s="3391" t="s">
        <v>11</v>
      </c>
      <c r="B9" s="3394" t="s">
        <v>11</v>
      </c>
      <c r="C9" s="3397" t="s">
        <v>40</v>
      </c>
      <c r="D9" s="3400" t="s">
        <v>912</v>
      </c>
      <c r="E9" s="3402" t="s">
        <v>41</v>
      </c>
      <c r="F9" s="3405" t="s">
        <v>241</v>
      </c>
      <c r="G9" s="2105" t="s">
        <v>37</v>
      </c>
      <c r="H9" s="2106">
        <f>I9+K9</f>
        <v>907</v>
      </c>
      <c r="I9" s="2107">
        <v>887</v>
      </c>
      <c r="J9" s="2107"/>
      <c r="K9" s="2108">
        <v>20</v>
      </c>
      <c r="L9" s="2109">
        <v>1000</v>
      </c>
      <c r="M9" s="2110">
        <v>1000</v>
      </c>
      <c r="N9" s="3407" t="s">
        <v>913</v>
      </c>
      <c r="O9" s="3409"/>
      <c r="P9" s="3409"/>
      <c r="Q9" s="3411"/>
    </row>
    <row r="10" spans="1:24">
      <c r="A10" s="3392"/>
      <c r="B10" s="3395"/>
      <c r="C10" s="3398"/>
      <c r="D10" s="3401"/>
      <c r="E10" s="3403"/>
      <c r="F10" s="2617"/>
      <c r="G10" s="1959" t="s">
        <v>914</v>
      </c>
      <c r="H10" s="1988">
        <f>I10+K10</f>
        <v>205</v>
      </c>
      <c r="I10" s="1989">
        <v>205</v>
      </c>
      <c r="J10" s="1989"/>
      <c r="K10" s="2111">
        <v>0</v>
      </c>
      <c r="L10" s="2112">
        <v>220</v>
      </c>
      <c r="M10" s="2113">
        <v>220</v>
      </c>
      <c r="N10" s="3408"/>
      <c r="O10" s="3410"/>
      <c r="P10" s="3410"/>
      <c r="Q10" s="3412"/>
    </row>
    <row r="11" spans="1:24">
      <c r="A11" s="3392"/>
      <c r="B11" s="3395"/>
      <c r="C11" s="3398"/>
      <c r="D11" s="3413" t="s">
        <v>915</v>
      </c>
      <c r="E11" s="3403"/>
      <c r="F11" s="2617"/>
      <c r="G11" s="1992"/>
      <c r="H11" s="1988"/>
      <c r="I11" s="1989"/>
      <c r="J11" s="1989"/>
      <c r="K11" s="2111"/>
      <c r="L11" s="2112"/>
      <c r="M11" s="2113"/>
      <c r="N11" s="1993" t="s">
        <v>916</v>
      </c>
      <c r="O11" s="2114">
        <v>7500</v>
      </c>
      <c r="P11" s="2114">
        <v>7500</v>
      </c>
      <c r="Q11" s="2115">
        <v>7500</v>
      </c>
    </row>
    <row r="12" spans="1:24">
      <c r="A12" s="3392"/>
      <c r="B12" s="3395"/>
      <c r="C12" s="3398"/>
      <c r="D12" s="3414"/>
      <c r="E12" s="3403"/>
      <c r="F12" s="2617"/>
      <c r="G12" s="1994"/>
      <c r="H12" s="1988"/>
      <c r="I12" s="1989"/>
      <c r="J12" s="1989"/>
      <c r="K12" s="2111"/>
      <c r="L12" s="2112"/>
      <c r="M12" s="2113"/>
      <c r="N12" s="1995" t="s">
        <v>917</v>
      </c>
      <c r="O12" s="2116">
        <v>2.85</v>
      </c>
      <c r="P12" s="2116">
        <v>2.9</v>
      </c>
      <c r="Q12" s="2117">
        <v>2.9</v>
      </c>
    </row>
    <row r="13" spans="1:24">
      <c r="A13" s="3392"/>
      <c r="B13" s="3395"/>
      <c r="C13" s="3398"/>
      <c r="D13" s="3414"/>
      <c r="E13" s="3403"/>
      <c r="F13" s="2617"/>
      <c r="G13" s="1994"/>
      <c r="H13" s="1988"/>
      <c r="I13" s="1989"/>
      <c r="J13" s="1989"/>
      <c r="K13" s="2111"/>
      <c r="L13" s="2112"/>
      <c r="M13" s="2113"/>
      <c r="N13" s="1995" t="s">
        <v>918</v>
      </c>
      <c r="O13" s="2116">
        <v>1000</v>
      </c>
      <c r="P13" s="2116">
        <v>1000</v>
      </c>
      <c r="Q13" s="2117">
        <v>1000</v>
      </c>
    </row>
    <row r="14" spans="1:24">
      <c r="A14" s="3392"/>
      <c r="B14" s="3395"/>
      <c r="C14" s="3398"/>
      <c r="D14" s="3414"/>
      <c r="E14" s="3403"/>
      <c r="F14" s="2617"/>
      <c r="G14" s="1994"/>
      <c r="H14" s="1988"/>
      <c r="I14" s="1989"/>
      <c r="J14" s="1989"/>
      <c r="K14" s="2111"/>
      <c r="L14" s="2112"/>
      <c r="M14" s="2113"/>
      <c r="N14" s="1995" t="s">
        <v>919</v>
      </c>
      <c r="O14" s="2116">
        <v>15</v>
      </c>
      <c r="P14" s="2116">
        <v>15</v>
      </c>
      <c r="Q14" s="2117">
        <v>15</v>
      </c>
    </row>
    <row r="15" spans="1:24">
      <c r="A15" s="3392"/>
      <c r="B15" s="3395"/>
      <c r="C15" s="3398"/>
      <c r="D15" s="3413" t="s">
        <v>920</v>
      </c>
      <c r="E15" s="3403"/>
      <c r="F15" s="2617"/>
      <c r="G15" s="1994"/>
      <c r="H15" s="1988"/>
      <c r="I15" s="1989"/>
      <c r="J15" s="1989"/>
      <c r="K15" s="2111"/>
      <c r="L15" s="2112"/>
      <c r="M15" s="2113"/>
      <c r="N15" s="1996" t="s">
        <v>921</v>
      </c>
      <c r="O15" s="1990">
        <v>43</v>
      </c>
      <c r="P15" s="1990">
        <v>44</v>
      </c>
      <c r="Q15" s="1991">
        <v>44</v>
      </c>
    </row>
    <row r="16" spans="1:24">
      <c r="A16" s="3392"/>
      <c r="B16" s="3395"/>
      <c r="C16" s="3398"/>
      <c r="D16" s="3414"/>
      <c r="E16" s="3403"/>
      <c r="F16" s="2617"/>
      <c r="G16" s="1994"/>
      <c r="H16" s="1988"/>
      <c r="I16" s="1989"/>
      <c r="J16" s="1989"/>
      <c r="K16" s="2111"/>
      <c r="L16" s="2112"/>
      <c r="M16" s="2113"/>
      <c r="N16" s="1997" t="s">
        <v>922</v>
      </c>
      <c r="O16" s="2118">
        <v>2</v>
      </c>
      <c r="P16" s="2118">
        <v>2</v>
      </c>
      <c r="Q16" s="2041">
        <v>2</v>
      </c>
      <c r="T16" s="2254"/>
      <c r="U16" s="2254"/>
      <c r="X16" s="2254"/>
    </row>
    <row r="17" spans="1:17">
      <c r="A17" s="3392"/>
      <c r="B17" s="3395"/>
      <c r="C17" s="3398"/>
      <c r="D17" s="3414"/>
      <c r="E17" s="3403"/>
      <c r="F17" s="2617"/>
      <c r="G17" s="1992"/>
      <c r="H17" s="1988"/>
      <c r="I17" s="1989"/>
      <c r="J17" s="1989"/>
      <c r="K17" s="2111"/>
      <c r="L17" s="2112"/>
      <c r="M17" s="2113"/>
      <c r="N17" s="1997" t="s">
        <v>923</v>
      </c>
      <c r="O17" s="2118">
        <v>4708</v>
      </c>
      <c r="P17" s="2118">
        <v>4740</v>
      </c>
      <c r="Q17" s="2041">
        <v>4760</v>
      </c>
    </row>
    <row r="18" spans="1:17" ht="16.2" thickBot="1">
      <c r="A18" s="3392"/>
      <c r="B18" s="3395"/>
      <c r="C18" s="3398"/>
      <c r="D18" s="3415"/>
      <c r="E18" s="3403"/>
      <c r="F18" s="2617"/>
      <c r="G18" s="1998"/>
      <c r="H18" s="2119"/>
      <c r="I18" s="2120"/>
      <c r="J18" s="2120"/>
      <c r="K18" s="2121"/>
      <c r="L18" s="2122"/>
      <c r="M18" s="2123"/>
      <c r="N18" s="2101" t="s">
        <v>924</v>
      </c>
      <c r="O18" s="1012">
        <v>11000</v>
      </c>
      <c r="P18" s="2102">
        <v>11000</v>
      </c>
      <c r="Q18" s="2124">
        <v>11000</v>
      </c>
    </row>
    <row r="19" spans="1:17" ht="13.8" thickBot="1">
      <c r="A19" s="3393"/>
      <c r="B19" s="3396"/>
      <c r="C19" s="3399"/>
      <c r="D19" s="299"/>
      <c r="E19" s="3404"/>
      <c r="F19" s="3406"/>
      <c r="G19" s="1999" t="s">
        <v>12</v>
      </c>
      <c r="H19" s="2125">
        <f t="shared" ref="H19:M19" si="0">SUM(H9:H18)</f>
        <v>1112</v>
      </c>
      <c r="I19" s="2000">
        <f t="shared" si="0"/>
        <v>1092</v>
      </c>
      <c r="J19" s="2125">
        <f t="shared" si="0"/>
        <v>0</v>
      </c>
      <c r="K19" s="2125">
        <f t="shared" si="0"/>
        <v>20</v>
      </c>
      <c r="L19" s="2125">
        <f t="shared" si="0"/>
        <v>1220</v>
      </c>
      <c r="M19" s="2126">
        <f t="shared" si="0"/>
        <v>1220</v>
      </c>
      <c r="N19" s="2001"/>
      <c r="O19" s="996"/>
      <c r="P19" s="996"/>
      <c r="Q19" s="2002"/>
    </row>
    <row r="20" spans="1:17">
      <c r="A20" s="2003" t="s">
        <v>11</v>
      </c>
      <c r="B20" s="2004" t="s">
        <v>11</v>
      </c>
      <c r="C20" s="3397" t="s">
        <v>925</v>
      </c>
      <c r="D20" s="3416" t="s">
        <v>926</v>
      </c>
      <c r="E20" s="3402" t="s">
        <v>41</v>
      </c>
      <c r="F20" s="3316" t="s">
        <v>241</v>
      </c>
      <c r="G20" s="2127" t="s">
        <v>37</v>
      </c>
      <c r="H20" s="2128">
        <f>I20+K20</f>
        <v>55</v>
      </c>
      <c r="I20" s="2129">
        <v>55</v>
      </c>
      <c r="J20" s="2129"/>
      <c r="K20" s="2130">
        <v>0</v>
      </c>
      <c r="L20" s="2131">
        <v>55</v>
      </c>
      <c r="M20" s="2132">
        <v>55</v>
      </c>
      <c r="N20" s="3418"/>
      <c r="O20" s="3420"/>
      <c r="P20" s="3420"/>
      <c r="Q20" s="3424"/>
    </row>
    <row r="21" spans="1:17">
      <c r="A21" s="2005"/>
      <c r="B21" s="2006"/>
      <c r="C21" s="3398"/>
      <c r="D21" s="3417"/>
      <c r="E21" s="3403"/>
      <c r="F21" s="3311"/>
      <c r="G21" s="2127"/>
      <c r="H21" s="2128"/>
      <c r="I21" s="2129"/>
      <c r="J21" s="2129"/>
      <c r="K21" s="2130"/>
      <c r="L21" s="2131"/>
      <c r="M21" s="2132"/>
      <c r="N21" s="3419"/>
      <c r="O21" s="3421"/>
      <c r="P21" s="3421"/>
      <c r="Q21" s="3425"/>
    </row>
    <row r="22" spans="1:17" ht="26.4">
      <c r="A22" s="2005"/>
      <c r="B22" s="2006"/>
      <c r="C22" s="3398"/>
      <c r="D22" s="438" t="s">
        <v>927</v>
      </c>
      <c r="E22" s="3403"/>
      <c r="F22" s="3311"/>
      <c r="G22" s="2127"/>
      <c r="H22" s="2128"/>
      <c r="I22" s="2129"/>
      <c r="J22" s="2129"/>
      <c r="K22" s="2130"/>
      <c r="L22" s="2131"/>
      <c r="M22" s="2132"/>
      <c r="N22" s="2133" t="s">
        <v>928</v>
      </c>
      <c r="O22" s="2114">
        <v>35</v>
      </c>
      <c r="P22" s="2114">
        <v>35</v>
      </c>
      <c r="Q22" s="2134">
        <v>35</v>
      </c>
    </row>
    <row r="23" spans="1:17" ht="38.4" customHeight="1" thickBot="1">
      <c r="A23" s="2005"/>
      <c r="B23" s="2006"/>
      <c r="C23" s="3398"/>
      <c r="D23" s="438" t="s">
        <v>929</v>
      </c>
      <c r="E23" s="3403"/>
      <c r="F23" s="3311"/>
      <c r="G23" s="2135"/>
      <c r="H23" s="2128"/>
      <c r="I23" s="2129"/>
      <c r="J23" s="2129"/>
      <c r="K23" s="2130"/>
      <c r="L23" s="2136"/>
      <c r="M23" s="2132"/>
      <c r="N23" s="2133" t="s">
        <v>928</v>
      </c>
      <c r="O23" s="2114">
        <v>35</v>
      </c>
      <c r="P23" s="2114">
        <v>35</v>
      </c>
      <c r="Q23" s="2134">
        <v>35</v>
      </c>
    </row>
    <row r="24" spans="1:17" ht="13.8" thickBot="1">
      <c r="A24" s="2007"/>
      <c r="B24" s="2008"/>
      <c r="C24" s="3399"/>
      <c r="D24" s="2009"/>
      <c r="E24" s="3404"/>
      <c r="F24" s="3406"/>
      <c r="G24" s="2137" t="s">
        <v>12</v>
      </c>
      <c r="H24" s="2138">
        <f t="shared" ref="H24:M24" si="1">H20+H21</f>
        <v>55</v>
      </c>
      <c r="I24" s="2125">
        <f t="shared" si="1"/>
        <v>55</v>
      </c>
      <c r="J24" s="2138">
        <f t="shared" si="1"/>
        <v>0</v>
      </c>
      <c r="K24" s="2139">
        <f t="shared" si="1"/>
        <v>0</v>
      </c>
      <c r="L24" s="2140">
        <f t="shared" si="1"/>
        <v>55</v>
      </c>
      <c r="M24" s="2126">
        <f t="shared" si="1"/>
        <v>55</v>
      </c>
      <c r="N24" s="2010"/>
      <c r="O24" s="2011"/>
      <c r="P24" s="2011"/>
      <c r="Q24" s="2012"/>
    </row>
    <row r="25" spans="1:17" ht="13.8" thickBot="1">
      <c r="A25" s="1986" t="s">
        <v>11</v>
      </c>
      <c r="B25" s="2013" t="s">
        <v>11</v>
      </c>
      <c r="C25" s="3426" t="s">
        <v>14</v>
      </c>
      <c r="D25" s="3427"/>
      <c r="E25" s="3427"/>
      <c r="F25" s="3427"/>
      <c r="G25" s="3428"/>
      <c r="H25" s="2141">
        <f>H19+H24</f>
        <v>1167</v>
      </c>
      <c r="I25" s="2142">
        <f t="shared" ref="I25:M25" si="2">I19+I24</f>
        <v>1147</v>
      </c>
      <c r="J25" s="2142">
        <f t="shared" si="2"/>
        <v>0</v>
      </c>
      <c r="K25" s="2142">
        <f t="shared" si="2"/>
        <v>20</v>
      </c>
      <c r="L25" s="2142">
        <f t="shared" si="2"/>
        <v>1275</v>
      </c>
      <c r="M25" s="2143">
        <f t="shared" si="2"/>
        <v>1275</v>
      </c>
      <c r="N25" s="2014"/>
      <c r="O25" s="2015"/>
      <c r="P25" s="2015"/>
      <c r="Q25" s="2016"/>
    </row>
    <row r="26" spans="1:17" ht="16.2" customHeight="1" thickBot="1">
      <c r="A26" s="1986" t="s">
        <v>11</v>
      </c>
      <c r="B26" s="2013" t="s">
        <v>13</v>
      </c>
      <c r="C26" s="3429" t="s">
        <v>930</v>
      </c>
      <c r="D26" s="3430"/>
      <c r="E26" s="3430"/>
      <c r="F26" s="3430"/>
      <c r="G26" s="3430"/>
      <c r="H26" s="3430"/>
      <c r="I26" s="3430"/>
      <c r="J26" s="3430"/>
      <c r="K26" s="3430"/>
      <c r="L26" s="3430"/>
      <c r="M26" s="3430"/>
      <c r="N26" s="3430"/>
      <c r="O26" s="3430"/>
      <c r="P26" s="3430"/>
      <c r="Q26" s="3431"/>
    </row>
    <row r="27" spans="1:17" ht="13.8" thickBot="1">
      <c r="A27" s="3391" t="s">
        <v>11</v>
      </c>
      <c r="B27" s="3394" t="s">
        <v>13</v>
      </c>
      <c r="C27" s="3432" t="s">
        <v>13</v>
      </c>
      <c r="D27" s="3434" t="s">
        <v>931</v>
      </c>
      <c r="E27" s="3405" t="s">
        <v>41</v>
      </c>
      <c r="F27" s="3405" t="s">
        <v>241</v>
      </c>
      <c r="G27" s="2144" t="s">
        <v>37</v>
      </c>
      <c r="H27" s="2145">
        <f>I27+K27</f>
        <v>182</v>
      </c>
      <c r="I27" s="2146">
        <v>182</v>
      </c>
      <c r="J27" s="2147"/>
      <c r="K27" s="2148">
        <v>0</v>
      </c>
      <c r="L27" s="2149">
        <v>195</v>
      </c>
      <c r="M27" s="2150">
        <v>195</v>
      </c>
      <c r="N27" s="3441" t="s">
        <v>932</v>
      </c>
      <c r="O27" s="3443">
        <v>37</v>
      </c>
      <c r="P27" s="3445">
        <v>37</v>
      </c>
      <c r="Q27" s="3447">
        <v>37</v>
      </c>
    </row>
    <row r="28" spans="1:17" ht="13.8" thickBot="1">
      <c r="A28" s="3393"/>
      <c r="B28" s="3396"/>
      <c r="C28" s="3433"/>
      <c r="D28" s="2644"/>
      <c r="E28" s="3406"/>
      <c r="F28" s="3406"/>
      <c r="G28" s="2151" t="s">
        <v>12</v>
      </c>
      <c r="H28" s="2152">
        <f t="shared" ref="H28:M28" si="3">H27</f>
        <v>182</v>
      </c>
      <c r="I28" s="2153">
        <f t="shared" si="3"/>
        <v>182</v>
      </c>
      <c r="J28" s="2153">
        <f t="shared" si="3"/>
        <v>0</v>
      </c>
      <c r="K28" s="2154">
        <f t="shared" si="3"/>
        <v>0</v>
      </c>
      <c r="L28" s="2155">
        <f t="shared" si="3"/>
        <v>195</v>
      </c>
      <c r="M28" s="2156">
        <f t="shared" si="3"/>
        <v>195</v>
      </c>
      <c r="N28" s="3442"/>
      <c r="O28" s="3444"/>
      <c r="P28" s="3446"/>
      <c r="Q28" s="3448"/>
    </row>
    <row r="29" spans="1:17" ht="22.2" customHeight="1">
      <c r="A29" s="3391" t="s">
        <v>11</v>
      </c>
      <c r="B29" s="3394" t="s">
        <v>13</v>
      </c>
      <c r="C29" s="3397" t="s">
        <v>39</v>
      </c>
      <c r="D29" s="3422" t="s">
        <v>933</v>
      </c>
      <c r="E29" s="3402" t="s">
        <v>41</v>
      </c>
      <c r="F29" s="3405" t="s">
        <v>241</v>
      </c>
      <c r="G29" s="2105" t="s">
        <v>37</v>
      </c>
      <c r="H29" s="2106">
        <f>I29+K29</f>
        <v>3164.6</v>
      </c>
      <c r="I29" s="2107">
        <v>789.4</v>
      </c>
      <c r="J29" s="2157"/>
      <c r="K29" s="2017">
        <v>2375.1999999999998</v>
      </c>
      <c r="L29" s="2158">
        <v>3200</v>
      </c>
      <c r="M29" s="2159">
        <v>3200</v>
      </c>
      <c r="N29" s="3435"/>
      <c r="O29" s="3437"/>
      <c r="P29" s="3439"/>
      <c r="Q29" s="3411"/>
    </row>
    <row r="30" spans="1:17" ht="32.4" customHeight="1">
      <c r="A30" s="3392"/>
      <c r="B30" s="3395"/>
      <c r="C30" s="3398"/>
      <c r="D30" s="3423"/>
      <c r="E30" s="3403"/>
      <c r="F30" s="2617"/>
      <c r="G30" s="1959" t="s">
        <v>914</v>
      </c>
      <c r="H30" s="1988">
        <f>I30+K30</f>
        <v>822</v>
      </c>
      <c r="I30" s="1989">
        <v>822</v>
      </c>
      <c r="J30" s="2018"/>
      <c r="K30" s="2019">
        <v>0</v>
      </c>
      <c r="L30" s="2020">
        <v>850</v>
      </c>
      <c r="M30" s="2021">
        <v>900</v>
      </c>
      <c r="N30" s="3436"/>
      <c r="O30" s="3438"/>
      <c r="P30" s="3440"/>
      <c r="Q30" s="3412"/>
    </row>
    <row r="31" spans="1:17" ht="26.4">
      <c r="A31" s="3392"/>
      <c r="B31" s="3395"/>
      <c r="C31" s="3398"/>
      <c r="D31" s="3413" t="s">
        <v>934</v>
      </c>
      <c r="E31" s="3403"/>
      <c r="F31" s="2617"/>
      <c r="G31" s="1959"/>
      <c r="H31" s="1988"/>
      <c r="I31" s="1989"/>
      <c r="J31" s="2018"/>
      <c r="K31" s="2019"/>
      <c r="L31" s="2020"/>
      <c r="M31" s="2021"/>
      <c r="N31" s="2160" t="s">
        <v>935</v>
      </c>
      <c r="O31" s="2161">
        <v>186.6</v>
      </c>
      <c r="P31" s="2161">
        <v>186.6</v>
      </c>
      <c r="Q31" s="2162">
        <v>186.6</v>
      </c>
    </row>
    <row r="32" spans="1:17" ht="18.600000000000001" customHeight="1">
      <c r="A32" s="3392"/>
      <c r="B32" s="3395"/>
      <c r="C32" s="3398"/>
      <c r="D32" s="3414"/>
      <c r="E32" s="3403"/>
      <c r="F32" s="2617"/>
      <c r="G32" s="2022"/>
      <c r="H32" s="1988"/>
      <c r="I32" s="1989"/>
      <c r="J32" s="2018"/>
      <c r="K32" s="2019"/>
      <c r="L32" s="2020"/>
      <c r="M32" s="2021"/>
      <c r="N32" s="2163" t="s">
        <v>936</v>
      </c>
      <c r="O32" s="2164">
        <v>70.599999999999994</v>
      </c>
      <c r="P32" s="2164">
        <v>70.599999999999994</v>
      </c>
      <c r="Q32" s="2165">
        <v>70.599999999999994</v>
      </c>
    </row>
    <row r="33" spans="1:19" ht="16.2" customHeight="1">
      <c r="A33" s="3392"/>
      <c r="B33" s="3395"/>
      <c r="C33" s="3398"/>
      <c r="D33" s="3414"/>
      <c r="E33" s="3403"/>
      <c r="F33" s="2617"/>
      <c r="G33" s="2022"/>
      <c r="H33" s="1988"/>
      <c r="I33" s="1989"/>
      <c r="J33" s="2018"/>
      <c r="K33" s="2019"/>
      <c r="L33" s="2020"/>
      <c r="M33" s="2021"/>
      <c r="N33" s="2163" t="s">
        <v>937</v>
      </c>
      <c r="O33" s="2164">
        <v>83.8</v>
      </c>
      <c r="P33" s="2164">
        <v>83.8</v>
      </c>
      <c r="Q33" s="2165">
        <v>83.8</v>
      </c>
    </row>
    <row r="34" spans="1:19" ht="15.6" customHeight="1">
      <c r="A34" s="3392"/>
      <c r="B34" s="3395"/>
      <c r="C34" s="3398"/>
      <c r="D34" s="3414"/>
      <c r="E34" s="3403"/>
      <c r="F34" s="2617"/>
      <c r="G34" s="1959"/>
      <c r="H34" s="1988"/>
      <c r="I34" s="1989"/>
      <c r="J34" s="2018"/>
      <c r="K34" s="2019"/>
      <c r="L34" s="2020"/>
      <c r="M34" s="2021"/>
      <c r="N34" s="2163" t="s">
        <v>938</v>
      </c>
      <c r="O34" s="2023">
        <v>14</v>
      </c>
      <c r="P34" s="2024">
        <v>14</v>
      </c>
      <c r="Q34" s="2166">
        <v>14</v>
      </c>
    </row>
    <row r="35" spans="1:19" ht="15.6" customHeight="1">
      <c r="A35" s="3392"/>
      <c r="B35" s="3395"/>
      <c r="C35" s="3398"/>
      <c r="D35" s="3414"/>
      <c r="E35" s="3403"/>
      <c r="F35" s="2617"/>
      <c r="G35" s="1959"/>
      <c r="H35" s="1988"/>
      <c r="I35" s="1989"/>
      <c r="J35" s="2018"/>
      <c r="K35" s="2019"/>
      <c r="L35" s="2020"/>
      <c r="M35" s="2021"/>
      <c r="N35" s="2163" t="s">
        <v>939</v>
      </c>
      <c r="O35" s="2023">
        <v>258</v>
      </c>
      <c r="P35" s="2024">
        <v>258</v>
      </c>
      <c r="Q35" s="2166">
        <v>258</v>
      </c>
    </row>
    <row r="36" spans="1:19" ht="22.95" customHeight="1">
      <c r="A36" s="3392"/>
      <c r="B36" s="3395"/>
      <c r="C36" s="3398"/>
      <c r="D36" s="3414"/>
      <c r="E36" s="3403"/>
      <c r="F36" s="2617"/>
      <c r="G36" s="1959"/>
      <c r="H36" s="1988"/>
      <c r="I36" s="1989"/>
      <c r="J36" s="2018"/>
      <c r="K36" s="2019"/>
      <c r="L36" s="2020"/>
      <c r="M36" s="2021"/>
      <c r="N36" s="2167" t="s">
        <v>1077</v>
      </c>
      <c r="O36" s="2023">
        <v>2500</v>
      </c>
      <c r="P36" s="2024">
        <v>2800</v>
      </c>
      <c r="Q36" s="2166">
        <v>3000</v>
      </c>
    </row>
    <row r="37" spans="1:19" ht="26.4">
      <c r="A37" s="3392"/>
      <c r="B37" s="3395"/>
      <c r="C37" s="3398"/>
      <c r="D37" s="3414"/>
      <c r="E37" s="3403"/>
      <c r="F37" s="2617"/>
      <c r="G37" s="1959"/>
      <c r="H37" s="1988"/>
      <c r="I37" s="1989"/>
      <c r="J37" s="2018"/>
      <c r="K37" s="2019"/>
      <c r="L37" s="2020"/>
      <c r="M37" s="2021"/>
      <c r="N37" s="2168" t="s">
        <v>940</v>
      </c>
      <c r="O37" s="2023">
        <v>19</v>
      </c>
      <c r="P37" s="2024">
        <v>12</v>
      </c>
      <c r="Q37" s="2166">
        <v>11</v>
      </c>
    </row>
    <row r="38" spans="1:19">
      <c r="A38" s="3392"/>
      <c r="B38" s="3395"/>
      <c r="C38" s="3398"/>
      <c r="D38" s="2025"/>
      <c r="E38" s="3403"/>
      <c r="F38" s="2617"/>
      <c r="G38" s="1959"/>
      <c r="H38" s="1988"/>
      <c r="I38" s="1989"/>
      <c r="J38" s="2018"/>
      <c r="K38" s="2019"/>
      <c r="L38" s="2020"/>
      <c r="M38" s="2021"/>
      <c r="N38" s="2168"/>
      <c r="O38" s="2023"/>
      <c r="P38" s="2169"/>
      <c r="Q38" s="2166"/>
    </row>
    <row r="39" spans="1:19" ht="18" customHeight="1">
      <c r="A39" s="3392"/>
      <c r="B39" s="3395"/>
      <c r="C39" s="3398"/>
      <c r="D39" s="3413" t="s">
        <v>941</v>
      </c>
      <c r="E39" s="3403"/>
      <c r="F39" s="2617"/>
      <c r="G39" s="1992"/>
      <c r="H39" s="1988"/>
      <c r="I39" s="1989"/>
      <c r="J39" s="2018"/>
      <c r="K39" s="2019"/>
      <c r="L39" s="2020"/>
      <c r="M39" s="2021"/>
      <c r="N39" s="2170" t="s">
        <v>942</v>
      </c>
      <c r="O39" s="2171">
        <v>300</v>
      </c>
      <c r="P39" s="2172">
        <v>300</v>
      </c>
      <c r="Q39" s="2134">
        <v>300</v>
      </c>
    </row>
    <row r="40" spans="1:19" ht="30" customHeight="1">
      <c r="A40" s="3392"/>
      <c r="B40" s="3395"/>
      <c r="C40" s="3398"/>
      <c r="D40" s="3414"/>
      <c r="E40" s="3403"/>
      <c r="F40" s="2617"/>
      <c r="G40" s="1992"/>
      <c r="H40" s="1988"/>
      <c r="I40" s="1989"/>
      <c r="J40" s="2018"/>
      <c r="K40" s="2019"/>
      <c r="L40" s="2020"/>
      <c r="M40" s="2021"/>
      <c r="N40" s="1977" t="s">
        <v>943</v>
      </c>
      <c r="O40" s="2023">
        <v>70</v>
      </c>
      <c r="P40" s="2024">
        <v>70</v>
      </c>
      <c r="Q40" s="2026">
        <v>70</v>
      </c>
    </row>
    <row r="41" spans="1:19" ht="28.2" customHeight="1">
      <c r="A41" s="3392"/>
      <c r="B41" s="3395"/>
      <c r="C41" s="3398"/>
      <c r="D41" s="3415"/>
      <c r="E41" s="3403"/>
      <c r="F41" s="2617"/>
      <c r="G41" s="1992"/>
      <c r="H41" s="1988"/>
      <c r="I41" s="1989"/>
      <c r="J41" s="2018"/>
      <c r="K41" s="2019"/>
      <c r="L41" s="2020"/>
      <c r="M41" s="2021"/>
      <c r="N41" s="1977" t="s">
        <v>944</v>
      </c>
      <c r="O41" s="2023">
        <v>340</v>
      </c>
      <c r="P41" s="2024">
        <v>540</v>
      </c>
      <c r="Q41" s="2026">
        <v>540</v>
      </c>
    </row>
    <row r="42" spans="1:19" ht="32.4" customHeight="1">
      <c r="A42" s="3392"/>
      <c r="B42" s="3395"/>
      <c r="C42" s="3398"/>
      <c r="D42" s="3413" t="s">
        <v>945</v>
      </c>
      <c r="E42" s="3403"/>
      <c r="F42" s="2617"/>
      <c r="G42" s="1992"/>
      <c r="H42" s="1988"/>
      <c r="I42" s="1989"/>
      <c r="J42" s="2018"/>
      <c r="K42" s="2019"/>
      <c r="L42" s="2020"/>
      <c r="M42" s="2021"/>
      <c r="N42" s="2170" t="s">
        <v>1078</v>
      </c>
      <c r="O42" s="2171">
        <v>10000</v>
      </c>
      <c r="P42" s="2172">
        <v>5000</v>
      </c>
      <c r="Q42" s="2134">
        <v>3000</v>
      </c>
    </row>
    <row r="43" spans="1:19" ht="28.8">
      <c r="A43" s="3392"/>
      <c r="B43" s="3395"/>
      <c r="C43" s="3398"/>
      <c r="D43" s="3414"/>
      <c r="E43" s="3403"/>
      <c r="F43" s="2617"/>
      <c r="G43" s="1992"/>
      <c r="H43" s="1988"/>
      <c r="I43" s="1989"/>
      <c r="J43" s="2018"/>
      <c r="K43" s="2019"/>
      <c r="L43" s="2020"/>
      <c r="M43" s="2021"/>
      <c r="N43" s="1977" t="s">
        <v>1079</v>
      </c>
      <c r="O43" s="2023">
        <v>200</v>
      </c>
      <c r="P43" s="2024">
        <v>400</v>
      </c>
      <c r="Q43" s="2026">
        <v>600</v>
      </c>
    </row>
    <row r="44" spans="1:19" ht="31.95" customHeight="1">
      <c r="A44" s="3392"/>
      <c r="B44" s="3395"/>
      <c r="C44" s="3398"/>
      <c r="D44" s="3415"/>
      <c r="E44" s="3403"/>
      <c r="F44" s="2617"/>
      <c r="G44" s="1992"/>
      <c r="H44" s="1988"/>
      <c r="I44" s="1989"/>
      <c r="J44" s="2018"/>
      <c r="K44" s="2019"/>
      <c r="L44" s="2020"/>
      <c r="M44" s="2021"/>
      <c r="N44" s="2173" t="s">
        <v>1080</v>
      </c>
      <c r="O44" s="2174">
        <v>5000</v>
      </c>
      <c r="P44" s="2175">
        <v>5000</v>
      </c>
      <c r="Q44" s="2176">
        <v>5000</v>
      </c>
    </row>
    <row r="45" spans="1:19" ht="46.2" customHeight="1">
      <c r="A45" s="3392"/>
      <c r="B45" s="3395"/>
      <c r="C45" s="3398"/>
      <c r="D45" s="2027" t="s">
        <v>946</v>
      </c>
      <c r="E45" s="3403"/>
      <c r="F45" s="2617"/>
      <c r="G45" s="1992"/>
      <c r="H45" s="1988"/>
      <c r="I45" s="1989"/>
      <c r="J45" s="2018"/>
      <c r="K45" s="2019"/>
      <c r="L45" s="2020"/>
      <c r="M45" s="2021"/>
      <c r="N45" s="2167" t="s">
        <v>947</v>
      </c>
      <c r="O45" s="2174">
        <v>25</v>
      </c>
      <c r="P45" s="2175">
        <v>25</v>
      </c>
      <c r="Q45" s="2176">
        <v>25</v>
      </c>
    </row>
    <row r="46" spans="1:19" ht="32.4" customHeight="1">
      <c r="A46" s="3392"/>
      <c r="B46" s="3395"/>
      <c r="C46" s="3398"/>
      <c r="D46" s="2027" t="s">
        <v>948</v>
      </c>
      <c r="E46" s="3403"/>
      <c r="F46" s="2617"/>
      <c r="G46" s="1992"/>
      <c r="H46" s="1988"/>
      <c r="I46" s="1989"/>
      <c r="J46" s="2018"/>
      <c r="K46" s="2019"/>
      <c r="L46" s="2020"/>
      <c r="M46" s="2021"/>
      <c r="N46" s="1196" t="s">
        <v>949</v>
      </c>
      <c r="O46" s="2177">
        <v>45</v>
      </c>
      <c r="P46" s="2028">
        <v>40</v>
      </c>
      <c r="Q46" s="2178">
        <v>35</v>
      </c>
      <c r="S46" s="2255"/>
    </row>
    <row r="47" spans="1:19" ht="80.25" customHeight="1">
      <c r="A47" s="3392"/>
      <c r="B47" s="3395"/>
      <c r="C47" s="3398"/>
      <c r="D47" s="2029" t="s">
        <v>950</v>
      </c>
      <c r="E47" s="3403"/>
      <c r="F47" s="2617"/>
      <c r="G47" s="1994"/>
      <c r="H47" s="1988"/>
      <c r="I47" s="1989"/>
      <c r="J47" s="2018"/>
      <c r="K47" s="2019"/>
      <c r="L47" s="2020"/>
      <c r="M47" s="2021"/>
      <c r="N47" s="1196" t="s">
        <v>951</v>
      </c>
      <c r="O47" s="2177">
        <v>1</v>
      </c>
      <c r="P47" s="2028">
        <v>1</v>
      </c>
      <c r="Q47" s="2178">
        <v>1</v>
      </c>
    </row>
    <row r="48" spans="1:19" ht="51.75" customHeight="1">
      <c r="A48" s="3392"/>
      <c r="B48" s="3395"/>
      <c r="C48" s="3398"/>
      <c r="D48" s="2030" t="s">
        <v>952</v>
      </c>
      <c r="E48" s="3403"/>
      <c r="F48" s="2617"/>
      <c r="G48" s="1994"/>
      <c r="H48" s="1988"/>
      <c r="I48" s="1989"/>
      <c r="J48" s="2018"/>
      <c r="K48" s="2019"/>
      <c r="L48" s="2020"/>
      <c r="M48" s="2021"/>
      <c r="N48" s="1196" t="s">
        <v>953</v>
      </c>
      <c r="O48" s="2177">
        <v>1</v>
      </c>
      <c r="P48" s="2028"/>
      <c r="Q48" s="2178"/>
    </row>
    <row r="49" spans="1:19" ht="39.75" customHeight="1">
      <c r="A49" s="3392"/>
      <c r="B49" s="3395"/>
      <c r="C49" s="3398"/>
      <c r="D49" s="438" t="s">
        <v>954</v>
      </c>
      <c r="E49" s="3403"/>
      <c r="F49" s="2617"/>
      <c r="G49" s="1994"/>
      <c r="H49" s="1988"/>
      <c r="I49" s="1989"/>
      <c r="J49" s="2018"/>
      <c r="K49" s="2019"/>
      <c r="L49" s="2020"/>
      <c r="M49" s="2021"/>
      <c r="N49" s="1196" t="s">
        <v>953</v>
      </c>
      <c r="O49" s="2177">
        <v>1</v>
      </c>
      <c r="P49" s="2028"/>
      <c r="Q49" s="2178"/>
    </row>
    <row r="50" spans="1:19" ht="32.4" customHeight="1">
      <c r="A50" s="3392"/>
      <c r="B50" s="3395"/>
      <c r="C50" s="3398"/>
      <c r="D50" s="2027" t="s">
        <v>955</v>
      </c>
      <c r="E50" s="3403"/>
      <c r="F50" s="2617"/>
      <c r="G50" s="1994"/>
      <c r="H50" s="1988"/>
      <c r="I50" s="1989"/>
      <c r="J50" s="2018"/>
      <c r="K50" s="2019"/>
      <c r="L50" s="2020"/>
      <c r="M50" s="2021"/>
      <c r="N50" s="1196" t="s">
        <v>956</v>
      </c>
      <c r="O50" s="2177">
        <v>3</v>
      </c>
      <c r="P50" s="2028"/>
      <c r="Q50" s="2178"/>
    </row>
    <row r="51" spans="1:19" ht="32.4" customHeight="1">
      <c r="A51" s="3392"/>
      <c r="B51" s="3395"/>
      <c r="C51" s="3398"/>
      <c r="D51" s="2027" t="s">
        <v>957</v>
      </c>
      <c r="E51" s="3403"/>
      <c r="F51" s="2617"/>
      <c r="G51" s="1994"/>
      <c r="H51" s="1988"/>
      <c r="I51" s="1989"/>
      <c r="J51" s="2018"/>
      <c r="K51" s="2019"/>
      <c r="L51" s="2020"/>
      <c r="M51" s="2021"/>
      <c r="N51" s="1196" t="s">
        <v>958</v>
      </c>
      <c r="O51" s="2177"/>
      <c r="P51" s="2028"/>
      <c r="Q51" s="2178"/>
    </row>
    <row r="52" spans="1:19" ht="32.4" customHeight="1">
      <c r="A52" s="3392"/>
      <c r="B52" s="3395"/>
      <c r="C52" s="3398"/>
      <c r="D52" s="2027" t="s">
        <v>959</v>
      </c>
      <c r="E52" s="3403"/>
      <c r="F52" s="2617"/>
      <c r="G52" s="1994"/>
      <c r="H52" s="1988"/>
      <c r="I52" s="1989"/>
      <c r="J52" s="2018"/>
      <c r="K52" s="2019"/>
      <c r="L52" s="2020"/>
      <c r="M52" s="2021"/>
      <c r="N52" s="1196" t="s">
        <v>960</v>
      </c>
      <c r="O52" s="2177"/>
      <c r="P52" s="2028"/>
      <c r="Q52" s="2178"/>
      <c r="S52" s="2255"/>
    </row>
    <row r="53" spans="1:19" ht="13.8" thickBot="1">
      <c r="A53" s="3392"/>
      <c r="B53" s="3395"/>
      <c r="C53" s="3398"/>
      <c r="D53" s="2027" t="s">
        <v>961</v>
      </c>
      <c r="E53" s="3403"/>
      <c r="F53" s="2617"/>
      <c r="G53" s="1994"/>
      <c r="H53" s="1988"/>
      <c r="I53" s="1989"/>
      <c r="J53" s="2018"/>
      <c r="K53" s="2019"/>
      <c r="L53" s="2020"/>
      <c r="M53" s="2021"/>
      <c r="N53" s="1196" t="s">
        <v>962</v>
      </c>
      <c r="O53" s="2179">
        <v>2</v>
      </c>
      <c r="P53" s="2180">
        <v>2</v>
      </c>
      <c r="Q53" s="2181">
        <v>2</v>
      </c>
    </row>
    <row r="54" spans="1:19" ht="18.600000000000001" customHeight="1" thickBot="1">
      <c r="A54" s="3393"/>
      <c r="B54" s="3396"/>
      <c r="C54" s="3399"/>
      <c r="D54" s="1998"/>
      <c r="E54" s="3404"/>
      <c r="F54" s="3406"/>
      <c r="G54" s="1999" t="s">
        <v>12</v>
      </c>
      <c r="H54" s="2125">
        <f>SUM(H29:H53)</f>
        <v>3986.6</v>
      </c>
      <c r="I54" s="2125">
        <f>SUM(I29:I53)</f>
        <v>1611.4</v>
      </c>
      <c r="J54" s="2125">
        <f>SUM(J29:J53)</f>
        <v>0</v>
      </c>
      <c r="K54" s="2000">
        <f>SUM(K29:K53)</f>
        <v>2375.1999999999998</v>
      </c>
      <c r="L54" s="2125">
        <f>SUM(L29:L53)</f>
        <v>4050</v>
      </c>
      <c r="M54" s="2182">
        <f>SUM(M29:M53)</f>
        <v>4100</v>
      </c>
      <c r="N54" s="2031"/>
      <c r="O54" s="2032"/>
      <c r="P54" s="2032"/>
      <c r="Q54" s="2033"/>
    </row>
    <row r="55" spans="1:19" ht="22.2" customHeight="1" thickBot="1">
      <c r="A55" s="2034" t="s">
        <v>11</v>
      </c>
      <c r="B55" s="2013" t="s">
        <v>13</v>
      </c>
      <c r="C55" s="3426" t="s">
        <v>14</v>
      </c>
      <c r="D55" s="3427"/>
      <c r="E55" s="3427"/>
      <c r="F55" s="3427"/>
      <c r="G55" s="3454"/>
      <c r="H55" s="2183">
        <f>H28+H54</f>
        <v>4168.6000000000004</v>
      </c>
      <c r="I55" s="2183">
        <f>I28+I54</f>
        <v>1793.4</v>
      </c>
      <c r="J55" s="2183">
        <f>J28+J54</f>
        <v>0</v>
      </c>
      <c r="K55" s="2035">
        <f>K28+K54</f>
        <v>2375.1999999999998</v>
      </c>
      <c r="L55" s="2183">
        <f>L28+L54</f>
        <v>4245</v>
      </c>
      <c r="M55" s="2183">
        <f>M28+M54</f>
        <v>4295</v>
      </c>
      <c r="N55" s="2014"/>
      <c r="O55" s="2015"/>
      <c r="P55" s="2015"/>
      <c r="Q55" s="2016"/>
    </row>
    <row r="56" spans="1:19" ht="34.200000000000003" customHeight="1" thickBot="1">
      <c r="A56" s="1986" t="s">
        <v>11</v>
      </c>
      <c r="B56" s="2013" t="s">
        <v>35</v>
      </c>
      <c r="C56" s="3429" t="s">
        <v>963</v>
      </c>
      <c r="D56" s="3430"/>
      <c r="E56" s="3430"/>
      <c r="F56" s="3430"/>
      <c r="G56" s="3430"/>
      <c r="H56" s="3430"/>
      <c r="I56" s="3430"/>
      <c r="J56" s="3430"/>
      <c r="K56" s="3430"/>
      <c r="L56" s="3430"/>
      <c r="M56" s="3430"/>
      <c r="N56" s="3430"/>
      <c r="O56" s="3430"/>
      <c r="P56" s="3430"/>
      <c r="Q56" s="3431"/>
    </row>
    <row r="57" spans="1:19">
      <c r="A57" s="3391" t="s">
        <v>11</v>
      </c>
      <c r="B57" s="3394" t="s">
        <v>35</v>
      </c>
      <c r="C57" s="3397" t="s">
        <v>925</v>
      </c>
      <c r="D57" s="3455" t="s">
        <v>964</v>
      </c>
      <c r="E57" s="3402" t="s">
        <v>41</v>
      </c>
      <c r="F57" s="3405" t="s">
        <v>241</v>
      </c>
      <c r="G57" s="2105" t="s">
        <v>37</v>
      </c>
      <c r="H57" s="2106">
        <f>I57+K57</f>
        <v>1995</v>
      </c>
      <c r="I57" s="2184">
        <v>1995</v>
      </c>
      <c r="J57" s="2185"/>
      <c r="K57" s="2186">
        <v>0</v>
      </c>
      <c r="L57" s="2187">
        <v>2000</v>
      </c>
      <c r="M57" s="2159">
        <v>2000</v>
      </c>
      <c r="N57" s="3418"/>
      <c r="O57" s="3449"/>
      <c r="P57" s="3451"/>
      <c r="Q57" s="3424"/>
    </row>
    <row r="58" spans="1:19">
      <c r="A58" s="3392"/>
      <c r="B58" s="3395"/>
      <c r="C58" s="3398"/>
      <c r="D58" s="3456"/>
      <c r="E58" s="3403"/>
      <c r="F58" s="2617"/>
      <c r="G58" s="1959" t="s">
        <v>914</v>
      </c>
      <c r="H58" s="1988">
        <f>I58+K58</f>
        <v>0</v>
      </c>
      <c r="I58" s="2036">
        <v>0</v>
      </c>
      <c r="J58" s="2037"/>
      <c r="K58" s="2038">
        <v>0</v>
      </c>
      <c r="L58" s="2039">
        <v>0</v>
      </c>
      <c r="M58" s="2021">
        <v>0</v>
      </c>
      <c r="N58" s="3457"/>
      <c r="O58" s="3450"/>
      <c r="P58" s="3452"/>
      <c r="Q58" s="3453"/>
    </row>
    <row r="59" spans="1:19" ht="25.95" customHeight="1">
      <c r="A59" s="3392"/>
      <c r="B59" s="3395"/>
      <c r="C59" s="3398"/>
      <c r="D59" s="3413" t="s">
        <v>965</v>
      </c>
      <c r="E59" s="3403"/>
      <c r="F59" s="2617"/>
      <c r="G59" s="1959"/>
      <c r="H59" s="1988"/>
      <c r="I59" s="2036"/>
      <c r="J59" s="2037"/>
      <c r="K59" s="2038"/>
      <c r="L59" s="2039"/>
      <c r="M59" s="2021"/>
      <c r="N59" s="2042" t="s">
        <v>1081</v>
      </c>
      <c r="O59" s="2171">
        <v>180</v>
      </c>
      <c r="P59" s="2172">
        <v>180</v>
      </c>
      <c r="Q59" s="2115">
        <v>180</v>
      </c>
    </row>
    <row r="60" spans="1:19" ht="42">
      <c r="A60" s="3392"/>
      <c r="B60" s="3395"/>
      <c r="C60" s="3398"/>
      <c r="D60" s="3414"/>
      <c r="E60" s="3403"/>
      <c r="F60" s="2617"/>
      <c r="G60" s="1959"/>
      <c r="H60" s="1988"/>
      <c r="I60" s="2036"/>
      <c r="J60" s="2037"/>
      <c r="K60" s="2038"/>
      <c r="L60" s="2039"/>
      <c r="M60" s="2021"/>
      <c r="N60" s="2043" t="s">
        <v>1082</v>
      </c>
      <c r="O60" s="2023">
        <v>300</v>
      </c>
      <c r="P60" s="2024">
        <v>300</v>
      </c>
      <c r="Q60" s="2166">
        <v>300</v>
      </c>
    </row>
    <row r="61" spans="1:19" ht="15.6">
      <c r="A61" s="3392"/>
      <c r="B61" s="3395"/>
      <c r="C61" s="3398"/>
      <c r="D61" s="3414"/>
      <c r="E61" s="3403"/>
      <c r="F61" s="2617"/>
      <c r="G61" s="1959"/>
      <c r="H61" s="1988"/>
      <c r="I61" s="2036"/>
      <c r="J61" s="2037"/>
      <c r="K61" s="2038"/>
      <c r="L61" s="2039"/>
      <c r="M61" s="2021"/>
      <c r="N61" s="2043" t="s">
        <v>1083</v>
      </c>
      <c r="O61" s="2023">
        <v>320</v>
      </c>
      <c r="P61" s="2024">
        <v>320</v>
      </c>
      <c r="Q61" s="2166">
        <v>320</v>
      </c>
    </row>
    <row r="62" spans="1:19" ht="36" customHeight="1">
      <c r="A62" s="3392"/>
      <c r="B62" s="3395"/>
      <c r="C62" s="3398"/>
      <c r="D62" s="3414"/>
      <c r="E62" s="3403"/>
      <c r="F62" s="2617"/>
      <c r="G62" s="1959"/>
      <c r="H62" s="1988"/>
      <c r="I62" s="2036"/>
      <c r="J62" s="2037"/>
      <c r="K62" s="2038"/>
      <c r="L62" s="2039"/>
      <c r="M62" s="2021"/>
      <c r="N62" s="2043" t="s">
        <v>1084</v>
      </c>
      <c r="O62" s="2023">
        <v>1150</v>
      </c>
      <c r="P62" s="2024">
        <v>1150</v>
      </c>
      <c r="Q62" s="2166">
        <v>1150</v>
      </c>
    </row>
    <row r="63" spans="1:19" ht="26.4">
      <c r="A63" s="3392"/>
      <c r="B63" s="3395"/>
      <c r="C63" s="3398"/>
      <c r="D63" s="3414"/>
      <c r="E63" s="3403"/>
      <c r="F63" s="2617"/>
      <c r="G63" s="1959"/>
      <c r="H63" s="1988"/>
      <c r="I63" s="2036"/>
      <c r="J63" s="2037"/>
      <c r="K63" s="2038"/>
      <c r="L63" s="2039"/>
      <c r="M63" s="2021"/>
      <c r="N63" s="2043" t="s">
        <v>966</v>
      </c>
      <c r="O63" s="2023">
        <v>120</v>
      </c>
      <c r="P63" s="2024">
        <v>120</v>
      </c>
      <c r="Q63" s="2166">
        <v>120</v>
      </c>
    </row>
    <row r="64" spans="1:19" ht="15.6">
      <c r="A64" s="3392"/>
      <c r="B64" s="3395"/>
      <c r="C64" s="3398"/>
      <c r="D64" s="3414"/>
      <c r="E64" s="3403"/>
      <c r="F64" s="2617"/>
      <c r="G64" s="1959"/>
      <c r="H64" s="1988"/>
      <c r="I64" s="2036"/>
      <c r="J64" s="2037"/>
      <c r="K64" s="2038"/>
      <c r="L64" s="2039"/>
      <c r="M64" s="2021"/>
      <c r="N64" s="2043" t="s">
        <v>1085</v>
      </c>
      <c r="O64" s="2023">
        <v>102</v>
      </c>
      <c r="P64" s="2024">
        <v>102</v>
      </c>
      <c r="Q64" s="2166">
        <v>102</v>
      </c>
    </row>
    <row r="65" spans="1:17" ht="26.4">
      <c r="A65" s="3392"/>
      <c r="B65" s="3395"/>
      <c r="C65" s="3398"/>
      <c r="D65" s="3414"/>
      <c r="E65" s="3403"/>
      <c r="F65" s="2617"/>
      <c r="G65" s="1959"/>
      <c r="H65" s="1988"/>
      <c r="I65" s="2036"/>
      <c r="J65" s="2037"/>
      <c r="K65" s="2038"/>
      <c r="L65" s="2039"/>
      <c r="M65" s="2021"/>
      <c r="N65" s="2043" t="s">
        <v>967</v>
      </c>
      <c r="O65" s="2023">
        <v>130</v>
      </c>
      <c r="P65" s="2024">
        <v>130</v>
      </c>
      <c r="Q65" s="2166">
        <v>130</v>
      </c>
    </row>
    <row r="66" spans="1:17">
      <c r="A66" s="3392"/>
      <c r="B66" s="3395"/>
      <c r="C66" s="3398"/>
      <c r="D66" s="3414"/>
      <c r="E66" s="3403"/>
      <c r="F66" s="2617"/>
      <c r="G66" s="1959"/>
      <c r="H66" s="1988"/>
      <c r="I66" s="2036"/>
      <c r="J66" s="2037"/>
      <c r="K66" s="2038"/>
      <c r="L66" s="2039"/>
      <c r="M66" s="2021"/>
      <c r="N66" s="2043" t="s">
        <v>968</v>
      </c>
      <c r="O66" s="2023">
        <v>27</v>
      </c>
      <c r="P66" s="2024">
        <v>27</v>
      </c>
      <c r="Q66" s="2166">
        <v>27</v>
      </c>
    </row>
    <row r="67" spans="1:17">
      <c r="A67" s="3392"/>
      <c r="B67" s="3395"/>
      <c r="C67" s="3398"/>
      <c r="D67" s="3414"/>
      <c r="E67" s="3403"/>
      <c r="F67" s="2617"/>
      <c r="G67" s="1959"/>
      <c r="H67" s="1988"/>
      <c r="I67" s="2036"/>
      <c r="J67" s="2037"/>
      <c r="K67" s="2038"/>
      <c r="L67" s="2039"/>
      <c r="M67" s="2021"/>
      <c r="N67" s="2043" t="s">
        <v>969</v>
      </c>
      <c r="O67" s="2023">
        <v>430</v>
      </c>
      <c r="P67" s="2024">
        <v>430</v>
      </c>
      <c r="Q67" s="2166">
        <v>430</v>
      </c>
    </row>
    <row r="68" spans="1:17">
      <c r="A68" s="3392"/>
      <c r="B68" s="3395"/>
      <c r="C68" s="3398"/>
      <c r="D68" s="3415"/>
      <c r="E68" s="3403"/>
      <c r="F68" s="2617"/>
      <c r="G68" s="1959"/>
      <c r="H68" s="1988"/>
      <c r="I68" s="2036"/>
      <c r="J68" s="2037"/>
      <c r="K68" s="2038"/>
      <c r="L68" s="2039"/>
      <c r="M68" s="2021"/>
      <c r="N68" s="2188" t="s">
        <v>970</v>
      </c>
      <c r="O68" s="2174">
        <v>10</v>
      </c>
      <c r="P68" s="2175">
        <v>10</v>
      </c>
      <c r="Q68" s="2189">
        <v>10</v>
      </c>
    </row>
    <row r="69" spans="1:17" ht="60.75" customHeight="1">
      <c r="A69" s="3392"/>
      <c r="B69" s="3395"/>
      <c r="C69" s="3398"/>
      <c r="D69" s="2027" t="s">
        <v>971</v>
      </c>
      <c r="E69" s="3403"/>
      <c r="F69" s="2617"/>
      <c r="G69" s="1992"/>
      <c r="H69" s="1988"/>
      <c r="I69" s="2036"/>
      <c r="J69" s="2037"/>
      <c r="K69" s="2038"/>
      <c r="L69" s="2039"/>
      <c r="M69" s="2021"/>
      <c r="N69" s="2043" t="s">
        <v>972</v>
      </c>
      <c r="O69" s="2171">
        <v>500</v>
      </c>
      <c r="P69" s="2172">
        <v>500</v>
      </c>
      <c r="Q69" s="2134">
        <v>500</v>
      </c>
    </row>
    <row r="70" spans="1:17" ht="15.6">
      <c r="A70" s="3392"/>
      <c r="B70" s="3395"/>
      <c r="C70" s="3398"/>
      <c r="D70" s="3413" t="s">
        <v>973</v>
      </c>
      <c r="E70" s="3403"/>
      <c r="F70" s="2617"/>
      <c r="G70" s="1992"/>
      <c r="H70" s="1988"/>
      <c r="I70" s="2036"/>
      <c r="J70" s="2037"/>
      <c r="K70" s="2038"/>
      <c r="L70" s="2039"/>
      <c r="M70" s="2021"/>
      <c r="N70" s="2042" t="s">
        <v>1086</v>
      </c>
      <c r="O70" s="2171">
        <v>3085</v>
      </c>
      <c r="P70" s="2172">
        <v>3105</v>
      </c>
      <c r="Q70" s="2134">
        <v>3110</v>
      </c>
    </row>
    <row r="71" spans="1:17" ht="26.4">
      <c r="A71" s="3392"/>
      <c r="B71" s="3395"/>
      <c r="C71" s="3398"/>
      <c r="D71" s="3414"/>
      <c r="E71" s="3403"/>
      <c r="F71" s="2617"/>
      <c r="G71" s="1992"/>
      <c r="H71" s="1988"/>
      <c r="I71" s="2036"/>
      <c r="J71" s="2037"/>
      <c r="K71" s="2038"/>
      <c r="L71" s="2039"/>
      <c r="M71" s="2021"/>
      <c r="N71" s="2043" t="s">
        <v>974</v>
      </c>
      <c r="O71" s="2023">
        <v>571</v>
      </c>
      <c r="P71" s="2024">
        <v>580</v>
      </c>
      <c r="Q71" s="2026">
        <v>580</v>
      </c>
    </row>
    <row r="72" spans="1:17">
      <c r="A72" s="3392"/>
      <c r="B72" s="3395"/>
      <c r="C72" s="3398"/>
      <c r="D72" s="3414"/>
      <c r="E72" s="3403"/>
      <c r="F72" s="2617"/>
      <c r="G72" s="1992"/>
      <c r="H72" s="1988"/>
      <c r="I72" s="2036"/>
      <c r="J72" s="2037"/>
      <c r="K72" s="2038"/>
      <c r="L72" s="2039"/>
      <c r="M72" s="2021"/>
      <c r="N72" s="2044" t="s">
        <v>975</v>
      </c>
      <c r="O72" s="2023">
        <v>1300</v>
      </c>
      <c r="P72" s="2024">
        <v>1300</v>
      </c>
      <c r="Q72" s="2026">
        <v>1300</v>
      </c>
    </row>
    <row r="73" spans="1:17">
      <c r="A73" s="3392"/>
      <c r="B73" s="3395"/>
      <c r="C73" s="3398"/>
      <c r="D73" s="3414"/>
      <c r="E73" s="3403"/>
      <c r="F73" s="2617"/>
      <c r="G73" s="1992"/>
      <c r="H73" s="1988"/>
      <c r="I73" s="2036"/>
      <c r="J73" s="2037"/>
      <c r="K73" s="2038"/>
      <c r="L73" s="2039"/>
      <c r="M73" s="2021"/>
      <c r="N73" s="2044" t="s">
        <v>976</v>
      </c>
      <c r="O73" s="2023">
        <v>470</v>
      </c>
      <c r="P73" s="2024">
        <v>470</v>
      </c>
      <c r="Q73" s="2026">
        <v>470</v>
      </c>
    </row>
    <row r="74" spans="1:17">
      <c r="A74" s="3392"/>
      <c r="B74" s="3395"/>
      <c r="C74" s="3398"/>
      <c r="D74" s="3414"/>
      <c r="E74" s="3403"/>
      <c r="F74" s="2617"/>
      <c r="G74" s="1992"/>
      <c r="H74" s="1988"/>
      <c r="I74" s="2036"/>
      <c r="J74" s="2037"/>
      <c r="K74" s="2038"/>
      <c r="L74" s="2039"/>
      <c r="M74" s="2021"/>
      <c r="N74" s="2044" t="s">
        <v>977</v>
      </c>
      <c r="O74" s="2023">
        <v>200</v>
      </c>
      <c r="P74" s="2024">
        <v>200</v>
      </c>
      <c r="Q74" s="2026">
        <v>200</v>
      </c>
    </row>
    <row r="75" spans="1:17">
      <c r="A75" s="3392"/>
      <c r="B75" s="3395"/>
      <c r="C75" s="3398"/>
      <c r="D75" s="3415"/>
      <c r="E75" s="3403"/>
      <c r="F75" s="2617"/>
      <c r="G75" s="1992"/>
      <c r="H75" s="1988"/>
      <c r="I75" s="2036"/>
      <c r="J75" s="2037"/>
      <c r="K75" s="2038"/>
      <c r="L75" s="2039"/>
      <c r="M75" s="2021"/>
      <c r="N75" s="2044" t="s">
        <v>978</v>
      </c>
      <c r="O75" s="2023">
        <v>450</v>
      </c>
      <c r="P75" s="2024">
        <v>450</v>
      </c>
      <c r="Q75" s="2026">
        <v>450</v>
      </c>
    </row>
    <row r="76" spans="1:17" ht="28.8">
      <c r="A76" s="3392"/>
      <c r="B76" s="3395"/>
      <c r="C76" s="3398"/>
      <c r="D76" s="2027" t="s">
        <v>979</v>
      </c>
      <c r="E76" s="3403"/>
      <c r="F76" s="2617"/>
      <c r="G76" s="1992"/>
      <c r="H76" s="1988"/>
      <c r="I76" s="2036"/>
      <c r="J76" s="2037"/>
      <c r="K76" s="2038"/>
      <c r="L76" s="2039"/>
      <c r="M76" s="2021"/>
      <c r="N76" s="2045" t="s">
        <v>980</v>
      </c>
      <c r="O76" s="2028">
        <v>468.5</v>
      </c>
      <c r="P76" s="2028">
        <v>468.5</v>
      </c>
      <c r="Q76" s="2046">
        <v>468.5</v>
      </c>
    </row>
    <row r="77" spans="1:17">
      <c r="A77" s="3392"/>
      <c r="B77" s="3395"/>
      <c r="C77" s="3398"/>
      <c r="D77" s="3413" t="s">
        <v>1157</v>
      </c>
      <c r="E77" s="3403"/>
      <c r="F77" s="2617"/>
      <c r="G77" s="1992"/>
      <c r="H77" s="1988"/>
      <c r="I77" s="2036"/>
      <c r="J77" s="2037"/>
      <c r="K77" s="2038"/>
      <c r="L77" s="2039"/>
      <c r="M77" s="2021"/>
      <c r="N77" s="2042" t="s">
        <v>981</v>
      </c>
      <c r="O77" s="2047">
        <v>3</v>
      </c>
      <c r="P77" s="2048">
        <v>3</v>
      </c>
      <c r="Q77" s="2049">
        <v>3</v>
      </c>
    </row>
    <row r="78" spans="1:17">
      <c r="A78" s="3392"/>
      <c r="B78" s="3395"/>
      <c r="C78" s="3398"/>
      <c r="D78" s="3414"/>
      <c r="E78" s="3403"/>
      <c r="F78" s="2617"/>
      <c r="G78" s="1992"/>
      <c r="H78" s="1988"/>
      <c r="I78" s="2036"/>
      <c r="J78" s="2037"/>
      <c r="K78" s="2038"/>
      <c r="L78" s="2039"/>
      <c r="M78" s="2021"/>
      <c r="N78" s="2043" t="s">
        <v>982</v>
      </c>
      <c r="O78" s="2050">
        <v>2</v>
      </c>
      <c r="P78" s="2051">
        <v>2</v>
      </c>
      <c r="Q78" s="2052">
        <v>3</v>
      </c>
    </row>
    <row r="79" spans="1:17">
      <c r="A79" s="3392"/>
      <c r="B79" s="3395"/>
      <c r="C79" s="3398"/>
      <c r="D79" s="3414"/>
      <c r="E79" s="3403"/>
      <c r="F79" s="2617"/>
      <c r="G79" s="1992"/>
      <c r="H79" s="1988"/>
      <c r="I79" s="2036"/>
      <c r="J79" s="2037"/>
      <c r="K79" s="2038"/>
      <c r="L79" s="2039"/>
      <c r="M79" s="2021"/>
      <c r="N79" s="2043" t="s">
        <v>983</v>
      </c>
      <c r="O79" s="2050">
        <v>3</v>
      </c>
      <c r="P79" s="2051">
        <v>3</v>
      </c>
      <c r="Q79" s="2053">
        <v>3</v>
      </c>
    </row>
    <row r="80" spans="1:17">
      <c r="A80" s="3392"/>
      <c r="B80" s="3395"/>
      <c r="C80" s="3398"/>
      <c r="D80" s="3414"/>
      <c r="E80" s="3403"/>
      <c r="F80" s="2617"/>
      <c r="G80" s="1992"/>
      <c r="H80" s="1988"/>
      <c r="I80" s="2036"/>
      <c r="J80" s="2037"/>
      <c r="K80" s="2038"/>
      <c r="L80" s="2039"/>
      <c r="M80" s="2021"/>
      <c r="N80" s="2043" t="s">
        <v>984</v>
      </c>
      <c r="O80" s="2050">
        <v>45</v>
      </c>
      <c r="P80" s="2051">
        <v>45</v>
      </c>
      <c r="Q80" s="2052">
        <v>45</v>
      </c>
    </row>
    <row r="81" spans="1:19">
      <c r="A81" s="3392"/>
      <c r="B81" s="3395"/>
      <c r="C81" s="3398"/>
      <c r="D81" s="3414"/>
      <c r="E81" s="3403"/>
      <c r="F81" s="2617"/>
      <c r="G81" s="1992"/>
      <c r="H81" s="1988"/>
      <c r="I81" s="2036"/>
      <c r="J81" s="2037"/>
      <c r="K81" s="2038"/>
      <c r="L81" s="2039"/>
      <c r="M81" s="2021"/>
      <c r="N81" s="2043" t="s">
        <v>985</v>
      </c>
      <c r="O81" s="2050">
        <v>50</v>
      </c>
      <c r="P81" s="2051">
        <v>50</v>
      </c>
      <c r="Q81" s="2053">
        <v>50</v>
      </c>
    </row>
    <row r="82" spans="1:19">
      <c r="A82" s="3392"/>
      <c r="B82" s="3395"/>
      <c r="C82" s="3398"/>
      <c r="D82" s="3414"/>
      <c r="E82" s="3403"/>
      <c r="F82" s="2617"/>
      <c r="G82" s="1992"/>
      <c r="H82" s="1988"/>
      <c r="I82" s="2036"/>
      <c r="J82" s="2037"/>
      <c r="K82" s="2038"/>
      <c r="L82" s="2039"/>
      <c r="M82" s="2021"/>
      <c r="N82" s="2043" t="s">
        <v>986</v>
      </c>
      <c r="O82" s="2050">
        <v>3</v>
      </c>
      <c r="P82" s="2051">
        <v>3</v>
      </c>
      <c r="Q82" s="2052">
        <v>3</v>
      </c>
    </row>
    <row r="83" spans="1:19">
      <c r="A83" s="3392"/>
      <c r="B83" s="3395"/>
      <c r="C83" s="3398"/>
      <c r="D83" s="3413" t="s">
        <v>987</v>
      </c>
      <c r="E83" s="3403"/>
      <c r="F83" s="2617"/>
      <c r="G83" s="1992"/>
      <c r="H83" s="1988"/>
      <c r="I83" s="2036"/>
      <c r="J83" s="2037"/>
      <c r="K83" s="2038"/>
      <c r="L83" s="2039"/>
      <c r="M83" s="2021"/>
      <c r="N83" s="2042" t="s">
        <v>988</v>
      </c>
      <c r="O83" s="2047">
        <v>2</v>
      </c>
      <c r="P83" s="2048">
        <v>4</v>
      </c>
      <c r="Q83" s="2054">
        <v>4</v>
      </c>
    </row>
    <row r="84" spans="1:19">
      <c r="A84" s="3392"/>
      <c r="B84" s="3395"/>
      <c r="C84" s="3398"/>
      <c r="D84" s="3415"/>
      <c r="E84" s="3403"/>
      <c r="F84" s="2617"/>
      <c r="G84" s="1992"/>
      <c r="H84" s="1988"/>
      <c r="I84" s="2036"/>
      <c r="J84" s="2037"/>
      <c r="K84" s="2038"/>
      <c r="L84" s="2039"/>
      <c r="M84" s="2021"/>
      <c r="N84" s="2043" t="s">
        <v>989</v>
      </c>
      <c r="O84" s="2050">
        <v>6</v>
      </c>
      <c r="P84" s="2050">
        <v>8</v>
      </c>
      <c r="Q84" s="2052">
        <v>12</v>
      </c>
    </row>
    <row r="85" spans="1:19">
      <c r="A85" s="3392"/>
      <c r="B85" s="3395"/>
      <c r="C85" s="3398"/>
      <c r="D85" s="3413" t="s">
        <v>990</v>
      </c>
      <c r="E85" s="3403"/>
      <c r="F85" s="2617"/>
      <c r="G85" s="1992"/>
      <c r="H85" s="1988"/>
      <c r="I85" s="2036"/>
      <c r="J85" s="2037"/>
      <c r="K85" s="2038"/>
      <c r="L85" s="2039"/>
      <c r="M85" s="2021"/>
      <c r="N85" s="2055" t="s">
        <v>991</v>
      </c>
      <c r="O85" s="2047">
        <v>60</v>
      </c>
      <c r="P85" s="2047">
        <v>60</v>
      </c>
      <c r="Q85" s="2056">
        <v>60</v>
      </c>
    </row>
    <row r="86" spans="1:19" ht="26.4">
      <c r="A86" s="3392"/>
      <c r="B86" s="3395"/>
      <c r="C86" s="3398"/>
      <c r="D86" s="3414"/>
      <c r="E86" s="3403"/>
      <c r="F86" s="2617"/>
      <c r="G86" s="1992"/>
      <c r="H86" s="1988"/>
      <c r="I86" s="2036"/>
      <c r="J86" s="2037"/>
      <c r="K86" s="2038"/>
      <c r="L86" s="2039"/>
      <c r="M86" s="2021"/>
      <c r="N86" s="2057" t="s">
        <v>992</v>
      </c>
      <c r="O86" s="2050">
        <v>25</v>
      </c>
      <c r="P86" s="2050">
        <v>25</v>
      </c>
      <c r="Q86" s="2058">
        <v>25</v>
      </c>
    </row>
    <row r="87" spans="1:19" ht="15.6">
      <c r="A87" s="3392"/>
      <c r="B87" s="3395"/>
      <c r="C87" s="3398"/>
      <c r="D87" s="3414"/>
      <c r="E87" s="3403"/>
      <c r="F87" s="2617"/>
      <c r="G87" s="1992"/>
      <c r="H87" s="1988"/>
      <c r="I87" s="2036"/>
      <c r="J87" s="2037"/>
      <c r="K87" s="2038"/>
      <c r="L87" s="2039"/>
      <c r="M87" s="2021"/>
      <c r="N87" s="2057" t="s">
        <v>993</v>
      </c>
      <c r="O87" s="2050">
        <v>280</v>
      </c>
      <c r="P87" s="2050">
        <v>280</v>
      </c>
      <c r="Q87" s="2058">
        <v>280</v>
      </c>
    </row>
    <row r="88" spans="1:19" ht="26.4">
      <c r="A88" s="3392"/>
      <c r="B88" s="3395"/>
      <c r="C88" s="3398"/>
      <c r="D88" s="3414"/>
      <c r="E88" s="3403"/>
      <c r="F88" s="2617"/>
      <c r="G88" s="1992"/>
      <c r="H88" s="1988"/>
      <c r="I88" s="2036"/>
      <c r="J88" s="2037"/>
      <c r="K88" s="2038"/>
      <c r="L88" s="2039"/>
      <c r="M88" s="2021"/>
      <c r="N88" s="2057" t="s">
        <v>994</v>
      </c>
      <c r="O88" s="2050">
        <v>15</v>
      </c>
      <c r="P88" s="2050">
        <v>15</v>
      </c>
      <c r="Q88" s="2058">
        <v>15</v>
      </c>
    </row>
    <row r="89" spans="1:19">
      <c r="A89" s="3392"/>
      <c r="B89" s="3395"/>
      <c r="C89" s="3398"/>
      <c r="D89" s="3415"/>
      <c r="E89" s="3403"/>
      <c r="F89" s="2617"/>
      <c r="G89" s="1992"/>
      <c r="H89" s="1988"/>
      <c r="I89" s="2036"/>
      <c r="J89" s="2037"/>
      <c r="K89" s="2038"/>
      <c r="L89" s="2039"/>
      <c r="M89" s="2021"/>
      <c r="N89" s="2190" t="s">
        <v>995</v>
      </c>
      <c r="O89" s="2191">
        <v>4</v>
      </c>
      <c r="P89" s="2192">
        <v>4</v>
      </c>
      <c r="Q89" s="2124">
        <v>4</v>
      </c>
    </row>
    <row r="90" spans="1:19" ht="26.4">
      <c r="A90" s="3392"/>
      <c r="B90" s="3395"/>
      <c r="C90" s="3398"/>
      <c r="D90" s="2027" t="s">
        <v>996</v>
      </c>
      <c r="E90" s="3403"/>
      <c r="F90" s="2617"/>
      <c r="G90" s="1994"/>
      <c r="H90" s="1988"/>
      <c r="I90" s="2036"/>
      <c r="J90" s="2037"/>
      <c r="K90" s="2038"/>
      <c r="L90" s="2039"/>
      <c r="M90" s="2021"/>
      <c r="N90" s="2193" t="s">
        <v>997</v>
      </c>
      <c r="O90" s="2177" t="s">
        <v>42</v>
      </c>
      <c r="P90" s="2194" t="s">
        <v>42</v>
      </c>
      <c r="Q90" s="2178" t="s">
        <v>42</v>
      </c>
    </row>
    <row r="91" spans="1:19" ht="26.4">
      <c r="A91" s="3392"/>
      <c r="B91" s="3395"/>
      <c r="C91" s="3398"/>
      <c r="D91" s="2027" t="s">
        <v>998</v>
      </c>
      <c r="E91" s="3403"/>
      <c r="F91" s="2617"/>
      <c r="G91" s="1992"/>
      <c r="H91" s="2059"/>
      <c r="I91" s="2036"/>
      <c r="J91" s="2037"/>
      <c r="K91" s="2060"/>
      <c r="L91" s="2039"/>
      <c r="M91" s="2021"/>
      <c r="N91" s="2193" t="s">
        <v>999</v>
      </c>
      <c r="O91" s="2177" t="s">
        <v>42</v>
      </c>
      <c r="P91" s="2194" t="s">
        <v>42</v>
      </c>
      <c r="Q91" s="2178" t="s">
        <v>42</v>
      </c>
    </row>
    <row r="92" spans="1:19" ht="40.200000000000003" thickBot="1">
      <c r="A92" s="3392"/>
      <c r="B92" s="3395"/>
      <c r="C92" s="3398"/>
      <c r="D92" s="2027" t="s">
        <v>1000</v>
      </c>
      <c r="E92" s="3403"/>
      <c r="F92" s="2617"/>
      <c r="G92" s="1992"/>
      <c r="H92" s="2059"/>
      <c r="I92" s="2036"/>
      <c r="J92" s="2037"/>
      <c r="K92" s="2060"/>
      <c r="L92" s="2039"/>
      <c r="M92" s="2021"/>
      <c r="N92" s="2195" t="s">
        <v>1001</v>
      </c>
      <c r="O92" s="2023" t="s">
        <v>1002</v>
      </c>
      <c r="P92" s="2023" t="s">
        <v>1002</v>
      </c>
      <c r="Q92" s="2026" t="s">
        <v>1002</v>
      </c>
      <c r="S92" s="2255"/>
    </row>
    <row r="93" spans="1:19" ht="13.8" thickBot="1">
      <c r="A93" s="3393"/>
      <c r="B93" s="3396"/>
      <c r="C93" s="3399"/>
      <c r="D93" s="2061"/>
      <c r="E93" s="3404"/>
      <c r="F93" s="3406"/>
      <c r="G93" s="2151" t="s">
        <v>12</v>
      </c>
      <c r="H93" s="2152">
        <f t="shared" ref="H93:M93" si="4">SUM(H57:H90)</f>
        <v>1995</v>
      </c>
      <c r="I93" s="2153">
        <f t="shared" si="4"/>
        <v>1995</v>
      </c>
      <c r="J93" s="2153">
        <f t="shared" si="4"/>
        <v>0</v>
      </c>
      <c r="K93" s="2154">
        <f t="shared" si="4"/>
        <v>0</v>
      </c>
      <c r="L93" s="2155">
        <f t="shared" si="4"/>
        <v>2000</v>
      </c>
      <c r="M93" s="2156">
        <f t="shared" si="4"/>
        <v>2000</v>
      </c>
      <c r="N93" s="2062"/>
      <c r="O93" s="2063"/>
      <c r="P93" s="2063"/>
      <c r="Q93" s="2033"/>
    </row>
    <row r="94" spans="1:19" ht="13.8" thickBot="1">
      <c r="A94" s="3391" t="s">
        <v>11</v>
      </c>
      <c r="B94" s="3394" t="s">
        <v>35</v>
      </c>
      <c r="C94" s="3432" t="s">
        <v>35</v>
      </c>
      <c r="D94" s="3459" t="s">
        <v>1003</v>
      </c>
      <c r="E94" s="3405" t="s">
        <v>41</v>
      </c>
      <c r="F94" s="3405" t="s">
        <v>241</v>
      </c>
      <c r="G94" s="2196" t="s">
        <v>37</v>
      </c>
      <c r="H94" s="2197">
        <v>6</v>
      </c>
      <c r="I94" s="2036">
        <v>6</v>
      </c>
      <c r="J94" s="2198"/>
      <c r="K94" s="2060">
        <v>0</v>
      </c>
      <c r="L94" s="1960">
        <v>6</v>
      </c>
      <c r="M94" s="1960">
        <v>6</v>
      </c>
      <c r="N94" s="3441" t="s">
        <v>1004</v>
      </c>
      <c r="O94" s="3445">
        <v>2</v>
      </c>
      <c r="P94" s="3445">
        <v>2</v>
      </c>
      <c r="Q94" s="3447">
        <v>2</v>
      </c>
    </row>
    <row r="95" spans="1:19" ht="13.8" thickBot="1">
      <c r="A95" s="3393"/>
      <c r="B95" s="3396"/>
      <c r="C95" s="3433"/>
      <c r="D95" s="3460"/>
      <c r="E95" s="3406"/>
      <c r="F95" s="3406"/>
      <c r="G95" s="2151" t="s">
        <v>12</v>
      </c>
      <c r="H95" s="2152">
        <f t="shared" ref="H95:M95" si="5">H94</f>
        <v>6</v>
      </c>
      <c r="I95" s="2153">
        <f t="shared" si="5"/>
        <v>6</v>
      </c>
      <c r="J95" s="2153">
        <f t="shared" si="5"/>
        <v>0</v>
      </c>
      <c r="K95" s="2154">
        <f t="shared" si="5"/>
        <v>0</v>
      </c>
      <c r="L95" s="2155">
        <f t="shared" si="5"/>
        <v>6</v>
      </c>
      <c r="M95" s="2155">
        <f t="shared" si="5"/>
        <v>6</v>
      </c>
      <c r="N95" s="3442"/>
      <c r="O95" s="3458"/>
      <c r="P95" s="3458"/>
      <c r="Q95" s="3448"/>
    </row>
    <row r="96" spans="1:19" ht="40.200000000000003" customHeight="1">
      <c r="A96" s="3391" t="s">
        <v>11</v>
      </c>
      <c r="B96" s="3394" t="s">
        <v>35</v>
      </c>
      <c r="C96" s="3432" t="s">
        <v>36</v>
      </c>
      <c r="D96" s="3462" t="s">
        <v>1005</v>
      </c>
      <c r="E96" s="3405" t="s">
        <v>41</v>
      </c>
      <c r="F96" s="2645" t="s">
        <v>1006</v>
      </c>
      <c r="G96" s="2199" t="s">
        <v>37</v>
      </c>
      <c r="H96" s="2200">
        <f>I96+K96</f>
        <v>50</v>
      </c>
      <c r="I96" s="2201">
        <v>0</v>
      </c>
      <c r="J96" s="2201">
        <v>0</v>
      </c>
      <c r="K96" s="2202">
        <v>50</v>
      </c>
      <c r="L96" s="2203">
        <v>50</v>
      </c>
      <c r="M96" s="2203">
        <v>150</v>
      </c>
      <c r="N96" s="2204" t="s">
        <v>1007</v>
      </c>
      <c r="O96" s="2205" t="s">
        <v>42</v>
      </c>
      <c r="P96" s="2205"/>
      <c r="Q96" s="2206"/>
    </row>
    <row r="97" spans="1:17" ht="13.8" thickBot="1">
      <c r="A97" s="3392"/>
      <c r="B97" s="3395"/>
      <c r="C97" s="3461"/>
      <c r="D97" s="3463"/>
      <c r="E97" s="2617"/>
      <c r="F97" s="2646"/>
      <c r="G97" s="2207"/>
      <c r="H97" s="2064"/>
      <c r="I97" s="2065"/>
      <c r="J97" s="2066"/>
      <c r="K97" s="2067"/>
      <c r="L97" s="2068"/>
      <c r="M97" s="2068"/>
      <c r="N97" s="2204" t="s">
        <v>1008</v>
      </c>
      <c r="O97" s="2040"/>
      <c r="P97" s="2040"/>
      <c r="Q97" s="2041" t="s">
        <v>42</v>
      </c>
    </row>
    <row r="98" spans="1:17" ht="11.4" customHeight="1" thickBot="1">
      <c r="A98" s="3393"/>
      <c r="B98" s="3396"/>
      <c r="C98" s="3433"/>
      <c r="D98" s="3464"/>
      <c r="E98" s="3406"/>
      <c r="F98" s="2647"/>
      <c r="G98" s="2151" t="s">
        <v>12</v>
      </c>
      <c r="H98" s="2152">
        <f t="shared" ref="H98:M98" si="6">H96</f>
        <v>50</v>
      </c>
      <c r="I98" s="2153">
        <f t="shared" si="6"/>
        <v>0</v>
      </c>
      <c r="J98" s="2153">
        <f t="shared" si="6"/>
        <v>0</v>
      </c>
      <c r="K98" s="2154">
        <f t="shared" si="6"/>
        <v>50</v>
      </c>
      <c r="L98" s="2155">
        <f t="shared" si="6"/>
        <v>50</v>
      </c>
      <c r="M98" s="2155">
        <f t="shared" si="6"/>
        <v>150</v>
      </c>
      <c r="N98" s="2208"/>
      <c r="O98" s="2209"/>
      <c r="P98" s="2209"/>
      <c r="Q98" s="1991"/>
    </row>
    <row r="99" spans="1:17" ht="13.8" thickBot="1">
      <c r="A99" s="3391" t="s">
        <v>11</v>
      </c>
      <c r="B99" s="3394" t="s">
        <v>35</v>
      </c>
      <c r="C99" s="3432" t="s">
        <v>38</v>
      </c>
      <c r="D99" s="3434" t="s">
        <v>1009</v>
      </c>
      <c r="E99" s="3469" t="s">
        <v>41</v>
      </c>
      <c r="F99" s="3471" t="s">
        <v>925</v>
      </c>
      <c r="G99" s="2210" t="s">
        <v>37</v>
      </c>
      <c r="H99" s="2200">
        <f>I99+K99</f>
        <v>175</v>
      </c>
      <c r="I99" s="2036">
        <v>175</v>
      </c>
      <c r="J99" s="2211"/>
      <c r="K99" s="2060">
        <v>0</v>
      </c>
      <c r="L99" s="1960">
        <v>175</v>
      </c>
      <c r="M99" s="1961">
        <v>175</v>
      </c>
      <c r="N99" s="3441" t="s">
        <v>1010</v>
      </c>
      <c r="O99" s="3445" t="s">
        <v>42</v>
      </c>
      <c r="P99" s="3445" t="s">
        <v>42</v>
      </c>
      <c r="Q99" s="3447" t="s">
        <v>42</v>
      </c>
    </row>
    <row r="100" spans="1:17" ht="13.8" thickBot="1">
      <c r="A100" s="3393"/>
      <c r="B100" s="3396"/>
      <c r="C100" s="3433"/>
      <c r="D100" s="3460"/>
      <c r="E100" s="3470"/>
      <c r="F100" s="3472"/>
      <c r="G100" s="2069" t="s">
        <v>12</v>
      </c>
      <c r="H100" s="2212">
        <f t="shared" ref="H100:M100" si="7">H99</f>
        <v>175</v>
      </c>
      <c r="I100" s="2213">
        <f t="shared" si="7"/>
        <v>175</v>
      </c>
      <c r="J100" s="2213">
        <f t="shared" si="7"/>
        <v>0</v>
      </c>
      <c r="K100" s="2214">
        <f t="shared" si="7"/>
        <v>0</v>
      </c>
      <c r="L100" s="2215">
        <f t="shared" si="7"/>
        <v>175</v>
      </c>
      <c r="M100" s="2216">
        <f t="shared" si="7"/>
        <v>175</v>
      </c>
      <c r="N100" s="3442"/>
      <c r="O100" s="3446"/>
      <c r="P100" s="3446"/>
      <c r="Q100" s="3448"/>
    </row>
    <row r="101" spans="1:17" ht="13.8" thickBot="1">
      <c r="A101" s="2034" t="s">
        <v>11</v>
      </c>
      <c r="B101" s="1987" t="s">
        <v>35</v>
      </c>
      <c r="C101" s="3465" t="s">
        <v>14</v>
      </c>
      <c r="D101" s="3427"/>
      <c r="E101" s="3427"/>
      <c r="F101" s="3427"/>
      <c r="G101" s="3454"/>
      <c r="H101" s="2217">
        <f t="shared" ref="H101:M101" si="8">SUM(H93+H95+H98+H100)</f>
        <v>2226</v>
      </c>
      <c r="I101" s="2218">
        <f t="shared" si="8"/>
        <v>2176</v>
      </c>
      <c r="J101" s="2218">
        <f t="shared" si="8"/>
        <v>0</v>
      </c>
      <c r="K101" s="2218">
        <f t="shared" si="8"/>
        <v>50</v>
      </c>
      <c r="L101" s="2218">
        <f t="shared" si="8"/>
        <v>2231</v>
      </c>
      <c r="M101" s="2219">
        <f t="shared" si="8"/>
        <v>2331</v>
      </c>
      <c r="N101" s="2070"/>
      <c r="O101" s="2071"/>
      <c r="P101" s="2071"/>
      <c r="Q101" s="2072"/>
    </row>
    <row r="102" spans="1:17" ht="17.399999999999999" customHeight="1" thickBot="1">
      <c r="A102" s="1986" t="s">
        <v>11</v>
      </c>
      <c r="B102" s="2013" t="s">
        <v>36</v>
      </c>
      <c r="C102" s="3466" t="s">
        <v>1011</v>
      </c>
      <c r="D102" s="3467"/>
      <c r="E102" s="3467"/>
      <c r="F102" s="3467"/>
      <c r="G102" s="3467"/>
      <c r="H102" s="3467"/>
      <c r="I102" s="3467"/>
      <c r="J102" s="3467"/>
      <c r="K102" s="3467"/>
      <c r="L102" s="3467"/>
      <c r="M102" s="3467"/>
      <c r="N102" s="3467"/>
      <c r="O102" s="3467"/>
      <c r="P102" s="3467"/>
      <c r="Q102" s="3468"/>
    </row>
    <row r="103" spans="1:17" ht="20.399999999999999" customHeight="1" thickBot="1">
      <c r="A103" s="3391" t="s">
        <v>11</v>
      </c>
      <c r="B103" s="3394" t="s">
        <v>36</v>
      </c>
      <c r="C103" s="3432" t="s">
        <v>1012</v>
      </c>
      <c r="D103" s="3485" t="s">
        <v>1013</v>
      </c>
      <c r="E103" s="3405" t="s">
        <v>41</v>
      </c>
      <c r="F103" s="3405" t="s">
        <v>241</v>
      </c>
      <c r="G103" s="644" t="s">
        <v>37</v>
      </c>
      <c r="H103" s="2220">
        <f>I103+K103</f>
        <v>145</v>
      </c>
      <c r="I103" s="613">
        <v>145</v>
      </c>
      <c r="J103" s="614"/>
      <c r="K103" s="615">
        <v>0</v>
      </c>
      <c r="L103" s="646">
        <v>150</v>
      </c>
      <c r="M103" s="646">
        <v>150</v>
      </c>
      <c r="N103" s="2073" t="s">
        <v>1014</v>
      </c>
      <c r="O103" s="2074">
        <v>30</v>
      </c>
      <c r="P103" s="2074">
        <v>30</v>
      </c>
      <c r="Q103" s="2075">
        <v>30</v>
      </c>
    </row>
    <row r="104" spans="1:17" ht="39.6" customHeight="1" thickBot="1">
      <c r="A104" s="3393"/>
      <c r="B104" s="3396"/>
      <c r="C104" s="3433"/>
      <c r="D104" s="3486"/>
      <c r="E104" s="3406"/>
      <c r="F104" s="3406"/>
      <c r="G104" s="2151" t="s">
        <v>12</v>
      </c>
      <c r="H104" s="2152">
        <f t="shared" ref="H104:M104" si="9">SUM(H103:H103)</f>
        <v>145</v>
      </c>
      <c r="I104" s="2153">
        <f t="shared" si="9"/>
        <v>145</v>
      </c>
      <c r="J104" s="2153">
        <f t="shared" si="9"/>
        <v>0</v>
      </c>
      <c r="K104" s="2154">
        <f t="shared" si="9"/>
        <v>0</v>
      </c>
      <c r="L104" s="2155">
        <f t="shared" si="9"/>
        <v>150</v>
      </c>
      <c r="M104" s="2155">
        <f t="shared" si="9"/>
        <v>150</v>
      </c>
      <c r="N104" s="2010"/>
      <c r="O104" s="2076"/>
      <c r="P104" s="2076"/>
      <c r="Q104" s="2033"/>
    </row>
    <row r="105" spans="1:17">
      <c r="A105" s="3473" t="s">
        <v>11</v>
      </c>
      <c r="B105" s="3476" t="s">
        <v>36</v>
      </c>
      <c r="C105" s="3479" t="s">
        <v>1015</v>
      </c>
      <c r="D105" s="3482" t="s">
        <v>1016</v>
      </c>
      <c r="E105" s="2601" t="s">
        <v>41</v>
      </c>
      <c r="F105" s="2601" t="s">
        <v>241</v>
      </c>
      <c r="G105" s="721" t="s">
        <v>37</v>
      </c>
      <c r="H105" s="649">
        <f>I105+K105</f>
        <v>20</v>
      </c>
      <c r="I105" s="613">
        <v>20</v>
      </c>
      <c r="J105" s="2221"/>
      <c r="K105" s="615">
        <v>0</v>
      </c>
      <c r="L105" s="646">
        <v>20</v>
      </c>
      <c r="M105" s="646">
        <v>20</v>
      </c>
      <c r="N105" s="4079" t="s">
        <v>1017</v>
      </c>
      <c r="O105" s="4080">
        <v>5</v>
      </c>
      <c r="P105" s="4080">
        <v>5</v>
      </c>
      <c r="Q105" s="4081">
        <v>5</v>
      </c>
    </row>
    <row r="106" spans="1:17">
      <c r="A106" s="3474"/>
      <c r="B106" s="3477"/>
      <c r="C106" s="3480"/>
      <c r="D106" s="3483"/>
      <c r="E106" s="2617"/>
      <c r="F106" s="2617"/>
      <c r="G106" s="2223"/>
      <c r="H106" s="2077"/>
      <c r="I106" s="2351"/>
      <c r="J106" s="2077"/>
      <c r="K106" s="2060"/>
      <c r="L106" s="2350"/>
      <c r="M106" s="2350"/>
      <c r="N106" s="2208" t="s">
        <v>1018</v>
      </c>
      <c r="O106" s="2180">
        <v>5</v>
      </c>
      <c r="P106" s="2180">
        <v>5</v>
      </c>
      <c r="Q106" s="2222">
        <v>5</v>
      </c>
    </row>
    <row r="107" spans="1:17" ht="13.8" thickBot="1">
      <c r="A107" s="3475"/>
      <c r="B107" s="3478"/>
      <c r="C107" s="3481"/>
      <c r="D107" s="3484"/>
      <c r="E107" s="2600"/>
      <c r="F107" s="2600"/>
      <c r="G107" s="2224" t="s">
        <v>12</v>
      </c>
      <c r="H107" s="2225">
        <f t="shared" ref="H107:M107" si="10">SUM(H105:H105)</f>
        <v>20</v>
      </c>
      <c r="I107" s="2225">
        <f t="shared" si="10"/>
        <v>20</v>
      </c>
      <c r="J107" s="2225">
        <f t="shared" si="10"/>
        <v>0</v>
      </c>
      <c r="K107" s="2225">
        <f t="shared" si="10"/>
        <v>0</v>
      </c>
      <c r="L107" s="2226">
        <f t="shared" si="10"/>
        <v>20</v>
      </c>
      <c r="M107" s="2226">
        <f t="shared" si="10"/>
        <v>20</v>
      </c>
      <c r="N107" s="4082" t="s">
        <v>1019</v>
      </c>
      <c r="O107" s="4083">
        <v>5</v>
      </c>
      <c r="P107" s="4083">
        <v>5</v>
      </c>
      <c r="Q107" s="4084">
        <v>5</v>
      </c>
    </row>
    <row r="108" spans="1:17">
      <c r="A108" s="3490" t="s">
        <v>11</v>
      </c>
      <c r="B108" s="3492" t="s">
        <v>36</v>
      </c>
      <c r="C108" s="3494" t="s">
        <v>1020</v>
      </c>
      <c r="D108" s="3482" t="s">
        <v>1021</v>
      </c>
      <c r="E108" s="2601" t="s">
        <v>41</v>
      </c>
      <c r="F108" s="2601" t="s">
        <v>55</v>
      </c>
      <c r="G108" s="2227" t="s">
        <v>37</v>
      </c>
      <c r="H108" s="2228">
        <f>I108+K108</f>
        <v>15</v>
      </c>
      <c r="I108" s="2229">
        <v>15</v>
      </c>
      <c r="J108" s="2230"/>
      <c r="K108" s="2231">
        <v>0</v>
      </c>
      <c r="L108" s="544">
        <v>13</v>
      </c>
      <c r="M108" s="544">
        <v>10</v>
      </c>
      <c r="N108" s="3506" t="s">
        <v>1022</v>
      </c>
      <c r="O108" s="3445">
        <v>14</v>
      </c>
      <c r="P108" s="3445">
        <v>11</v>
      </c>
      <c r="Q108" s="3487">
        <v>9</v>
      </c>
    </row>
    <row r="109" spans="1:17" ht="28.2" customHeight="1" thickBot="1">
      <c r="A109" s="3491"/>
      <c r="B109" s="3493"/>
      <c r="C109" s="3495"/>
      <c r="D109" s="3484"/>
      <c r="E109" s="2600"/>
      <c r="F109" s="2600"/>
      <c r="G109" s="2232" t="s">
        <v>12</v>
      </c>
      <c r="H109" s="2233">
        <f t="shared" ref="H109:M109" si="11">SUM(H108:H108)</f>
        <v>15</v>
      </c>
      <c r="I109" s="2233">
        <f t="shared" si="11"/>
        <v>15</v>
      </c>
      <c r="J109" s="2233">
        <f t="shared" si="11"/>
        <v>0</v>
      </c>
      <c r="K109" s="2233">
        <f t="shared" si="11"/>
        <v>0</v>
      </c>
      <c r="L109" s="2234">
        <f t="shared" si="11"/>
        <v>13</v>
      </c>
      <c r="M109" s="2234">
        <f t="shared" si="11"/>
        <v>10</v>
      </c>
      <c r="N109" s="3507"/>
      <c r="O109" s="3446"/>
      <c r="P109" s="3446"/>
      <c r="Q109" s="3488"/>
    </row>
    <row r="110" spans="1:17" ht="54" customHeight="1">
      <c r="A110" s="3391" t="s">
        <v>11</v>
      </c>
      <c r="B110" s="3394" t="s">
        <v>36</v>
      </c>
      <c r="C110" s="3397" t="s">
        <v>1023</v>
      </c>
      <c r="D110" s="2078" t="s">
        <v>1024</v>
      </c>
      <c r="E110" s="3402" t="s">
        <v>41</v>
      </c>
      <c r="F110" s="3405" t="s">
        <v>1025</v>
      </c>
      <c r="G110" s="3489" t="s">
        <v>37</v>
      </c>
      <c r="H110" s="3496">
        <f>I110+K110</f>
        <v>3018.1</v>
      </c>
      <c r="I110" s="3498">
        <v>3.7</v>
      </c>
      <c r="J110" s="3500"/>
      <c r="K110" s="3502">
        <v>3014.4</v>
      </c>
      <c r="L110" s="3504">
        <v>3500</v>
      </c>
      <c r="M110" s="3505">
        <v>3800</v>
      </c>
      <c r="N110" s="2235"/>
      <c r="O110" s="2074"/>
      <c r="P110" s="2074"/>
      <c r="Q110" s="2206"/>
    </row>
    <row r="111" spans="1:17" ht="51.6" customHeight="1">
      <c r="A111" s="3392"/>
      <c r="B111" s="3395"/>
      <c r="C111" s="3398"/>
      <c r="D111" s="2079" t="s">
        <v>1026</v>
      </c>
      <c r="E111" s="3403"/>
      <c r="F111" s="2617"/>
      <c r="G111" s="2757"/>
      <c r="H111" s="3497"/>
      <c r="I111" s="3499"/>
      <c r="J111" s="3501"/>
      <c r="K111" s="3503"/>
      <c r="L111" s="2758"/>
      <c r="M111" s="2759"/>
      <c r="N111" s="2236" t="s">
        <v>1027</v>
      </c>
      <c r="O111" s="2194" t="s">
        <v>42</v>
      </c>
      <c r="P111" s="2194"/>
      <c r="Q111" s="2178"/>
    </row>
    <row r="112" spans="1:17" ht="52.2" customHeight="1">
      <c r="A112" s="3392"/>
      <c r="B112" s="3395"/>
      <c r="C112" s="3398"/>
      <c r="D112" s="437" t="s">
        <v>1028</v>
      </c>
      <c r="E112" s="3403"/>
      <c r="F112" s="2617"/>
      <c r="G112" s="2757"/>
      <c r="H112" s="3497"/>
      <c r="I112" s="3499"/>
      <c r="J112" s="3501"/>
      <c r="K112" s="3503"/>
      <c r="L112" s="2758"/>
      <c r="M112" s="2759"/>
      <c r="N112" s="2193" t="s">
        <v>1029</v>
      </c>
      <c r="O112" s="2194" t="s">
        <v>42</v>
      </c>
      <c r="P112" s="2194" t="s">
        <v>42</v>
      </c>
      <c r="Q112" s="2178"/>
    </row>
    <row r="113" spans="1:19" ht="52.95" customHeight="1">
      <c r="A113" s="3392"/>
      <c r="B113" s="3395"/>
      <c r="C113" s="3398"/>
      <c r="D113" s="2079" t="s">
        <v>1030</v>
      </c>
      <c r="E113" s="3403"/>
      <c r="F113" s="2617"/>
      <c r="G113" s="2757"/>
      <c r="H113" s="3497"/>
      <c r="I113" s="3499"/>
      <c r="J113" s="3501"/>
      <c r="K113" s="3503"/>
      <c r="L113" s="2758"/>
      <c r="M113" s="2759"/>
      <c r="N113" s="2236" t="s">
        <v>1031</v>
      </c>
      <c r="O113" s="2194" t="s">
        <v>42</v>
      </c>
      <c r="P113" s="2194"/>
      <c r="Q113" s="2178"/>
      <c r="S113" s="2256"/>
    </row>
    <row r="114" spans="1:19" ht="50.4" customHeight="1">
      <c r="A114" s="3392"/>
      <c r="B114" s="3395"/>
      <c r="C114" s="3398"/>
      <c r="D114" s="2030" t="s">
        <v>1032</v>
      </c>
      <c r="E114" s="3403"/>
      <c r="F114" s="2617"/>
      <c r="G114" s="2757"/>
      <c r="H114" s="3497"/>
      <c r="I114" s="3499"/>
      <c r="J114" s="3501"/>
      <c r="K114" s="3503"/>
      <c r="L114" s="2758"/>
      <c r="M114" s="2759"/>
      <c r="N114" s="2236" t="s">
        <v>1033</v>
      </c>
      <c r="O114" s="2194" t="s">
        <v>42</v>
      </c>
      <c r="P114" s="2194" t="s">
        <v>42</v>
      </c>
      <c r="Q114" s="2178"/>
    </row>
    <row r="115" spans="1:19" ht="50.4" customHeight="1">
      <c r="A115" s="3392"/>
      <c r="B115" s="3395"/>
      <c r="C115" s="3398"/>
      <c r="D115" s="2030" t="s">
        <v>1034</v>
      </c>
      <c r="E115" s="3403"/>
      <c r="F115" s="2617"/>
      <c r="G115" s="2757"/>
      <c r="H115" s="3497"/>
      <c r="I115" s="3499"/>
      <c r="J115" s="3501"/>
      <c r="K115" s="3503"/>
      <c r="L115" s="2758"/>
      <c r="M115" s="2759"/>
      <c r="N115" s="2236" t="s">
        <v>1035</v>
      </c>
      <c r="O115" s="2194" t="s">
        <v>42</v>
      </c>
      <c r="P115" s="2194" t="s">
        <v>42</v>
      </c>
      <c r="Q115" s="2178"/>
    </row>
    <row r="116" spans="1:19" ht="50.4" customHeight="1">
      <c r="A116" s="3392"/>
      <c r="B116" s="3395"/>
      <c r="C116" s="3398"/>
      <c r="D116" s="2030" t="s">
        <v>1036</v>
      </c>
      <c r="E116" s="3403"/>
      <c r="F116" s="2617"/>
      <c r="G116" s="2757"/>
      <c r="H116" s="3497"/>
      <c r="I116" s="3499"/>
      <c r="J116" s="3501"/>
      <c r="K116" s="3503"/>
      <c r="L116" s="2758"/>
      <c r="M116" s="2759"/>
      <c r="N116" s="2236" t="s">
        <v>1037</v>
      </c>
      <c r="O116" s="2194" t="s">
        <v>42</v>
      </c>
      <c r="P116" s="2194" t="s">
        <v>42</v>
      </c>
      <c r="Q116" s="2178"/>
    </row>
    <row r="117" spans="1:19" ht="50.4" customHeight="1">
      <c r="A117" s="3392"/>
      <c r="B117" s="3395"/>
      <c r="C117" s="3398"/>
      <c r="D117" s="438" t="s">
        <v>1038</v>
      </c>
      <c r="E117" s="3403"/>
      <c r="F117" s="2617"/>
      <c r="G117" s="2757"/>
      <c r="H117" s="3497"/>
      <c r="I117" s="3499"/>
      <c r="J117" s="3501"/>
      <c r="K117" s="3503"/>
      <c r="L117" s="2758"/>
      <c r="M117" s="2759"/>
      <c r="N117" s="2236" t="s">
        <v>1039</v>
      </c>
      <c r="O117" s="2194" t="s">
        <v>42</v>
      </c>
      <c r="P117" s="2194" t="s">
        <v>42</v>
      </c>
      <c r="Q117" s="2178"/>
    </row>
    <row r="118" spans="1:19" ht="66">
      <c r="A118" s="3392"/>
      <c r="B118" s="3395"/>
      <c r="C118" s="3398"/>
      <c r="D118" s="2079" t="s">
        <v>1040</v>
      </c>
      <c r="E118" s="3403"/>
      <c r="F118" s="2617"/>
      <c r="G118" s="2757"/>
      <c r="H118" s="3497"/>
      <c r="I118" s="3499"/>
      <c r="J118" s="3501"/>
      <c r="K118" s="3503"/>
      <c r="L118" s="2758"/>
      <c r="M118" s="2759"/>
      <c r="N118" s="2236" t="s">
        <v>1041</v>
      </c>
      <c r="O118" s="2194" t="s">
        <v>42</v>
      </c>
      <c r="P118" s="2194"/>
      <c r="Q118" s="2178"/>
      <c r="S118" s="2256"/>
    </row>
    <row r="119" spans="1:19" ht="82.8" customHeight="1">
      <c r="A119" s="3392"/>
      <c r="B119" s="3395"/>
      <c r="C119" s="3398"/>
      <c r="D119" s="2080" t="s">
        <v>1042</v>
      </c>
      <c r="E119" s="3403"/>
      <c r="F119" s="2617"/>
      <c r="G119" s="2757"/>
      <c r="H119" s="3497"/>
      <c r="I119" s="3499"/>
      <c r="J119" s="3501"/>
      <c r="K119" s="3503"/>
      <c r="L119" s="2758"/>
      <c r="M119" s="2759"/>
      <c r="N119" s="2236" t="s">
        <v>1043</v>
      </c>
      <c r="O119" s="2194" t="s">
        <v>42</v>
      </c>
      <c r="P119" s="2194" t="s">
        <v>42</v>
      </c>
      <c r="Q119" s="2178"/>
    </row>
    <row r="120" spans="1:19" ht="52.8">
      <c r="A120" s="3392"/>
      <c r="B120" s="3395"/>
      <c r="C120" s="3398"/>
      <c r="D120" s="2029" t="s">
        <v>1044</v>
      </c>
      <c r="E120" s="3403"/>
      <c r="F120" s="2617"/>
      <c r="G120" s="2757"/>
      <c r="H120" s="3497"/>
      <c r="I120" s="3499"/>
      <c r="J120" s="3501"/>
      <c r="K120" s="3503"/>
      <c r="L120" s="2758"/>
      <c r="M120" s="2759"/>
      <c r="N120" s="2236" t="s">
        <v>1045</v>
      </c>
      <c r="O120" s="2194" t="s">
        <v>42</v>
      </c>
      <c r="P120" s="2194" t="s">
        <v>42</v>
      </c>
      <c r="Q120" s="2178"/>
    </row>
    <row r="121" spans="1:19" ht="39.6">
      <c r="A121" s="3392"/>
      <c r="B121" s="3395"/>
      <c r="C121" s="3398"/>
      <c r="D121" s="2081" t="s">
        <v>1046</v>
      </c>
      <c r="E121" s="3403"/>
      <c r="F121" s="2617"/>
      <c r="G121" s="2757"/>
      <c r="H121" s="3497"/>
      <c r="I121" s="3499"/>
      <c r="J121" s="3501"/>
      <c r="K121" s="3503"/>
      <c r="L121" s="2758"/>
      <c r="M121" s="2759"/>
      <c r="N121" s="2236" t="s">
        <v>1047</v>
      </c>
      <c r="O121" s="2194" t="s">
        <v>42</v>
      </c>
      <c r="P121" s="2194"/>
      <c r="Q121" s="2178"/>
    </row>
    <row r="122" spans="1:19" ht="26.4">
      <c r="A122" s="3392"/>
      <c r="B122" s="3395"/>
      <c r="C122" s="3398"/>
      <c r="D122" s="2030" t="s">
        <v>1048</v>
      </c>
      <c r="E122" s="3403"/>
      <c r="F122" s="2617"/>
      <c r="G122" s="2757"/>
      <c r="H122" s="3497"/>
      <c r="I122" s="3499"/>
      <c r="J122" s="3501"/>
      <c r="K122" s="3503"/>
      <c r="L122" s="2758"/>
      <c r="M122" s="2759"/>
      <c r="N122" s="2236" t="s">
        <v>1049</v>
      </c>
      <c r="O122" s="2194" t="s">
        <v>42</v>
      </c>
      <c r="P122" s="2194"/>
      <c r="Q122" s="2178"/>
    </row>
    <row r="123" spans="1:19" ht="26.4">
      <c r="A123" s="3392"/>
      <c r="B123" s="3395"/>
      <c r="C123" s="3398"/>
      <c r="D123" s="2030" t="s">
        <v>1050</v>
      </c>
      <c r="E123" s="3403"/>
      <c r="F123" s="2617"/>
      <c r="G123" s="2757"/>
      <c r="H123" s="3497"/>
      <c r="I123" s="3499"/>
      <c r="J123" s="3501"/>
      <c r="K123" s="3503"/>
      <c r="L123" s="2758"/>
      <c r="M123" s="2759"/>
      <c r="N123" s="2236" t="s">
        <v>1051</v>
      </c>
      <c r="O123" s="2194" t="s">
        <v>42</v>
      </c>
      <c r="P123" s="2194" t="s">
        <v>42</v>
      </c>
      <c r="Q123" s="2178"/>
    </row>
    <row r="124" spans="1:19" ht="39.6">
      <c r="A124" s="3392"/>
      <c r="B124" s="3395"/>
      <c r="C124" s="3398"/>
      <c r="D124" s="2030" t="s">
        <v>1052</v>
      </c>
      <c r="E124" s="3403"/>
      <c r="F124" s="2617"/>
      <c r="G124" s="2757"/>
      <c r="H124" s="3497"/>
      <c r="I124" s="3499"/>
      <c r="J124" s="3501"/>
      <c r="K124" s="3503"/>
      <c r="L124" s="2758"/>
      <c r="M124" s="2759"/>
      <c r="N124" s="2236" t="s">
        <v>1053</v>
      </c>
      <c r="O124" s="2194" t="s">
        <v>42</v>
      </c>
      <c r="P124" s="2194"/>
      <c r="Q124" s="2178"/>
      <c r="S124" s="2256"/>
    </row>
    <row r="125" spans="1:19" ht="66">
      <c r="A125" s="3392"/>
      <c r="B125" s="3395"/>
      <c r="C125" s="3398"/>
      <c r="D125" s="2030" t="s">
        <v>1054</v>
      </c>
      <c r="E125" s="3403"/>
      <c r="F125" s="2617"/>
      <c r="G125" s="2757"/>
      <c r="H125" s="3497"/>
      <c r="I125" s="3499"/>
      <c r="J125" s="3501"/>
      <c r="K125" s="3503"/>
      <c r="L125" s="2758"/>
      <c r="M125" s="2759"/>
      <c r="N125" s="2236" t="s">
        <v>1055</v>
      </c>
      <c r="O125" s="2194" t="s">
        <v>42</v>
      </c>
      <c r="P125" s="2194"/>
      <c r="Q125" s="2178"/>
    </row>
    <row r="126" spans="1:19" ht="39.6">
      <c r="A126" s="3392"/>
      <c r="B126" s="3395"/>
      <c r="C126" s="3398"/>
      <c r="D126" s="2030" t="s">
        <v>1056</v>
      </c>
      <c r="E126" s="3403"/>
      <c r="F126" s="2617"/>
      <c r="G126" s="2757"/>
      <c r="H126" s="3497"/>
      <c r="I126" s="3499"/>
      <c r="J126" s="3501"/>
      <c r="K126" s="3503"/>
      <c r="L126" s="2758"/>
      <c r="M126" s="2759"/>
      <c r="N126" s="2236" t="s">
        <v>1057</v>
      </c>
      <c r="O126" s="2194" t="s">
        <v>42</v>
      </c>
      <c r="P126" s="2194" t="s">
        <v>42</v>
      </c>
      <c r="Q126" s="2178" t="s">
        <v>42</v>
      </c>
    </row>
    <row r="127" spans="1:19" ht="26.4">
      <c r="A127" s="3392"/>
      <c r="B127" s="3395"/>
      <c r="C127" s="3398"/>
      <c r="D127" s="2030" t="s">
        <v>1058</v>
      </c>
      <c r="E127" s="3403"/>
      <c r="F127" s="2617"/>
      <c r="G127" s="2757"/>
      <c r="H127" s="3497"/>
      <c r="I127" s="3499"/>
      <c r="J127" s="3501"/>
      <c r="K127" s="3503"/>
      <c r="L127" s="2758"/>
      <c r="M127" s="2759"/>
      <c r="N127" s="2236" t="s">
        <v>1059</v>
      </c>
      <c r="O127" s="2194" t="s">
        <v>42</v>
      </c>
      <c r="P127" s="2194"/>
      <c r="Q127" s="2178"/>
    </row>
    <row r="128" spans="1:19" ht="26.4">
      <c r="A128" s="3392"/>
      <c r="B128" s="3395"/>
      <c r="C128" s="3398"/>
      <c r="D128" s="2030" t="s">
        <v>1060</v>
      </c>
      <c r="E128" s="3403"/>
      <c r="F128" s="2617"/>
      <c r="G128" s="2757"/>
      <c r="H128" s="3497"/>
      <c r="I128" s="3499"/>
      <c r="J128" s="3501"/>
      <c r="K128" s="3503"/>
      <c r="L128" s="2758"/>
      <c r="M128" s="2759"/>
      <c r="N128" s="2236" t="s">
        <v>1059</v>
      </c>
      <c r="O128" s="2194" t="s">
        <v>42</v>
      </c>
      <c r="P128" s="2194"/>
      <c r="Q128" s="2178"/>
    </row>
    <row r="129" spans="1:19" ht="28.5" customHeight="1">
      <c r="A129" s="3392"/>
      <c r="B129" s="3395"/>
      <c r="C129" s="3398"/>
      <c r="D129" s="2082" t="s">
        <v>1061</v>
      </c>
      <c r="E129" s="3403"/>
      <c r="F129" s="2617"/>
      <c r="G129" s="2757"/>
      <c r="H129" s="3497"/>
      <c r="I129" s="3499"/>
      <c r="J129" s="3501"/>
      <c r="K129" s="3503"/>
      <c r="L129" s="2758"/>
      <c r="M129" s="2759"/>
      <c r="N129" s="2237" t="s">
        <v>1062</v>
      </c>
      <c r="O129" s="2194" t="s">
        <v>445</v>
      </c>
      <c r="P129" s="2194"/>
      <c r="Q129" s="2178"/>
    </row>
    <row r="130" spans="1:19" ht="39" customHeight="1">
      <c r="A130" s="3392"/>
      <c r="B130" s="3395"/>
      <c r="C130" s="3398"/>
      <c r="D130" s="2029" t="s">
        <v>1063</v>
      </c>
      <c r="E130" s="3403"/>
      <c r="F130" s="2617"/>
      <c r="G130" s="1959"/>
      <c r="H130" s="2077"/>
      <c r="I130" s="2060"/>
      <c r="J130" s="2083"/>
      <c r="K130" s="2060"/>
      <c r="L130" s="1960"/>
      <c r="M130" s="1961"/>
      <c r="N130" s="2238" t="s">
        <v>1064</v>
      </c>
      <c r="O130" s="2239" t="s">
        <v>42</v>
      </c>
      <c r="P130" s="2239"/>
      <c r="Q130" s="2134"/>
    </row>
    <row r="131" spans="1:19" ht="39" customHeight="1">
      <c r="A131" s="3392"/>
      <c r="B131" s="3395"/>
      <c r="C131" s="3398"/>
      <c r="D131" s="437" t="s">
        <v>1065</v>
      </c>
      <c r="E131" s="3403"/>
      <c r="F131" s="2617"/>
      <c r="G131" s="1959"/>
      <c r="H131" s="2077"/>
      <c r="I131" s="2060"/>
      <c r="J131" s="2083"/>
      <c r="K131" s="2060"/>
      <c r="L131" s="1960"/>
      <c r="M131" s="1961"/>
      <c r="N131" s="2238" t="s">
        <v>1066</v>
      </c>
      <c r="O131" s="2239" t="s">
        <v>42</v>
      </c>
      <c r="P131" s="2239"/>
      <c r="Q131" s="2134"/>
    </row>
    <row r="132" spans="1:19" ht="39" customHeight="1" thickBot="1">
      <c r="A132" s="3392"/>
      <c r="B132" s="3395"/>
      <c r="C132" s="3398"/>
      <c r="D132" s="2084" t="s">
        <v>1067</v>
      </c>
      <c r="E132" s="3403"/>
      <c r="F132" s="2617"/>
      <c r="G132" s="1959"/>
      <c r="H132" s="2077"/>
      <c r="I132" s="2060"/>
      <c r="J132" s="2083"/>
      <c r="K132" s="2060"/>
      <c r="L132" s="1960"/>
      <c r="M132" s="1961"/>
      <c r="N132" s="2238" t="s">
        <v>1068</v>
      </c>
      <c r="O132" s="2239" t="s">
        <v>518</v>
      </c>
      <c r="P132" s="2239" t="s">
        <v>518</v>
      </c>
      <c r="Q132" s="2134">
        <v>4</v>
      </c>
    </row>
    <row r="133" spans="1:19" ht="13.8" thickBot="1">
      <c r="A133" s="3393"/>
      <c r="B133" s="3396"/>
      <c r="C133" s="3399"/>
      <c r="D133" s="2085"/>
      <c r="E133" s="3404"/>
      <c r="F133" s="3406"/>
      <c r="G133" s="2151" t="s">
        <v>12</v>
      </c>
      <c r="H133" s="2154">
        <f>SUM(H110)</f>
        <v>3018.1</v>
      </c>
      <c r="I133" s="2154">
        <f>SUM(I110)</f>
        <v>3.7</v>
      </c>
      <c r="J133" s="2153">
        <f>SUM(J110:J110)</f>
        <v>0</v>
      </c>
      <c r="K133" s="2154">
        <f>SUM(K110:K129)</f>
        <v>3014.4</v>
      </c>
      <c r="L133" s="2155">
        <f>SUM(L110:L110)</f>
        <v>3500</v>
      </c>
      <c r="M133" s="2155">
        <f>SUM(M110:M110)</f>
        <v>3800</v>
      </c>
      <c r="N133" s="2240"/>
      <c r="O133" s="2239"/>
      <c r="P133" s="2239"/>
      <c r="Q133" s="2134"/>
      <c r="S133" s="2256"/>
    </row>
    <row r="134" spans="1:19" ht="13.8" thickBot="1">
      <c r="A134" s="2086" t="s">
        <v>11</v>
      </c>
      <c r="B134" s="2352" t="s">
        <v>36</v>
      </c>
      <c r="C134" s="2358" t="s">
        <v>1069</v>
      </c>
      <c r="D134" s="2348" t="s">
        <v>1070</v>
      </c>
      <c r="E134" s="2356"/>
      <c r="F134" s="2354" t="s">
        <v>1071</v>
      </c>
      <c r="G134" s="4085" t="s">
        <v>37</v>
      </c>
      <c r="H134" s="4086">
        <f>I134+K134</f>
        <v>4</v>
      </c>
      <c r="I134" s="4087">
        <v>0</v>
      </c>
      <c r="J134" s="4088">
        <v>0</v>
      </c>
      <c r="K134" s="4089">
        <v>4</v>
      </c>
      <c r="L134" s="4090">
        <v>5</v>
      </c>
      <c r="M134" s="4091">
        <v>5</v>
      </c>
      <c r="N134" s="3441" t="s">
        <v>1072</v>
      </c>
      <c r="O134" s="3445">
        <v>1</v>
      </c>
      <c r="P134" s="3445"/>
      <c r="Q134" s="3447"/>
    </row>
    <row r="135" spans="1:19" ht="13.8" thickBot="1">
      <c r="A135" s="2087"/>
      <c r="B135" s="2353"/>
      <c r="C135" s="2359"/>
      <c r="D135" s="2349"/>
      <c r="E135" s="2357"/>
      <c r="F135" s="2355"/>
      <c r="G135" s="2241" t="s">
        <v>12</v>
      </c>
      <c r="H135" s="2242">
        <f t="shared" ref="H135:M135" si="12">SUM(H134)</f>
        <v>4</v>
      </c>
      <c r="I135" s="2153">
        <f t="shared" si="12"/>
        <v>0</v>
      </c>
      <c r="J135" s="2153">
        <f t="shared" si="12"/>
        <v>0</v>
      </c>
      <c r="K135" s="2243">
        <f t="shared" si="12"/>
        <v>4</v>
      </c>
      <c r="L135" s="2244">
        <f t="shared" si="12"/>
        <v>5</v>
      </c>
      <c r="M135" s="2156">
        <f t="shared" si="12"/>
        <v>5</v>
      </c>
      <c r="N135" s="3442"/>
      <c r="O135" s="3458"/>
      <c r="P135" s="3458"/>
      <c r="Q135" s="3448"/>
    </row>
    <row r="136" spans="1:19" ht="13.8" thickBot="1">
      <c r="A136" s="2089" t="s">
        <v>11</v>
      </c>
      <c r="B136" s="2088" t="s">
        <v>36</v>
      </c>
      <c r="C136" s="3465" t="s">
        <v>14</v>
      </c>
      <c r="D136" s="3427"/>
      <c r="E136" s="3427"/>
      <c r="F136" s="3427"/>
      <c r="G136" s="3427"/>
      <c r="H136" s="2245">
        <f t="shared" ref="H136:M136" si="13">SUM(H104+H107+H109+H133+H135)</f>
        <v>3202.1</v>
      </c>
      <c r="I136" s="2246">
        <f t="shared" si="13"/>
        <v>183.7</v>
      </c>
      <c r="J136" s="2246">
        <f t="shared" si="13"/>
        <v>0</v>
      </c>
      <c r="K136" s="2247">
        <f t="shared" si="13"/>
        <v>3018.4</v>
      </c>
      <c r="L136" s="2248">
        <f t="shared" si="13"/>
        <v>3688</v>
      </c>
      <c r="M136" s="2248">
        <f t="shared" si="13"/>
        <v>3985</v>
      </c>
      <c r="N136" s="2015"/>
      <c r="O136" s="2015"/>
      <c r="P136" s="2015"/>
      <c r="Q136" s="2016"/>
    </row>
    <row r="137" spans="1:19" ht="13.8" thickBot="1">
      <c r="A137" s="1986" t="s">
        <v>11</v>
      </c>
      <c r="B137" s="3516" t="s">
        <v>1073</v>
      </c>
      <c r="C137" s="3517"/>
      <c r="D137" s="3517"/>
      <c r="E137" s="3517"/>
      <c r="F137" s="3517"/>
      <c r="G137" s="3517"/>
      <c r="H137" s="2249">
        <f>H136+H101+H55+H25</f>
        <v>10763.7</v>
      </c>
      <c r="I137" s="2250">
        <f>I136+I101+I55+I25</f>
        <v>5300.1</v>
      </c>
      <c r="J137" s="2250">
        <f>J136+J101+J55+J25</f>
        <v>0</v>
      </c>
      <c r="K137" s="2090">
        <f>K136+K101+K55+K25</f>
        <v>5463.6</v>
      </c>
      <c r="L137" s="1127">
        <f>L136+L101+L55+L25</f>
        <v>11439</v>
      </c>
      <c r="M137" s="1127">
        <f>M136+M101+M55+M25</f>
        <v>11886</v>
      </c>
      <c r="N137" s="2091"/>
      <c r="O137" s="2092"/>
      <c r="P137" s="2092"/>
      <c r="Q137" s="2093"/>
    </row>
    <row r="138" spans="1:19" ht="13.8" thickBot="1">
      <c r="A138" s="2094"/>
      <c r="B138" s="3508" t="s">
        <v>15</v>
      </c>
      <c r="C138" s="3509"/>
      <c r="D138" s="3509"/>
      <c r="E138" s="3509"/>
      <c r="F138" s="3509"/>
      <c r="G138" s="3509"/>
      <c r="H138" s="2251">
        <f>H137</f>
        <v>10763.7</v>
      </c>
      <c r="I138" s="2252">
        <f t="shared" ref="I138:M138" si="14">I137</f>
        <v>5300.1</v>
      </c>
      <c r="J138" s="2252">
        <f t="shared" si="14"/>
        <v>0</v>
      </c>
      <c r="K138" s="2095">
        <f t="shared" si="14"/>
        <v>5463.6</v>
      </c>
      <c r="L138" s="2096">
        <f t="shared" si="14"/>
        <v>11439</v>
      </c>
      <c r="M138" s="2096">
        <f t="shared" si="14"/>
        <v>11886</v>
      </c>
      <c r="N138" s="3510"/>
      <c r="O138" s="3510"/>
      <c r="P138" s="3510"/>
      <c r="Q138" s="3511"/>
    </row>
    <row r="139" spans="1:19">
      <c r="A139" s="8"/>
      <c r="B139" s="9"/>
      <c r="C139" s="9"/>
      <c r="D139" s="9"/>
      <c r="E139" s="2097"/>
      <c r="F139" s="3512"/>
      <c r="G139" s="3512"/>
      <c r="H139" s="3512"/>
      <c r="I139" s="3512"/>
      <c r="J139" s="3512"/>
      <c r="K139" s="3512"/>
      <c r="L139" s="3512"/>
      <c r="M139" s="3512"/>
      <c r="N139" s="12"/>
      <c r="O139" s="596"/>
      <c r="P139" s="596"/>
      <c r="Q139" s="2098"/>
    </row>
    <row r="140" spans="1:19">
      <c r="A140" s="8"/>
      <c r="B140" s="9"/>
      <c r="C140" s="9"/>
      <c r="D140" s="9"/>
      <c r="E140" s="2097"/>
      <c r="F140" s="1962"/>
      <c r="G140" s="1962"/>
      <c r="H140" s="1962"/>
      <c r="I140" s="1962"/>
      <c r="J140" s="1962"/>
      <c r="K140" s="1962"/>
      <c r="L140" s="1962"/>
      <c r="M140" s="1962"/>
      <c r="N140" s="12"/>
      <c r="O140" s="596"/>
      <c r="P140" s="596"/>
      <c r="Q140" s="2098"/>
    </row>
    <row r="141" spans="1:19" ht="13.8" thickBot="1">
      <c r="A141" s="8"/>
      <c r="B141" s="9"/>
      <c r="C141" s="9"/>
      <c r="D141" s="9"/>
      <c r="E141" s="2097"/>
      <c r="F141" s="2097"/>
      <c r="G141" s="3513" t="s">
        <v>16</v>
      </c>
      <c r="H141" s="3513"/>
      <c r="I141" s="3513"/>
      <c r="J141" s="3513"/>
      <c r="K141" s="3513"/>
      <c r="L141" s="3513"/>
      <c r="M141" s="3513"/>
      <c r="N141" s="3513"/>
      <c r="O141" s="596"/>
      <c r="P141" s="596"/>
      <c r="Q141" s="2098"/>
    </row>
    <row r="142" spans="1:19" ht="39" customHeight="1" thickBot="1">
      <c r="A142" s="306"/>
      <c r="B142" s="306"/>
      <c r="C142" s="306"/>
      <c r="D142" s="2653" t="s">
        <v>17</v>
      </c>
      <c r="E142" s="3514"/>
      <c r="F142" s="3514"/>
      <c r="G142" s="3514"/>
      <c r="H142" s="3515"/>
      <c r="I142" s="2653" t="s">
        <v>1074</v>
      </c>
      <c r="J142" s="3514"/>
      <c r="K142" s="3514"/>
      <c r="L142" s="3515"/>
      <c r="M142" s="306"/>
      <c r="N142" s="306"/>
      <c r="O142" s="2099"/>
      <c r="P142" s="2099"/>
      <c r="Q142" s="2100"/>
    </row>
    <row r="143" spans="1:19" ht="13.8" thickBot="1">
      <c r="A143" s="306"/>
      <c r="B143" s="306"/>
      <c r="C143" s="306"/>
      <c r="D143" s="3524" t="s">
        <v>18</v>
      </c>
      <c r="E143" s="3525"/>
      <c r="F143" s="3525"/>
      <c r="G143" s="3525"/>
      <c r="H143" s="3526"/>
      <c r="I143" s="3527">
        <f>I144+I145+I146+I147+I148+I149+I150+I151</f>
        <v>10763.7</v>
      </c>
      <c r="J143" s="3528"/>
      <c r="K143" s="3528"/>
      <c r="L143" s="3529"/>
      <c r="M143" s="306"/>
      <c r="N143" s="306"/>
      <c r="O143" s="2099"/>
      <c r="P143" s="2099"/>
      <c r="Q143" s="2100"/>
    </row>
    <row r="144" spans="1:19">
      <c r="A144" s="306"/>
      <c r="B144" s="306"/>
      <c r="C144" s="306"/>
      <c r="D144" s="3530" t="s">
        <v>351</v>
      </c>
      <c r="E144" s="3531"/>
      <c r="F144" s="3531"/>
      <c r="G144" s="3531"/>
      <c r="H144" s="3532"/>
      <c r="I144" s="3533">
        <v>9736.7000000000007</v>
      </c>
      <c r="J144" s="3534"/>
      <c r="K144" s="3534"/>
      <c r="L144" s="3535"/>
      <c r="M144" s="306"/>
      <c r="N144" s="306"/>
      <c r="O144" s="2099"/>
      <c r="P144" s="2099"/>
      <c r="Q144" s="2100"/>
    </row>
    <row r="145" spans="1:17">
      <c r="A145" s="306"/>
      <c r="B145" s="306"/>
      <c r="C145" s="306"/>
      <c r="D145" s="3518" t="s">
        <v>352</v>
      </c>
      <c r="E145" s="3519"/>
      <c r="F145" s="3519"/>
      <c r="G145" s="3519"/>
      <c r="H145" s="3520"/>
      <c r="I145" s="3521"/>
      <c r="J145" s="3522"/>
      <c r="K145" s="3522"/>
      <c r="L145" s="3523"/>
      <c r="M145" s="306"/>
      <c r="N145" s="306"/>
      <c r="O145" s="2099"/>
      <c r="P145" s="2099"/>
      <c r="Q145" s="2100"/>
    </row>
    <row r="146" spans="1:17">
      <c r="A146" s="306"/>
      <c r="B146" s="306"/>
      <c r="C146" s="306"/>
      <c r="D146" s="3518" t="s">
        <v>1075</v>
      </c>
      <c r="E146" s="3519"/>
      <c r="F146" s="3519"/>
      <c r="G146" s="3519"/>
      <c r="H146" s="3520"/>
      <c r="I146" s="3521"/>
      <c r="J146" s="3522"/>
      <c r="K146" s="3522"/>
      <c r="L146" s="3523"/>
      <c r="M146" s="306"/>
      <c r="N146" s="306"/>
      <c r="O146" s="2099"/>
      <c r="P146" s="2099"/>
      <c r="Q146" s="2100"/>
    </row>
    <row r="147" spans="1:17">
      <c r="A147" s="306"/>
      <c r="B147" s="306"/>
      <c r="C147" s="306"/>
      <c r="D147" s="3518" t="s">
        <v>353</v>
      </c>
      <c r="E147" s="3519"/>
      <c r="F147" s="3519"/>
      <c r="G147" s="3519"/>
      <c r="H147" s="3520"/>
      <c r="I147" s="3521">
        <v>0</v>
      </c>
      <c r="J147" s="3522"/>
      <c r="K147" s="3522"/>
      <c r="L147" s="3523"/>
      <c r="M147" s="306"/>
      <c r="N147" s="306"/>
      <c r="O147" s="2099"/>
      <c r="P147" s="2099"/>
      <c r="Q147" s="2100"/>
    </row>
    <row r="148" spans="1:17">
      <c r="A148" s="306"/>
      <c r="B148" s="306"/>
      <c r="C148" s="306"/>
      <c r="D148" s="3518" t="s">
        <v>354</v>
      </c>
      <c r="E148" s="3519"/>
      <c r="F148" s="3519"/>
      <c r="G148" s="3519"/>
      <c r="H148" s="3520"/>
      <c r="I148" s="3521">
        <v>0</v>
      </c>
      <c r="J148" s="3522"/>
      <c r="K148" s="3522"/>
      <c r="L148" s="3523"/>
      <c r="M148" s="306"/>
      <c r="N148" s="306"/>
      <c r="O148" s="2099"/>
      <c r="P148" s="2099"/>
      <c r="Q148" s="2100"/>
    </row>
    <row r="149" spans="1:17">
      <c r="A149" s="306"/>
      <c r="B149" s="306"/>
      <c r="C149" s="306"/>
      <c r="D149" s="3518" t="s">
        <v>355</v>
      </c>
      <c r="E149" s="3519"/>
      <c r="F149" s="3519"/>
      <c r="G149" s="3519"/>
      <c r="H149" s="3520"/>
      <c r="I149" s="3521"/>
      <c r="J149" s="2374"/>
      <c r="K149" s="2374"/>
      <c r="L149" s="2375"/>
      <c r="M149" s="306"/>
      <c r="N149" s="306"/>
      <c r="O149" s="2099"/>
      <c r="P149" s="2099"/>
      <c r="Q149" s="2100"/>
    </row>
    <row r="150" spans="1:17" ht="10.95" customHeight="1">
      <c r="A150" s="306"/>
      <c r="B150" s="306"/>
      <c r="C150" s="306"/>
      <c r="D150" s="3546" t="s">
        <v>356</v>
      </c>
      <c r="E150" s="3547"/>
      <c r="F150" s="3547"/>
      <c r="G150" s="3547"/>
      <c r="H150" s="3548"/>
      <c r="I150" s="3521"/>
      <c r="J150" s="2374"/>
      <c r="K150" s="2374"/>
      <c r="L150" s="2375"/>
      <c r="M150" s="306"/>
      <c r="N150" s="306"/>
      <c r="O150" s="2099"/>
      <c r="P150" s="2099"/>
      <c r="Q150" s="2100"/>
    </row>
    <row r="151" spans="1:17" ht="15.6" customHeight="1" thickBot="1">
      <c r="A151" s="306"/>
      <c r="B151" s="306"/>
      <c r="C151" s="306"/>
      <c r="D151" s="3549" t="s">
        <v>1076</v>
      </c>
      <c r="E151" s="3550"/>
      <c r="F151" s="3550"/>
      <c r="G151" s="3550"/>
      <c r="H151" s="3551"/>
      <c r="I151" s="3552">
        <v>1027</v>
      </c>
      <c r="J151" s="2380"/>
      <c r="K151" s="2380"/>
      <c r="L151" s="2381"/>
      <c r="M151" s="306"/>
      <c r="N151" s="306"/>
      <c r="O151" s="2099"/>
      <c r="P151" s="2099"/>
      <c r="Q151" s="2100"/>
    </row>
    <row r="152" spans="1:17" ht="13.8" thickBot="1">
      <c r="A152" s="306"/>
      <c r="B152" s="306"/>
      <c r="C152" s="306"/>
      <c r="D152" s="3524" t="s">
        <v>19</v>
      </c>
      <c r="E152" s="3525"/>
      <c r="F152" s="3525"/>
      <c r="G152" s="3525"/>
      <c r="H152" s="3526"/>
      <c r="I152" s="3527">
        <f>SUM(I153:L153)</f>
        <v>0</v>
      </c>
      <c r="J152" s="3528"/>
      <c r="K152" s="3528"/>
      <c r="L152" s="3529"/>
      <c r="M152" s="306"/>
      <c r="N152" s="306"/>
      <c r="O152" s="2099"/>
      <c r="P152" s="2099"/>
      <c r="Q152" s="2100"/>
    </row>
    <row r="153" spans="1:17" ht="13.8" thickBot="1">
      <c r="A153" s="306"/>
      <c r="B153" s="306"/>
      <c r="C153" s="306"/>
      <c r="D153" s="3536" t="s">
        <v>357</v>
      </c>
      <c r="E153" s="3537"/>
      <c r="F153" s="3537"/>
      <c r="G153" s="3537"/>
      <c r="H153" s="3538"/>
      <c r="I153" s="3539"/>
      <c r="J153" s="3540"/>
      <c r="K153" s="3540"/>
      <c r="L153" s="3541"/>
      <c r="M153" s="306"/>
      <c r="N153" s="306"/>
      <c r="O153" s="2099"/>
      <c r="P153" s="2099"/>
      <c r="Q153" s="2100"/>
    </row>
    <row r="154" spans="1:17" ht="13.8" thickBot="1">
      <c r="A154" s="306"/>
      <c r="B154" s="306"/>
      <c r="C154" s="306"/>
      <c r="D154" s="3542" t="s">
        <v>20</v>
      </c>
      <c r="E154" s="3543"/>
      <c r="F154" s="3543"/>
      <c r="G154" s="3543"/>
      <c r="H154" s="3544"/>
      <c r="I154" s="3545">
        <f>I152+I143</f>
        <v>10763.7</v>
      </c>
      <c r="J154" s="2678"/>
      <c r="K154" s="2678"/>
      <c r="L154" s="2679"/>
      <c r="M154" s="306"/>
      <c r="N154" s="306"/>
      <c r="O154" s="2099"/>
      <c r="P154" s="2099"/>
      <c r="Q154" s="2100"/>
    </row>
    <row r="155" spans="1:17">
      <c r="A155" s="306"/>
      <c r="B155" s="306"/>
      <c r="C155" s="306"/>
      <c r="D155" s="306"/>
      <c r="E155" s="971"/>
      <c r="F155" s="222"/>
      <c r="G155" s="12"/>
      <c r="H155" s="306"/>
      <c r="I155" s="306"/>
      <c r="J155" s="306"/>
      <c r="K155" s="306"/>
      <c r="L155" s="306"/>
      <c r="M155" s="306"/>
      <c r="N155" s="306"/>
      <c r="O155" s="2253"/>
      <c r="P155" s="2099"/>
      <c r="Q155" s="2100"/>
    </row>
    <row r="156" spans="1:17">
      <c r="A156" s="306"/>
      <c r="B156" s="306"/>
      <c r="C156" s="306"/>
      <c r="D156" s="306"/>
      <c r="E156" s="971"/>
      <c r="F156" s="222"/>
      <c r="G156" s="12"/>
      <c r="H156" s="306"/>
      <c r="I156" s="306"/>
      <c r="J156" s="306"/>
      <c r="K156" s="306"/>
      <c r="L156" s="306"/>
      <c r="M156" s="306"/>
      <c r="N156" s="306"/>
      <c r="O156" s="2253"/>
      <c r="P156" s="2099"/>
      <c r="Q156" s="2100"/>
    </row>
    <row r="157" spans="1:17">
      <c r="A157" s="306"/>
      <c r="B157" s="306"/>
      <c r="C157" s="306"/>
      <c r="D157" s="306"/>
      <c r="E157" s="971"/>
      <c r="F157" s="222"/>
      <c r="G157" s="12"/>
      <c r="H157" s="306"/>
      <c r="I157" s="306"/>
      <c r="J157" s="306"/>
      <c r="K157" s="306"/>
      <c r="L157" s="306"/>
      <c r="M157" s="306"/>
      <c r="N157" s="306"/>
      <c r="O157" s="2253"/>
      <c r="P157" s="2099"/>
      <c r="Q157" s="2100"/>
    </row>
    <row r="158" spans="1:17">
      <c r="A158" s="306"/>
      <c r="B158" s="306"/>
      <c r="C158" s="306"/>
      <c r="D158" s="306"/>
      <c r="E158" s="971"/>
      <c r="F158" s="222"/>
      <c r="G158" s="12"/>
      <c r="H158" s="306"/>
      <c r="I158" s="306"/>
      <c r="J158" s="306"/>
      <c r="K158" s="306"/>
      <c r="L158" s="306"/>
      <c r="M158" s="306"/>
      <c r="N158" s="306"/>
      <c r="O158" s="2253"/>
      <c r="P158" s="2099"/>
      <c r="Q158" s="2100"/>
    </row>
    <row r="159" spans="1:17">
      <c r="A159" s="306"/>
      <c r="B159" s="306"/>
      <c r="C159" s="306"/>
      <c r="D159" s="306"/>
      <c r="E159" s="971"/>
      <c r="F159" s="222"/>
      <c r="G159" s="12"/>
      <c r="H159" s="306"/>
      <c r="I159" s="306"/>
      <c r="J159" s="306"/>
      <c r="K159" s="306"/>
      <c r="L159" s="306"/>
      <c r="M159" s="306"/>
      <c r="N159" s="306"/>
      <c r="O159" s="2253"/>
      <c r="P159" s="2099"/>
      <c r="Q159" s="2100"/>
    </row>
    <row r="160" spans="1:17">
      <c r="A160" s="306"/>
      <c r="B160" s="306"/>
      <c r="C160" s="306"/>
      <c r="D160" s="306"/>
      <c r="E160" s="971"/>
      <c r="F160" s="222"/>
      <c r="G160" s="12"/>
      <c r="H160" s="306"/>
      <c r="I160" s="306"/>
      <c r="J160" s="306"/>
      <c r="K160" s="306"/>
      <c r="L160" s="306"/>
      <c r="M160" s="306"/>
      <c r="N160" s="306"/>
      <c r="O160" s="2253"/>
      <c r="P160" s="2099"/>
      <c r="Q160" s="2100"/>
    </row>
  </sheetData>
  <mergeCells count="181">
    <mergeCell ref="D152:H152"/>
    <mergeCell ref="I152:L152"/>
    <mergeCell ref="D153:H153"/>
    <mergeCell ref="I153:L153"/>
    <mergeCell ref="D154:H154"/>
    <mergeCell ref="I154:L154"/>
    <mergeCell ref="D149:H149"/>
    <mergeCell ref="I149:L149"/>
    <mergeCell ref="D150:H150"/>
    <mergeCell ref="I150:L150"/>
    <mergeCell ref="D151:H151"/>
    <mergeCell ref="I151:L151"/>
    <mergeCell ref="D146:H146"/>
    <mergeCell ref="I146:L146"/>
    <mergeCell ref="D147:H147"/>
    <mergeCell ref="I147:L147"/>
    <mergeCell ref="D148:H148"/>
    <mergeCell ref="I148:L148"/>
    <mergeCell ref="D143:H143"/>
    <mergeCell ref="I143:L143"/>
    <mergeCell ref="D144:H144"/>
    <mergeCell ref="I144:L144"/>
    <mergeCell ref="D145:H145"/>
    <mergeCell ref="I145:L145"/>
    <mergeCell ref="B138:G138"/>
    <mergeCell ref="N138:Q138"/>
    <mergeCell ref="F139:M139"/>
    <mergeCell ref="G141:N141"/>
    <mergeCell ref="D142:H142"/>
    <mergeCell ref="I142:L142"/>
    <mergeCell ref="N134:N135"/>
    <mergeCell ref="O134:O135"/>
    <mergeCell ref="P134:P135"/>
    <mergeCell ref="Q134:Q135"/>
    <mergeCell ref="C136:G136"/>
    <mergeCell ref="B137:G137"/>
    <mergeCell ref="Q108:Q109"/>
    <mergeCell ref="A110:A133"/>
    <mergeCell ref="B110:B133"/>
    <mergeCell ref="C110:C133"/>
    <mergeCell ref="E110:E133"/>
    <mergeCell ref="F110:F133"/>
    <mergeCell ref="G110:G129"/>
    <mergeCell ref="A108:A109"/>
    <mergeCell ref="B108:B109"/>
    <mergeCell ref="C108:C109"/>
    <mergeCell ref="D108:D109"/>
    <mergeCell ref="E108:E109"/>
    <mergeCell ref="F108:F109"/>
    <mergeCell ref="H110:H129"/>
    <mergeCell ref="I110:I129"/>
    <mergeCell ref="J110:J129"/>
    <mergeCell ref="K110:K129"/>
    <mergeCell ref="L110:L129"/>
    <mergeCell ref="M110:M129"/>
    <mergeCell ref="N108:N109"/>
    <mergeCell ref="O108:O109"/>
    <mergeCell ref="P108:P109"/>
    <mergeCell ref="A105:A107"/>
    <mergeCell ref="B105:B107"/>
    <mergeCell ref="C105:C107"/>
    <mergeCell ref="D105:D107"/>
    <mergeCell ref="E105:E107"/>
    <mergeCell ref="F105:F107"/>
    <mergeCell ref="A103:A104"/>
    <mergeCell ref="B103:B104"/>
    <mergeCell ref="C103:C104"/>
    <mergeCell ref="D103:D104"/>
    <mergeCell ref="E103:E104"/>
    <mergeCell ref="F103:F104"/>
    <mergeCell ref="N99:N100"/>
    <mergeCell ref="O99:O100"/>
    <mergeCell ref="P99:P100"/>
    <mergeCell ref="Q99:Q100"/>
    <mergeCell ref="C101:G101"/>
    <mergeCell ref="C102:Q102"/>
    <mergeCell ref="A99:A100"/>
    <mergeCell ref="B99:B100"/>
    <mergeCell ref="C99:C100"/>
    <mergeCell ref="D99:D100"/>
    <mergeCell ref="E99:E100"/>
    <mergeCell ref="F99:F100"/>
    <mergeCell ref="A96:A98"/>
    <mergeCell ref="B96:B98"/>
    <mergeCell ref="C96:C98"/>
    <mergeCell ref="D96:D98"/>
    <mergeCell ref="E96:E98"/>
    <mergeCell ref="F96:F98"/>
    <mergeCell ref="E94:E95"/>
    <mergeCell ref="F94:F95"/>
    <mergeCell ref="N94:N95"/>
    <mergeCell ref="O94:O95"/>
    <mergeCell ref="P94:P95"/>
    <mergeCell ref="Q94:Q95"/>
    <mergeCell ref="D83:D84"/>
    <mergeCell ref="D85:D89"/>
    <mergeCell ref="A94:A95"/>
    <mergeCell ref="B94:B95"/>
    <mergeCell ref="C94:C95"/>
    <mergeCell ref="D94:D95"/>
    <mergeCell ref="A57:A93"/>
    <mergeCell ref="B57:B93"/>
    <mergeCell ref="D59:D68"/>
    <mergeCell ref="D70:D75"/>
    <mergeCell ref="D77:D82"/>
    <mergeCell ref="D42:D44"/>
    <mergeCell ref="C55:G55"/>
    <mergeCell ref="C56:Q56"/>
    <mergeCell ref="C57:C93"/>
    <mergeCell ref="D57:D58"/>
    <mergeCell ref="E57:E93"/>
    <mergeCell ref="F57:F93"/>
    <mergeCell ref="N57:N58"/>
    <mergeCell ref="P29:P30"/>
    <mergeCell ref="Q29:Q30"/>
    <mergeCell ref="D31:D37"/>
    <mergeCell ref="D39:D41"/>
    <mergeCell ref="N27:N28"/>
    <mergeCell ref="O27:O28"/>
    <mergeCell ref="P27:P28"/>
    <mergeCell ref="Q27:Q28"/>
    <mergeCell ref="O57:O58"/>
    <mergeCell ref="P57:P58"/>
    <mergeCell ref="Q57:Q58"/>
    <mergeCell ref="P20:P21"/>
    <mergeCell ref="Q20:Q21"/>
    <mergeCell ref="C25:G25"/>
    <mergeCell ref="C26:Q26"/>
    <mergeCell ref="A27:A28"/>
    <mergeCell ref="B27:B28"/>
    <mergeCell ref="C27:C28"/>
    <mergeCell ref="D27:D28"/>
    <mergeCell ref="E27:E28"/>
    <mergeCell ref="F27:F28"/>
    <mergeCell ref="C20:C24"/>
    <mergeCell ref="D20:D21"/>
    <mergeCell ref="E20:E24"/>
    <mergeCell ref="F20:F24"/>
    <mergeCell ref="N20:N21"/>
    <mergeCell ref="O20:O21"/>
    <mergeCell ref="A29:A54"/>
    <mergeCell ref="B29:B54"/>
    <mergeCell ref="C29:C54"/>
    <mergeCell ref="D29:D30"/>
    <mergeCell ref="E29:E54"/>
    <mergeCell ref="F29:F54"/>
    <mergeCell ref="N29:N30"/>
    <mergeCell ref="O29:O30"/>
    <mergeCell ref="B7:Q7"/>
    <mergeCell ref="C8:Q8"/>
    <mergeCell ref="A9:A19"/>
    <mergeCell ref="B9:B19"/>
    <mergeCell ref="C9:C19"/>
    <mergeCell ref="D9:D10"/>
    <mergeCell ref="E9:E19"/>
    <mergeCell ref="F9:F19"/>
    <mergeCell ref="N9:N10"/>
    <mergeCell ref="O9:O10"/>
    <mergeCell ref="P9:P10"/>
    <mergeCell ref="Q9:Q10"/>
    <mergeCell ref="D11:D14"/>
    <mergeCell ref="D15:D18"/>
    <mergeCell ref="L1:Q1"/>
    <mergeCell ref="A2:Q2"/>
    <mergeCell ref="A3:Q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s>
  <pageMargins left="0.7" right="0.7" top="0.75" bottom="0.75" header="0.3" footer="0.3"/>
  <pageSetup paperSize="9" scale="87" fitToHeight="0"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9"/>
  <sheetViews>
    <sheetView workbookViewId="0">
      <selection activeCell="F90" sqref="F90:F91"/>
    </sheetView>
  </sheetViews>
  <sheetFormatPr defaultRowHeight="13.2"/>
  <cols>
    <col min="1" max="1" width="2.6640625" customWidth="1"/>
    <col min="2" max="3" width="2.5546875" customWidth="1"/>
    <col min="4" max="4" width="22.5546875" customWidth="1"/>
    <col min="5" max="5" width="7.88671875" customWidth="1"/>
    <col min="6" max="6" width="4.44140625" customWidth="1"/>
    <col min="7" max="7" width="5.33203125" customWidth="1"/>
    <col min="8" max="8" width="6.44140625" customWidth="1"/>
    <col min="9" max="9" width="5.5546875" customWidth="1"/>
    <col min="10" max="10" width="6.109375" customWidth="1"/>
    <col min="11" max="11" width="5.44140625" customWidth="1"/>
    <col min="12" max="13" width="5.6640625" customWidth="1"/>
    <col min="14" max="14" width="30.5546875" customWidth="1"/>
    <col min="15" max="15" width="6.109375" customWidth="1"/>
    <col min="16" max="16" width="5.88671875" customWidth="1"/>
    <col min="17" max="17" width="5.6640625" customWidth="1"/>
  </cols>
  <sheetData>
    <row r="1" spans="1:17" ht="40.799999999999997" customHeight="1">
      <c r="A1" s="1"/>
      <c r="B1" s="1"/>
      <c r="C1" s="1"/>
      <c r="D1" s="1"/>
      <c r="E1" s="520"/>
      <c r="F1" s="1"/>
      <c r="G1" s="521"/>
      <c r="H1" s="1"/>
      <c r="I1" s="1"/>
      <c r="J1" s="1"/>
      <c r="K1" s="1"/>
      <c r="L1" s="3611" t="s">
        <v>147</v>
      </c>
      <c r="M1" s="3611"/>
      <c r="N1" s="3611"/>
      <c r="O1" s="3611"/>
      <c r="P1" s="3611"/>
      <c r="Q1" s="3611"/>
    </row>
    <row r="2" spans="1:17">
      <c r="A2" s="1"/>
      <c r="B2" s="1"/>
      <c r="C2" s="1"/>
      <c r="D2" s="523"/>
      <c r="E2" s="14" t="s">
        <v>519</v>
      </c>
      <c r="F2" s="15"/>
      <c r="G2" s="16"/>
      <c r="H2" s="15"/>
      <c r="I2" s="15"/>
      <c r="J2" s="15"/>
      <c r="K2" s="523"/>
      <c r="L2" s="526"/>
      <c r="M2" s="527"/>
      <c r="N2" s="527"/>
      <c r="O2" s="527"/>
      <c r="P2" s="527"/>
      <c r="Q2" s="527"/>
    </row>
    <row r="3" spans="1:17" ht="13.8" thickBot="1">
      <c r="A3" s="17"/>
      <c r="B3" s="18"/>
      <c r="C3" s="18"/>
      <c r="D3" s="3612" t="s">
        <v>34</v>
      </c>
      <c r="E3" s="3612"/>
      <c r="F3" s="3612"/>
      <c r="G3" s="3612"/>
      <c r="H3" s="3612"/>
      <c r="I3" s="3612"/>
      <c r="J3" s="3612"/>
      <c r="K3" s="3612"/>
      <c r="L3" s="3612"/>
      <c r="M3" s="3612"/>
      <c r="N3" s="3612"/>
      <c r="O3" s="3612"/>
      <c r="P3" s="3612"/>
      <c r="Q3" s="3612"/>
    </row>
    <row r="4" spans="1:17" ht="28.2" customHeight="1">
      <c r="A4" s="3613" t="s">
        <v>0</v>
      </c>
      <c r="B4" s="3615" t="s">
        <v>1</v>
      </c>
      <c r="C4" s="3615" t="s">
        <v>2</v>
      </c>
      <c r="D4" s="3618" t="s">
        <v>3</v>
      </c>
      <c r="E4" s="2541" t="s">
        <v>4</v>
      </c>
      <c r="F4" s="2514" t="s">
        <v>5</v>
      </c>
      <c r="G4" s="2514" t="s">
        <v>6</v>
      </c>
      <c r="H4" s="3621" t="s">
        <v>350</v>
      </c>
      <c r="I4" s="3622"/>
      <c r="J4" s="3622"/>
      <c r="K4" s="3623"/>
      <c r="L4" s="2972" t="s">
        <v>404</v>
      </c>
      <c r="M4" s="2972" t="s">
        <v>405</v>
      </c>
      <c r="N4" s="2517" t="s">
        <v>21</v>
      </c>
      <c r="O4" s="2518"/>
      <c r="P4" s="2518"/>
      <c r="Q4" s="2519"/>
    </row>
    <row r="5" spans="1:17">
      <c r="A5" s="3614"/>
      <c r="B5" s="3616"/>
      <c r="C5" s="3616"/>
      <c r="D5" s="3619"/>
      <c r="E5" s="2542"/>
      <c r="F5" s="2515"/>
      <c r="G5" s="2515"/>
      <c r="H5" s="2520" t="s">
        <v>7</v>
      </c>
      <c r="I5" s="3607" t="s">
        <v>8</v>
      </c>
      <c r="J5" s="3608"/>
      <c r="K5" s="2523" t="s">
        <v>406</v>
      </c>
      <c r="L5" s="2848"/>
      <c r="M5" s="2848"/>
      <c r="N5" s="2525" t="s">
        <v>33</v>
      </c>
      <c r="O5" s="3607" t="s">
        <v>9</v>
      </c>
      <c r="P5" s="3609"/>
      <c r="Q5" s="3610"/>
    </row>
    <row r="6" spans="1:17" ht="113.4" customHeight="1" thickBot="1">
      <c r="A6" s="2521"/>
      <c r="B6" s="3617"/>
      <c r="C6" s="3617"/>
      <c r="D6" s="3620"/>
      <c r="E6" s="2543"/>
      <c r="F6" s="2516"/>
      <c r="G6" s="2516"/>
      <c r="H6" s="2521"/>
      <c r="I6" s="962" t="s">
        <v>7</v>
      </c>
      <c r="J6" s="963" t="s">
        <v>10</v>
      </c>
      <c r="K6" s="2524"/>
      <c r="L6" s="2849"/>
      <c r="M6" s="2849"/>
      <c r="N6" s="2526"/>
      <c r="O6" s="21" t="s">
        <v>43</v>
      </c>
      <c r="P6" s="21" t="s">
        <v>56</v>
      </c>
      <c r="Q6" s="22" t="s">
        <v>141</v>
      </c>
    </row>
    <row r="7" spans="1:17" ht="13.8" thickBot="1">
      <c r="A7" s="23" t="s">
        <v>11</v>
      </c>
      <c r="B7" s="3606" t="s">
        <v>520</v>
      </c>
      <c r="C7" s="2497"/>
      <c r="D7" s="2497"/>
      <c r="E7" s="2497"/>
      <c r="F7" s="2497"/>
      <c r="G7" s="2497"/>
      <c r="H7" s="2497"/>
      <c r="I7" s="2497"/>
      <c r="J7" s="2497"/>
      <c r="K7" s="2497"/>
      <c r="L7" s="2497"/>
      <c r="M7" s="2497"/>
      <c r="N7" s="2497"/>
      <c r="O7" s="2497"/>
      <c r="P7" s="2497"/>
      <c r="Q7" s="2498"/>
    </row>
    <row r="8" spans="1:17" ht="13.8" thickBot="1">
      <c r="A8" s="24" t="s">
        <v>11</v>
      </c>
      <c r="B8" s="25" t="s">
        <v>11</v>
      </c>
      <c r="C8" s="2451" t="s">
        <v>521</v>
      </c>
      <c r="D8" s="2452"/>
      <c r="E8" s="2452"/>
      <c r="F8" s="2452"/>
      <c r="G8" s="2452"/>
      <c r="H8" s="2452"/>
      <c r="I8" s="2452"/>
      <c r="J8" s="2452"/>
      <c r="K8" s="2452"/>
      <c r="L8" s="2452"/>
      <c r="M8" s="2452"/>
      <c r="N8" s="2453"/>
      <c r="O8" s="2453"/>
      <c r="P8" s="2453"/>
      <c r="Q8" s="2454"/>
    </row>
    <row r="9" spans="1:17">
      <c r="A9" s="2852" t="s">
        <v>11</v>
      </c>
      <c r="B9" s="2855" t="s">
        <v>11</v>
      </c>
      <c r="C9" s="2482" t="s">
        <v>11</v>
      </c>
      <c r="D9" s="2416" t="s">
        <v>522</v>
      </c>
      <c r="E9" s="3570" t="s">
        <v>523</v>
      </c>
      <c r="F9" s="2491" t="s">
        <v>524</v>
      </c>
      <c r="G9" s="26" t="s">
        <v>37</v>
      </c>
      <c r="H9" s="1198">
        <f>I9+K9</f>
        <v>252.3</v>
      </c>
      <c r="I9" s="1141">
        <v>252.3</v>
      </c>
      <c r="J9" s="1141">
        <v>180</v>
      </c>
      <c r="K9" s="1199">
        <v>0</v>
      </c>
      <c r="L9" s="1144">
        <v>260</v>
      </c>
      <c r="M9" s="1200">
        <v>270</v>
      </c>
      <c r="N9" s="1201" t="s">
        <v>525</v>
      </c>
      <c r="O9" s="1202" t="s">
        <v>526</v>
      </c>
      <c r="P9" s="1202" t="s">
        <v>526</v>
      </c>
      <c r="Q9" s="1203">
        <v>180</v>
      </c>
    </row>
    <row r="10" spans="1:17">
      <c r="A10" s="2853"/>
      <c r="B10" s="2470"/>
      <c r="C10" s="2471"/>
      <c r="D10" s="2439"/>
      <c r="E10" s="3571"/>
      <c r="F10" s="2492"/>
      <c r="G10" s="28" t="s">
        <v>57</v>
      </c>
      <c r="H10" s="1204">
        <f>I10+K10</f>
        <v>0</v>
      </c>
      <c r="I10" s="29">
        <v>0</v>
      </c>
      <c r="J10" s="29">
        <v>0</v>
      </c>
      <c r="K10" s="1205">
        <v>0</v>
      </c>
      <c r="L10" s="30"/>
      <c r="M10" s="1110"/>
      <c r="N10" s="1206" t="s">
        <v>527</v>
      </c>
      <c r="O10" s="1207" t="s">
        <v>528</v>
      </c>
      <c r="P10" s="1207" t="s">
        <v>58</v>
      </c>
      <c r="Q10" s="1208">
        <v>2</v>
      </c>
    </row>
    <row r="11" spans="1:17" ht="15" customHeight="1">
      <c r="A11" s="2853"/>
      <c r="B11" s="2470"/>
      <c r="C11" s="2471"/>
      <c r="D11" s="2439"/>
      <c r="E11" s="3571"/>
      <c r="F11" s="2492"/>
      <c r="G11" s="28" t="s">
        <v>409</v>
      </c>
      <c r="H11" s="1204">
        <f>I11+K11</f>
        <v>17.600000000000001</v>
      </c>
      <c r="I11" s="29">
        <v>17.600000000000001</v>
      </c>
      <c r="J11" s="29">
        <v>2.9</v>
      </c>
      <c r="K11" s="1205">
        <v>0</v>
      </c>
      <c r="L11" s="30">
        <v>25</v>
      </c>
      <c r="M11" s="1110">
        <v>25</v>
      </c>
      <c r="N11" s="1209" t="s">
        <v>529</v>
      </c>
      <c r="O11" s="1207" t="s">
        <v>530</v>
      </c>
      <c r="P11" s="1207" t="s">
        <v>531</v>
      </c>
      <c r="Q11" s="1208">
        <v>1400</v>
      </c>
    </row>
    <row r="12" spans="1:17" ht="13.8" thickBot="1">
      <c r="A12" s="2854"/>
      <c r="B12" s="2856"/>
      <c r="C12" s="2483"/>
      <c r="D12" s="2417"/>
      <c r="E12" s="3572"/>
      <c r="F12" s="2493"/>
      <c r="G12" s="31" t="s">
        <v>12</v>
      </c>
      <c r="H12" s="1210">
        <f t="shared" ref="H12:M12" si="0">H9+H10+H11</f>
        <v>269.90000000000003</v>
      </c>
      <c r="I12" s="1210">
        <f t="shared" si="0"/>
        <v>269.90000000000003</v>
      </c>
      <c r="J12" s="1210">
        <f t="shared" si="0"/>
        <v>182.9</v>
      </c>
      <c r="K12" s="1211">
        <f t="shared" si="0"/>
        <v>0</v>
      </c>
      <c r="L12" s="32">
        <f t="shared" si="0"/>
        <v>285</v>
      </c>
      <c r="M12" s="52">
        <f t="shared" si="0"/>
        <v>295</v>
      </c>
      <c r="N12" s="1212"/>
      <c r="O12" s="1213"/>
      <c r="P12" s="1213"/>
      <c r="Q12" s="1214"/>
    </row>
    <row r="13" spans="1:17">
      <c r="A13" s="2852" t="s">
        <v>11</v>
      </c>
      <c r="B13" s="2855" t="s">
        <v>11</v>
      </c>
      <c r="C13" s="2482" t="s">
        <v>13</v>
      </c>
      <c r="D13" s="2416" t="s">
        <v>532</v>
      </c>
      <c r="E13" s="3570" t="s">
        <v>533</v>
      </c>
      <c r="F13" s="2491" t="s">
        <v>524</v>
      </c>
      <c r="G13" s="26" t="s">
        <v>37</v>
      </c>
      <c r="H13" s="1198">
        <f>I13+K13</f>
        <v>318.5</v>
      </c>
      <c r="I13" s="1141">
        <v>318.5</v>
      </c>
      <c r="J13" s="1141">
        <v>222.8</v>
      </c>
      <c r="K13" s="1199">
        <v>0</v>
      </c>
      <c r="L13" s="1144">
        <v>340</v>
      </c>
      <c r="M13" s="1200">
        <v>350</v>
      </c>
      <c r="N13" s="1215" t="s">
        <v>525</v>
      </c>
      <c r="O13" s="1216">
        <v>145</v>
      </c>
      <c r="P13" s="1216">
        <v>148</v>
      </c>
      <c r="Q13" s="1217">
        <v>148</v>
      </c>
    </row>
    <row r="14" spans="1:17">
      <c r="A14" s="2853"/>
      <c r="B14" s="2470"/>
      <c r="C14" s="2471"/>
      <c r="D14" s="2439"/>
      <c r="E14" s="3571"/>
      <c r="F14" s="2492"/>
      <c r="G14" s="28" t="s">
        <v>57</v>
      </c>
      <c r="H14" s="1204">
        <f>I14+K14</f>
        <v>0</v>
      </c>
      <c r="I14" s="29">
        <v>0</v>
      </c>
      <c r="J14" s="29">
        <v>0</v>
      </c>
      <c r="K14" s="1205">
        <v>0</v>
      </c>
      <c r="L14" s="30"/>
      <c r="M14" s="1110"/>
      <c r="N14" s="1206" t="s">
        <v>527</v>
      </c>
      <c r="O14" s="1218">
        <v>3</v>
      </c>
      <c r="P14" s="1218">
        <v>4</v>
      </c>
      <c r="Q14" s="1208">
        <v>4</v>
      </c>
    </row>
    <row r="15" spans="1:17" ht="15.6" customHeight="1">
      <c r="A15" s="2853"/>
      <c r="B15" s="2470"/>
      <c r="C15" s="2471"/>
      <c r="D15" s="2439"/>
      <c r="E15" s="3571"/>
      <c r="F15" s="2492"/>
      <c r="G15" s="28" t="s">
        <v>409</v>
      </c>
      <c r="H15" s="1204">
        <f>I15+K15</f>
        <v>36</v>
      </c>
      <c r="I15" s="29">
        <v>36</v>
      </c>
      <c r="J15" s="29">
        <v>0</v>
      </c>
      <c r="K15" s="1205">
        <v>0</v>
      </c>
      <c r="L15" s="30">
        <v>40</v>
      </c>
      <c r="M15" s="1110">
        <v>45</v>
      </c>
      <c r="N15" s="1209" t="s">
        <v>534</v>
      </c>
      <c r="O15" s="1219" t="s">
        <v>535</v>
      </c>
      <c r="P15" s="1219" t="s">
        <v>536</v>
      </c>
      <c r="Q15" s="1208">
        <v>11000</v>
      </c>
    </row>
    <row r="16" spans="1:17" ht="13.8" thickBot="1">
      <c r="A16" s="2854"/>
      <c r="B16" s="2856"/>
      <c r="C16" s="2483"/>
      <c r="D16" s="2417"/>
      <c r="E16" s="3572"/>
      <c r="F16" s="2493"/>
      <c r="G16" s="31" t="s">
        <v>12</v>
      </c>
      <c r="H16" s="1210">
        <f t="shared" ref="H16:M16" si="1">H13+H14+H15</f>
        <v>354.5</v>
      </c>
      <c r="I16" s="1210">
        <f t="shared" si="1"/>
        <v>354.5</v>
      </c>
      <c r="J16" s="1210">
        <f t="shared" si="1"/>
        <v>222.8</v>
      </c>
      <c r="K16" s="1211">
        <f t="shared" si="1"/>
        <v>0</v>
      </c>
      <c r="L16" s="32">
        <f t="shared" si="1"/>
        <v>380</v>
      </c>
      <c r="M16" s="52">
        <f t="shared" si="1"/>
        <v>395</v>
      </c>
      <c r="N16" s="1212"/>
      <c r="O16" s="1220"/>
      <c r="P16" s="1220"/>
      <c r="Q16" s="1214"/>
    </row>
    <row r="17" spans="1:17">
      <c r="A17" s="2852" t="s">
        <v>11</v>
      </c>
      <c r="B17" s="2855" t="s">
        <v>11</v>
      </c>
      <c r="C17" s="2482" t="s">
        <v>35</v>
      </c>
      <c r="D17" s="2416" t="s">
        <v>537</v>
      </c>
      <c r="E17" s="3570" t="s">
        <v>538</v>
      </c>
      <c r="F17" s="2491" t="s">
        <v>524</v>
      </c>
      <c r="G17" s="26" t="s">
        <v>37</v>
      </c>
      <c r="H17" s="1198">
        <f>I17+K17</f>
        <v>1005.5</v>
      </c>
      <c r="I17" s="1141">
        <v>1005.5</v>
      </c>
      <c r="J17" s="1141">
        <v>723</v>
      </c>
      <c r="K17" s="1199">
        <v>0</v>
      </c>
      <c r="L17" s="1144">
        <v>1100</v>
      </c>
      <c r="M17" s="1143">
        <v>1150</v>
      </c>
      <c r="N17" s="1201" t="s">
        <v>525</v>
      </c>
      <c r="O17" s="1221" t="s">
        <v>64</v>
      </c>
      <c r="P17" s="1221" t="s">
        <v>40</v>
      </c>
      <c r="Q17" s="1203">
        <v>13</v>
      </c>
    </row>
    <row r="18" spans="1:17">
      <c r="A18" s="2853"/>
      <c r="B18" s="2470"/>
      <c r="C18" s="2471"/>
      <c r="D18" s="2439"/>
      <c r="E18" s="3571"/>
      <c r="F18" s="2492"/>
      <c r="G18" s="28" t="s">
        <v>57</v>
      </c>
      <c r="H18" s="1204">
        <f>I18+K18</f>
        <v>0</v>
      </c>
      <c r="I18" s="29">
        <v>0</v>
      </c>
      <c r="J18" s="29">
        <v>0</v>
      </c>
      <c r="K18" s="1205">
        <v>0</v>
      </c>
      <c r="L18" s="30"/>
      <c r="M18" s="37"/>
      <c r="N18" s="1206" t="s">
        <v>527</v>
      </c>
      <c r="O18" s="1219" t="s">
        <v>58</v>
      </c>
      <c r="P18" s="1219" t="s">
        <v>58</v>
      </c>
      <c r="Q18" s="1208">
        <v>2</v>
      </c>
    </row>
    <row r="19" spans="1:17">
      <c r="A19" s="2853"/>
      <c r="B19" s="2470"/>
      <c r="C19" s="2471"/>
      <c r="D19" s="2439"/>
      <c r="E19" s="3571"/>
      <c r="F19" s="2492"/>
      <c r="G19" s="28" t="s">
        <v>409</v>
      </c>
      <c r="H19" s="1204">
        <f>I19+K19</f>
        <v>50.3</v>
      </c>
      <c r="I19" s="29">
        <v>50.3</v>
      </c>
      <c r="J19" s="29">
        <v>0</v>
      </c>
      <c r="K19" s="1205">
        <v>0</v>
      </c>
      <c r="L19" s="30">
        <v>70</v>
      </c>
      <c r="M19" s="37">
        <v>80</v>
      </c>
      <c r="N19" s="1222" t="s">
        <v>539</v>
      </c>
      <c r="O19" s="1219" t="s">
        <v>540</v>
      </c>
      <c r="P19" s="1219" t="s">
        <v>541</v>
      </c>
      <c r="Q19" s="1223">
        <v>80</v>
      </c>
    </row>
    <row r="20" spans="1:17" ht="26.4">
      <c r="A20" s="2853"/>
      <c r="B20" s="2470"/>
      <c r="C20" s="2471"/>
      <c r="D20" s="2439"/>
      <c r="E20" s="3571"/>
      <c r="F20" s="2492"/>
      <c r="G20" s="28"/>
      <c r="H20" s="1204"/>
      <c r="I20" s="29"/>
      <c r="J20" s="29"/>
      <c r="K20" s="1205"/>
      <c r="L20" s="30"/>
      <c r="M20" s="37"/>
      <c r="N20" s="1209" t="s">
        <v>542</v>
      </c>
      <c r="O20" s="1219" t="s">
        <v>363</v>
      </c>
      <c r="P20" s="1219" t="s">
        <v>62</v>
      </c>
      <c r="Q20" s="1208">
        <v>10</v>
      </c>
    </row>
    <row r="21" spans="1:17" ht="19.2" customHeight="1" thickBot="1">
      <c r="A21" s="2854"/>
      <c r="B21" s="2856"/>
      <c r="C21" s="2483"/>
      <c r="D21" s="2417"/>
      <c r="E21" s="3572"/>
      <c r="F21" s="2493"/>
      <c r="G21" s="31" t="s">
        <v>12</v>
      </c>
      <c r="H21" s="1210">
        <f t="shared" ref="H21:M21" si="2">H17+H18+H19</f>
        <v>1055.8</v>
      </c>
      <c r="I21" s="1210">
        <f t="shared" si="2"/>
        <v>1055.8</v>
      </c>
      <c r="J21" s="1210">
        <f t="shared" si="2"/>
        <v>723</v>
      </c>
      <c r="K21" s="1211">
        <f t="shared" si="2"/>
        <v>0</v>
      </c>
      <c r="L21" s="32">
        <f t="shared" si="2"/>
        <v>1170</v>
      </c>
      <c r="M21" s="1211">
        <f t="shared" si="2"/>
        <v>1230</v>
      </c>
      <c r="N21" s="1224" t="s">
        <v>529</v>
      </c>
      <c r="O21" s="1220" t="s">
        <v>543</v>
      </c>
      <c r="P21" s="1220" t="s">
        <v>544</v>
      </c>
      <c r="Q21" s="1225">
        <v>14000</v>
      </c>
    </row>
    <row r="22" spans="1:17">
      <c r="A22" s="2852" t="s">
        <v>11</v>
      </c>
      <c r="B22" s="2855" t="s">
        <v>11</v>
      </c>
      <c r="C22" s="2482" t="s">
        <v>59</v>
      </c>
      <c r="D22" s="2416" t="s">
        <v>545</v>
      </c>
      <c r="E22" s="3570" t="s">
        <v>546</v>
      </c>
      <c r="F22" s="2491" t="s">
        <v>524</v>
      </c>
      <c r="G22" s="26" t="s">
        <v>37</v>
      </c>
      <c r="H22" s="1198">
        <f>I22+K22</f>
        <v>205.2</v>
      </c>
      <c r="I22" s="1141">
        <v>205.2</v>
      </c>
      <c r="J22" s="1141">
        <v>112.3</v>
      </c>
      <c r="K22" s="1199">
        <v>0</v>
      </c>
      <c r="L22" s="1144">
        <v>220</v>
      </c>
      <c r="M22" s="1200">
        <v>230</v>
      </c>
      <c r="N22" s="1226" t="s">
        <v>547</v>
      </c>
      <c r="O22" s="1221" t="s">
        <v>548</v>
      </c>
      <c r="P22" s="1221" t="s">
        <v>549</v>
      </c>
      <c r="Q22" s="1203">
        <v>30</v>
      </c>
    </row>
    <row r="23" spans="1:17">
      <c r="A23" s="2853"/>
      <c r="B23" s="2470"/>
      <c r="C23" s="2471"/>
      <c r="D23" s="2439"/>
      <c r="E23" s="3571"/>
      <c r="F23" s="2492"/>
      <c r="G23" s="28" t="s">
        <v>57</v>
      </c>
      <c r="H23" s="1204">
        <f>I23+K23</f>
        <v>0</v>
      </c>
      <c r="I23" s="29">
        <v>0</v>
      </c>
      <c r="J23" s="29">
        <v>0</v>
      </c>
      <c r="K23" s="1205">
        <v>0</v>
      </c>
      <c r="L23" s="30"/>
      <c r="M23" s="1110"/>
      <c r="N23" s="1209" t="s">
        <v>550</v>
      </c>
      <c r="O23" s="1219" t="s">
        <v>551</v>
      </c>
      <c r="P23" s="1219" t="s">
        <v>63</v>
      </c>
      <c r="Q23" s="1208">
        <v>10000</v>
      </c>
    </row>
    <row r="24" spans="1:17" ht="26.4">
      <c r="A24" s="2853"/>
      <c r="B24" s="2470"/>
      <c r="C24" s="2471"/>
      <c r="D24" s="2439"/>
      <c r="E24" s="3571"/>
      <c r="F24" s="2492"/>
      <c r="G24" s="28" t="s">
        <v>409</v>
      </c>
      <c r="H24" s="1204">
        <f>I24+K24</f>
        <v>2.5</v>
      </c>
      <c r="I24" s="29">
        <v>2.5</v>
      </c>
      <c r="J24" s="29">
        <v>0</v>
      </c>
      <c r="K24" s="1205">
        <v>0</v>
      </c>
      <c r="L24" s="30">
        <v>10</v>
      </c>
      <c r="M24" s="1110">
        <v>10</v>
      </c>
      <c r="N24" s="1209" t="s">
        <v>552</v>
      </c>
      <c r="O24" s="1219" t="s">
        <v>62</v>
      </c>
      <c r="P24" s="1219" t="s">
        <v>62</v>
      </c>
      <c r="Q24" s="1208">
        <v>10</v>
      </c>
    </row>
    <row r="25" spans="1:17" ht="13.8" thickBot="1">
      <c r="A25" s="2854"/>
      <c r="B25" s="2856"/>
      <c r="C25" s="2483"/>
      <c r="D25" s="2417"/>
      <c r="E25" s="3572"/>
      <c r="F25" s="2493"/>
      <c r="G25" s="31" t="s">
        <v>12</v>
      </c>
      <c r="H25" s="1210">
        <f t="shared" ref="H25:M25" si="3">H22+H23+H24</f>
        <v>207.7</v>
      </c>
      <c r="I25" s="1210">
        <f t="shared" si="3"/>
        <v>207.7</v>
      </c>
      <c r="J25" s="1210">
        <f t="shared" si="3"/>
        <v>112.3</v>
      </c>
      <c r="K25" s="1210">
        <f t="shared" si="3"/>
        <v>0</v>
      </c>
      <c r="L25" s="32">
        <f t="shared" si="3"/>
        <v>230</v>
      </c>
      <c r="M25" s="52">
        <f t="shared" si="3"/>
        <v>240</v>
      </c>
      <c r="N25" s="1224" t="s">
        <v>553</v>
      </c>
      <c r="O25" s="1220" t="s">
        <v>554</v>
      </c>
      <c r="P25" s="1220" t="s">
        <v>554</v>
      </c>
      <c r="Q25" s="1225">
        <v>3200</v>
      </c>
    </row>
    <row r="26" spans="1:17">
      <c r="A26" s="2852" t="s">
        <v>11</v>
      </c>
      <c r="B26" s="2855" t="s">
        <v>11</v>
      </c>
      <c r="C26" s="2482" t="s">
        <v>38</v>
      </c>
      <c r="D26" s="2416" t="s">
        <v>555</v>
      </c>
      <c r="E26" s="3570" t="s">
        <v>556</v>
      </c>
      <c r="F26" s="2491" t="s">
        <v>524</v>
      </c>
      <c r="G26" s="26" t="s">
        <v>37</v>
      </c>
      <c r="H26" s="1198">
        <f>I26+K26</f>
        <v>166.3</v>
      </c>
      <c r="I26" s="1141">
        <v>166.3</v>
      </c>
      <c r="J26" s="1141">
        <v>112.3</v>
      </c>
      <c r="K26" s="1199">
        <v>0</v>
      </c>
      <c r="L26" s="1144">
        <v>180</v>
      </c>
      <c r="M26" s="1200">
        <v>190</v>
      </c>
      <c r="N26" s="1226" t="s">
        <v>557</v>
      </c>
      <c r="O26" s="1227" t="s">
        <v>558</v>
      </c>
      <c r="P26" s="1227" t="s">
        <v>329</v>
      </c>
      <c r="Q26" s="1203">
        <v>72</v>
      </c>
    </row>
    <row r="27" spans="1:17">
      <c r="A27" s="2853"/>
      <c r="B27" s="2470"/>
      <c r="C27" s="2471"/>
      <c r="D27" s="2439"/>
      <c r="E27" s="3571"/>
      <c r="F27" s="2492"/>
      <c r="G27" s="1169" t="s">
        <v>57</v>
      </c>
      <c r="H27" s="1228">
        <f>I27+K27</f>
        <v>0</v>
      </c>
      <c r="I27" s="1229">
        <v>0</v>
      </c>
      <c r="J27" s="1229">
        <v>0</v>
      </c>
      <c r="K27" s="1230">
        <v>0</v>
      </c>
      <c r="L27" s="1231"/>
      <c r="M27" s="1232"/>
      <c r="N27" s="1209" t="s">
        <v>559</v>
      </c>
      <c r="O27" s="1233" t="s">
        <v>560</v>
      </c>
      <c r="P27" s="1233" t="s">
        <v>548</v>
      </c>
      <c r="Q27" s="1208">
        <v>30</v>
      </c>
    </row>
    <row r="28" spans="1:17" ht="16.2" customHeight="1">
      <c r="A28" s="2853"/>
      <c r="B28" s="2470"/>
      <c r="C28" s="2471"/>
      <c r="D28" s="2439"/>
      <c r="E28" s="3571"/>
      <c r="F28" s="2492"/>
      <c r="G28" s="28" t="s">
        <v>409</v>
      </c>
      <c r="H28" s="1204">
        <f>I28+K28</f>
        <v>120</v>
      </c>
      <c r="I28" s="29">
        <v>105</v>
      </c>
      <c r="J28" s="29">
        <v>0</v>
      </c>
      <c r="K28" s="1205">
        <v>15</v>
      </c>
      <c r="L28" s="1234">
        <v>150</v>
      </c>
      <c r="M28" s="1235">
        <v>200</v>
      </c>
      <c r="N28" s="1209" t="s">
        <v>534</v>
      </c>
      <c r="O28" s="1233" t="s">
        <v>561</v>
      </c>
      <c r="P28" s="1233" t="s">
        <v>562</v>
      </c>
      <c r="Q28" s="1208">
        <v>45000</v>
      </c>
    </row>
    <row r="29" spans="1:17" ht="13.8" thickBot="1">
      <c r="A29" s="2854"/>
      <c r="B29" s="2856"/>
      <c r="C29" s="2483"/>
      <c r="D29" s="2417"/>
      <c r="E29" s="3572"/>
      <c r="F29" s="2493"/>
      <c r="G29" s="31" t="s">
        <v>12</v>
      </c>
      <c r="H29" s="1210">
        <f t="shared" ref="H29:M29" si="4">H26+H28+H27</f>
        <v>286.3</v>
      </c>
      <c r="I29" s="1210">
        <f t="shared" si="4"/>
        <v>271.3</v>
      </c>
      <c r="J29" s="1210">
        <f t="shared" si="4"/>
        <v>112.3</v>
      </c>
      <c r="K29" s="1211">
        <f t="shared" si="4"/>
        <v>15</v>
      </c>
      <c r="L29" s="32">
        <f t="shared" si="4"/>
        <v>330</v>
      </c>
      <c r="M29" s="52">
        <f t="shared" si="4"/>
        <v>390</v>
      </c>
      <c r="N29" s="1212"/>
      <c r="O29" s="1236"/>
      <c r="P29" s="1236"/>
      <c r="Q29" s="1225"/>
    </row>
    <row r="30" spans="1:17" ht="22.8" customHeight="1">
      <c r="A30" s="2853" t="s">
        <v>11</v>
      </c>
      <c r="B30" s="2470" t="s">
        <v>11</v>
      </c>
      <c r="C30" s="2471" t="s">
        <v>60</v>
      </c>
      <c r="D30" s="2439" t="s">
        <v>563</v>
      </c>
      <c r="E30" s="3571" t="s">
        <v>41</v>
      </c>
      <c r="F30" s="2492" t="s">
        <v>524</v>
      </c>
      <c r="G30" s="109" t="s">
        <v>37</v>
      </c>
      <c r="H30" s="1237">
        <f>I30+K30</f>
        <v>9.9</v>
      </c>
      <c r="I30" s="1238">
        <v>9.9</v>
      </c>
      <c r="J30" s="1238">
        <v>0</v>
      </c>
      <c r="K30" s="1239">
        <v>0</v>
      </c>
      <c r="L30" s="1240">
        <v>15</v>
      </c>
      <c r="M30" s="1241">
        <v>20</v>
      </c>
      <c r="N30" s="1242" t="s">
        <v>564</v>
      </c>
      <c r="O30" s="1243">
        <v>8</v>
      </c>
      <c r="P30" s="1243">
        <v>10</v>
      </c>
      <c r="Q30" s="1203">
        <v>10</v>
      </c>
    </row>
    <row r="31" spans="1:17" ht="13.8" thickBot="1">
      <c r="A31" s="2854"/>
      <c r="B31" s="2856"/>
      <c r="C31" s="2483"/>
      <c r="D31" s="2417"/>
      <c r="E31" s="3572"/>
      <c r="F31" s="2493"/>
      <c r="G31" s="31" t="s">
        <v>12</v>
      </c>
      <c r="H31" s="1210">
        <f t="shared" ref="H31:M31" si="5">H30*1</f>
        <v>9.9</v>
      </c>
      <c r="I31" s="1210">
        <f t="shared" si="5"/>
        <v>9.9</v>
      </c>
      <c r="J31" s="1210">
        <f t="shared" si="5"/>
        <v>0</v>
      </c>
      <c r="K31" s="1211">
        <f t="shared" si="5"/>
        <v>0</v>
      </c>
      <c r="L31" s="32">
        <f t="shared" si="5"/>
        <v>15</v>
      </c>
      <c r="M31" s="1211">
        <f t="shared" si="5"/>
        <v>20</v>
      </c>
      <c r="N31" s="1224"/>
      <c r="O31" s="1220"/>
      <c r="P31" s="1220"/>
      <c r="Q31" s="1214"/>
    </row>
    <row r="32" spans="1:17">
      <c r="A32" s="2852" t="s">
        <v>11</v>
      </c>
      <c r="B32" s="2855" t="s">
        <v>11</v>
      </c>
      <c r="C32" s="2482" t="s">
        <v>39</v>
      </c>
      <c r="D32" s="2416" t="s">
        <v>565</v>
      </c>
      <c r="E32" s="3570" t="s">
        <v>41</v>
      </c>
      <c r="F32" s="2491" t="s">
        <v>524</v>
      </c>
      <c r="G32" s="26" t="s">
        <v>37</v>
      </c>
      <c r="H32" s="1198"/>
      <c r="I32" s="1141"/>
      <c r="J32" s="1141"/>
      <c r="K32" s="1199"/>
      <c r="L32" s="1144">
        <v>10</v>
      </c>
      <c r="M32" s="1143">
        <v>20</v>
      </c>
      <c r="N32" s="1226" t="s">
        <v>566</v>
      </c>
      <c r="O32" s="1243">
        <v>8</v>
      </c>
      <c r="P32" s="1221" t="s">
        <v>62</v>
      </c>
      <c r="Q32" s="1203">
        <v>10</v>
      </c>
    </row>
    <row r="33" spans="1:17">
      <c r="A33" s="2853"/>
      <c r="B33" s="2470"/>
      <c r="C33" s="2471"/>
      <c r="D33" s="2439"/>
      <c r="E33" s="3571"/>
      <c r="F33" s="2492"/>
      <c r="G33" s="28"/>
      <c r="H33" s="1204"/>
      <c r="I33" s="29"/>
      <c r="J33" s="29"/>
      <c r="K33" s="1205"/>
      <c r="L33" s="30"/>
      <c r="M33" s="37"/>
      <c r="N33" s="1209"/>
      <c r="O33" s="1219"/>
      <c r="P33" s="1219"/>
      <c r="Q33" s="1244"/>
    </row>
    <row r="34" spans="1:17">
      <c r="A34" s="2853"/>
      <c r="B34" s="2470"/>
      <c r="C34" s="2471"/>
      <c r="D34" s="2439"/>
      <c r="E34" s="3571"/>
      <c r="F34" s="2492"/>
      <c r="G34" s="28"/>
      <c r="H34" s="1204"/>
      <c r="I34" s="29"/>
      <c r="J34" s="29"/>
      <c r="K34" s="1205"/>
      <c r="L34" s="30"/>
      <c r="M34" s="37"/>
      <c r="N34" s="1245"/>
      <c r="O34" s="1219"/>
      <c r="P34" s="1219"/>
      <c r="Q34" s="1244"/>
    </row>
    <row r="35" spans="1:17" ht="13.8" thickBot="1">
      <c r="A35" s="2854"/>
      <c r="B35" s="2856"/>
      <c r="C35" s="2483"/>
      <c r="D35" s="2417"/>
      <c r="E35" s="3572"/>
      <c r="F35" s="2493"/>
      <c r="G35" s="31" t="s">
        <v>12</v>
      </c>
      <c r="H35" s="1210">
        <f t="shared" ref="H35:M35" si="6">H32*1</f>
        <v>0</v>
      </c>
      <c r="I35" s="1210">
        <f t="shared" si="6"/>
        <v>0</v>
      </c>
      <c r="J35" s="1210">
        <f t="shared" si="6"/>
        <v>0</v>
      </c>
      <c r="K35" s="1211">
        <f t="shared" si="6"/>
        <v>0</v>
      </c>
      <c r="L35" s="32">
        <f t="shared" si="6"/>
        <v>10</v>
      </c>
      <c r="M35" s="1211">
        <f t="shared" si="6"/>
        <v>20</v>
      </c>
      <c r="N35" s="1212"/>
      <c r="O35" s="1220"/>
      <c r="P35" s="1220"/>
      <c r="Q35" s="1214"/>
    </row>
    <row r="36" spans="1:17">
      <c r="A36" s="2852" t="s">
        <v>11</v>
      </c>
      <c r="B36" s="2855" t="s">
        <v>11</v>
      </c>
      <c r="C36" s="3597" t="s">
        <v>61</v>
      </c>
      <c r="D36" s="3579" t="s">
        <v>567</v>
      </c>
      <c r="E36" s="3600" t="s">
        <v>41</v>
      </c>
      <c r="F36" s="3603" t="s">
        <v>524</v>
      </c>
      <c r="G36" s="1246" t="s">
        <v>37</v>
      </c>
      <c r="H36" s="1247"/>
      <c r="I36" s="1248"/>
      <c r="J36" s="1248"/>
      <c r="K36" s="1249"/>
      <c r="L36" s="1250"/>
      <c r="M36" s="1250"/>
      <c r="N36" s="1251" t="s">
        <v>568</v>
      </c>
      <c r="O36" s="1221"/>
      <c r="P36" s="1252"/>
      <c r="Q36" s="1253"/>
    </row>
    <row r="37" spans="1:17">
      <c r="A37" s="2853"/>
      <c r="B37" s="2470"/>
      <c r="C37" s="3598"/>
      <c r="D37" s="3582"/>
      <c r="E37" s="3601"/>
      <c r="F37" s="3604"/>
      <c r="G37" s="1254" t="s">
        <v>12</v>
      </c>
      <c r="H37" s="1255">
        <f t="shared" ref="H37:M37" si="7">H36*1</f>
        <v>0</v>
      </c>
      <c r="I37" s="1255">
        <f t="shared" si="7"/>
        <v>0</v>
      </c>
      <c r="J37" s="1255">
        <f t="shared" si="7"/>
        <v>0</v>
      </c>
      <c r="K37" s="1255">
        <f t="shared" si="7"/>
        <v>0</v>
      </c>
      <c r="L37" s="1255">
        <f t="shared" si="7"/>
        <v>0</v>
      </c>
      <c r="M37" s="1256">
        <f t="shared" si="7"/>
        <v>0</v>
      </c>
      <c r="N37" s="1257" t="s">
        <v>569</v>
      </c>
      <c r="O37" s="1219"/>
      <c r="P37" s="1219"/>
      <c r="Q37" s="1258"/>
    </row>
    <row r="38" spans="1:17" ht="13.8" thickBot="1">
      <c r="A38" s="2854"/>
      <c r="B38" s="2856"/>
      <c r="C38" s="3599"/>
      <c r="D38" s="3580"/>
      <c r="E38" s="3602"/>
      <c r="F38" s="3605"/>
      <c r="G38" s="1259"/>
      <c r="H38" s="1260"/>
      <c r="I38" s="1260"/>
      <c r="J38" s="1260"/>
      <c r="K38" s="1261"/>
      <c r="L38" s="1261"/>
      <c r="M38" s="1262"/>
      <c r="N38" s="1263" t="s">
        <v>570</v>
      </c>
      <c r="O38" s="1220"/>
      <c r="P38" s="1220"/>
      <c r="Q38" s="1264"/>
    </row>
    <row r="39" spans="1:17" ht="26.4">
      <c r="A39" s="2852" t="s">
        <v>11</v>
      </c>
      <c r="B39" s="2855" t="s">
        <v>11</v>
      </c>
      <c r="C39" s="3597" t="s">
        <v>62</v>
      </c>
      <c r="D39" s="3579" t="s">
        <v>571</v>
      </c>
      <c r="E39" s="3600" t="s">
        <v>41</v>
      </c>
      <c r="F39" s="3603" t="s">
        <v>524</v>
      </c>
      <c r="G39" s="1246" t="s">
        <v>37</v>
      </c>
      <c r="H39" s="1247"/>
      <c r="I39" s="1248"/>
      <c r="J39" s="1248"/>
      <c r="K39" s="1265"/>
      <c r="L39" s="1266">
        <v>10</v>
      </c>
      <c r="M39" s="1267">
        <v>15</v>
      </c>
      <c r="N39" s="1251" t="s">
        <v>572</v>
      </c>
      <c r="O39" s="1221" t="s">
        <v>445</v>
      </c>
      <c r="P39" s="1221" t="s">
        <v>445</v>
      </c>
      <c r="Q39" s="1203">
        <v>5</v>
      </c>
    </row>
    <row r="40" spans="1:17" ht="13.8" thickBot="1">
      <c r="A40" s="2854"/>
      <c r="B40" s="2856"/>
      <c r="C40" s="3599"/>
      <c r="D40" s="3580"/>
      <c r="E40" s="3602"/>
      <c r="F40" s="3605"/>
      <c r="G40" s="1268" t="s">
        <v>12</v>
      </c>
      <c r="H40" s="1269">
        <f t="shared" ref="H40:M40" si="8">H39*1</f>
        <v>0</v>
      </c>
      <c r="I40" s="1269">
        <f t="shared" si="8"/>
        <v>0</v>
      </c>
      <c r="J40" s="1269">
        <f t="shared" si="8"/>
        <v>0</v>
      </c>
      <c r="K40" s="1269">
        <f t="shared" si="8"/>
        <v>0</v>
      </c>
      <c r="L40" s="1269">
        <f t="shared" si="8"/>
        <v>10</v>
      </c>
      <c r="M40" s="1270">
        <f t="shared" si="8"/>
        <v>15</v>
      </c>
      <c r="N40" s="1263"/>
      <c r="O40" s="1220"/>
      <c r="P40" s="1220"/>
      <c r="Q40" s="1264"/>
    </row>
    <row r="41" spans="1:17" ht="13.8" thickBot="1">
      <c r="A41" s="24" t="s">
        <v>11</v>
      </c>
      <c r="B41" s="38" t="s">
        <v>11</v>
      </c>
      <c r="C41" s="3590" t="s">
        <v>14</v>
      </c>
      <c r="D41" s="3591"/>
      <c r="E41" s="3591"/>
      <c r="F41" s="3591"/>
      <c r="G41" s="3592"/>
      <c r="H41" s="1271">
        <f t="shared" ref="H41:M41" si="9">H12+H16+H21+H25+H29+H31+H35+H37+H40</f>
        <v>2184.1000000000004</v>
      </c>
      <c r="I41" s="1271">
        <f t="shared" si="9"/>
        <v>2169.1000000000004</v>
      </c>
      <c r="J41" s="1271">
        <f>J12+J16+J21+J25+J29+J31+J35+J37+J40</f>
        <v>1353.3</v>
      </c>
      <c r="K41" s="1271">
        <f t="shared" si="9"/>
        <v>15</v>
      </c>
      <c r="L41" s="1271">
        <f t="shared" si="9"/>
        <v>2430</v>
      </c>
      <c r="M41" s="1272">
        <f t="shared" si="9"/>
        <v>2605</v>
      </c>
      <c r="N41" s="1273"/>
      <c r="O41" s="1274"/>
      <c r="P41" s="1274"/>
      <c r="Q41" s="1275"/>
    </row>
    <row r="42" spans="1:17" ht="13.8" thickBot="1">
      <c r="A42" s="24" t="s">
        <v>11</v>
      </c>
      <c r="B42" s="25" t="s">
        <v>13</v>
      </c>
      <c r="C42" s="3593" t="s">
        <v>573</v>
      </c>
      <c r="D42" s="3594"/>
      <c r="E42" s="3594"/>
      <c r="F42" s="3594"/>
      <c r="G42" s="3594"/>
      <c r="H42" s="3594"/>
      <c r="I42" s="3594"/>
      <c r="J42" s="3594"/>
      <c r="K42" s="3594"/>
      <c r="L42" s="3594"/>
      <c r="M42" s="3594"/>
      <c r="N42" s="3595"/>
      <c r="O42" s="3595"/>
      <c r="P42" s="3595"/>
      <c r="Q42" s="3596"/>
    </row>
    <row r="43" spans="1:17" ht="23.4" customHeight="1">
      <c r="A43" s="2852" t="s">
        <v>11</v>
      </c>
      <c r="B43" s="2855" t="s">
        <v>13</v>
      </c>
      <c r="C43" s="3597" t="s">
        <v>11</v>
      </c>
      <c r="D43" s="3579" t="s">
        <v>574</v>
      </c>
      <c r="E43" s="3600" t="s">
        <v>575</v>
      </c>
      <c r="F43" s="3603" t="s">
        <v>524</v>
      </c>
      <c r="G43" s="1246" t="s">
        <v>37</v>
      </c>
      <c r="H43" s="1247">
        <f>I43+K43</f>
        <v>685.3</v>
      </c>
      <c r="I43" s="1248">
        <v>681.3</v>
      </c>
      <c r="J43" s="1248">
        <v>447.7</v>
      </c>
      <c r="K43" s="1249">
        <v>4</v>
      </c>
      <c r="L43" s="1276">
        <v>700</v>
      </c>
      <c r="M43" s="1277">
        <v>750</v>
      </c>
      <c r="N43" s="1278" t="s">
        <v>576</v>
      </c>
      <c r="O43" s="1221" t="s">
        <v>577</v>
      </c>
      <c r="P43" s="1243">
        <v>12455</v>
      </c>
      <c r="Q43" s="1279">
        <v>12455</v>
      </c>
    </row>
    <row r="44" spans="1:17">
      <c r="A44" s="2853"/>
      <c r="B44" s="2470"/>
      <c r="C44" s="3598"/>
      <c r="D44" s="3582"/>
      <c r="E44" s="3601"/>
      <c r="F44" s="3604"/>
      <c r="G44" s="1280" t="s">
        <v>57</v>
      </c>
      <c r="H44" s="1281">
        <f>I44+K44</f>
        <v>0</v>
      </c>
      <c r="I44" s="1282">
        <v>0</v>
      </c>
      <c r="J44" s="1282">
        <v>0</v>
      </c>
      <c r="K44" s="1283">
        <v>0</v>
      </c>
      <c r="L44" s="1284"/>
      <c r="M44" s="1285"/>
      <c r="N44" s="1286" t="s">
        <v>578</v>
      </c>
      <c r="O44" s="1219" t="s">
        <v>579</v>
      </c>
      <c r="P44" s="1219" t="s">
        <v>580</v>
      </c>
      <c r="Q44" s="1287">
        <v>4010</v>
      </c>
    </row>
    <row r="45" spans="1:17">
      <c r="A45" s="2853"/>
      <c r="B45" s="2470"/>
      <c r="C45" s="3598"/>
      <c r="D45" s="3582"/>
      <c r="E45" s="3601"/>
      <c r="F45" s="3604"/>
      <c r="G45" s="1280" t="s">
        <v>409</v>
      </c>
      <c r="H45" s="1281">
        <f>I45+K45</f>
        <v>2.7</v>
      </c>
      <c r="I45" s="1282">
        <v>2.7</v>
      </c>
      <c r="J45" s="1282">
        <v>0</v>
      </c>
      <c r="K45" s="1283">
        <v>0</v>
      </c>
      <c r="L45" s="1284">
        <v>5</v>
      </c>
      <c r="M45" s="1285">
        <v>10</v>
      </c>
      <c r="N45" s="1288" t="s">
        <v>581</v>
      </c>
      <c r="O45" s="1219" t="s">
        <v>582</v>
      </c>
      <c r="P45" s="1219" t="s">
        <v>582</v>
      </c>
      <c r="Q45" s="1287">
        <v>62</v>
      </c>
    </row>
    <row r="46" spans="1:17" ht="13.8" thickBot="1">
      <c r="A46" s="2854"/>
      <c r="B46" s="2856"/>
      <c r="C46" s="3599"/>
      <c r="D46" s="3580"/>
      <c r="E46" s="3602"/>
      <c r="F46" s="3605"/>
      <c r="G46" s="1268" t="s">
        <v>12</v>
      </c>
      <c r="H46" s="1269">
        <f t="shared" ref="H46:M46" si="10">H43+H44+H45</f>
        <v>688</v>
      </c>
      <c r="I46" s="1269">
        <f t="shared" si="10"/>
        <v>684</v>
      </c>
      <c r="J46" s="1269">
        <f t="shared" si="10"/>
        <v>447.7</v>
      </c>
      <c r="K46" s="1270">
        <f t="shared" si="10"/>
        <v>4</v>
      </c>
      <c r="L46" s="1289">
        <f t="shared" si="10"/>
        <v>705</v>
      </c>
      <c r="M46" s="1269">
        <f t="shared" si="10"/>
        <v>760</v>
      </c>
      <c r="N46" s="1290" t="s">
        <v>583</v>
      </c>
      <c r="O46" s="1291">
        <v>33000</v>
      </c>
      <c r="P46" s="1291">
        <v>33000</v>
      </c>
      <c r="Q46" s="1292">
        <v>33000</v>
      </c>
    </row>
    <row r="47" spans="1:17">
      <c r="A47" s="2852" t="s">
        <v>11</v>
      </c>
      <c r="B47" s="2855" t="s">
        <v>13</v>
      </c>
      <c r="C47" s="2482" t="s">
        <v>13</v>
      </c>
      <c r="D47" s="2416" t="s">
        <v>584</v>
      </c>
      <c r="E47" s="3570" t="s">
        <v>575</v>
      </c>
      <c r="F47" s="2491" t="s">
        <v>524</v>
      </c>
      <c r="G47" s="26" t="s">
        <v>37</v>
      </c>
      <c r="H47" s="1198"/>
      <c r="I47" s="1141"/>
      <c r="J47" s="1141"/>
      <c r="K47" s="1199"/>
      <c r="L47" s="1144"/>
      <c r="M47" s="1293"/>
      <c r="N47" s="1242" t="s">
        <v>585</v>
      </c>
      <c r="O47" s="1227" t="s">
        <v>586</v>
      </c>
      <c r="P47" s="1227" t="s">
        <v>587</v>
      </c>
      <c r="Q47" s="1279">
        <v>130</v>
      </c>
    </row>
    <row r="48" spans="1:17">
      <c r="A48" s="2853"/>
      <c r="B48" s="2470"/>
      <c r="C48" s="2471"/>
      <c r="D48" s="2439"/>
      <c r="E48" s="3571"/>
      <c r="F48" s="2492"/>
      <c r="G48" s="28"/>
      <c r="H48" s="1204"/>
      <c r="I48" s="29"/>
      <c r="J48" s="29"/>
      <c r="K48" s="1205"/>
      <c r="L48" s="30"/>
      <c r="M48" s="1294"/>
      <c r="N48" s="3584" t="s">
        <v>588</v>
      </c>
      <c r="O48" s="3586" t="s">
        <v>586</v>
      </c>
      <c r="P48" s="3586" t="s">
        <v>587</v>
      </c>
      <c r="Q48" s="3588">
        <v>130</v>
      </c>
    </row>
    <row r="49" spans="1:17" ht="13.8" thickBot="1">
      <c r="A49" s="2854"/>
      <c r="B49" s="2856"/>
      <c r="C49" s="2483"/>
      <c r="D49" s="2417"/>
      <c r="E49" s="3572"/>
      <c r="F49" s="2493"/>
      <c r="G49" s="31" t="s">
        <v>12</v>
      </c>
      <c r="H49" s="1210">
        <f t="shared" ref="H49:M49" si="11">H47*1</f>
        <v>0</v>
      </c>
      <c r="I49" s="1210">
        <f t="shared" si="11"/>
        <v>0</v>
      </c>
      <c r="J49" s="1210">
        <f t="shared" si="11"/>
        <v>0</v>
      </c>
      <c r="K49" s="1211">
        <f t="shared" si="11"/>
        <v>0</v>
      </c>
      <c r="L49" s="32">
        <f t="shared" si="11"/>
        <v>0</v>
      </c>
      <c r="M49" s="1210">
        <f t="shared" si="11"/>
        <v>0</v>
      </c>
      <c r="N49" s="3585"/>
      <c r="O49" s="3587"/>
      <c r="P49" s="3587"/>
      <c r="Q49" s="3589"/>
    </row>
    <row r="50" spans="1:17" ht="26.4">
      <c r="A50" s="2852" t="s">
        <v>11</v>
      </c>
      <c r="B50" s="2855" t="s">
        <v>13</v>
      </c>
      <c r="C50" s="2482" t="s">
        <v>35</v>
      </c>
      <c r="D50" s="2416" t="s">
        <v>589</v>
      </c>
      <c r="E50" s="3570" t="s">
        <v>41</v>
      </c>
      <c r="F50" s="2491" t="s">
        <v>524</v>
      </c>
      <c r="G50" s="26" t="s">
        <v>37</v>
      </c>
      <c r="H50" s="1198"/>
      <c r="I50" s="1141"/>
      <c r="J50" s="1141"/>
      <c r="K50" s="1199"/>
      <c r="L50" s="1144"/>
      <c r="M50" s="1144"/>
      <c r="N50" s="1295" t="s">
        <v>590</v>
      </c>
      <c r="O50" s="1221"/>
      <c r="P50" s="1221"/>
      <c r="Q50" s="1253"/>
    </row>
    <row r="51" spans="1:17" ht="13.8" thickBot="1">
      <c r="A51" s="2854"/>
      <c r="B51" s="2856"/>
      <c r="C51" s="2483"/>
      <c r="D51" s="2417"/>
      <c r="E51" s="3572"/>
      <c r="F51" s="2493"/>
      <c r="G51" s="31" t="s">
        <v>12</v>
      </c>
      <c r="H51" s="1210">
        <f t="shared" ref="H51:M51" si="12">H50*1</f>
        <v>0</v>
      </c>
      <c r="I51" s="1210">
        <f t="shared" si="12"/>
        <v>0</v>
      </c>
      <c r="J51" s="1210">
        <f t="shared" si="12"/>
        <v>0</v>
      </c>
      <c r="K51" s="1211">
        <f t="shared" si="12"/>
        <v>0</v>
      </c>
      <c r="L51" s="32">
        <f t="shared" si="12"/>
        <v>0</v>
      </c>
      <c r="M51" s="32">
        <f t="shared" si="12"/>
        <v>0</v>
      </c>
      <c r="N51" s="1296" t="s">
        <v>591</v>
      </c>
      <c r="O51" s="1220"/>
      <c r="P51" s="1220" t="s">
        <v>58</v>
      </c>
      <c r="Q51" s="1292">
        <v>1</v>
      </c>
    </row>
    <row r="52" spans="1:17">
      <c r="A52" s="2852" t="s">
        <v>11</v>
      </c>
      <c r="B52" s="2855" t="s">
        <v>13</v>
      </c>
      <c r="C52" s="2482" t="s">
        <v>59</v>
      </c>
      <c r="D52" s="2416" t="s">
        <v>592</v>
      </c>
      <c r="E52" s="3570" t="s">
        <v>41</v>
      </c>
      <c r="F52" s="2491" t="s">
        <v>524</v>
      </c>
      <c r="G52" s="26" t="s">
        <v>37</v>
      </c>
      <c r="H52" s="1198"/>
      <c r="I52" s="1141"/>
      <c r="J52" s="1141"/>
      <c r="K52" s="1199"/>
      <c r="L52" s="1144"/>
      <c r="M52" s="1200"/>
      <c r="N52" s="1297" t="s">
        <v>593</v>
      </c>
      <c r="O52" s="1221"/>
      <c r="P52" s="1221" t="s">
        <v>445</v>
      </c>
      <c r="Q52" s="1298"/>
    </row>
    <row r="53" spans="1:17">
      <c r="A53" s="2853"/>
      <c r="B53" s="2470"/>
      <c r="C53" s="2471"/>
      <c r="D53" s="2439"/>
      <c r="E53" s="3571"/>
      <c r="F53" s="2492"/>
      <c r="G53" s="28"/>
      <c r="H53" s="1204"/>
      <c r="I53" s="29"/>
      <c r="J53" s="29"/>
      <c r="K53" s="1205"/>
      <c r="L53" s="30"/>
      <c r="M53" s="1110"/>
      <c r="N53" s="1299"/>
      <c r="O53" s="1219"/>
      <c r="P53" s="1219"/>
      <c r="Q53" s="1258"/>
    </row>
    <row r="54" spans="1:17" ht="13.8" thickBot="1">
      <c r="A54" s="2854"/>
      <c r="B54" s="2856"/>
      <c r="C54" s="2483"/>
      <c r="D54" s="2417"/>
      <c r="E54" s="3572"/>
      <c r="F54" s="2493"/>
      <c r="G54" s="31" t="s">
        <v>12</v>
      </c>
      <c r="H54" s="1210">
        <f t="shared" ref="H54:M54" si="13">H52*1</f>
        <v>0</v>
      </c>
      <c r="I54" s="1210">
        <f t="shared" si="13"/>
        <v>0</v>
      </c>
      <c r="J54" s="1210">
        <f t="shared" si="13"/>
        <v>0</v>
      </c>
      <c r="K54" s="1210">
        <f t="shared" si="13"/>
        <v>0</v>
      </c>
      <c r="L54" s="1210">
        <f t="shared" si="13"/>
        <v>0</v>
      </c>
      <c r="M54" s="1211">
        <f t="shared" si="13"/>
        <v>0</v>
      </c>
      <c r="N54" s="1300"/>
      <c r="O54" s="1220"/>
      <c r="P54" s="1220"/>
      <c r="Q54" s="1264"/>
    </row>
    <row r="55" spans="1:17">
      <c r="A55" s="2852" t="s">
        <v>11</v>
      </c>
      <c r="B55" s="2855" t="s">
        <v>13</v>
      </c>
      <c r="C55" s="2482" t="s">
        <v>38</v>
      </c>
      <c r="D55" s="2416" t="s">
        <v>594</v>
      </c>
      <c r="E55" s="3570" t="s">
        <v>41</v>
      </c>
      <c r="F55" s="2491" t="s">
        <v>524</v>
      </c>
      <c r="G55" s="26" t="s">
        <v>37</v>
      </c>
      <c r="H55" s="1198"/>
      <c r="I55" s="1141"/>
      <c r="J55" s="1141"/>
      <c r="K55" s="1199"/>
      <c r="L55" s="1144"/>
      <c r="M55" s="1200"/>
      <c r="N55" s="1297" t="s">
        <v>595</v>
      </c>
      <c r="O55" s="1301"/>
      <c r="P55" s="1301" t="s">
        <v>329</v>
      </c>
      <c r="Q55" s="1302" t="s">
        <v>329</v>
      </c>
    </row>
    <row r="56" spans="1:17" ht="13.8" thickBot="1">
      <c r="A56" s="2854"/>
      <c r="B56" s="2856"/>
      <c r="C56" s="2483"/>
      <c r="D56" s="2417"/>
      <c r="E56" s="3572"/>
      <c r="F56" s="2493"/>
      <c r="G56" s="31" t="s">
        <v>12</v>
      </c>
      <c r="H56" s="1210">
        <f t="shared" ref="H56:M56" si="14">H55*1</f>
        <v>0</v>
      </c>
      <c r="I56" s="1210">
        <f t="shared" si="14"/>
        <v>0</v>
      </c>
      <c r="J56" s="1210">
        <f t="shared" si="14"/>
        <v>0</v>
      </c>
      <c r="K56" s="1210">
        <f t="shared" si="14"/>
        <v>0</v>
      </c>
      <c r="L56" s="1210">
        <f t="shared" si="14"/>
        <v>0</v>
      </c>
      <c r="M56" s="1211">
        <f t="shared" si="14"/>
        <v>0</v>
      </c>
      <c r="N56" s="1300"/>
      <c r="O56" s="1303"/>
      <c r="P56" s="1303"/>
      <c r="Q56" s="1304"/>
    </row>
    <row r="57" spans="1:17" ht="26.4">
      <c r="A57" s="2852" t="s">
        <v>11</v>
      </c>
      <c r="B57" s="2855" t="s">
        <v>13</v>
      </c>
      <c r="C57" s="2482" t="s">
        <v>60</v>
      </c>
      <c r="D57" s="2416" t="s">
        <v>596</v>
      </c>
      <c r="E57" s="3570" t="s">
        <v>41</v>
      </c>
      <c r="F57" s="2491" t="s">
        <v>524</v>
      </c>
      <c r="G57" s="26" t="s">
        <v>37</v>
      </c>
      <c r="H57" s="1198">
        <f>I57+K57</f>
        <v>2.1</v>
      </c>
      <c r="I57" s="1141">
        <v>2.1</v>
      </c>
      <c r="J57" s="1141">
        <v>0</v>
      </c>
      <c r="K57" s="1199">
        <v>0</v>
      </c>
      <c r="L57" s="1144">
        <v>5</v>
      </c>
      <c r="M57" s="1200">
        <v>10</v>
      </c>
      <c r="N57" s="1297" t="s">
        <v>597</v>
      </c>
      <c r="O57" s="1301" t="s">
        <v>528</v>
      </c>
      <c r="P57" s="1301" t="s">
        <v>528</v>
      </c>
      <c r="Q57" s="1279">
        <v>3</v>
      </c>
    </row>
    <row r="58" spans="1:17">
      <c r="A58" s="2853"/>
      <c r="B58" s="2470"/>
      <c r="C58" s="2471"/>
      <c r="D58" s="2439"/>
      <c r="E58" s="3571"/>
      <c r="F58" s="2492"/>
      <c r="G58" s="28"/>
      <c r="H58" s="1204"/>
      <c r="I58" s="29"/>
      <c r="J58" s="29"/>
      <c r="K58" s="1205"/>
      <c r="L58" s="30"/>
      <c r="M58" s="1110"/>
      <c r="N58" s="1305"/>
      <c r="O58" s="1306"/>
      <c r="P58" s="1306"/>
      <c r="Q58" s="1307"/>
    </row>
    <row r="59" spans="1:17" ht="13.8" thickBot="1">
      <c r="A59" s="2854"/>
      <c r="B59" s="2856"/>
      <c r="C59" s="2483"/>
      <c r="D59" s="2417"/>
      <c r="E59" s="3572"/>
      <c r="F59" s="2493"/>
      <c r="G59" s="31" t="s">
        <v>12</v>
      </c>
      <c r="H59" s="1210">
        <f t="shared" ref="H59:M59" si="15">H57*1</f>
        <v>2.1</v>
      </c>
      <c r="I59" s="1210">
        <f t="shared" si="15"/>
        <v>2.1</v>
      </c>
      <c r="J59" s="1210">
        <f t="shared" si="15"/>
        <v>0</v>
      </c>
      <c r="K59" s="1210">
        <f t="shared" si="15"/>
        <v>0</v>
      </c>
      <c r="L59" s="1210">
        <f t="shared" si="15"/>
        <v>5</v>
      </c>
      <c r="M59" s="1211">
        <f t="shared" si="15"/>
        <v>10</v>
      </c>
      <c r="N59" s="1308"/>
      <c r="O59" s="1309"/>
      <c r="P59" s="1309"/>
      <c r="Q59" s="1310"/>
    </row>
    <row r="60" spans="1:17" ht="26.4">
      <c r="A60" s="2852" t="s">
        <v>11</v>
      </c>
      <c r="B60" s="2855" t="s">
        <v>13</v>
      </c>
      <c r="C60" s="2482" t="s">
        <v>39</v>
      </c>
      <c r="D60" s="2416" t="s">
        <v>598</v>
      </c>
      <c r="E60" s="3570" t="s">
        <v>41</v>
      </c>
      <c r="F60" s="2491" t="s">
        <v>524</v>
      </c>
      <c r="G60" s="26" t="s">
        <v>37</v>
      </c>
      <c r="H60" s="1198">
        <f>I60+K60</f>
        <v>3</v>
      </c>
      <c r="I60" s="1141">
        <v>3</v>
      </c>
      <c r="J60" s="1141">
        <v>0</v>
      </c>
      <c r="K60" s="1199">
        <v>0</v>
      </c>
      <c r="L60" s="1144">
        <v>5</v>
      </c>
      <c r="M60" s="1200">
        <v>10</v>
      </c>
      <c r="N60" s="1297" t="s">
        <v>599</v>
      </c>
      <c r="O60" s="27" t="s">
        <v>528</v>
      </c>
      <c r="P60" s="27" t="s">
        <v>528</v>
      </c>
      <c r="Q60" s="1203">
        <v>3</v>
      </c>
    </row>
    <row r="61" spans="1:17">
      <c r="A61" s="2853"/>
      <c r="B61" s="2470"/>
      <c r="C61" s="2471"/>
      <c r="D61" s="2439"/>
      <c r="E61" s="3571"/>
      <c r="F61" s="2492"/>
      <c r="G61" s="28"/>
      <c r="H61" s="1204"/>
      <c r="I61" s="29"/>
      <c r="J61" s="29"/>
      <c r="K61" s="1205"/>
      <c r="L61" s="30"/>
      <c r="M61" s="1110"/>
      <c r="N61" s="1305"/>
      <c r="O61" s="1306"/>
      <c r="P61" s="1306"/>
      <c r="Q61" s="1311"/>
    </row>
    <row r="62" spans="1:17" ht="13.8" thickBot="1">
      <c r="A62" s="2854"/>
      <c r="B62" s="2856"/>
      <c r="C62" s="2483"/>
      <c r="D62" s="2417"/>
      <c r="E62" s="3572"/>
      <c r="F62" s="2493"/>
      <c r="G62" s="31" t="s">
        <v>12</v>
      </c>
      <c r="H62" s="1210">
        <f t="shared" ref="H62:M62" si="16">H60*1</f>
        <v>3</v>
      </c>
      <c r="I62" s="1210">
        <f t="shared" si="16"/>
        <v>3</v>
      </c>
      <c r="J62" s="1210">
        <f t="shared" si="16"/>
        <v>0</v>
      </c>
      <c r="K62" s="1210">
        <f t="shared" si="16"/>
        <v>0</v>
      </c>
      <c r="L62" s="1210">
        <f t="shared" si="16"/>
        <v>5</v>
      </c>
      <c r="M62" s="1211">
        <f t="shared" si="16"/>
        <v>10</v>
      </c>
      <c r="N62" s="1308"/>
      <c r="O62" s="1309"/>
      <c r="P62" s="1309"/>
      <c r="Q62" s="1312"/>
    </row>
    <row r="63" spans="1:17" ht="13.8" thickBot="1">
      <c r="A63" s="24" t="s">
        <v>11</v>
      </c>
      <c r="B63" s="38" t="s">
        <v>13</v>
      </c>
      <c r="C63" s="2898" t="s">
        <v>14</v>
      </c>
      <c r="D63" s="2403"/>
      <c r="E63" s="2403"/>
      <c r="F63" s="2403"/>
      <c r="G63" s="2899"/>
      <c r="H63" s="39">
        <f t="shared" ref="H63:M63" si="17">H46+H49+H51+H54+H62+H56+H59</f>
        <v>693.1</v>
      </c>
      <c r="I63" s="39">
        <f t="shared" si="17"/>
        <v>689.1</v>
      </c>
      <c r="J63" s="39">
        <f>J46+J49+J51+J54+J62+J56+J59</f>
        <v>447.7</v>
      </c>
      <c r="K63" s="39">
        <f t="shared" si="17"/>
        <v>4</v>
      </c>
      <c r="L63" s="39">
        <f t="shared" si="17"/>
        <v>715</v>
      </c>
      <c r="M63" s="39">
        <f t="shared" si="17"/>
        <v>780</v>
      </c>
      <c r="N63" s="718"/>
      <c r="O63" s="127"/>
      <c r="P63" s="127"/>
      <c r="Q63" s="128"/>
    </row>
    <row r="64" spans="1:17" ht="13.8" thickBot="1">
      <c r="A64" s="24" t="s">
        <v>11</v>
      </c>
      <c r="B64" s="25" t="s">
        <v>35</v>
      </c>
      <c r="C64" s="2451" t="s">
        <v>600</v>
      </c>
      <c r="D64" s="2452"/>
      <c r="E64" s="2452"/>
      <c r="F64" s="2452"/>
      <c r="G64" s="2452"/>
      <c r="H64" s="2452"/>
      <c r="I64" s="2452"/>
      <c r="J64" s="2452"/>
      <c r="K64" s="2452"/>
      <c r="L64" s="2452"/>
      <c r="M64" s="2452"/>
      <c r="N64" s="2453"/>
      <c r="O64" s="2453"/>
      <c r="P64" s="2453"/>
      <c r="Q64" s="2454"/>
    </row>
    <row r="65" spans="1:17" ht="26.4">
      <c r="A65" s="2852" t="s">
        <v>11</v>
      </c>
      <c r="B65" s="2855" t="s">
        <v>35</v>
      </c>
      <c r="C65" s="2482" t="s">
        <v>11</v>
      </c>
      <c r="D65" s="2416" t="s">
        <v>601</v>
      </c>
      <c r="E65" s="3570" t="s">
        <v>602</v>
      </c>
      <c r="F65" s="2491" t="s">
        <v>524</v>
      </c>
      <c r="G65" s="26" t="s">
        <v>37</v>
      </c>
      <c r="H65" s="1198">
        <f>I65+K65</f>
        <v>386</v>
      </c>
      <c r="I65" s="1141">
        <v>386</v>
      </c>
      <c r="J65" s="1141">
        <v>248.3</v>
      </c>
      <c r="K65" s="1199">
        <v>0</v>
      </c>
      <c r="L65" s="1144">
        <v>450</v>
      </c>
      <c r="M65" s="1200">
        <v>480</v>
      </c>
      <c r="N65" s="1313" t="s">
        <v>603</v>
      </c>
      <c r="O65" s="1202" t="s">
        <v>604</v>
      </c>
      <c r="P65" s="1243">
        <v>3500</v>
      </c>
      <c r="Q65" s="1203">
        <v>10000</v>
      </c>
    </row>
    <row r="66" spans="1:17">
      <c r="A66" s="2853"/>
      <c r="B66" s="2470"/>
      <c r="C66" s="2471"/>
      <c r="D66" s="2439"/>
      <c r="E66" s="3571"/>
      <c r="F66" s="2492"/>
      <c r="G66" s="1169" t="s">
        <v>409</v>
      </c>
      <c r="H66" s="1228">
        <f>I66+K66</f>
        <v>3.5</v>
      </c>
      <c r="I66" s="1229">
        <v>3.5</v>
      </c>
      <c r="J66" s="1229">
        <v>0</v>
      </c>
      <c r="K66" s="1230">
        <v>0</v>
      </c>
      <c r="L66" s="1231">
        <v>5</v>
      </c>
      <c r="M66" s="1232">
        <v>10</v>
      </c>
      <c r="N66" s="628" t="s">
        <v>605</v>
      </c>
      <c r="O66" s="1314">
        <v>1</v>
      </c>
      <c r="P66" s="1315">
        <v>10</v>
      </c>
      <c r="Q66" s="1316">
        <v>2</v>
      </c>
    </row>
    <row r="67" spans="1:17" ht="26.4">
      <c r="A67" s="2853"/>
      <c r="B67" s="2470"/>
      <c r="C67" s="2471"/>
      <c r="D67" s="2439"/>
      <c r="E67" s="3571"/>
      <c r="F67" s="2492"/>
      <c r="G67" s="28" t="s">
        <v>57</v>
      </c>
      <c r="H67" s="1204">
        <f>I67+K67</f>
        <v>0</v>
      </c>
      <c r="I67" s="29">
        <v>0</v>
      </c>
      <c r="J67" s="29">
        <v>0</v>
      </c>
      <c r="K67" s="1205">
        <v>0</v>
      </c>
      <c r="L67" s="30"/>
      <c r="M67" s="1110"/>
      <c r="N67" s="1317" t="s">
        <v>606</v>
      </c>
      <c r="O67" s="1207" t="s">
        <v>607</v>
      </c>
      <c r="P67" s="1219" t="s">
        <v>607</v>
      </c>
      <c r="Q67" s="1316">
        <v>8000</v>
      </c>
    </row>
    <row r="68" spans="1:17" ht="13.8" thickBot="1">
      <c r="A68" s="2854"/>
      <c r="B68" s="2856"/>
      <c r="C68" s="2483"/>
      <c r="D68" s="2417"/>
      <c r="E68" s="3572"/>
      <c r="F68" s="2493"/>
      <c r="G68" s="31" t="s">
        <v>12</v>
      </c>
      <c r="H68" s="1210">
        <f t="shared" ref="H68:M68" si="18">H65+H67+H66</f>
        <v>389.5</v>
      </c>
      <c r="I68" s="1210">
        <f t="shared" si="18"/>
        <v>389.5</v>
      </c>
      <c r="J68" s="1210">
        <f t="shared" si="18"/>
        <v>248.3</v>
      </c>
      <c r="K68" s="1211">
        <f t="shared" si="18"/>
        <v>0</v>
      </c>
      <c r="L68" s="32">
        <f t="shared" si="18"/>
        <v>455</v>
      </c>
      <c r="M68" s="52">
        <f t="shared" si="18"/>
        <v>490</v>
      </c>
      <c r="N68" s="1318"/>
      <c r="O68" s="1319"/>
      <c r="P68" s="1320"/>
      <c r="Q68" s="1321"/>
    </row>
    <row r="69" spans="1:17" ht="26.4">
      <c r="A69" s="2852" t="s">
        <v>11</v>
      </c>
      <c r="B69" s="2855" t="s">
        <v>35</v>
      </c>
      <c r="C69" s="2482" t="s">
        <v>13</v>
      </c>
      <c r="D69" s="2416" t="s">
        <v>608</v>
      </c>
      <c r="E69" s="3570" t="s">
        <v>41</v>
      </c>
      <c r="F69" s="2491" t="s">
        <v>524</v>
      </c>
      <c r="G69" s="26" t="s">
        <v>37</v>
      </c>
      <c r="H69" s="1198"/>
      <c r="I69" s="1141"/>
      <c r="J69" s="1141"/>
      <c r="K69" s="1199"/>
      <c r="L69" s="1144"/>
      <c r="M69" s="1200"/>
      <c r="N69" s="1322" t="s">
        <v>609</v>
      </c>
      <c r="O69" s="1323"/>
      <c r="P69" s="1301"/>
      <c r="Q69" s="1324"/>
    </row>
    <row r="70" spans="1:17" ht="13.8" thickBot="1">
      <c r="A70" s="2854"/>
      <c r="B70" s="2856"/>
      <c r="C70" s="2483"/>
      <c r="D70" s="2417"/>
      <c r="E70" s="3572"/>
      <c r="F70" s="2493"/>
      <c r="G70" s="31" t="s">
        <v>12</v>
      </c>
      <c r="H70" s="1210">
        <f t="shared" ref="H70:M70" si="19">H69*1</f>
        <v>0</v>
      </c>
      <c r="I70" s="1210">
        <f t="shared" si="19"/>
        <v>0</v>
      </c>
      <c r="J70" s="1210">
        <f t="shared" si="19"/>
        <v>0</v>
      </c>
      <c r="K70" s="1211">
        <f t="shared" si="19"/>
        <v>0</v>
      </c>
      <c r="L70" s="32">
        <f t="shared" si="19"/>
        <v>0</v>
      </c>
      <c r="M70" s="52">
        <f t="shared" si="19"/>
        <v>0</v>
      </c>
      <c r="N70" s="1325"/>
      <c r="O70" s="1213"/>
      <c r="P70" s="1220"/>
      <c r="Q70" s="1214"/>
    </row>
    <row r="71" spans="1:17">
      <c r="A71" s="2852" t="s">
        <v>11</v>
      </c>
      <c r="B71" s="2855" t="s">
        <v>35</v>
      </c>
      <c r="C71" s="2482" t="s">
        <v>35</v>
      </c>
      <c r="D71" s="2416" t="s">
        <v>610</v>
      </c>
      <c r="E71" s="3570" t="s">
        <v>41</v>
      </c>
      <c r="F71" s="2491" t="s">
        <v>524</v>
      </c>
      <c r="G71" s="26" t="s">
        <v>37</v>
      </c>
      <c r="H71" s="1198"/>
      <c r="I71" s="1141"/>
      <c r="J71" s="1141"/>
      <c r="K71" s="1199"/>
      <c r="L71" s="1144"/>
      <c r="M71" s="1200"/>
      <c r="N71" s="1201" t="s">
        <v>611</v>
      </c>
      <c r="O71" s="1202" t="s">
        <v>528</v>
      </c>
      <c r="P71" s="1221" t="s">
        <v>528</v>
      </c>
      <c r="Q71" s="1203">
        <v>3</v>
      </c>
    </row>
    <row r="72" spans="1:17" ht="13.8" thickBot="1">
      <c r="A72" s="2854"/>
      <c r="B72" s="2856"/>
      <c r="C72" s="2483"/>
      <c r="D72" s="2417"/>
      <c r="E72" s="3572"/>
      <c r="F72" s="2493"/>
      <c r="G72" s="31" t="s">
        <v>12</v>
      </c>
      <c r="H72" s="1210">
        <f t="shared" ref="H72:M72" si="20">H71*1</f>
        <v>0</v>
      </c>
      <c r="I72" s="1210">
        <f t="shared" si="20"/>
        <v>0</v>
      </c>
      <c r="J72" s="1210">
        <f t="shared" si="20"/>
        <v>0</v>
      </c>
      <c r="K72" s="1211">
        <f t="shared" si="20"/>
        <v>0</v>
      </c>
      <c r="L72" s="32">
        <f t="shared" si="20"/>
        <v>0</v>
      </c>
      <c r="M72" s="52">
        <f t="shared" si="20"/>
        <v>0</v>
      </c>
      <c r="N72" s="1212"/>
      <c r="O72" s="1213"/>
      <c r="P72" s="1213"/>
      <c r="Q72" s="1214"/>
    </row>
    <row r="73" spans="1:17">
      <c r="A73" s="2852" t="s">
        <v>11</v>
      </c>
      <c r="B73" s="2855" t="s">
        <v>35</v>
      </c>
      <c r="C73" s="2482" t="s">
        <v>36</v>
      </c>
      <c r="D73" s="2416" t="s">
        <v>612</v>
      </c>
      <c r="E73" s="3570" t="s">
        <v>41</v>
      </c>
      <c r="F73" s="2491" t="s">
        <v>524</v>
      </c>
      <c r="G73" s="26" t="s">
        <v>37</v>
      </c>
      <c r="H73" s="1198"/>
      <c r="I73" s="1141"/>
      <c r="J73" s="1141"/>
      <c r="K73" s="1199"/>
      <c r="L73" s="1144">
        <v>20</v>
      </c>
      <c r="M73" s="1144">
        <v>40</v>
      </c>
      <c r="N73" s="1326" t="s">
        <v>613</v>
      </c>
      <c r="O73" s="1202" t="s">
        <v>614</v>
      </c>
      <c r="P73" s="1202" t="s">
        <v>615</v>
      </c>
      <c r="Q73" s="1203">
        <v>800</v>
      </c>
    </row>
    <row r="74" spans="1:17">
      <c r="A74" s="2853"/>
      <c r="B74" s="2470"/>
      <c r="C74" s="2471"/>
      <c r="D74" s="2439"/>
      <c r="E74" s="3571"/>
      <c r="F74" s="2492"/>
      <c r="G74" s="28"/>
      <c r="H74" s="1204"/>
      <c r="I74" s="29"/>
      <c r="J74" s="29"/>
      <c r="K74" s="1205"/>
      <c r="L74" s="30"/>
      <c r="M74" s="30"/>
      <c r="N74" s="1327"/>
      <c r="O74" s="1207"/>
      <c r="P74" s="1207"/>
      <c r="Q74" s="1244"/>
    </row>
    <row r="75" spans="1:17" ht="13.8" thickBot="1">
      <c r="A75" s="2854"/>
      <c r="B75" s="2856"/>
      <c r="C75" s="2483"/>
      <c r="D75" s="2417"/>
      <c r="E75" s="3572"/>
      <c r="F75" s="2493"/>
      <c r="G75" s="31" t="s">
        <v>12</v>
      </c>
      <c r="H75" s="1210">
        <f t="shared" ref="H75:M75" si="21">H73*1</f>
        <v>0</v>
      </c>
      <c r="I75" s="1210">
        <f t="shared" si="21"/>
        <v>0</v>
      </c>
      <c r="J75" s="1210">
        <f t="shared" si="21"/>
        <v>0</v>
      </c>
      <c r="K75" s="1211">
        <f t="shared" si="21"/>
        <v>0</v>
      </c>
      <c r="L75" s="32">
        <f t="shared" si="21"/>
        <v>20</v>
      </c>
      <c r="M75" s="32">
        <f t="shared" si="21"/>
        <v>40</v>
      </c>
      <c r="N75" s="1328"/>
      <c r="O75" s="1213"/>
      <c r="P75" s="1213"/>
      <c r="Q75" s="1214"/>
    </row>
    <row r="76" spans="1:17" ht="13.8" thickBot="1">
      <c r="A76" s="45" t="s">
        <v>11</v>
      </c>
      <c r="B76" s="38" t="s">
        <v>35</v>
      </c>
      <c r="C76" s="2898" t="s">
        <v>14</v>
      </c>
      <c r="D76" s="2403"/>
      <c r="E76" s="2403"/>
      <c r="F76" s="2403"/>
      <c r="G76" s="2899"/>
      <c r="H76" s="46">
        <f t="shared" ref="H76:M76" si="22">H68+H70+H72+H75</f>
        <v>389.5</v>
      </c>
      <c r="I76" s="46">
        <f t="shared" si="22"/>
        <v>389.5</v>
      </c>
      <c r="J76" s="46">
        <f>J68+J70+J72+J75</f>
        <v>248.3</v>
      </c>
      <c r="K76" s="46">
        <f t="shared" si="22"/>
        <v>0</v>
      </c>
      <c r="L76" s="46">
        <f t="shared" si="22"/>
        <v>475</v>
      </c>
      <c r="M76" s="1329">
        <f t="shared" si="22"/>
        <v>530</v>
      </c>
      <c r="N76" s="40"/>
      <c r="O76" s="41"/>
      <c r="P76" s="41"/>
      <c r="Q76" s="42"/>
    </row>
    <row r="77" spans="1:17" ht="13.8" thickBot="1">
      <c r="A77" s="1330" t="s">
        <v>11</v>
      </c>
      <c r="B77" s="25" t="s">
        <v>36</v>
      </c>
      <c r="C77" s="2451" t="s">
        <v>616</v>
      </c>
      <c r="D77" s="2452"/>
      <c r="E77" s="2452"/>
      <c r="F77" s="2452"/>
      <c r="G77" s="2452"/>
      <c r="H77" s="2452"/>
      <c r="I77" s="2452"/>
      <c r="J77" s="2452"/>
      <c r="K77" s="2452"/>
      <c r="L77" s="2452"/>
      <c r="M77" s="2452"/>
      <c r="N77" s="2453"/>
      <c r="O77" s="2453"/>
      <c r="P77" s="2453"/>
      <c r="Q77" s="2454"/>
    </row>
    <row r="78" spans="1:17">
      <c r="A78" s="2852" t="s">
        <v>11</v>
      </c>
      <c r="B78" s="2855" t="s">
        <v>36</v>
      </c>
      <c r="C78" s="2482" t="s">
        <v>35</v>
      </c>
      <c r="D78" s="2416" t="s">
        <v>617</v>
      </c>
      <c r="E78" s="3570" t="s">
        <v>41</v>
      </c>
      <c r="F78" s="2491" t="s">
        <v>618</v>
      </c>
      <c r="G78" s="26" t="s">
        <v>37</v>
      </c>
      <c r="H78" s="1198">
        <v>0</v>
      </c>
      <c r="I78" s="1141"/>
      <c r="J78" s="1141"/>
      <c r="K78" s="1199"/>
      <c r="L78" s="1144"/>
      <c r="M78" s="1200"/>
      <c r="N78" s="1331" t="s">
        <v>619</v>
      </c>
      <c r="O78" s="1301" t="s">
        <v>58</v>
      </c>
      <c r="P78" s="1301" t="s">
        <v>58</v>
      </c>
      <c r="Q78" s="1279">
        <v>2</v>
      </c>
    </row>
    <row r="79" spans="1:17">
      <c r="A79" s="2853"/>
      <c r="B79" s="2470"/>
      <c r="C79" s="2471"/>
      <c r="D79" s="2439"/>
      <c r="E79" s="3571"/>
      <c r="F79" s="2492"/>
      <c r="G79" s="28"/>
      <c r="H79" s="1204"/>
      <c r="I79" s="29"/>
      <c r="J79" s="29"/>
      <c r="K79" s="1205"/>
      <c r="L79" s="30"/>
      <c r="M79" s="1110"/>
      <c r="N79" s="1332"/>
      <c r="O79" s="1333"/>
      <c r="P79" s="1334"/>
      <c r="Q79" s="1335"/>
    </row>
    <row r="80" spans="1:17" ht="13.8" thickBot="1">
      <c r="A80" s="2854"/>
      <c r="B80" s="2856"/>
      <c r="C80" s="2483"/>
      <c r="D80" s="2417"/>
      <c r="E80" s="3572"/>
      <c r="F80" s="2493"/>
      <c r="G80" s="31" t="s">
        <v>12</v>
      </c>
      <c r="H80" s="1210">
        <f t="shared" ref="H80:M80" si="23">H78*1</f>
        <v>0</v>
      </c>
      <c r="I80" s="1210">
        <f t="shared" si="23"/>
        <v>0</v>
      </c>
      <c r="J80" s="1210">
        <f t="shared" si="23"/>
        <v>0</v>
      </c>
      <c r="K80" s="1211">
        <f t="shared" si="23"/>
        <v>0</v>
      </c>
      <c r="L80" s="32">
        <f t="shared" si="23"/>
        <v>0</v>
      </c>
      <c r="M80" s="52">
        <f t="shared" si="23"/>
        <v>0</v>
      </c>
      <c r="N80" s="1336"/>
      <c r="O80" s="1303"/>
      <c r="P80" s="1303"/>
      <c r="Q80" s="1304"/>
    </row>
    <row r="81" spans="1:17" ht="26.4">
      <c r="A81" s="2852" t="s">
        <v>11</v>
      </c>
      <c r="B81" s="2855" t="s">
        <v>36</v>
      </c>
      <c r="C81" s="2482" t="s">
        <v>59</v>
      </c>
      <c r="D81" s="3579" t="s">
        <v>620</v>
      </c>
      <c r="E81" s="3570" t="s">
        <v>41</v>
      </c>
      <c r="F81" s="2420" t="s">
        <v>524</v>
      </c>
      <c r="G81" s="26" t="s">
        <v>37</v>
      </c>
      <c r="H81" s="1198">
        <f>I81+K81</f>
        <v>0</v>
      </c>
      <c r="I81" s="1141">
        <v>0</v>
      </c>
      <c r="J81" s="1141"/>
      <c r="K81" s="1199"/>
      <c r="L81" s="1144"/>
      <c r="M81" s="1200"/>
      <c r="N81" s="1251" t="s">
        <v>621</v>
      </c>
      <c r="O81" s="1301" t="s">
        <v>376</v>
      </c>
      <c r="P81" s="1301" t="s">
        <v>548</v>
      </c>
      <c r="Q81" s="1279">
        <v>30</v>
      </c>
    </row>
    <row r="82" spans="1:17">
      <c r="A82" s="2853"/>
      <c r="B82" s="2470"/>
      <c r="C82" s="2471"/>
      <c r="D82" s="3582"/>
      <c r="E82" s="3571"/>
      <c r="F82" s="2442"/>
      <c r="G82" s="28"/>
      <c r="H82" s="1204"/>
      <c r="I82" s="29"/>
      <c r="J82" s="29"/>
      <c r="K82" s="1205"/>
      <c r="L82" s="30"/>
      <c r="M82" s="1110"/>
      <c r="N82" s="1337" t="s">
        <v>622</v>
      </c>
      <c r="O82" s="1338" t="s">
        <v>528</v>
      </c>
      <c r="P82" s="1338" t="s">
        <v>528</v>
      </c>
      <c r="Q82" s="1287">
        <v>3</v>
      </c>
    </row>
    <row r="83" spans="1:17" ht="13.8" thickBot="1">
      <c r="A83" s="2854"/>
      <c r="B83" s="2856"/>
      <c r="C83" s="2483"/>
      <c r="D83" s="3580"/>
      <c r="E83" s="3572"/>
      <c r="F83" s="3583"/>
      <c r="G83" s="31" t="s">
        <v>12</v>
      </c>
      <c r="H83" s="1210">
        <f t="shared" ref="H83:M83" si="24">H81*1</f>
        <v>0</v>
      </c>
      <c r="I83" s="1210">
        <f t="shared" si="24"/>
        <v>0</v>
      </c>
      <c r="J83" s="1210">
        <f t="shared" si="24"/>
        <v>0</v>
      </c>
      <c r="K83" s="1211">
        <f t="shared" si="24"/>
        <v>0</v>
      </c>
      <c r="L83" s="32">
        <f t="shared" si="24"/>
        <v>0</v>
      </c>
      <c r="M83" s="52">
        <f t="shared" si="24"/>
        <v>0</v>
      </c>
      <c r="N83" s="1212"/>
      <c r="O83" s="1309"/>
      <c r="P83" s="1309"/>
      <c r="Q83" s="1304"/>
    </row>
    <row r="84" spans="1:17" ht="13.8" thickBot="1">
      <c r="A84" s="1330" t="s">
        <v>11</v>
      </c>
      <c r="B84" s="38" t="s">
        <v>36</v>
      </c>
      <c r="C84" s="2898" t="s">
        <v>14</v>
      </c>
      <c r="D84" s="2403"/>
      <c r="E84" s="2403"/>
      <c r="F84" s="2403"/>
      <c r="G84" s="2899"/>
      <c r="H84" s="39">
        <f t="shared" ref="H84:M84" si="25">H80+H83</f>
        <v>0</v>
      </c>
      <c r="I84" s="39">
        <f t="shared" si="25"/>
        <v>0</v>
      </c>
      <c r="J84" s="39">
        <f t="shared" si="25"/>
        <v>0</v>
      </c>
      <c r="K84" s="1339">
        <f t="shared" si="25"/>
        <v>0</v>
      </c>
      <c r="L84" s="1340">
        <f t="shared" si="25"/>
        <v>0</v>
      </c>
      <c r="M84" s="1340">
        <f t="shared" si="25"/>
        <v>0</v>
      </c>
      <c r="N84" s="40"/>
      <c r="O84" s="41"/>
      <c r="P84" s="41"/>
      <c r="Q84" s="42"/>
    </row>
    <row r="85" spans="1:17" ht="13.8" thickBot="1">
      <c r="A85" s="24" t="s">
        <v>11</v>
      </c>
      <c r="B85" s="25" t="s">
        <v>59</v>
      </c>
      <c r="C85" s="3581" t="s">
        <v>623</v>
      </c>
      <c r="D85" s="2427"/>
      <c r="E85" s="2427"/>
      <c r="F85" s="2427"/>
      <c r="G85" s="2427"/>
      <c r="H85" s="2427"/>
      <c r="I85" s="2427"/>
      <c r="J85" s="2427"/>
      <c r="K85" s="2427"/>
      <c r="L85" s="2427"/>
      <c r="M85" s="2427"/>
      <c r="N85" s="2427"/>
      <c r="O85" s="2427"/>
      <c r="P85" s="2427"/>
      <c r="Q85" s="2428"/>
    </row>
    <row r="86" spans="1:17" ht="26.4">
      <c r="A86" s="3576" t="s">
        <v>11</v>
      </c>
      <c r="B86" s="2855" t="s">
        <v>59</v>
      </c>
      <c r="C86" s="2482" t="s">
        <v>11</v>
      </c>
      <c r="D86" s="2416" t="s">
        <v>624</v>
      </c>
      <c r="E86" s="3570" t="s">
        <v>625</v>
      </c>
      <c r="F86" s="2491" t="s">
        <v>524</v>
      </c>
      <c r="G86" s="26" t="s">
        <v>37</v>
      </c>
      <c r="H86" s="1198">
        <f>I86+K86</f>
        <v>727.8</v>
      </c>
      <c r="I86" s="1141">
        <v>712.8</v>
      </c>
      <c r="J86" s="1141">
        <v>362.9</v>
      </c>
      <c r="K86" s="1199">
        <v>15</v>
      </c>
      <c r="L86" s="1200">
        <v>780</v>
      </c>
      <c r="M86" s="1144">
        <v>800</v>
      </c>
      <c r="N86" s="1297" t="s">
        <v>626</v>
      </c>
      <c r="O86" s="1202" t="s">
        <v>627</v>
      </c>
      <c r="P86" s="1202" t="s">
        <v>628</v>
      </c>
      <c r="Q86" s="1279">
        <v>500</v>
      </c>
    </row>
    <row r="87" spans="1:17">
      <c r="A87" s="3577"/>
      <c r="B87" s="2470"/>
      <c r="C87" s="2471"/>
      <c r="D87" s="2439"/>
      <c r="E87" s="3571"/>
      <c r="F87" s="2492"/>
      <c r="G87" s="1341" t="s">
        <v>629</v>
      </c>
      <c r="H87" s="1342">
        <f>I87+K87</f>
        <v>0</v>
      </c>
      <c r="I87" s="1342">
        <v>0</v>
      </c>
      <c r="J87" s="1342">
        <v>0</v>
      </c>
      <c r="K87" s="1343">
        <v>0</v>
      </c>
      <c r="L87" s="1344"/>
      <c r="M87" s="1345"/>
      <c r="N87" s="1346"/>
      <c r="O87" s="1347"/>
      <c r="P87" s="1347"/>
      <c r="Q87" s="1348"/>
    </row>
    <row r="88" spans="1:17">
      <c r="A88" s="3577"/>
      <c r="B88" s="2470"/>
      <c r="C88" s="2471"/>
      <c r="D88" s="2439"/>
      <c r="E88" s="3571"/>
      <c r="F88" s="2492"/>
      <c r="G88" s="1169" t="s">
        <v>409</v>
      </c>
      <c r="H88" s="1228">
        <f>I88+K88</f>
        <v>124.3</v>
      </c>
      <c r="I88" s="1228">
        <v>119.1</v>
      </c>
      <c r="J88" s="1228">
        <v>0</v>
      </c>
      <c r="K88" s="1349">
        <v>5.2</v>
      </c>
      <c r="L88" s="1232">
        <v>150</v>
      </c>
      <c r="M88" s="1231">
        <v>200</v>
      </c>
      <c r="N88" s="1346"/>
      <c r="O88" s="1347"/>
      <c r="P88" s="1347"/>
      <c r="Q88" s="1348"/>
    </row>
    <row r="89" spans="1:17" ht="13.8" thickBot="1">
      <c r="A89" s="3578"/>
      <c r="B89" s="2856"/>
      <c r="C89" s="2483"/>
      <c r="D89" s="2417"/>
      <c r="E89" s="3572"/>
      <c r="F89" s="2493"/>
      <c r="G89" s="31" t="s">
        <v>12</v>
      </c>
      <c r="H89" s="1210">
        <f t="shared" ref="H89:M89" si="26">H86+H88+H87</f>
        <v>852.09999999999991</v>
      </c>
      <c r="I89" s="1210">
        <f t="shared" si="26"/>
        <v>831.9</v>
      </c>
      <c r="J89" s="1210">
        <f t="shared" si="26"/>
        <v>362.9</v>
      </c>
      <c r="K89" s="1211">
        <f t="shared" si="26"/>
        <v>20.2</v>
      </c>
      <c r="L89" s="52">
        <f t="shared" si="26"/>
        <v>930</v>
      </c>
      <c r="M89" s="32">
        <f t="shared" si="26"/>
        <v>1000</v>
      </c>
      <c r="N89" s="1350"/>
      <c r="O89" s="1351"/>
      <c r="P89" s="1351"/>
      <c r="Q89" s="1352"/>
    </row>
    <row r="90" spans="1:17">
      <c r="A90" s="3576" t="s">
        <v>11</v>
      </c>
      <c r="B90" s="2855" t="s">
        <v>59</v>
      </c>
      <c r="C90" s="2482" t="s">
        <v>13</v>
      </c>
      <c r="D90" s="3579" t="s">
        <v>630</v>
      </c>
      <c r="E90" s="3570" t="s">
        <v>41</v>
      </c>
      <c r="F90" s="2491" t="s">
        <v>524</v>
      </c>
      <c r="G90" s="26" t="s">
        <v>37</v>
      </c>
      <c r="H90" s="1198"/>
      <c r="I90" s="1141"/>
      <c r="J90" s="1141"/>
      <c r="K90" s="1199"/>
      <c r="L90" s="1144"/>
      <c r="M90" s="1200"/>
      <c r="N90" s="1251" t="s">
        <v>631</v>
      </c>
      <c r="O90" s="1221" t="s">
        <v>58</v>
      </c>
      <c r="P90" s="1221" t="s">
        <v>528</v>
      </c>
      <c r="Q90" s="1353">
        <v>5</v>
      </c>
    </row>
    <row r="91" spans="1:17" ht="13.8" thickBot="1">
      <c r="A91" s="3578"/>
      <c r="B91" s="2856"/>
      <c r="C91" s="2483"/>
      <c r="D91" s="3580"/>
      <c r="E91" s="3572"/>
      <c r="F91" s="2493"/>
      <c r="G91" s="31" t="s">
        <v>12</v>
      </c>
      <c r="H91" s="1210">
        <f>H90*1</f>
        <v>0</v>
      </c>
      <c r="I91" s="47"/>
      <c r="J91" s="47"/>
      <c r="K91" s="48"/>
      <c r="L91" s="32"/>
      <c r="M91" s="52"/>
      <c r="N91" s="1974"/>
      <c r="O91" s="1975"/>
      <c r="P91" s="1975"/>
      <c r="Q91" s="1976"/>
    </row>
    <row r="92" spans="1:17">
      <c r="A92" s="3576" t="s">
        <v>11</v>
      </c>
      <c r="B92" s="2855" t="s">
        <v>59</v>
      </c>
      <c r="C92" s="2482" t="s">
        <v>35</v>
      </c>
      <c r="D92" s="2416" t="s">
        <v>632</v>
      </c>
      <c r="E92" s="3570" t="s">
        <v>41</v>
      </c>
      <c r="F92" s="2491" t="s">
        <v>524</v>
      </c>
      <c r="G92" s="26" t="s">
        <v>37</v>
      </c>
      <c r="H92" s="1198">
        <f>I92+K92</f>
        <v>65</v>
      </c>
      <c r="I92" s="1141">
        <v>65</v>
      </c>
      <c r="J92" s="1141">
        <v>0</v>
      </c>
      <c r="K92" s="1199">
        <v>0</v>
      </c>
      <c r="L92" s="1200">
        <v>100</v>
      </c>
      <c r="M92" s="1144">
        <v>120</v>
      </c>
      <c r="N92" s="1354" t="s">
        <v>566</v>
      </c>
      <c r="O92" s="1221" t="s">
        <v>528</v>
      </c>
      <c r="P92" s="1221" t="s">
        <v>518</v>
      </c>
      <c r="Q92" s="1355">
        <v>5</v>
      </c>
    </row>
    <row r="93" spans="1:17">
      <c r="A93" s="3577"/>
      <c r="B93" s="2470"/>
      <c r="C93" s="2471"/>
      <c r="D93" s="2439"/>
      <c r="E93" s="3571"/>
      <c r="F93" s="2492"/>
      <c r="G93" s="28"/>
      <c r="H93" s="1204"/>
      <c r="I93" s="29"/>
      <c r="J93" s="29"/>
      <c r="K93" s="1205"/>
      <c r="L93" s="1110"/>
      <c r="M93" s="30"/>
      <c r="N93" s="1209"/>
      <c r="O93" s="1219"/>
      <c r="P93" s="1219"/>
      <c r="Q93" s="1258"/>
    </row>
    <row r="94" spans="1:17" ht="13.8" thickBot="1">
      <c r="A94" s="3578"/>
      <c r="B94" s="2856"/>
      <c r="C94" s="2483"/>
      <c r="D94" s="2417"/>
      <c r="E94" s="3572"/>
      <c r="F94" s="2493"/>
      <c r="G94" s="31" t="s">
        <v>12</v>
      </c>
      <c r="H94" s="1210">
        <f t="shared" ref="H94:M94" si="27">H92*1</f>
        <v>65</v>
      </c>
      <c r="I94" s="1210">
        <f t="shared" si="27"/>
        <v>65</v>
      </c>
      <c r="J94" s="1210">
        <f t="shared" si="27"/>
        <v>0</v>
      </c>
      <c r="K94" s="1211">
        <f t="shared" si="27"/>
        <v>0</v>
      </c>
      <c r="L94" s="52">
        <f t="shared" si="27"/>
        <v>100</v>
      </c>
      <c r="M94" s="32">
        <f t="shared" si="27"/>
        <v>120</v>
      </c>
      <c r="N94" s="1300"/>
      <c r="O94" s="1220"/>
      <c r="P94" s="1220"/>
      <c r="Q94" s="1264"/>
    </row>
    <row r="95" spans="1:17">
      <c r="A95" s="2852" t="s">
        <v>11</v>
      </c>
      <c r="B95" s="2855" t="s">
        <v>59</v>
      </c>
      <c r="C95" s="2482" t="s">
        <v>38</v>
      </c>
      <c r="D95" s="2416" t="s">
        <v>633</v>
      </c>
      <c r="E95" s="3570" t="s">
        <v>41</v>
      </c>
      <c r="F95" s="953" t="s">
        <v>524</v>
      </c>
      <c r="G95" s="26" t="s">
        <v>37</v>
      </c>
      <c r="H95" s="1198">
        <f>I95+K95</f>
        <v>20</v>
      </c>
      <c r="I95" s="1141">
        <v>20</v>
      </c>
      <c r="J95" s="1141"/>
      <c r="K95" s="1199"/>
      <c r="L95" s="1200">
        <v>30</v>
      </c>
      <c r="M95" s="1144">
        <v>40</v>
      </c>
      <c r="N95" s="3573" t="s">
        <v>634</v>
      </c>
      <c r="O95" s="1221" t="s">
        <v>40</v>
      </c>
      <c r="P95" s="1221" t="s">
        <v>40</v>
      </c>
      <c r="Q95" s="1279">
        <v>13</v>
      </c>
    </row>
    <row r="96" spans="1:17">
      <c r="A96" s="2853"/>
      <c r="B96" s="2470"/>
      <c r="C96" s="2471"/>
      <c r="D96" s="2439"/>
      <c r="E96" s="3571"/>
      <c r="F96" s="955"/>
      <c r="G96" s="28"/>
      <c r="H96" s="1204"/>
      <c r="I96" s="29"/>
      <c r="J96" s="29"/>
      <c r="K96" s="1205"/>
      <c r="L96" s="1110"/>
      <c r="M96" s="30"/>
      <c r="N96" s="3574"/>
      <c r="O96" s="1207"/>
      <c r="P96" s="1207"/>
      <c r="Q96" s="1244"/>
    </row>
    <row r="97" spans="1:17" ht="13.8" thickBot="1">
      <c r="A97" s="2854"/>
      <c r="B97" s="2856"/>
      <c r="C97" s="2483"/>
      <c r="D97" s="2417"/>
      <c r="E97" s="3572"/>
      <c r="F97" s="955"/>
      <c r="G97" s="31" t="s">
        <v>12</v>
      </c>
      <c r="H97" s="1210">
        <f t="shared" ref="H97:M97" si="28">H95*1</f>
        <v>20</v>
      </c>
      <c r="I97" s="1210">
        <f t="shared" si="28"/>
        <v>20</v>
      </c>
      <c r="J97" s="1210">
        <f t="shared" si="28"/>
        <v>0</v>
      </c>
      <c r="K97" s="1211">
        <f t="shared" si="28"/>
        <v>0</v>
      </c>
      <c r="L97" s="52">
        <f t="shared" si="28"/>
        <v>30</v>
      </c>
      <c r="M97" s="32">
        <f t="shared" si="28"/>
        <v>40</v>
      </c>
      <c r="N97" s="3575"/>
      <c r="O97" s="1213"/>
      <c r="P97" s="1213"/>
      <c r="Q97" s="1214"/>
    </row>
    <row r="98" spans="1:17" ht="13.8" thickBot="1">
      <c r="A98" s="24" t="s">
        <v>11</v>
      </c>
      <c r="B98" s="38" t="s">
        <v>59</v>
      </c>
      <c r="C98" s="2898" t="s">
        <v>14</v>
      </c>
      <c r="D98" s="2403"/>
      <c r="E98" s="2403"/>
      <c r="F98" s="2403"/>
      <c r="G98" s="2899"/>
      <c r="H98" s="39">
        <f t="shared" ref="H98:M98" si="29">H89+H91+H94+H97</f>
        <v>937.09999999999991</v>
      </c>
      <c r="I98" s="39">
        <f t="shared" si="29"/>
        <v>916.9</v>
      </c>
      <c r="J98" s="39">
        <f t="shared" si="29"/>
        <v>362.9</v>
      </c>
      <c r="K98" s="39">
        <f t="shared" si="29"/>
        <v>20.2</v>
      </c>
      <c r="L98" s="39">
        <f t="shared" si="29"/>
        <v>1060</v>
      </c>
      <c r="M98" s="39">
        <f t="shared" si="29"/>
        <v>1160</v>
      </c>
      <c r="N98" s="718"/>
      <c r="O98" s="127"/>
      <c r="P98" s="127"/>
      <c r="Q98" s="128"/>
    </row>
    <row r="99" spans="1:17" ht="13.8" thickBot="1">
      <c r="A99" s="45" t="s">
        <v>11</v>
      </c>
      <c r="B99" s="2404" t="s">
        <v>65</v>
      </c>
      <c r="C99" s="2405"/>
      <c r="D99" s="2405"/>
      <c r="E99" s="2405"/>
      <c r="F99" s="2405"/>
      <c r="G99" s="3568"/>
      <c r="H99" s="53">
        <f t="shared" ref="H99:M99" si="30">H41+H63+H76+H84+H98</f>
        <v>4203.8</v>
      </c>
      <c r="I99" s="53">
        <f t="shared" si="30"/>
        <v>4164.6000000000004</v>
      </c>
      <c r="J99" s="53">
        <f t="shared" si="30"/>
        <v>2412.2000000000003</v>
      </c>
      <c r="K99" s="53">
        <f t="shared" si="30"/>
        <v>39.200000000000003</v>
      </c>
      <c r="L99" s="53">
        <f t="shared" si="30"/>
        <v>4680</v>
      </c>
      <c r="M99" s="53">
        <f t="shared" si="30"/>
        <v>5075</v>
      </c>
      <c r="N99" s="54"/>
      <c r="O99" s="54"/>
      <c r="P99" s="54"/>
      <c r="Q99" s="55"/>
    </row>
    <row r="100" spans="1:17" ht="13.8" thickBot="1">
      <c r="A100" s="56" t="s">
        <v>11</v>
      </c>
      <c r="B100" s="2987" t="s">
        <v>15</v>
      </c>
      <c r="C100" s="2406"/>
      <c r="D100" s="2406"/>
      <c r="E100" s="2406"/>
      <c r="F100" s="2406"/>
      <c r="G100" s="2406"/>
      <c r="H100" s="57">
        <f t="shared" ref="H100:M100" si="31">H99</f>
        <v>4203.8</v>
      </c>
      <c r="I100" s="57">
        <f t="shared" si="31"/>
        <v>4164.6000000000004</v>
      </c>
      <c r="J100" s="57">
        <f t="shared" si="31"/>
        <v>2412.2000000000003</v>
      </c>
      <c r="K100" s="57">
        <f t="shared" si="31"/>
        <v>39.200000000000003</v>
      </c>
      <c r="L100" s="57">
        <f t="shared" si="31"/>
        <v>4680</v>
      </c>
      <c r="M100" s="57">
        <f t="shared" si="31"/>
        <v>5075</v>
      </c>
      <c r="N100" s="2988"/>
      <c r="O100" s="2989"/>
      <c r="P100" s="2989"/>
      <c r="Q100" s="2990"/>
    </row>
    <row r="101" spans="1:17">
      <c r="A101" s="1356"/>
      <c r="B101" s="9"/>
      <c r="C101" s="9"/>
      <c r="D101" s="9"/>
      <c r="E101" s="9"/>
      <c r="F101" s="9"/>
      <c r="G101" s="9"/>
      <c r="H101" s="9"/>
      <c r="I101" s="12"/>
      <c r="J101" s="12"/>
      <c r="K101" s="12"/>
      <c r="L101" s="12"/>
      <c r="M101" s="12"/>
      <c r="O101" s="12"/>
      <c r="P101" s="12"/>
      <c r="Q101" s="12"/>
    </row>
    <row r="102" spans="1:17">
      <c r="A102" s="1356"/>
      <c r="B102" s="9"/>
      <c r="C102" s="9"/>
      <c r="D102" s="9"/>
      <c r="E102" s="9"/>
      <c r="F102" s="9"/>
      <c r="G102" s="9"/>
      <c r="H102" s="9"/>
      <c r="I102" s="12"/>
      <c r="J102" s="12"/>
      <c r="K102" s="12"/>
      <c r="L102" s="12"/>
      <c r="M102" s="12"/>
      <c r="O102" s="12"/>
      <c r="P102" s="12"/>
      <c r="Q102" s="12"/>
    </row>
    <row r="103" spans="1:17">
      <c r="A103" s="1356"/>
      <c r="B103" s="9"/>
      <c r="C103" s="9"/>
      <c r="D103" s="9"/>
      <c r="E103" s="9"/>
      <c r="F103" s="9"/>
      <c r="G103" s="9"/>
      <c r="H103" s="9"/>
      <c r="I103" s="12"/>
      <c r="J103" s="12"/>
      <c r="K103" s="12"/>
      <c r="L103" s="12"/>
      <c r="M103" s="12"/>
      <c r="O103" s="12"/>
      <c r="P103" s="12"/>
      <c r="Q103" s="12"/>
    </row>
    <row r="104" spans="1:17">
      <c r="A104" s="1356"/>
      <c r="B104" s="9"/>
      <c r="C104" s="9"/>
      <c r="D104" s="9"/>
      <c r="E104" s="9"/>
      <c r="F104" s="9"/>
      <c r="G104" s="9"/>
      <c r="H104" s="9"/>
      <c r="I104" s="12"/>
      <c r="J104" s="12"/>
      <c r="K104" s="12"/>
      <c r="L104" s="12"/>
      <c r="M104" s="12"/>
      <c r="O104" s="12"/>
      <c r="P104" s="12"/>
      <c r="Q104" s="12"/>
    </row>
    <row r="105" spans="1:17">
      <c r="A105" s="1356"/>
      <c r="B105" s="9"/>
      <c r="C105" s="9"/>
      <c r="D105" s="9"/>
      <c r="E105" s="9"/>
      <c r="F105" s="9"/>
      <c r="G105" s="9"/>
      <c r="H105" s="9"/>
      <c r="I105" s="12"/>
      <c r="J105" s="12"/>
      <c r="K105" s="12"/>
      <c r="L105" s="12"/>
      <c r="M105" s="12"/>
      <c r="O105" s="12"/>
      <c r="P105" s="12"/>
      <c r="Q105" s="12"/>
    </row>
    <row r="106" spans="1:17">
      <c r="A106" s="1356"/>
      <c r="B106" s="9"/>
      <c r="C106" s="9"/>
      <c r="D106" s="9"/>
      <c r="E106" s="9"/>
      <c r="F106" s="9"/>
      <c r="G106" s="9"/>
      <c r="H106" s="9"/>
      <c r="I106" s="12"/>
      <c r="J106" s="12"/>
      <c r="K106" s="12"/>
      <c r="L106" s="12"/>
      <c r="M106" s="12"/>
      <c r="O106" s="12"/>
      <c r="P106" s="12"/>
      <c r="Q106" s="12"/>
    </row>
    <row r="107" spans="1:17" ht="16.2" thickBot="1">
      <c r="A107" s="1356"/>
      <c r="B107" s="1357"/>
      <c r="C107" s="9"/>
      <c r="D107" s="3569" t="s">
        <v>16</v>
      </c>
      <c r="E107" s="3569"/>
      <c r="F107" s="3569"/>
      <c r="G107" s="3569"/>
      <c r="H107" s="1358"/>
      <c r="I107" s="1359"/>
      <c r="J107" s="1359"/>
      <c r="K107" s="1359"/>
      <c r="L107" s="1359"/>
      <c r="M107" s="1359"/>
      <c r="O107" s="1358"/>
      <c r="P107" s="1358"/>
      <c r="Q107" s="1358"/>
    </row>
    <row r="108" spans="1:17" ht="34.799999999999997" customHeight="1" thickBot="1">
      <c r="A108" s="1360"/>
      <c r="B108" s="1360"/>
      <c r="C108" s="2392" t="s">
        <v>17</v>
      </c>
      <c r="D108" s="2729"/>
      <c r="E108" s="2729"/>
      <c r="F108" s="2729"/>
      <c r="G108" s="2730"/>
      <c r="H108" s="2991" t="s">
        <v>139</v>
      </c>
      <c r="I108" s="2992"/>
      <c r="J108" s="2992"/>
      <c r="K108" s="2993"/>
      <c r="L108" s="59"/>
      <c r="M108" s="59"/>
      <c r="N108" s="1360"/>
      <c r="O108" s="1361"/>
      <c r="P108" s="1360"/>
      <c r="Q108" s="1360"/>
    </row>
    <row r="109" spans="1:17" ht="13.8" thickBot="1">
      <c r="A109" s="1360"/>
      <c r="B109" s="1360"/>
      <c r="C109" s="2994" t="s">
        <v>18</v>
      </c>
      <c r="D109" s="2995"/>
      <c r="E109" s="2995"/>
      <c r="F109" s="2995"/>
      <c r="G109" s="2996"/>
      <c r="H109" s="2385">
        <f>H110+H111+H112+H113+H114</f>
        <v>4203.8</v>
      </c>
      <c r="I109" s="2386"/>
      <c r="J109" s="2386"/>
      <c r="K109" s="2387"/>
      <c r="L109" s="59"/>
      <c r="M109" s="59"/>
      <c r="N109" s="1360"/>
      <c r="O109" s="1361"/>
      <c r="P109" s="1360"/>
      <c r="Q109" s="1360"/>
    </row>
    <row r="110" spans="1:17">
      <c r="A110" s="1360"/>
      <c r="B110" s="1360"/>
      <c r="C110" s="2997" t="s">
        <v>66</v>
      </c>
      <c r="D110" s="2998"/>
      <c r="E110" s="2998"/>
      <c r="F110" s="2998"/>
      <c r="G110" s="2999"/>
      <c r="H110" s="3000">
        <v>3846.9</v>
      </c>
      <c r="I110" s="3001"/>
      <c r="J110" s="3001"/>
      <c r="K110" s="3002"/>
      <c r="L110" s="59"/>
      <c r="M110" s="59"/>
      <c r="N110" s="1360"/>
      <c r="O110" s="1361"/>
      <c r="P110" s="1360"/>
      <c r="Q110" s="1360"/>
    </row>
    <row r="111" spans="1:17">
      <c r="A111" s="1360"/>
      <c r="B111" s="1360"/>
      <c r="C111" s="2388" t="s">
        <v>67</v>
      </c>
      <c r="D111" s="3003"/>
      <c r="E111" s="3003"/>
      <c r="F111" s="3003"/>
      <c r="G111" s="3004"/>
      <c r="H111" s="2373">
        <v>0</v>
      </c>
      <c r="I111" s="2363"/>
      <c r="J111" s="2363"/>
      <c r="K111" s="2364"/>
      <c r="L111" s="59"/>
      <c r="M111" s="59"/>
      <c r="N111" s="1360"/>
      <c r="O111" s="1361"/>
      <c r="P111" s="1360"/>
      <c r="Q111" s="1360"/>
    </row>
    <row r="112" spans="1:17">
      <c r="A112" s="1360"/>
      <c r="B112" s="1360"/>
      <c r="C112" s="2388" t="s">
        <v>424</v>
      </c>
      <c r="D112" s="3003"/>
      <c r="E112" s="3003"/>
      <c r="F112" s="3003"/>
      <c r="G112" s="3004"/>
      <c r="H112" s="2373">
        <v>356.9</v>
      </c>
      <c r="I112" s="2363"/>
      <c r="J112" s="2363"/>
      <c r="K112" s="2364"/>
      <c r="L112" s="59"/>
      <c r="M112" s="59"/>
      <c r="N112" s="1360"/>
      <c r="O112" s="1361"/>
      <c r="P112" s="1360"/>
      <c r="Q112" s="1360"/>
    </row>
    <row r="113" spans="1:17">
      <c r="A113" s="1360"/>
      <c r="B113" s="1360"/>
      <c r="C113" s="2388" t="s">
        <v>635</v>
      </c>
      <c r="D113" s="3003"/>
      <c r="E113" s="3003"/>
      <c r="F113" s="3003"/>
      <c r="G113" s="3004"/>
      <c r="H113" s="2373">
        <v>0</v>
      </c>
      <c r="I113" s="2363"/>
      <c r="J113" s="2363"/>
      <c r="K113" s="2364"/>
      <c r="L113" s="59"/>
      <c r="M113" s="59"/>
      <c r="N113" s="1360"/>
      <c r="O113" s="1361"/>
      <c r="P113" s="1360"/>
      <c r="Q113" s="1360"/>
    </row>
    <row r="114" spans="1:17">
      <c r="A114" s="1360"/>
      <c r="B114" s="1360"/>
      <c r="C114" s="2388" t="s">
        <v>636</v>
      </c>
      <c r="D114" s="3003"/>
      <c r="E114" s="3003"/>
      <c r="F114" s="3003"/>
      <c r="G114" s="3004"/>
      <c r="H114" s="2373">
        <v>0</v>
      </c>
      <c r="I114" s="2363"/>
      <c r="J114" s="2363"/>
      <c r="K114" s="2364"/>
      <c r="L114" s="59"/>
      <c r="M114" s="59"/>
      <c r="N114" s="1360"/>
      <c r="O114" s="1361"/>
      <c r="P114" s="1360"/>
      <c r="Q114" s="1360"/>
    </row>
    <row r="115" spans="1:17">
      <c r="A115" s="1360"/>
      <c r="B115" s="1360"/>
      <c r="C115" s="2388" t="s">
        <v>68</v>
      </c>
      <c r="D115" s="3003"/>
      <c r="E115" s="3003"/>
      <c r="F115" s="3003"/>
      <c r="G115" s="3004"/>
      <c r="H115" s="2373"/>
      <c r="I115" s="2363"/>
      <c r="J115" s="2363"/>
      <c r="K115" s="2364"/>
      <c r="L115" s="59"/>
      <c r="M115" s="59"/>
      <c r="N115" s="1360"/>
      <c r="O115" s="1361"/>
      <c r="P115" s="1360"/>
      <c r="Q115" s="1360"/>
    </row>
    <row r="116" spans="1:17" ht="13.8" thickBot="1">
      <c r="A116" s="1360"/>
      <c r="B116" s="1360"/>
      <c r="C116" s="3563" t="s">
        <v>69</v>
      </c>
      <c r="D116" s="3564"/>
      <c r="E116" s="3564"/>
      <c r="F116" s="3564"/>
      <c r="G116" s="3565"/>
      <c r="H116" s="3329"/>
      <c r="I116" s="3566"/>
      <c r="J116" s="3566"/>
      <c r="K116" s="3567"/>
      <c r="L116" s="59"/>
      <c r="M116" s="59"/>
      <c r="N116" s="1360"/>
      <c r="O116" s="1361"/>
      <c r="P116" s="1360"/>
      <c r="Q116" s="1360"/>
    </row>
    <row r="117" spans="1:17" ht="13.8" thickBot="1">
      <c r="A117" s="1360"/>
      <c r="B117" s="1360"/>
      <c r="C117" s="2994" t="s">
        <v>19</v>
      </c>
      <c r="D117" s="2995"/>
      <c r="E117" s="2995"/>
      <c r="F117" s="2995"/>
      <c r="G117" s="2996"/>
      <c r="H117" s="2385">
        <f>H118*1</f>
        <v>0</v>
      </c>
      <c r="I117" s="2386"/>
      <c r="J117" s="2386"/>
      <c r="K117" s="2387"/>
      <c r="L117" s="59"/>
      <c r="M117" s="59"/>
      <c r="N117" s="1360"/>
      <c r="O117" s="1361"/>
      <c r="P117" s="1360"/>
      <c r="Q117" s="1360"/>
    </row>
    <row r="118" spans="1:17" ht="13.8" thickBot="1">
      <c r="A118" s="1360"/>
      <c r="B118" s="1360"/>
      <c r="C118" s="3553" t="s">
        <v>70</v>
      </c>
      <c r="D118" s="3554"/>
      <c r="E118" s="3554"/>
      <c r="F118" s="3554"/>
      <c r="G118" s="3555"/>
      <c r="H118" s="3556">
        <v>0</v>
      </c>
      <c r="I118" s="3557"/>
      <c r="J118" s="3557"/>
      <c r="K118" s="3558"/>
      <c r="L118" s="59"/>
      <c r="M118" s="59"/>
      <c r="N118" s="1360"/>
      <c r="O118" s="1361"/>
      <c r="P118" s="1360"/>
      <c r="Q118" s="1360"/>
    </row>
    <row r="119" spans="1:17" ht="13.8" thickBot="1">
      <c r="A119" s="1360"/>
      <c r="B119" s="1360"/>
      <c r="C119" s="3559" t="s">
        <v>20</v>
      </c>
      <c r="D119" s="3560"/>
      <c r="E119" s="3560"/>
      <c r="F119" s="3560"/>
      <c r="G119" s="3561"/>
      <c r="H119" s="3562">
        <f>H117+H109</f>
        <v>4203.8</v>
      </c>
      <c r="I119" s="2368"/>
      <c r="J119" s="2368"/>
      <c r="K119" s="2369"/>
      <c r="L119" s="1"/>
      <c r="M119" s="1"/>
      <c r="N119" s="1360"/>
      <c r="O119" s="1361"/>
      <c r="P119" s="1360"/>
      <c r="Q119" s="1360"/>
    </row>
  </sheetData>
  <mergeCells count="217">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L1:Q1"/>
    <mergeCell ref="D3:Q3"/>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A22:A25"/>
    <mergeCell ref="B22:B25"/>
    <mergeCell ref="C22:C25"/>
    <mergeCell ref="D22:D25"/>
    <mergeCell ref="E22:E25"/>
    <mergeCell ref="F22:F25"/>
    <mergeCell ref="A17:A21"/>
    <mergeCell ref="B17:B21"/>
    <mergeCell ref="C17:C21"/>
    <mergeCell ref="D17:D21"/>
    <mergeCell ref="E17:E21"/>
    <mergeCell ref="F17:F21"/>
    <mergeCell ref="A30:A31"/>
    <mergeCell ref="B30:B31"/>
    <mergeCell ref="C30:C31"/>
    <mergeCell ref="D30:D31"/>
    <mergeCell ref="E30:E31"/>
    <mergeCell ref="F30:F31"/>
    <mergeCell ref="A26:A29"/>
    <mergeCell ref="B26:B29"/>
    <mergeCell ref="C26:C29"/>
    <mergeCell ref="D26:D29"/>
    <mergeCell ref="E26:E29"/>
    <mergeCell ref="F26:F29"/>
    <mergeCell ref="A36:A38"/>
    <mergeCell ref="B36:B38"/>
    <mergeCell ref="C36:C38"/>
    <mergeCell ref="D36:D38"/>
    <mergeCell ref="E36:E38"/>
    <mergeCell ref="F36:F38"/>
    <mergeCell ref="A32:A35"/>
    <mergeCell ref="B32:B35"/>
    <mergeCell ref="C32:C35"/>
    <mergeCell ref="D32:D35"/>
    <mergeCell ref="E32:E35"/>
    <mergeCell ref="F32:F35"/>
    <mergeCell ref="C41:G41"/>
    <mergeCell ref="C42:Q42"/>
    <mergeCell ref="A43:A46"/>
    <mergeCell ref="B43:B46"/>
    <mergeCell ref="C43:C46"/>
    <mergeCell ref="D43:D46"/>
    <mergeCell ref="E43:E46"/>
    <mergeCell ref="F43:F46"/>
    <mergeCell ref="A39:A40"/>
    <mergeCell ref="B39:B40"/>
    <mergeCell ref="C39:C40"/>
    <mergeCell ref="D39:D40"/>
    <mergeCell ref="E39:E40"/>
    <mergeCell ref="F39:F40"/>
    <mergeCell ref="Q48:Q49"/>
    <mergeCell ref="A50:A51"/>
    <mergeCell ref="B50:B51"/>
    <mergeCell ref="C50:C51"/>
    <mergeCell ref="D50:D51"/>
    <mergeCell ref="E50:E51"/>
    <mergeCell ref="F50:F51"/>
    <mergeCell ref="A47:A49"/>
    <mergeCell ref="B47:B49"/>
    <mergeCell ref="C47:C49"/>
    <mergeCell ref="D47:D49"/>
    <mergeCell ref="E47:E49"/>
    <mergeCell ref="F47:F49"/>
    <mergeCell ref="A52:A54"/>
    <mergeCell ref="B52:B54"/>
    <mergeCell ref="C52:C54"/>
    <mergeCell ref="D52:D54"/>
    <mergeCell ref="E52:E54"/>
    <mergeCell ref="F52:F54"/>
    <mergeCell ref="N48:N49"/>
    <mergeCell ref="O48:O49"/>
    <mergeCell ref="P48:P49"/>
    <mergeCell ref="A57:A59"/>
    <mergeCell ref="B57:B59"/>
    <mergeCell ref="C57:C59"/>
    <mergeCell ref="D57:D59"/>
    <mergeCell ref="E57:E59"/>
    <mergeCell ref="F57:F59"/>
    <mergeCell ref="A55:A56"/>
    <mergeCell ref="B55:B56"/>
    <mergeCell ref="C55:C56"/>
    <mergeCell ref="D55:D56"/>
    <mergeCell ref="E55:E56"/>
    <mergeCell ref="F55:F56"/>
    <mergeCell ref="C63:G63"/>
    <mergeCell ref="C64:Q64"/>
    <mergeCell ref="A65:A68"/>
    <mergeCell ref="B65:B68"/>
    <mergeCell ref="C65:C68"/>
    <mergeCell ref="D65:D68"/>
    <mergeCell ref="E65:E68"/>
    <mergeCell ref="F65:F68"/>
    <mergeCell ref="A60:A62"/>
    <mergeCell ref="B60:B62"/>
    <mergeCell ref="C60:C62"/>
    <mergeCell ref="D60:D62"/>
    <mergeCell ref="E60:E62"/>
    <mergeCell ref="F60:F62"/>
    <mergeCell ref="A71:A72"/>
    <mergeCell ref="B71:B72"/>
    <mergeCell ref="C71:C72"/>
    <mergeCell ref="D71:D72"/>
    <mergeCell ref="E71:E72"/>
    <mergeCell ref="F71:F72"/>
    <mergeCell ref="A69:A70"/>
    <mergeCell ref="B69:B70"/>
    <mergeCell ref="C69:C70"/>
    <mergeCell ref="D69:D70"/>
    <mergeCell ref="E69:E70"/>
    <mergeCell ref="F69:F70"/>
    <mergeCell ref="C76:G76"/>
    <mergeCell ref="C77:Q77"/>
    <mergeCell ref="A78:A80"/>
    <mergeCell ref="B78:B80"/>
    <mergeCell ref="C78:C80"/>
    <mergeCell ref="D78:D80"/>
    <mergeCell ref="E78:E80"/>
    <mergeCell ref="F78:F80"/>
    <mergeCell ref="A73:A75"/>
    <mergeCell ref="B73:B75"/>
    <mergeCell ref="C73:C75"/>
    <mergeCell ref="D73:D75"/>
    <mergeCell ref="E73:E75"/>
    <mergeCell ref="F73:F75"/>
    <mergeCell ref="C84:G84"/>
    <mergeCell ref="C85:Q85"/>
    <mergeCell ref="A86:A89"/>
    <mergeCell ref="B86:B89"/>
    <mergeCell ref="C86:C89"/>
    <mergeCell ref="D86:D89"/>
    <mergeCell ref="E86:E89"/>
    <mergeCell ref="F86:F89"/>
    <mergeCell ref="A81:A83"/>
    <mergeCell ref="B81:B83"/>
    <mergeCell ref="C81:C83"/>
    <mergeCell ref="D81:D83"/>
    <mergeCell ref="E81:E83"/>
    <mergeCell ref="F81:F83"/>
    <mergeCell ref="A92:A94"/>
    <mergeCell ref="B92:B94"/>
    <mergeCell ref="C92:C94"/>
    <mergeCell ref="D92:D94"/>
    <mergeCell ref="E92:E94"/>
    <mergeCell ref="F92:F94"/>
    <mergeCell ref="A90:A91"/>
    <mergeCell ref="B90:B91"/>
    <mergeCell ref="C90:C91"/>
    <mergeCell ref="D90:D91"/>
    <mergeCell ref="E90:E91"/>
    <mergeCell ref="F90:F91"/>
    <mergeCell ref="C98:G98"/>
    <mergeCell ref="B99:G99"/>
    <mergeCell ref="B100:G100"/>
    <mergeCell ref="N100:Q100"/>
    <mergeCell ref="D107:G107"/>
    <mergeCell ref="C108:G108"/>
    <mergeCell ref="H108:K108"/>
    <mergeCell ref="A95:A97"/>
    <mergeCell ref="B95:B97"/>
    <mergeCell ref="C95:C97"/>
    <mergeCell ref="D95:D97"/>
    <mergeCell ref="E95:E97"/>
    <mergeCell ref="N95:N97"/>
    <mergeCell ref="C112:G112"/>
    <mergeCell ref="H112:K112"/>
    <mergeCell ref="C113:G113"/>
    <mergeCell ref="H113:K113"/>
    <mergeCell ref="C114:G114"/>
    <mergeCell ref="H114:K114"/>
    <mergeCell ref="C109:G109"/>
    <mergeCell ref="H109:K109"/>
    <mergeCell ref="C110:G110"/>
    <mergeCell ref="H110:K110"/>
    <mergeCell ref="C111:G111"/>
    <mergeCell ref="H111:K111"/>
    <mergeCell ref="C118:G118"/>
    <mergeCell ref="H118:K118"/>
    <mergeCell ref="C119:G119"/>
    <mergeCell ref="H119:K119"/>
    <mergeCell ref="C115:G115"/>
    <mergeCell ref="H115:K115"/>
    <mergeCell ref="C116:G116"/>
    <mergeCell ref="H116:K116"/>
    <mergeCell ref="C117:G117"/>
    <mergeCell ref="H117:K117"/>
  </mergeCells>
  <pageMargins left="0.7" right="0.7" top="0.75" bottom="0.75" header="0.3" footer="0.3"/>
  <pageSetup paperSize="9" fitToHeight="0" orientation="landscape"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4"/>
  <sheetViews>
    <sheetView topLeftCell="A10" workbookViewId="0">
      <selection activeCell="H14" sqref="H14"/>
    </sheetView>
  </sheetViews>
  <sheetFormatPr defaultRowHeight="13.2"/>
  <cols>
    <col min="1" max="1" width="2.6640625" customWidth="1"/>
    <col min="2" max="3" width="2.5546875" customWidth="1"/>
    <col min="4" max="4" width="25.6640625" customWidth="1"/>
    <col min="5" max="5" width="7.88671875" customWidth="1"/>
    <col min="6" max="6" width="7.33203125" customWidth="1"/>
    <col min="7" max="7" width="4.88671875" customWidth="1"/>
    <col min="8" max="8" width="5.6640625" customWidth="1"/>
    <col min="9" max="10" width="5.88671875" customWidth="1"/>
    <col min="11" max="11" width="5" customWidth="1"/>
    <col min="12" max="12" width="5.5546875" customWidth="1"/>
    <col min="13" max="13" width="5.88671875" customWidth="1"/>
    <col min="14" max="14" width="33.5546875" customWidth="1"/>
    <col min="15" max="15" width="4.6640625" customWidth="1"/>
    <col min="16" max="16" width="4.21875" customWidth="1"/>
    <col min="17" max="17" width="3.88671875" customWidth="1"/>
  </cols>
  <sheetData>
    <row r="1" spans="1:23" ht="40.799999999999997" customHeight="1">
      <c r="N1" s="2529" t="s">
        <v>147</v>
      </c>
      <c r="O1" s="2529"/>
      <c r="P1" s="2529"/>
      <c r="Q1" s="2529"/>
    </row>
    <row r="2" spans="1:23" ht="15.6">
      <c r="A2" s="1"/>
      <c r="B2" s="1"/>
      <c r="C2" s="1"/>
      <c r="D2" s="1362" t="s">
        <v>637</v>
      </c>
      <c r="E2" s="520"/>
      <c r="F2" s="1"/>
      <c r="G2" s="521"/>
      <c r="H2" s="1"/>
      <c r="I2" s="1"/>
      <c r="J2" s="1"/>
      <c r="K2" s="1"/>
      <c r="L2" s="1137"/>
      <c r="M2" s="1363"/>
      <c r="N2" s="1363"/>
      <c r="O2" s="1363"/>
      <c r="P2" s="1363"/>
      <c r="Q2" s="1363"/>
      <c r="R2" s="59"/>
      <c r="S2" s="59"/>
      <c r="T2" s="59"/>
      <c r="U2" s="59"/>
      <c r="V2" s="59"/>
      <c r="W2" s="59"/>
    </row>
    <row r="3" spans="1:23" ht="13.8" thickBot="1">
      <c r="A3" s="17"/>
      <c r="B3" s="18"/>
      <c r="C3" s="18"/>
      <c r="D3" s="2851" t="s">
        <v>34</v>
      </c>
      <c r="E3" s="2851"/>
      <c r="F3" s="2851"/>
      <c r="G3" s="2851"/>
      <c r="H3" s="2851"/>
      <c r="I3" s="2851"/>
      <c r="J3" s="2851"/>
      <c r="K3" s="2851"/>
      <c r="L3" s="2851"/>
      <c r="M3" s="2851"/>
      <c r="N3" s="2851"/>
      <c r="O3" s="2851"/>
      <c r="P3" s="2851"/>
      <c r="Q3" s="2851"/>
      <c r="R3" s="2851"/>
      <c r="S3" s="2851"/>
      <c r="T3" s="2851"/>
      <c r="U3" s="2851"/>
      <c r="V3" s="2851"/>
      <c r="W3" s="2851"/>
    </row>
    <row r="4" spans="1:23" ht="37.799999999999997" customHeight="1">
      <c r="A4" s="2532" t="s">
        <v>0</v>
      </c>
      <c r="B4" s="2535" t="s">
        <v>1</v>
      </c>
      <c r="C4" s="2535" t="s">
        <v>2</v>
      </c>
      <c r="D4" s="2538" t="s">
        <v>3</v>
      </c>
      <c r="E4" s="2541" t="s">
        <v>4</v>
      </c>
      <c r="F4" s="2544" t="s">
        <v>5</v>
      </c>
      <c r="G4" s="2514" t="s">
        <v>6</v>
      </c>
      <c r="H4" s="2395" t="s">
        <v>139</v>
      </c>
      <c r="I4" s="2396"/>
      <c r="J4" s="2396"/>
      <c r="K4" s="2397"/>
      <c r="L4" s="2971" t="s">
        <v>638</v>
      </c>
      <c r="M4" s="2972" t="s">
        <v>639</v>
      </c>
      <c r="N4" s="2517" t="s">
        <v>21</v>
      </c>
      <c r="O4" s="2518"/>
      <c r="P4" s="2518"/>
      <c r="Q4" s="2519"/>
      <c r="R4" s="59"/>
      <c r="S4" s="59"/>
      <c r="T4" s="59"/>
      <c r="U4" s="59"/>
      <c r="V4" s="59"/>
      <c r="W4" s="59"/>
    </row>
    <row r="5" spans="1:23">
      <c r="A5" s="2533"/>
      <c r="B5" s="2536"/>
      <c r="C5" s="2536"/>
      <c r="D5" s="2539"/>
      <c r="E5" s="2542"/>
      <c r="F5" s="2545"/>
      <c r="G5" s="2515"/>
      <c r="H5" s="2520" t="s">
        <v>7</v>
      </c>
      <c r="I5" s="2522" t="s">
        <v>8</v>
      </c>
      <c r="J5" s="2522"/>
      <c r="K5" s="2523" t="s">
        <v>153</v>
      </c>
      <c r="L5" s="2845"/>
      <c r="M5" s="2848"/>
      <c r="N5" s="2525" t="s">
        <v>33</v>
      </c>
      <c r="O5" s="2527" t="s">
        <v>9</v>
      </c>
      <c r="P5" s="2527"/>
      <c r="Q5" s="2528"/>
      <c r="R5" s="59"/>
      <c r="S5" s="59"/>
      <c r="T5" s="59"/>
      <c r="U5" s="59"/>
      <c r="V5" s="59"/>
      <c r="W5" s="59"/>
    </row>
    <row r="6" spans="1:23" ht="102.6" customHeight="1" thickBot="1">
      <c r="A6" s="2534"/>
      <c r="B6" s="2537"/>
      <c r="C6" s="2537"/>
      <c r="D6" s="2540"/>
      <c r="E6" s="2543"/>
      <c r="F6" s="2546"/>
      <c r="G6" s="2516"/>
      <c r="H6" s="2521"/>
      <c r="I6" s="962" t="s">
        <v>7</v>
      </c>
      <c r="J6" s="963" t="s">
        <v>10</v>
      </c>
      <c r="K6" s="2524"/>
      <c r="L6" s="2846"/>
      <c r="M6" s="2849"/>
      <c r="N6" s="2526"/>
      <c r="O6" s="21" t="s">
        <v>43</v>
      </c>
      <c r="P6" s="21" t="s">
        <v>56</v>
      </c>
      <c r="Q6" s="22" t="s">
        <v>141</v>
      </c>
      <c r="R6" s="59"/>
      <c r="S6" s="59"/>
      <c r="T6" s="59"/>
      <c r="U6" s="59"/>
      <c r="V6" s="59"/>
      <c r="W6" s="59"/>
    </row>
    <row r="7" spans="1:23" ht="13.8" thickBot="1">
      <c r="A7" s="23" t="s">
        <v>11</v>
      </c>
      <c r="B7" s="2497" t="s">
        <v>640</v>
      </c>
      <c r="C7" s="2497"/>
      <c r="D7" s="2497"/>
      <c r="E7" s="2497"/>
      <c r="F7" s="2497"/>
      <c r="G7" s="2497"/>
      <c r="H7" s="2497"/>
      <c r="I7" s="2497"/>
      <c r="J7" s="2497"/>
      <c r="K7" s="2497"/>
      <c r="L7" s="2497"/>
      <c r="M7" s="2497"/>
      <c r="N7" s="2497"/>
      <c r="O7" s="2497"/>
      <c r="P7" s="2497"/>
      <c r="Q7" s="2498"/>
      <c r="R7" s="59"/>
      <c r="S7" s="59"/>
      <c r="T7" s="59"/>
      <c r="U7" s="59"/>
      <c r="V7" s="59"/>
      <c r="W7" s="59"/>
    </row>
    <row r="8" spans="1:23" ht="13.8" thickBot="1">
      <c r="A8" s="709" t="s">
        <v>11</v>
      </c>
      <c r="B8" s="1364" t="s">
        <v>11</v>
      </c>
      <c r="C8" s="2499" t="s">
        <v>641</v>
      </c>
      <c r="D8" s="2499"/>
      <c r="E8" s="2499"/>
      <c r="F8" s="2499"/>
      <c r="G8" s="2499"/>
      <c r="H8" s="2499"/>
      <c r="I8" s="2499"/>
      <c r="J8" s="2499"/>
      <c r="K8" s="2499"/>
      <c r="L8" s="2499"/>
      <c r="M8" s="2499"/>
      <c r="N8" s="2499"/>
      <c r="O8" s="2499"/>
      <c r="P8" s="2499"/>
      <c r="Q8" s="2500"/>
      <c r="R8" s="59"/>
      <c r="S8" s="59"/>
      <c r="T8" s="59"/>
      <c r="U8" s="59"/>
      <c r="V8" s="59"/>
      <c r="W8" s="59"/>
    </row>
    <row r="9" spans="1:23" ht="52.8">
      <c r="A9" s="2455" t="s">
        <v>11</v>
      </c>
      <c r="B9" s="2982" t="s">
        <v>11</v>
      </c>
      <c r="C9" s="2471" t="s">
        <v>11</v>
      </c>
      <c r="D9" s="2858" t="s">
        <v>642</v>
      </c>
      <c r="E9" s="3688" t="s">
        <v>643</v>
      </c>
      <c r="F9" s="3689" t="s">
        <v>644</v>
      </c>
      <c r="G9" s="1365" t="s">
        <v>37</v>
      </c>
      <c r="H9" s="1366">
        <f>I9+K9</f>
        <v>2252.9</v>
      </c>
      <c r="I9" s="1367">
        <v>2232.9</v>
      </c>
      <c r="J9" s="1367">
        <v>1453.3</v>
      </c>
      <c r="K9" s="1368">
        <v>20</v>
      </c>
      <c r="L9" s="1369">
        <v>2300</v>
      </c>
      <c r="M9" s="1369">
        <v>2400</v>
      </c>
      <c r="N9" s="1370" t="s">
        <v>645</v>
      </c>
      <c r="O9" s="1371">
        <v>2136</v>
      </c>
      <c r="P9" s="1371">
        <v>2320</v>
      </c>
      <c r="Q9" s="1372">
        <v>2360</v>
      </c>
      <c r="R9" s="59"/>
      <c r="S9" s="59"/>
      <c r="T9" s="59"/>
      <c r="U9" s="59"/>
      <c r="V9" s="59"/>
      <c r="W9" s="59"/>
    </row>
    <row r="10" spans="1:23" ht="25.2" customHeight="1">
      <c r="A10" s="3648"/>
      <c r="B10" s="2982"/>
      <c r="C10" s="2471"/>
      <c r="D10" s="2858"/>
      <c r="E10" s="3688"/>
      <c r="F10" s="3689"/>
      <c r="G10" s="1373" t="s">
        <v>81</v>
      </c>
      <c r="H10" s="1374">
        <f>I10+K10</f>
        <v>0</v>
      </c>
      <c r="I10" s="1375">
        <v>0</v>
      </c>
      <c r="J10" s="1375">
        <v>0</v>
      </c>
      <c r="K10" s="1376">
        <v>0</v>
      </c>
      <c r="L10" s="1377">
        <v>0</v>
      </c>
      <c r="M10" s="1377">
        <v>0</v>
      </c>
      <c r="N10" s="1378" t="s">
        <v>646</v>
      </c>
      <c r="O10" s="1379">
        <v>3300</v>
      </c>
      <c r="P10" s="1371">
        <v>3450</v>
      </c>
      <c r="Q10" s="1372">
        <v>3510</v>
      </c>
      <c r="R10" s="59"/>
      <c r="S10" s="59"/>
      <c r="T10" s="59"/>
      <c r="U10" s="59"/>
      <c r="V10" s="59"/>
      <c r="W10" s="59"/>
    </row>
    <row r="11" spans="1:23">
      <c r="A11" s="3648"/>
      <c r="B11" s="2982"/>
      <c r="C11" s="2471"/>
      <c r="D11" s="2858"/>
      <c r="E11" s="3688"/>
      <c r="F11" s="3689"/>
      <c r="G11" s="1380" t="s">
        <v>409</v>
      </c>
      <c r="H11" s="1381">
        <f>I11+K11</f>
        <v>198</v>
      </c>
      <c r="I11" s="1382">
        <v>185</v>
      </c>
      <c r="J11" s="1382">
        <v>0</v>
      </c>
      <c r="K11" s="1383">
        <v>13</v>
      </c>
      <c r="L11" s="1384">
        <v>250</v>
      </c>
      <c r="M11" s="1384">
        <v>300</v>
      </c>
      <c r="N11" s="1370"/>
      <c r="O11" s="1379"/>
      <c r="P11" s="1371"/>
      <c r="Q11" s="1372"/>
      <c r="R11" s="59"/>
      <c r="S11" s="59"/>
      <c r="T11" s="59"/>
      <c r="U11" s="59"/>
      <c r="V11" s="59"/>
      <c r="W11" s="59"/>
    </row>
    <row r="12" spans="1:23" ht="25.2" customHeight="1">
      <c r="A12" s="3648"/>
      <c r="B12" s="2982"/>
      <c r="C12" s="2471"/>
      <c r="D12" s="2858"/>
      <c r="E12" s="3688"/>
      <c r="F12" s="3689"/>
      <c r="G12" s="1385" t="s">
        <v>647</v>
      </c>
      <c r="H12" s="1381">
        <f>I12+K12</f>
        <v>29.2</v>
      </c>
      <c r="I12" s="1382">
        <v>29.2</v>
      </c>
      <c r="J12" s="1382">
        <v>22.4</v>
      </c>
      <c r="K12" s="1386">
        <v>0</v>
      </c>
      <c r="L12" s="1384">
        <v>35</v>
      </c>
      <c r="M12" s="1384">
        <v>40</v>
      </c>
      <c r="N12" s="1370" t="s">
        <v>648</v>
      </c>
      <c r="O12" s="1379">
        <v>1400</v>
      </c>
      <c r="P12" s="1371">
        <v>1440</v>
      </c>
      <c r="Q12" s="1372">
        <v>1460</v>
      </c>
      <c r="R12" s="59"/>
      <c r="S12" s="59"/>
      <c r="T12" s="59"/>
      <c r="U12" s="59"/>
      <c r="V12" s="59"/>
      <c r="W12" s="59"/>
    </row>
    <row r="13" spans="1:23" ht="26.4">
      <c r="A13" s="948"/>
      <c r="B13" s="969"/>
      <c r="C13" s="2471"/>
      <c r="D13" s="2858"/>
      <c r="E13" s="3688"/>
      <c r="F13" s="3689"/>
      <c r="G13" s="1387" t="s">
        <v>57</v>
      </c>
      <c r="H13" s="1388">
        <f>I13+K13</f>
        <v>0</v>
      </c>
      <c r="I13" s="1388">
        <v>0</v>
      </c>
      <c r="J13" s="1388">
        <v>0</v>
      </c>
      <c r="K13" s="1389">
        <v>0</v>
      </c>
      <c r="L13" s="1390"/>
      <c r="M13" s="1390"/>
      <c r="N13" s="1378" t="s">
        <v>649</v>
      </c>
      <c r="O13" s="1379">
        <v>40</v>
      </c>
      <c r="P13" s="1379">
        <v>42</v>
      </c>
      <c r="Q13" s="1391">
        <v>44</v>
      </c>
      <c r="R13" s="59"/>
      <c r="S13" s="59"/>
      <c r="T13" s="59"/>
      <c r="U13" s="59"/>
      <c r="V13" s="59"/>
      <c r="W13" s="59"/>
    </row>
    <row r="14" spans="1:23" ht="13.8" thickBot="1">
      <c r="A14" s="948"/>
      <c r="B14" s="969"/>
      <c r="C14" s="2471"/>
      <c r="D14" s="1392"/>
      <c r="E14" s="1393"/>
      <c r="F14" s="1394"/>
      <c r="G14" s="1395" t="s">
        <v>12</v>
      </c>
      <c r="H14" s="1396">
        <f>H9+H10+H12+H11+H13</f>
        <v>2480.1</v>
      </c>
      <c r="I14" s="1396">
        <f t="shared" ref="I14:M14" si="0">I9+I10+I12+I11+I13</f>
        <v>2447.1</v>
      </c>
      <c r="J14" s="1396">
        <f t="shared" si="0"/>
        <v>1475.7</v>
      </c>
      <c r="K14" s="1397">
        <f t="shared" si="0"/>
        <v>33</v>
      </c>
      <c r="L14" s="1398">
        <f t="shared" si="0"/>
        <v>2585</v>
      </c>
      <c r="M14" s="1398">
        <f t="shared" si="0"/>
        <v>2740</v>
      </c>
      <c r="N14" s="1399"/>
      <c r="O14" s="1400"/>
      <c r="P14" s="1401"/>
      <c r="Q14" s="1402"/>
      <c r="R14" s="59"/>
      <c r="S14" s="59"/>
      <c r="T14" s="59"/>
      <c r="U14" s="59"/>
      <c r="V14" s="59"/>
      <c r="W14" s="59"/>
    </row>
    <row r="15" spans="1:23" ht="26.4">
      <c r="A15" s="2455" t="s">
        <v>11</v>
      </c>
      <c r="B15" s="2981" t="s">
        <v>11</v>
      </c>
      <c r="C15" s="2482" t="s">
        <v>13</v>
      </c>
      <c r="D15" s="2416" t="s">
        <v>650</v>
      </c>
      <c r="E15" s="3570" t="s">
        <v>651</v>
      </c>
      <c r="F15" s="3649" t="s">
        <v>652</v>
      </c>
      <c r="G15" s="3675" t="s">
        <v>37</v>
      </c>
      <c r="H15" s="3678">
        <f>I15+K15</f>
        <v>50</v>
      </c>
      <c r="I15" s="3681">
        <v>50</v>
      </c>
      <c r="J15" s="3681">
        <v>0</v>
      </c>
      <c r="K15" s="3684">
        <v>0</v>
      </c>
      <c r="L15" s="3672">
        <v>100</v>
      </c>
      <c r="M15" s="3672">
        <v>150</v>
      </c>
      <c r="N15" s="1403" t="s">
        <v>653</v>
      </c>
      <c r="O15" s="1404">
        <v>25</v>
      </c>
      <c r="P15" s="1404">
        <v>30</v>
      </c>
      <c r="Q15" s="1405">
        <v>32</v>
      </c>
      <c r="R15" s="59"/>
      <c r="S15" s="59"/>
      <c r="T15" s="59"/>
      <c r="U15" s="59"/>
      <c r="V15" s="59"/>
      <c r="W15" s="59"/>
    </row>
    <row r="16" spans="1:23" ht="26.4">
      <c r="A16" s="3648"/>
      <c r="B16" s="2982"/>
      <c r="C16" s="2471"/>
      <c r="D16" s="2439"/>
      <c r="E16" s="2492"/>
      <c r="F16" s="3650"/>
      <c r="G16" s="3676"/>
      <c r="H16" s="3679"/>
      <c r="I16" s="3682"/>
      <c r="J16" s="3682"/>
      <c r="K16" s="3685"/>
      <c r="L16" s="3673"/>
      <c r="M16" s="3673"/>
      <c r="N16" s="1196" t="s">
        <v>654</v>
      </c>
      <c r="O16" s="1379">
        <v>30</v>
      </c>
      <c r="P16" s="1379">
        <v>35</v>
      </c>
      <c r="Q16" s="1391">
        <v>37</v>
      </c>
      <c r="R16" s="59"/>
      <c r="S16" s="59"/>
      <c r="T16" s="59"/>
      <c r="U16" s="59"/>
      <c r="V16" s="59"/>
      <c r="W16" s="59"/>
    </row>
    <row r="17" spans="1:23" ht="39.6">
      <c r="A17" s="3648"/>
      <c r="B17" s="2982"/>
      <c r="C17" s="2471"/>
      <c r="D17" s="2439"/>
      <c r="E17" s="2492"/>
      <c r="F17" s="3650"/>
      <c r="G17" s="3677"/>
      <c r="H17" s="3680"/>
      <c r="I17" s="3683"/>
      <c r="J17" s="3683"/>
      <c r="K17" s="3686"/>
      <c r="L17" s="3674"/>
      <c r="M17" s="3674"/>
      <c r="N17" s="1196" t="s">
        <v>655</v>
      </c>
      <c r="O17" s="1379">
        <v>4</v>
      </c>
      <c r="P17" s="1379">
        <v>5</v>
      </c>
      <c r="Q17" s="1391">
        <v>6</v>
      </c>
      <c r="R17" s="59"/>
      <c r="S17" s="59"/>
      <c r="T17" s="59"/>
      <c r="U17" s="59"/>
      <c r="V17" s="59"/>
      <c r="W17" s="59"/>
    </row>
    <row r="18" spans="1:23" ht="10.8" customHeight="1" thickBot="1">
      <c r="A18" s="712"/>
      <c r="B18" s="112"/>
      <c r="C18" s="2483"/>
      <c r="D18" s="3687"/>
      <c r="E18" s="956"/>
      <c r="F18" s="1406"/>
      <c r="G18" s="31" t="s">
        <v>12</v>
      </c>
      <c r="H18" s="1407">
        <f t="shared" ref="H18:M18" si="1">H15+H16+H17</f>
        <v>50</v>
      </c>
      <c r="I18" s="1210">
        <f t="shared" si="1"/>
        <v>50</v>
      </c>
      <c r="J18" s="1210">
        <f t="shared" si="1"/>
        <v>0</v>
      </c>
      <c r="K18" s="1211">
        <f t="shared" si="1"/>
        <v>0</v>
      </c>
      <c r="L18" s="32">
        <f t="shared" si="1"/>
        <v>100</v>
      </c>
      <c r="M18" s="1210">
        <f t="shared" si="1"/>
        <v>150</v>
      </c>
      <c r="N18" s="1408" t="s">
        <v>656</v>
      </c>
      <c r="O18" s="1409">
        <v>5</v>
      </c>
      <c r="P18" s="1409">
        <v>6</v>
      </c>
      <c r="Q18" s="1410">
        <v>6</v>
      </c>
      <c r="R18" s="59"/>
      <c r="S18" s="59"/>
      <c r="T18" s="59"/>
      <c r="U18" s="59"/>
      <c r="V18" s="59"/>
      <c r="W18" s="59"/>
    </row>
    <row r="19" spans="1:23" ht="26.4">
      <c r="A19" s="2852" t="s">
        <v>11</v>
      </c>
      <c r="B19" s="968" t="s">
        <v>11</v>
      </c>
      <c r="C19" s="2482" t="s">
        <v>35</v>
      </c>
      <c r="D19" s="959" t="s">
        <v>657</v>
      </c>
      <c r="E19" s="2489" t="s">
        <v>658</v>
      </c>
      <c r="F19" s="3649" t="s">
        <v>652</v>
      </c>
      <c r="G19" s="1411" t="s">
        <v>37</v>
      </c>
      <c r="H19" s="1412">
        <f>I19+K19</f>
        <v>2.5</v>
      </c>
      <c r="I19" s="1413">
        <v>2.5</v>
      </c>
      <c r="J19" s="1413"/>
      <c r="K19" s="1414">
        <v>0</v>
      </c>
      <c r="L19" s="1415">
        <v>5</v>
      </c>
      <c r="M19" s="1416">
        <v>7</v>
      </c>
      <c r="N19" s="1403" t="s">
        <v>659</v>
      </c>
      <c r="O19" s="1404">
        <v>4</v>
      </c>
      <c r="P19" s="1404">
        <v>5</v>
      </c>
      <c r="Q19" s="1405">
        <v>5</v>
      </c>
      <c r="R19" s="59"/>
      <c r="S19" s="59"/>
      <c r="T19" s="59"/>
      <c r="U19" s="59"/>
      <c r="V19" s="59"/>
      <c r="W19" s="59"/>
    </row>
    <row r="20" spans="1:23" ht="13.8" thickBot="1">
      <c r="A20" s="2854"/>
      <c r="B20" s="112"/>
      <c r="C20" s="2483"/>
      <c r="D20" s="960"/>
      <c r="E20" s="2492"/>
      <c r="F20" s="3650"/>
      <c r="G20" s="31" t="s">
        <v>12</v>
      </c>
      <c r="H20" s="1210">
        <f t="shared" ref="H20:M20" si="2">H19*1</f>
        <v>2.5</v>
      </c>
      <c r="I20" s="1210">
        <f t="shared" si="2"/>
        <v>2.5</v>
      </c>
      <c r="J20" s="1210">
        <f t="shared" si="2"/>
        <v>0</v>
      </c>
      <c r="K20" s="1211">
        <f t="shared" si="2"/>
        <v>0</v>
      </c>
      <c r="L20" s="32">
        <f t="shared" si="2"/>
        <v>5</v>
      </c>
      <c r="M20" s="1210">
        <f t="shared" si="2"/>
        <v>7</v>
      </c>
      <c r="N20" s="1084"/>
      <c r="O20" s="1417"/>
      <c r="P20" s="1417"/>
      <c r="Q20" s="1418"/>
      <c r="R20" s="59"/>
      <c r="S20" s="59"/>
      <c r="T20" s="59"/>
      <c r="U20" s="59"/>
      <c r="V20" s="59"/>
      <c r="W20" s="59"/>
    </row>
    <row r="21" spans="1:23" ht="26.4">
      <c r="A21" s="2455" t="s">
        <v>11</v>
      </c>
      <c r="B21" s="2981" t="s">
        <v>11</v>
      </c>
      <c r="C21" s="2482" t="s">
        <v>36</v>
      </c>
      <c r="D21" s="2857" t="s">
        <v>1156</v>
      </c>
      <c r="E21" s="3570" t="s">
        <v>651</v>
      </c>
      <c r="F21" s="3669" t="s">
        <v>62</v>
      </c>
      <c r="G21" s="3670" t="s">
        <v>37</v>
      </c>
      <c r="H21" s="3657">
        <f>I21+K21</f>
        <v>500</v>
      </c>
      <c r="I21" s="3659">
        <v>500</v>
      </c>
      <c r="J21" s="3659">
        <v>0</v>
      </c>
      <c r="K21" s="3664">
        <v>0</v>
      </c>
      <c r="L21" s="1415">
        <v>600</v>
      </c>
      <c r="M21" s="1416">
        <v>700</v>
      </c>
      <c r="N21" s="1403" t="s">
        <v>660</v>
      </c>
      <c r="O21" s="1404">
        <v>10</v>
      </c>
      <c r="P21" s="1404">
        <v>12</v>
      </c>
      <c r="Q21" s="1405">
        <v>14</v>
      </c>
      <c r="R21" s="59"/>
      <c r="S21" s="59"/>
      <c r="T21" s="59"/>
      <c r="U21" s="59"/>
      <c r="V21" s="59"/>
      <c r="W21" s="59"/>
    </row>
    <row r="22" spans="1:23">
      <c r="A22" s="3648"/>
      <c r="B22" s="2982"/>
      <c r="C22" s="2471"/>
      <c r="D22" s="2439"/>
      <c r="E22" s="2492"/>
      <c r="F22" s="3650"/>
      <c r="G22" s="3671"/>
      <c r="H22" s="3658"/>
      <c r="I22" s="3660"/>
      <c r="J22" s="3660"/>
      <c r="K22" s="3665"/>
      <c r="L22" s="98"/>
      <c r="M22" s="1419"/>
      <c r="N22" s="1195" t="s">
        <v>661</v>
      </c>
      <c r="O22" s="1420">
        <v>60</v>
      </c>
      <c r="P22" s="1420">
        <v>70</v>
      </c>
      <c r="Q22" s="1421">
        <v>80</v>
      </c>
      <c r="R22" s="59"/>
      <c r="S22" s="59"/>
      <c r="T22" s="699"/>
      <c r="U22" s="59"/>
      <c r="V22" s="59"/>
      <c r="W22" s="59"/>
    </row>
    <row r="23" spans="1:23" ht="34.200000000000003" customHeight="1" thickBot="1">
      <c r="A23" s="712"/>
      <c r="B23" s="112"/>
      <c r="C23" s="2483"/>
      <c r="D23" s="2873"/>
      <c r="E23" s="2492"/>
      <c r="F23" s="3650"/>
      <c r="G23" s="31" t="s">
        <v>12</v>
      </c>
      <c r="H23" s="1210">
        <f t="shared" ref="H23:M23" si="3">H21*1</f>
        <v>500</v>
      </c>
      <c r="I23" s="1210">
        <f t="shared" si="3"/>
        <v>500</v>
      </c>
      <c r="J23" s="1210">
        <f t="shared" si="3"/>
        <v>0</v>
      </c>
      <c r="K23" s="1211">
        <f t="shared" si="3"/>
        <v>0</v>
      </c>
      <c r="L23" s="32">
        <f t="shared" si="3"/>
        <v>600</v>
      </c>
      <c r="M23" s="1210">
        <f t="shared" si="3"/>
        <v>700</v>
      </c>
      <c r="N23" s="1084"/>
      <c r="O23" s="743"/>
      <c r="P23" s="743"/>
      <c r="Q23" s="744"/>
      <c r="R23" s="59"/>
      <c r="S23" s="59"/>
      <c r="T23" s="59"/>
      <c r="U23" s="59"/>
      <c r="V23" s="59"/>
      <c r="W23" s="59"/>
    </row>
    <row r="24" spans="1:23" ht="13.8" thickBot="1">
      <c r="A24" s="24" t="s">
        <v>11</v>
      </c>
      <c r="B24" s="38" t="s">
        <v>11</v>
      </c>
      <c r="C24" s="2431" t="s">
        <v>14</v>
      </c>
      <c r="D24" s="2432"/>
      <c r="E24" s="2432"/>
      <c r="F24" s="2432"/>
      <c r="G24" s="2402"/>
      <c r="H24" s="1422">
        <f t="shared" ref="H24:M24" si="4">H23+H20+H18+H14</f>
        <v>3032.6</v>
      </c>
      <c r="I24" s="1422">
        <f t="shared" si="4"/>
        <v>2999.6</v>
      </c>
      <c r="J24" s="1422">
        <f t="shared" si="4"/>
        <v>1475.7</v>
      </c>
      <c r="K24" s="1422">
        <f t="shared" si="4"/>
        <v>33</v>
      </c>
      <c r="L24" s="1422">
        <f t="shared" si="4"/>
        <v>3290</v>
      </c>
      <c r="M24" s="1422">
        <f t="shared" si="4"/>
        <v>3597</v>
      </c>
      <c r="N24" s="40"/>
      <c r="O24" s="41"/>
      <c r="P24" s="41"/>
      <c r="Q24" s="42"/>
      <c r="R24" s="59"/>
      <c r="S24" s="59"/>
      <c r="T24" s="59"/>
      <c r="U24" s="59"/>
      <c r="V24" s="59"/>
      <c r="W24" s="59"/>
    </row>
    <row r="25" spans="1:23" ht="13.8" thickBot="1">
      <c r="A25" s="24" t="s">
        <v>11</v>
      </c>
      <c r="B25" s="25" t="s">
        <v>13</v>
      </c>
      <c r="C25" s="2451" t="s">
        <v>662</v>
      </c>
      <c r="D25" s="2452"/>
      <c r="E25" s="2453"/>
      <c r="F25" s="2453"/>
      <c r="G25" s="2452"/>
      <c r="H25" s="2452"/>
      <c r="I25" s="2452"/>
      <c r="J25" s="2452"/>
      <c r="K25" s="2452"/>
      <c r="L25" s="2452"/>
      <c r="M25" s="2452"/>
      <c r="N25" s="2452"/>
      <c r="O25" s="2452"/>
      <c r="P25" s="2452"/>
      <c r="Q25" s="2468"/>
      <c r="R25" s="59"/>
      <c r="S25" s="59"/>
      <c r="T25" s="59"/>
      <c r="U25" s="59"/>
      <c r="V25" s="59"/>
      <c r="W25" s="59"/>
    </row>
    <row r="26" spans="1:23">
      <c r="A26" s="2455" t="s">
        <v>11</v>
      </c>
      <c r="B26" s="2981" t="s">
        <v>13</v>
      </c>
      <c r="C26" s="2482" t="s">
        <v>11</v>
      </c>
      <c r="D26" s="2416" t="s">
        <v>663</v>
      </c>
      <c r="E26" s="2489" t="s">
        <v>658</v>
      </c>
      <c r="F26" s="3649" t="s">
        <v>652</v>
      </c>
      <c r="G26" s="3662" t="s">
        <v>37</v>
      </c>
      <c r="H26" s="3657">
        <v>0</v>
      </c>
      <c r="I26" s="3659">
        <v>0</v>
      </c>
      <c r="J26" s="3659"/>
      <c r="K26" s="3664">
        <v>0</v>
      </c>
      <c r="L26" s="1415"/>
      <c r="M26" s="1415"/>
      <c r="N26" s="2648" t="s">
        <v>664</v>
      </c>
      <c r="O26" s="3639">
        <v>0</v>
      </c>
      <c r="P26" s="3639">
        <v>1</v>
      </c>
      <c r="Q26" s="3641">
        <v>2</v>
      </c>
      <c r="R26" s="59"/>
      <c r="S26" s="59"/>
      <c r="T26" s="59"/>
      <c r="U26" s="59"/>
      <c r="V26" s="59"/>
      <c r="W26" s="59"/>
    </row>
    <row r="27" spans="1:23" ht="32.4" customHeight="1">
      <c r="A27" s="3648"/>
      <c r="B27" s="2982"/>
      <c r="C27" s="2471"/>
      <c r="D27" s="2439"/>
      <c r="E27" s="2492"/>
      <c r="F27" s="3650"/>
      <c r="G27" s="3663"/>
      <c r="H27" s="3658"/>
      <c r="I27" s="3660"/>
      <c r="J27" s="3660"/>
      <c r="K27" s="3665"/>
      <c r="L27" s="98"/>
      <c r="M27" s="98"/>
      <c r="N27" s="3346"/>
      <c r="O27" s="3640"/>
      <c r="P27" s="3640"/>
      <c r="Q27" s="3642"/>
      <c r="R27" s="59"/>
      <c r="S27" s="59"/>
      <c r="T27" s="59"/>
      <c r="U27" s="59"/>
      <c r="V27" s="59"/>
      <c r="W27" s="59"/>
    </row>
    <row r="28" spans="1:23" ht="43.8" customHeight="1" thickBot="1">
      <c r="A28" s="712"/>
      <c r="B28" s="112"/>
      <c r="C28" s="2483"/>
      <c r="D28" s="2873"/>
      <c r="E28" s="2492"/>
      <c r="F28" s="3650"/>
      <c r="G28" s="31" t="s">
        <v>12</v>
      </c>
      <c r="H28" s="1210">
        <f t="shared" ref="H28:M28" si="5">H26+H27</f>
        <v>0</v>
      </c>
      <c r="I28" s="1210">
        <f t="shared" si="5"/>
        <v>0</v>
      </c>
      <c r="J28" s="1210">
        <f t="shared" si="5"/>
        <v>0</v>
      </c>
      <c r="K28" s="1211">
        <f t="shared" si="5"/>
        <v>0</v>
      </c>
      <c r="L28" s="32">
        <f t="shared" si="5"/>
        <v>0</v>
      </c>
      <c r="M28" s="32">
        <f t="shared" si="5"/>
        <v>0</v>
      </c>
      <c r="N28" s="1423" t="s">
        <v>665</v>
      </c>
      <c r="O28" s="1417"/>
      <c r="P28" s="1417"/>
      <c r="Q28" s="1418"/>
      <c r="R28" s="59"/>
      <c r="S28" s="59"/>
      <c r="T28" s="59"/>
      <c r="U28" s="59"/>
      <c r="V28" s="59"/>
      <c r="W28" s="59"/>
    </row>
    <row r="29" spans="1:23">
      <c r="A29" s="2455" t="s">
        <v>11</v>
      </c>
      <c r="B29" s="968" t="s">
        <v>13</v>
      </c>
      <c r="C29" s="2482" t="s">
        <v>13</v>
      </c>
      <c r="D29" s="2416" t="s">
        <v>666</v>
      </c>
      <c r="E29" s="3570" t="s">
        <v>667</v>
      </c>
      <c r="F29" s="3653" t="s">
        <v>668</v>
      </c>
      <c r="G29" s="3655" t="s">
        <v>669</v>
      </c>
      <c r="H29" s="3657">
        <f>I29+K29</f>
        <v>40</v>
      </c>
      <c r="I29" s="3659">
        <v>40</v>
      </c>
      <c r="J29" s="3659"/>
      <c r="K29" s="3664">
        <v>0</v>
      </c>
      <c r="L29" s="3666">
        <v>50</v>
      </c>
      <c r="M29" s="3666">
        <v>100</v>
      </c>
      <c r="N29" s="2648" t="s">
        <v>670</v>
      </c>
      <c r="O29" s="3639">
        <v>25</v>
      </c>
      <c r="P29" s="3639">
        <v>26</v>
      </c>
      <c r="Q29" s="3641">
        <v>26</v>
      </c>
      <c r="R29" s="59"/>
      <c r="S29" s="59"/>
      <c r="T29" s="59"/>
      <c r="U29" s="59"/>
      <c r="V29" s="59"/>
      <c r="W29" s="59"/>
    </row>
    <row r="30" spans="1:23">
      <c r="A30" s="2469"/>
      <c r="B30" s="969"/>
      <c r="C30" s="2471"/>
      <c r="D30" s="2439"/>
      <c r="E30" s="3571"/>
      <c r="F30" s="3654"/>
      <c r="G30" s="3656"/>
      <c r="H30" s="3658"/>
      <c r="I30" s="3660"/>
      <c r="J30" s="3660"/>
      <c r="K30" s="3665"/>
      <c r="L30" s="3667"/>
      <c r="M30" s="3667"/>
      <c r="N30" s="3668"/>
      <c r="O30" s="3646"/>
      <c r="P30" s="3646"/>
      <c r="Q30" s="3647"/>
      <c r="R30" s="59"/>
      <c r="S30" s="59"/>
      <c r="T30" s="59"/>
      <c r="U30" s="59"/>
      <c r="V30" s="59"/>
      <c r="W30" s="59"/>
    </row>
    <row r="31" spans="1:23" ht="18.600000000000001" customHeight="1" thickBot="1">
      <c r="A31" s="3648"/>
      <c r="B31" s="112"/>
      <c r="C31" s="2483"/>
      <c r="D31" s="2873"/>
      <c r="E31" s="956"/>
      <c r="F31" s="1406"/>
      <c r="G31" s="31" t="s">
        <v>12</v>
      </c>
      <c r="H31" s="1210">
        <f t="shared" ref="H31:M31" si="6">H29+H30</f>
        <v>40</v>
      </c>
      <c r="I31" s="1210">
        <f t="shared" si="6"/>
        <v>40</v>
      </c>
      <c r="J31" s="1210">
        <f t="shared" si="6"/>
        <v>0</v>
      </c>
      <c r="K31" s="1211">
        <f t="shared" si="6"/>
        <v>0</v>
      </c>
      <c r="L31" s="32">
        <f t="shared" si="6"/>
        <v>50</v>
      </c>
      <c r="M31" s="32">
        <f t="shared" si="6"/>
        <v>100</v>
      </c>
      <c r="N31" s="1424"/>
      <c r="O31" s="1425"/>
      <c r="P31" s="743"/>
      <c r="Q31" s="744"/>
      <c r="R31" s="59"/>
      <c r="S31" s="59"/>
      <c r="T31" s="59"/>
      <c r="U31" s="59"/>
      <c r="V31" s="59"/>
      <c r="W31" s="59"/>
    </row>
    <row r="32" spans="1:23" ht="13.8" thickBot="1">
      <c r="A32" s="24" t="s">
        <v>11</v>
      </c>
      <c r="B32" s="38" t="s">
        <v>13</v>
      </c>
      <c r="C32" s="2431" t="s">
        <v>14</v>
      </c>
      <c r="D32" s="2432"/>
      <c r="E32" s="2432"/>
      <c r="F32" s="2432"/>
      <c r="G32" s="2402"/>
      <c r="H32" s="1422">
        <f t="shared" ref="H32:M32" si="7">H28+H31</f>
        <v>40</v>
      </c>
      <c r="I32" s="1422">
        <f t="shared" si="7"/>
        <v>40</v>
      </c>
      <c r="J32" s="1422">
        <f t="shared" si="7"/>
        <v>0</v>
      </c>
      <c r="K32" s="1426">
        <f t="shared" si="7"/>
        <v>0</v>
      </c>
      <c r="L32" s="1340">
        <f t="shared" si="7"/>
        <v>50</v>
      </c>
      <c r="M32" s="1340">
        <f t="shared" si="7"/>
        <v>100</v>
      </c>
      <c r="N32" s="40"/>
      <c r="O32" s="41"/>
      <c r="P32" s="41"/>
      <c r="Q32" s="42"/>
      <c r="R32" s="59"/>
      <c r="S32" s="59"/>
      <c r="T32" s="59"/>
      <c r="U32" s="59"/>
      <c r="V32" s="59"/>
      <c r="W32" s="59"/>
    </row>
    <row r="33" spans="1:23" ht="13.8" thickBot="1">
      <c r="A33" s="24" t="s">
        <v>11</v>
      </c>
      <c r="B33" s="25" t="s">
        <v>35</v>
      </c>
      <c r="C33" s="2451" t="s">
        <v>671</v>
      </c>
      <c r="D33" s="2452"/>
      <c r="E33" s="2452"/>
      <c r="F33" s="2452"/>
      <c r="G33" s="2452"/>
      <c r="H33" s="2452"/>
      <c r="I33" s="2452"/>
      <c r="J33" s="2452"/>
      <c r="K33" s="2452"/>
      <c r="L33" s="2452"/>
      <c r="M33" s="2452"/>
      <c r="N33" s="2452"/>
      <c r="O33" s="2452"/>
      <c r="P33" s="2452"/>
      <c r="Q33" s="2468"/>
      <c r="R33" s="59"/>
      <c r="S33" s="59"/>
      <c r="T33" s="59"/>
      <c r="U33" s="59"/>
      <c r="V33" s="59"/>
      <c r="W33" s="59"/>
    </row>
    <row r="34" spans="1:23">
      <c r="A34" s="2852" t="s">
        <v>11</v>
      </c>
      <c r="B34" s="2855" t="s">
        <v>35</v>
      </c>
      <c r="C34" s="2482" t="s">
        <v>11</v>
      </c>
      <c r="D34" s="2416" t="s">
        <v>672</v>
      </c>
      <c r="E34" s="2489" t="s">
        <v>658</v>
      </c>
      <c r="F34" s="3649" t="s">
        <v>652</v>
      </c>
      <c r="G34" s="1411" t="s">
        <v>37</v>
      </c>
      <c r="H34" s="1412">
        <v>0</v>
      </c>
      <c r="I34" s="1413">
        <v>0</v>
      </c>
      <c r="J34" s="1413">
        <v>0</v>
      </c>
      <c r="K34" s="1413">
        <v>0</v>
      </c>
      <c r="L34" s="1427">
        <v>20</v>
      </c>
      <c r="M34" s="1415">
        <v>30</v>
      </c>
      <c r="N34" s="3338" t="s">
        <v>673</v>
      </c>
      <c r="O34" s="3639">
        <v>13</v>
      </c>
      <c r="P34" s="3639">
        <v>15</v>
      </c>
      <c r="Q34" s="3641">
        <v>18</v>
      </c>
      <c r="R34" s="59"/>
      <c r="S34" s="59"/>
      <c r="T34" s="59"/>
      <c r="U34" s="59"/>
      <c r="V34" s="59"/>
      <c r="W34" s="59"/>
    </row>
    <row r="35" spans="1:23">
      <c r="A35" s="2853"/>
      <c r="B35" s="2470"/>
      <c r="C35" s="2471"/>
      <c r="D35" s="2439"/>
      <c r="E35" s="2492"/>
      <c r="F35" s="3650"/>
      <c r="G35" s="946"/>
      <c r="H35" s="106"/>
      <c r="I35" s="95"/>
      <c r="J35" s="95"/>
      <c r="K35" s="95"/>
      <c r="L35" s="96"/>
      <c r="M35" s="98"/>
      <c r="N35" s="3661"/>
      <c r="O35" s="3646"/>
      <c r="P35" s="3646"/>
      <c r="Q35" s="3647"/>
      <c r="R35" s="59"/>
      <c r="S35" s="59"/>
      <c r="T35" s="59"/>
      <c r="U35" s="59"/>
      <c r="V35" s="59"/>
      <c r="W35" s="59"/>
    </row>
    <row r="36" spans="1:23" ht="13.8" thickBot="1">
      <c r="A36" s="712"/>
      <c r="B36" s="112"/>
      <c r="C36" s="2483"/>
      <c r="D36" s="960"/>
      <c r="E36" s="2493"/>
      <c r="F36" s="3651"/>
      <c r="G36" s="31" t="s">
        <v>12</v>
      </c>
      <c r="H36" s="1210">
        <f t="shared" ref="H36:M36" si="8">H34+H35</f>
        <v>0</v>
      </c>
      <c r="I36" s="1210">
        <f t="shared" si="8"/>
        <v>0</v>
      </c>
      <c r="J36" s="1210">
        <f t="shared" si="8"/>
        <v>0</v>
      </c>
      <c r="K36" s="1210">
        <f t="shared" si="8"/>
        <v>0</v>
      </c>
      <c r="L36" s="1210">
        <f t="shared" si="8"/>
        <v>20</v>
      </c>
      <c r="M36" s="1210">
        <f t="shared" si="8"/>
        <v>30</v>
      </c>
      <c r="N36" s="1428"/>
      <c r="O36" s="1417"/>
      <c r="P36" s="1417"/>
      <c r="Q36" s="1418"/>
      <c r="R36" s="59"/>
      <c r="S36" s="59"/>
      <c r="T36" s="59"/>
      <c r="U36" s="59"/>
      <c r="V36" s="59"/>
      <c r="W36" s="59"/>
    </row>
    <row r="37" spans="1:23">
      <c r="A37" s="2455" t="s">
        <v>11</v>
      </c>
      <c r="B37" s="2981" t="s">
        <v>35</v>
      </c>
      <c r="C37" s="2482" t="s">
        <v>13</v>
      </c>
      <c r="D37" s="2416" t="s">
        <v>674</v>
      </c>
      <c r="E37" s="2489" t="s">
        <v>658</v>
      </c>
      <c r="F37" s="3649" t="s">
        <v>652</v>
      </c>
      <c r="G37" s="1411" t="s">
        <v>37</v>
      </c>
      <c r="H37" s="1412">
        <v>0</v>
      </c>
      <c r="I37" s="1413">
        <v>0</v>
      </c>
      <c r="J37" s="1413">
        <v>0</v>
      </c>
      <c r="K37" s="1413">
        <v>0</v>
      </c>
      <c r="L37" s="1427">
        <v>40</v>
      </c>
      <c r="M37" s="1415">
        <v>50</v>
      </c>
      <c r="N37" s="3338" t="s">
        <v>675</v>
      </c>
      <c r="O37" s="3639">
        <v>3</v>
      </c>
      <c r="P37" s="3639">
        <v>4</v>
      </c>
      <c r="Q37" s="3641">
        <v>4</v>
      </c>
      <c r="R37" s="59"/>
      <c r="S37" s="59"/>
      <c r="T37" s="59"/>
      <c r="U37" s="59"/>
      <c r="V37" s="59"/>
      <c r="W37" s="59"/>
    </row>
    <row r="38" spans="1:23">
      <c r="A38" s="3648"/>
      <c r="B38" s="2982"/>
      <c r="C38" s="2471"/>
      <c r="D38" s="2439"/>
      <c r="E38" s="2492"/>
      <c r="F38" s="3650"/>
      <c r="G38" s="946"/>
      <c r="H38" s="106"/>
      <c r="I38" s="95"/>
      <c r="J38" s="95"/>
      <c r="K38" s="95"/>
      <c r="L38" s="96"/>
      <c r="M38" s="98">
        <v>0</v>
      </c>
      <c r="N38" s="3652"/>
      <c r="O38" s="3640"/>
      <c r="P38" s="3640"/>
      <c r="Q38" s="3642"/>
      <c r="R38" s="59"/>
      <c r="S38" s="59"/>
      <c r="T38" s="59"/>
      <c r="U38" s="59"/>
      <c r="V38" s="59"/>
      <c r="W38" s="59"/>
    </row>
    <row r="39" spans="1:23" ht="19.8" customHeight="1" thickBot="1">
      <c r="A39" s="712"/>
      <c r="B39" s="112"/>
      <c r="C39" s="2483"/>
      <c r="D39" s="2873"/>
      <c r="E39" s="2493"/>
      <c r="F39" s="3651"/>
      <c r="G39" s="31" t="s">
        <v>12</v>
      </c>
      <c r="H39" s="1210">
        <f>H37+H38</f>
        <v>0</v>
      </c>
      <c r="I39" s="1210">
        <f>I37+I38</f>
        <v>0</v>
      </c>
      <c r="J39" s="1210">
        <f>J37+J38</f>
        <v>0</v>
      </c>
      <c r="K39" s="1210">
        <f>K37+K38</f>
        <v>0</v>
      </c>
      <c r="L39" s="1210">
        <v>0</v>
      </c>
      <c r="M39" s="1210">
        <f>M37+M38</f>
        <v>50</v>
      </c>
      <c r="N39" s="1429"/>
      <c r="O39" s="743"/>
      <c r="P39" s="743"/>
      <c r="Q39" s="744"/>
      <c r="R39" s="59"/>
      <c r="S39" s="59"/>
      <c r="T39" s="59"/>
      <c r="U39" s="59"/>
      <c r="V39" s="59"/>
      <c r="W39" s="59"/>
    </row>
    <row r="40" spans="1:23" ht="13.8" thickBot="1">
      <c r="A40" s="24" t="s">
        <v>11</v>
      </c>
      <c r="B40" s="38" t="s">
        <v>35</v>
      </c>
      <c r="C40" s="2431" t="s">
        <v>14</v>
      </c>
      <c r="D40" s="2432"/>
      <c r="E40" s="2432"/>
      <c r="F40" s="2432"/>
      <c r="G40" s="2402"/>
      <c r="H40" s="1422">
        <f t="shared" ref="H40:M40" si="9">H39+H36</f>
        <v>0</v>
      </c>
      <c r="I40" s="1422">
        <f t="shared" si="9"/>
        <v>0</v>
      </c>
      <c r="J40" s="1422">
        <f t="shared" si="9"/>
        <v>0</v>
      </c>
      <c r="K40" s="1422">
        <f t="shared" si="9"/>
        <v>0</v>
      </c>
      <c r="L40" s="1422">
        <f t="shared" si="9"/>
        <v>20</v>
      </c>
      <c r="M40" s="1422">
        <f t="shared" si="9"/>
        <v>80</v>
      </c>
      <c r="N40" s="40"/>
      <c r="O40" s="41"/>
      <c r="P40" s="41"/>
      <c r="Q40" s="42"/>
      <c r="R40" s="59"/>
      <c r="S40" s="59"/>
      <c r="T40" s="59"/>
      <c r="U40" s="59"/>
      <c r="V40" s="59"/>
      <c r="W40" s="59"/>
    </row>
    <row r="41" spans="1:23" ht="13.8" thickBot="1">
      <c r="A41" s="45" t="s">
        <v>11</v>
      </c>
      <c r="B41" s="2404" t="s">
        <v>65</v>
      </c>
      <c r="C41" s="2405"/>
      <c r="D41" s="2405"/>
      <c r="E41" s="2405"/>
      <c r="F41" s="2405"/>
      <c r="G41" s="3568"/>
      <c r="H41" s="53">
        <f t="shared" ref="H41:M41" si="10">H24+H32</f>
        <v>3072.6</v>
      </c>
      <c r="I41" s="53">
        <f t="shared" si="10"/>
        <v>3039.6</v>
      </c>
      <c r="J41" s="53">
        <f t="shared" si="10"/>
        <v>1475.7</v>
      </c>
      <c r="K41" s="53">
        <f t="shared" si="10"/>
        <v>33</v>
      </c>
      <c r="L41" s="53">
        <f t="shared" si="10"/>
        <v>3340</v>
      </c>
      <c r="M41" s="53">
        <f t="shared" si="10"/>
        <v>3697</v>
      </c>
      <c r="N41" s="54"/>
      <c r="O41" s="54"/>
      <c r="P41" s="54"/>
      <c r="Q41" s="55"/>
      <c r="R41" s="59"/>
      <c r="S41" s="59"/>
      <c r="T41" s="59"/>
      <c r="U41" s="59"/>
      <c r="V41" s="59"/>
      <c r="W41" s="59"/>
    </row>
    <row r="42" spans="1:23" ht="13.8" thickBot="1">
      <c r="A42" s="56" t="s">
        <v>11</v>
      </c>
      <c r="B42" s="2987" t="s">
        <v>15</v>
      </c>
      <c r="C42" s="2406"/>
      <c r="D42" s="2406"/>
      <c r="E42" s="2406"/>
      <c r="F42" s="2406"/>
      <c r="G42" s="2406"/>
      <c r="H42" s="1430">
        <f t="shared" ref="H42:M42" si="11">H41</f>
        <v>3072.6</v>
      </c>
      <c r="I42" s="1430">
        <f t="shared" si="11"/>
        <v>3039.6</v>
      </c>
      <c r="J42" s="1430">
        <f t="shared" si="11"/>
        <v>1475.7</v>
      </c>
      <c r="K42" s="1430">
        <f t="shared" si="11"/>
        <v>33</v>
      </c>
      <c r="L42" s="1430">
        <f t="shared" si="11"/>
        <v>3340</v>
      </c>
      <c r="M42" s="1430">
        <f t="shared" si="11"/>
        <v>3697</v>
      </c>
      <c r="N42" s="3643"/>
      <c r="O42" s="3644"/>
      <c r="P42" s="3644"/>
      <c r="Q42" s="3645"/>
      <c r="R42" s="59"/>
      <c r="S42" s="59"/>
      <c r="T42" s="59"/>
      <c r="U42" s="59"/>
      <c r="V42" s="59"/>
      <c r="W42" s="59"/>
    </row>
    <row r="43" spans="1:23">
      <c r="A43" s="8"/>
      <c r="B43" s="9"/>
      <c r="C43" s="9"/>
      <c r="D43" s="9"/>
      <c r="E43" s="9"/>
      <c r="F43" s="58"/>
      <c r="G43" s="58"/>
      <c r="H43" s="58"/>
      <c r="I43" s="58"/>
      <c r="J43" s="58"/>
      <c r="K43" s="58"/>
      <c r="L43" s="58"/>
      <c r="M43" s="58"/>
      <c r="N43" s="12"/>
      <c r="O43" s="12"/>
      <c r="P43" s="12"/>
      <c r="Q43" s="12"/>
      <c r="R43" s="729"/>
      <c r="S43" s="729"/>
      <c r="T43" s="729"/>
      <c r="U43" s="729"/>
      <c r="V43" s="729"/>
      <c r="W43" s="729"/>
    </row>
    <row r="44" spans="1:23">
      <c r="A44" s="8"/>
      <c r="B44" s="9"/>
      <c r="C44" s="9"/>
      <c r="D44" s="9"/>
      <c r="E44" s="9"/>
      <c r="F44" s="58"/>
      <c r="G44" s="58"/>
      <c r="H44" s="58"/>
      <c r="I44" s="58"/>
      <c r="J44" s="58"/>
      <c r="K44" s="58"/>
      <c r="L44" s="58"/>
      <c r="M44" s="58"/>
      <c r="N44" s="12"/>
      <c r="O44" s="12"/>
      <c r="P44" s="12"/>
      <c r="Q44" s="12"/>
      <c r="R44" s="729"/>
      <c r="S44" s="729"/>
      <c r="T44" s="729"/>
      <c r="U44" s="729"/>
      <c r="V44" s="729"/>
      <c r="W44" s="729"/>
    </row>
    <row r="45" spans="1:23">
      <c r="A45" s="8"/>
      <c r="B45" s="9"/>
      <c r="C45" s="9"/>
      <c r="D45" s="9"/>
      <c r="E45" s="9"/>
      <c r="F45" s="58"/>
      <c r="G45" s="58"/>
      <c r="H45" s="58"/>
      <c r="I45" s="58"/>
      <c r="J45" s="58"/>
      <c r="K45" s="58"/>
      <c r="L45" s="58"/>
      <c r="M45" s="58"/>
      <c r="N45" s="12"/>
      <c r="O45" s="12"/>
      <c r="P45" s="12"/>
      <c r="Q45" s="12"/>
      <c r="R45" s="729"/>
      <c r="S45" s="729"/>
      <c r="T45" s="729"/>
      <c r="U45" s="729"/>
      <c r="V45" s="729"/>
      <c r="W45" s="729"/>
    </row>
    <row r="46" spans="1:23">
      <c r="A46" s="8"/>
      <c r="B46" s="9"/>
      <c r="C46" s="9"/>
      <c r="D46" s="9"/>
      <c r="E46" s="9"/>
      <c r="F46" s="58"/>
      <c r="G46" s="58"/>
      <c r="H46" s="58"/>
      <c r="I46" s="58"/>
      <c r="J46" s="58"/>
      <c r="K46" s="58"/>
      <c r="L46" s="58"/>
      <c r="M46" s="58"/>
      <c r="N46" s="12"/>
      <c r="O46" s="12"/>
      <c r="P46" s="12"/>
      <c r="Q46" s="12"/>
      <c r="R46" s="729"/>
      <c r="S46" s="729"/>
      <c r="T46" s="729"/>
      <c r="U46" s="729"/>
      <c r="V46" s="729"/>
      <c r="W46" s="729"/>
    </row>
    <row r="47" spans="1:23">
      <c r="A47" s="8"/>
      <c r="B47" s="9"/>
      <c r="C47" s="9"/>
      <c r="D47" s="9"/>
      <c r="E47" s="9"/>
      <c r="F47" s="58"/>
      <c r="G47" s="58"/>
      <c r="H47" s="58"/>
      <c r="I47" s="58"/>
      <c r="J47" s="58"/>
      <c r="K47" s="58"/>
      <c r="L47" s="58"/>
      <c r="M47" s="58"/>
      <c r="N47" s="12"/>
      <c r="O47" s="12"/>
      <c r="P47" s="12"/>
      <c r="Q47" s="12"/>
      <c r="R47" s="729"/>
      <c r="S47" s="729"/>
      <c r="T47" s="729"/>
      <c r="U47" s="729"/>
      <c r="V47" s="729"/>
      <c r="W47" s="729"/>
    </row>
    <row r="48" spans="1:23">
      <c r="A48" s="8"/>
      <c r="B48" s="9"/>
      <c r="C48" s="9"/>
      <c r="D48" s="9"/>
      <c r="E48" s="9"/>
      <c r="F48" s="58"/>
      <c r="G48" s="58"/>
      <c r="H48" s="58"/>
      <c r="I48" s="58"/>
      <c r="J48" s="58"/>
      <c r="K48" s="58"/>
      <c r="L48" s="58"/>
      <c r="M48" s="58"/>
      <c r="N48" s="12"/>
      <c r="O48" s="12"/>
      <c r="P48" s="12"/>
      <c r="Q48" s="12"/>
      <c r="R48" s="729"/>
      <c r="S48" s="729"/>
      <c r="T48" s="729"/>
      <c r="U48" s="729"/>
      <c r="V48" s="729"/>
      <c r="W48" s="729"/>
    </row>
    <row r="49" spans="1:23">
      <c r="A49" s="8"/>
      <c r="B49" s="9"/>
      <c r="C49" s="9"/>
      <c r="D49" s="9"/>
      <c r="E49" s="9"/>
      <c r="F49" s="58"/>
      <c r="G49" s="58"/>
      <c r="H49" s="58"/>
      <c r="I49" s="58"/>
      <c r="J49" s="58"/>
      <c r="K49" s="58"/>
      <c r="L49" s="58"/>
      <c r="M49" s="58"/>
      <c r="N49" s="12"/>
      <c r="O49" s="12"/>
      <c r="P49" s="12"/>
      <c r="Q49" s="12"/>
      <c r="R49" s="729"/>
      <c r="S49" s="729"/>
      <c r="T49" s="729"/>
      <c r="U49" s="729"/>
      <c r="V49" s="729"/>
      <c r="W49" s="729"/>
    </row>
    <row r="50" spans="1:23" ht="13.8" thickBot="1">
      <c r="A50" s="8"/>
      <c r="B50" s="9"/>
      <c r="C50" s="9"/>
      <c r="D50" s="9"/>
      <c r="E50" s="2412" t="s">
        <v>16</v>
      </c>
      <c r="F50" s="3636"/>
      <c r="G50" s="3636"/>
      <c r="H50" s="3636"/>
      <c r="I50" s="3636"/>
      <c r="J50" s="3636"/>
      <c r="K50" s="3636"/>
      <c r="L50" s="3636"/>
      <c r="M50" s="1431"/>
      <c r="N50" s="12"/>
      <c r="O50" s="12"/>
      <c r="P50" s="12"/>
      <c r="Q50" s="12"/>
      <c r="R50" s="729"/>
      <c r="S50" s="729"/>
      <c r="T50" s="729"/>
      <c r="U50" s="729"/>
      <c r="V50" s="729"/>
      <c r="W50" s="729"/>
    </row>
    <row r="51" spans="1:23" ht="33.6" customHeight="1" thickBot="1">
      <c r="A51" s="1"/>
      <c r="B51" s="1"/>
      <c r="C51" s="2392" t="s">
        <v>17</v>
      </c>
      <c r="D51" s="2393"/>
      <c r="E51" s="2393"/>
      <c r="F51" s="2393"/>
      <c r="G51" s="2394"/>
      <c r="H51" s="2395" t="s">
        <v>139</v>
      </c>
      <c r="I51" s="2396"/>
      <c r="J51" s="2396"/>
      <c r="K51" s="2397"/>
      <c r="L51" s="59"/>
      <c r="M51" s="59"/>
      <c r="N51" s="1"/>
      <c r="O51" s="217"/>
      <c r="P51" s="1"/>
      <c r="Q51" s="1"/>
      <c r="R51" s="59"/>
      <c r="S51" s="59"/>
      <c r="T51" s="59"/>
      <c r="U51" s="59"/>
      <c r="V51" s="59"/>
      <c r="W51" s="59"/>
    </row>
    <row r="52" spans="1:23" ht="13.8" thickBot="1">
      <c r="A52" s="1"/>
      <c r="B52" s="1"/>
      <c r="C52" s="2382" t="s">
        <v>18</v>
      </c>
      <c r="D52" s="3630"/>
      <c r="E52" s="3630"/>
      <c r="F52" s="3630"/>
      <c r="G52" s="3631"/>
      <c r="H52" s="2385">
        <f>H53+H54+H55+H56+H57</f>
        <v>3072.6</v>
      </c>
      <c r="I52" s="2386"/>
      <c r="J52" s="2386"/>
      <c r="K52" s="2387"/>
      <c r="L52" s="59"/>
      <c r="M52" s="59"/>
      <c r="N52" s="1"/>
      <c r="O52" s="217"/>
      <c r="P52" s="1"/>
      <c r="Q52" s="1"/>
      <c r="R52" s="59"/>
      <c r="S52" s="59"/>
      <c r="T52" s="59"/>
      <c r="U52" s="59"/>
      <c r="V52" s="59"/>
      <c r="W52" s="59"/>
    </row>
    <row r="53" spans="1:23">
      <c r="A53" s="1"/>
      <c r="B53" s="1"/>
      <c r="C53" s="2370" t="s">
        <v>66</v>
      </c>
      <c r="D53" s="3637"/>
      <c r="E53" s="3637"/>
      <c r="F53" s="3637"/>
      <c r="G53" s="3638"/>
      <c r="H53" s="2399">
        <v>2845.4</v>
      </c>
      <c r="I53" s="2400"/>
      <c r="J53" s="2400"/>
      <c r="K53" s="2401"/>
      <c r="L53" s="59"/>
      <c r="M53" s="59"/>
      <c r="N53" s="1"/>
      <c r="O53" s="217"/>
      <c r="P53" s="1"/>
      <c r="Q53" s="1"/>
      <c r="R53" s="59"/>
      <c r="S53" s="59"/>
      <c r="T53" s="59"/>
      <c r="U53" s="59"/>
      <c r="V53" s="59"/>
      <c r="W53" s="59"/>
    </row>
    <row r="54" spans="1:23">
      <c r="A54" s="1"/>
      <c r="B54" s="1"/>
      <c r="C54" s="2388" t="s">
        <v>67</v>
      </c>
      <c r="D54" s="3628"/>
      <c r="E54" s="3628"/>
      <c r="F54" s="3628"/>
      <c r="G54" s="3629"/>
      <c r="H54" s="2373">
        <v>0</v>
      </c>
      <c r="I54" s="2363"/>
      <c r="J54" s="2363"/>
      <c r="K54" s="2364"/>
      <c r="L54" s="59"/>
      <c r="M54" s="59"/>
      <c r="N54" s="1"/>
      <c r="O54" s="217"/>
      <c r="P54" s="1"/>
      <c r="Q54" s="1"/>
      <c r="R54" s="59"/>
      <c r="S54" s="59"/>
      <c r="T54" s="59"/>
      <c r="U54" s="59"/>
      <c r="V54" s="59"/>
      <c r="W54" s="59"/>
    </row>
    <row r="55" spans="1:23">
      <c r="A55" s="1"/>
      <c r="B55" s="1"/>
      <c r="C55" s="2360" t="s">
        <v>424</v>
      </c>
      <c r="D55" s="3624"/>
      <c r="E55" s="3624"/>
      <c r="F55" s="3624"/>
      <c r="G55" s="3635"/>
      <c r="H55" s="2373">
        <v>198</v>
      </c>
      <c r="I55" s="2363"/>
      <c r="J55" s="2363"/>
      <c r="K55" s="2364"/>
      <c r="L55" s="59"/>
      <c r="M55" s="59"/>
      <c r="N55" s="1"/>
      <c r="O55" s="217"/>
      <c r="P55" s="1"/>
      <c r="Q55" s="1"/>
      <c r="R55" s="59"/>
      <c r="S55" s="59"/>
      <c r="T55" s="59"/>
      <c r="U55" s="59"/>
      <c r="V55" s="59"/>
      <c r="W55" s="59"/>
    </row>
    <row r="56" spans="1:23">
      <c r="A56" s="1"/>
      <c r="B56" s="1"/>
      <c r="C56" s="2360" t="s">
        <v>676</v>
      </c>
      <c r="D56" s="3624"/>
      <c r="E56" s="3624"/>
      <c r="F56" s="3624"/>
      <c r="G56" s="3635"/>
      <c r="H56" s="2373">
        <v>29.2</v>
      </c>
      <c r="I56" s="2363"/>
      <c r="J56" s="2363"/>
      <c r="K56" s="2364"/>
      <c r="L56" s="59"/>
      <c r="M56" s="59"/>
      <c r="N56" s="1"/>
      <c r="O56" s="217"/>
      <c r="P56" s="1"/>
      <c r="Q56" s="1"/>
      <c r="R56" s="59"/>
      <c r="S56" s="59"/>
      <c r="T56" s="59"/>
      <c r="U56" s="59"/>
      <c r="V56" s="59"/>
      <c r="W56" s="59"/>
    </row>
    <row r="57" spans="1:23" ht="13.8" thickBot="1">
      <c r="A57" s="1"/>
      <c r="B57" s="1"/>
      <c r="C57" s="2388" t="s">
        <v>399</v>
      </c>
      <c r="D57" s="3628"/>
      <c r="E57" s="3628"/>
      <c r="F57" s="3628"/>
      <c r="G57" s="3629"/>
      <c r="H57" s="2373">
        <v>0</v>
      </c>
      <c r="I57" s="2363"/>
      <c r="J57" s="2363"/>
      <c r="K57" s="2364"/>
      <c r="L57" s="59"/>
      <c r="M57" s="59"/>
      <c r="N57" s="1"/>
      <c r="O57" s="217"/>
      <c r="P57" s="1"/>
      <c r="Q57" s="1"/>
      <c r="R57" s="59"/>
      <c r="S57" s="59"/>
      <c r="T57" s="59"/>
      <c r="U57" s="59"/>
      <c r="V57" s="59"/>
      <c r="W57" s="59"/>
    </row>
    <row r="58" spans="1:23" ht="13.8" thickBot="1">
      <c r="A58" s="1"/>
      <c r="B58" s="1"/>
      <c r="C58" s="2382" t="s">
        <v>19</v>
      </c>
      <c r="D58" s="3630"/>
      <c r="E58" s="3630"/>
      <c r="F58" s="3630"/>
      <c r="G58" s="3631"/>
      <c r="H58" s="2385">
        <f>H59+H60+H61+H62+H63</f>
        <v>0</v>
      </c>
      <c r="I58" s="2386"/>
      <c r="J58" s="2386"/>
      <c r="K58" s="2387"/>
      <c r="L58" s="59"/>
      <c r="M58" s="59"/>
      <c r="N58" s="1"/>
      <c r="O58" s="217"/>
      <c r="P58" s="1"/>
      <c r="Q58" s="1"/>
      <c r="R58" s="59"/>
      <c r="S58" s="59"/>
      <c r="T58" s="59"/>
      <c r="U58" s="59"/>
      <c r="V58" s="59"/>
      <c r="W58" s="59"/>
    </row>
    <row r="59" spans="1:23">
      <c r="A59" s="1"/>
      <c r="B59" s="1"/>
      <c r="C59" s="3632" t="s">
        <v>68</v>
      </c>
      <c r="D59" s="3633"/>
      <c r="E59" s="3633"/>
      <c r="F59" s="3633"/>
      <c r="G59" s="3634"/>
      <c r="H59" s="3001">
        <v>0</v>
      </c>
      <c r="I59" s="3001"/>
      <c r="J59" s="3001"/>
      <c r="K59" s="3002"/>
      <c r="L59" s="59"/>
      <c r="M59" s="59"/>
      <c r="N59" s="1"/>
      <c r="O59" s="217"/>
      <c r="P59" s="1"/>
      <c r="Q59" s="1"/>
      <c r="R59" s="59"/>
      <c r="S59" s="59"/>
      <c r="T59" s="59"/>
      <c r="U59" s="59"/>
      <c r="V59" s="59"/>
      <c r="W59" s="59"/>
    </row>
    <row r="60" spans="1:23">
      <c r="A60" s="1"/>
      <c r="B60" s="1"/>
      <c r="C60" s="3008" t="s">
        <v>400</v>
      </c>
      <c r="D60" s="3009"/>
      <c r="E60" s="3009"/>
      <c r="F60" s="3009"/>
      <c r="G60" s="3010"/>
      <c r="H60" s="2363">
        <v>0</v>
      </c>
      <c r="I60" s="2363"/>
      <c r="J60" s="2363"/>
      <c r="K60" s="2364"/>
      <c r="L60" s="59"/>
      <c r="M60" s="59"/>
      <c r="N60" s="1"/>
      <c r="O60" s="217"/>
      <c r="P60" s="1"/>
      <c r="Q60" s="1"/>
      <c r="R60" s="59"/>
      <c r="S60" s="59"/>
      <c r="T60" s="59"/>
      <c r="U60" s="59"/>
      <c r="V60" s="59"/>
      <c r="W60" s="59"/>
    </row>
    <row r="61" spans="1:23">
      <c r="A61" s="1"/>
      <c r="B61" s="1"/>
      <c r="C61" s="2376" t="s">
        <v>69</v>
      </c>
      <c r="D61" s="2377"/>
      <c r="E61" s="2377"/>
      <c r="F61" s="2377"/>
      <c r="G61" s="2378"/>
      <c r="H61" s="2363">
        <v>0</v>
      </c>
      <c r="I61" s="2363"/>
      <c r="J61" s="2363"/>
      <c r="K61" s="2364"/>
      <c r="L61" s="59"/>
      <c r="M61" s="59"/>
      <c r="N61" s="1"/>
      <c r="O61" s="217"/>
      <c r="P61" s="1"/>
      <c r="Q61" s="1"/>
      <c r="R61" s="59"/>
      <c r="S61" s="59"/>
      <c r="T61" s="59"/>
      <c r="U61" s="59"/>
      <c r="V61" s="59"/>
      <c r="W61" s="59"/>
    </row>
    <row r="62" spans="1:23">
      <c r="A62" s="1"/>
      <c r="B62" s="1"/>
      <c r="C62" s="3005" t="s">
        <v>401</v>
      </c>
      <c r="D62" s="3006"/>
      <c r="E62" s="3006"/>
      <c r="F62" s="3006"/>
      <c r="G62" s="3007"/>
      <c r="H62" s="2363">
        <v>0</v>
      </c>
      <c r="I62" s="2363"/>
      <c r="J62" s="2363"/>
      <c r="K62" s="2364"/>
      <c r="L62" s="59"/>
      <c r="M62" s="59"/>
      <c r="N62" s="1"/>
      <c r="O62" s="217"/>
      <c r="P62" s="1"/>
      <c r="Q62" s="1"/>
      <c r="R62" s="59"/>
      <c r="S62" s="59"/>
      <c r="T62" s="59"/>
      <c r="U62" s="59"/>
      <c r="V62" s="59"/>
      <c r="W62" s="59"/>
    </row>
    <row r="63" spans="1:23" ht="13.8" thickBot="1">
      <c r="A63" s="1"/>
      <c r="B63" s="1"/>
      <c r="C63" s="2360" t="s">
        <v>70</v>
      </c>
      <c r="D63" s="3624"/>
      <c r="E63" s="3624"/>
      <c r="F63" s="3624"/>
      <c r="G63" s="3625"/>
      <c r="H63" s="2363">
        <v>0</v>
      </c>
      <c r="I63" s="2363"/>
      <c r="J63" s="2363"/>
      <c r="K63" s="2364"/>
      <c r="L63" s="59"/>
      <c r="M63" s="59"/>
      <c r="N63" s="1"/>
      <c r="O63" s="217"/>
      <c r="P63" s="1"/>
      <c r="Q63" s="1"/>
      <c r="R63" s="59"/>
      <c r="S63" s="59"/>
      <c r="T63" s="59"/>
      <c r="U63" s="59"/>
      <c r="V63" s="59"/>
      <c r="W63" s="59"/>
    </row>
    <row r="64" spans="1:23" ht="13.8" thickBot="1">
      <c r="A64" s="1"/>
      <c r="B64" s="1"/>
      <c r="C64" s="2365" t="s">
        <v>20</v>
      </c>
      <c r="D64" s="3626"/>
      <c r="E64" s="3626"/>
      <c r="F64" s="3626"/>
      <c r="G64" s="3627"/>
      <c r="H64" s="2368">
        <f>H58+H52</f>
        <v>3072.6</v>
      </c>
      <c r="I64" s="2368"/>
      <c r="J64" s="2368"/>
      <c r="K64" s="2369"/>
      <c r="L64" s="1"/>
      <c r="M64" s="1"/>
      <c r="N64" s="1"/>
      <c r="O64" s="217"/>
      <c r="P64" s="1"/>
      <c r="Q64" s="1"/>
      <c r="R64" s="59"/>
      <c r="S64" s="59"/>
      <c r="T64" s="59"/>
      <c r="U64" s="59"/>
      <c r="V64" s="59"/>
      <c r="W64" s="59"/>
    </row>
  </sheetData>
  <mergeCells count="142">
    <mergeCell ref="N1:Q1"/>
    <mergeCell ref="D3:W3"/>
    <mergeCell ref="A4:A6"/>
    <mergeCell ref="B4:B6"/>
    <mergeCell ref="C4:C6"/>
    <mergeCell ref="D4:D6"/>
    <mergeCell ref="E4:E6"/>
    <mergeCell ref="F4:F6"/>
    <mergeCell ref="G4:G6"/>
    <mergeCell ref="H4:K4"/>
    <mergeCell ref="L4:L6"/>
    <mergeCell ref="B7:Q7"/>
    <mergeCell ref="C8:Q8"/>
    <mergeCell ref="A9:A12"/>
    <mergeCell ref="B9:B12"/>
    <mergeCell ref="C9:C14"/>
    <mergeCell ref="D9:D13"/>
    <mergeCell ref="E9:E13"/>
    <mergeCell ref="F9:F13"/>
    <mergeCell ref="M4:M6"/>
    <mergeCell ref="N4:Q4"/>
    <mergeCell ref="H5:H6"/>
    <mergeCell ref="I5:J5"/>
    <mergeCell ref="K5:K6"/>
    <mergeCell ref="N5:N6"/>
    <mergeCell ref="O5:Q5"/>
    <mergeCell ref="M15:M17"/>
    <mergeCell ref="A19:A20"/>
    <mergeCell ref="C19:C20"/>
    <mergeCell ref="E19:E20"/>
    <mergeCell ref="F19:F20"/>
    <mergeCell ref="A21:A22"/>
    <mergeCell ref="B21:B22"/>
    <mergeCell ref="C21:C23"/>
    <mergeCell ref="D21:D23"/>
    <mergeCell ref="E21:E23"/>
    <mergeCell ref="G15:G17"/>
    <mergeCell ref="H15:H17"/>
    <mergeCell ref="I15:I17"/>
    <mergeCell ref="J15:J17"/>
    <mergeCell ref="K15:K17"/>
    <mergeCell ref="L15:L17"/>
    <mergeCell ref="A15:A17"/>
    <mergeCell ref="B15:B17"/>
    <mergeCell ref="C15:C18"/>
    <mergeCell ref="D15:D18"/>
    <mergeCell ref="E15:E17"/>
    <mergeCell ref="F15:F17"/>
    <mergeCell ref="Q29:Q30"/>
    <mergeCell ref="K29:K30"/>
    <mergeCell ref="L29:L30"/>
    <mergeCell ref="M29:M30"/>
    <mergeCell ref="N29:N30"/>
    <mergeCell ref="O29:O30"/>
    <mergeCell ref="F21:F23"/>
    <mergeCell ref="G21:G22"/>
    <mergeCell ref="H21:H22"/>
    <mergeCell ref="I21:I22"/>
    <mergeCell ref="J21:J22"/>
    <mergeCell ref="K21:K22"/>
    <mergeCell ref="C24:G24"/>
    <mergeCell ref="C25:Q25"/>
    <mergeCell ref="P29:P30"/>
    <mergeCell ref="A26:A27"/>
    <mergeCell ref="B26:B27"/>
    <mergeCell ref="C26:C28"/>
    <mergeCell ref="D26:D28"/>
    <mergeCell ref="E26:E28"/>
    <mergeCell ref="F26:F28"/>
    <mergeCell ref="G26:G27"/>
    <mergeCell ref="H26:H27"/>
    <mergeCell ref="Q26:Q27"/>
    <mergeCell ref="I26:I27"/>
    <mergeCell ref="J26:J27"/>
    <mergeCell ref="K26:K27"/>
    <mergeCell ref="N26:N27"/>
    <mergeCell ref="O26:O27"/>
    <mergeCell ref="P26:P27"/>
    <mergeCell ref="C32:G32"/>
    <mergeCell ref="C33:Q33"/>
    <mergeCell ref="A34:A35"/>
    <mergeCell ref="B34:B35"/>
    <mergeCell ref="C34:C36"/>
    <mergeCell ref="D34:D35"/>
    <mergeCell ref="E34:E36"/>
    <mergeCell ref="F34:F36"/>
    <mergeCell ref="N34:N35"/>
    <mergeCell ref="A29:A31"/>
    <mergeCell ref="C29:C31"/>
    <mergeCell ref="D29:D31"/>
    <mergeCell ref="E29:E30"/>
    <mergeCell ref="F29:F30"/>
    <mergeCell ref="G29:G30"/>
    <mergeCell ref="H29:H30"/>
    <mergeCell ref="I29:I30"/>
    <mergeCell ref="J29:J30"/>
    <mergeCell ref="Q37:Q38"/>
    <mergeCell ref="C40:G40"/>
    <mergeCell ref="B41:G41"/>
    <mergeCell ref="B42:G42"/>
    <mergeCell ref="N42:Q42"/>
    <mergeCell ref="O34:O35"/>
    <mergeCell ref="P34:P35"/>
    <mergeCell ref="Q34:Q35"/>
    <mergeCell ref="A37:A38"/>
    <mergeCell ref="B37:B38"/>
    <mergeCell ref="C37:C39"/>
    <mergeCell ref="D37:D39"/>
    <mergeCell ref="E37:E39"/>
    <mergeCell ref="F37:F39"/>
    <mergeCell ref="N37:N38"/>
    <mergeCell ref="E50:L50"/>
    <mergeCell ref="C51:G51"/>
    <mergeCell ref="H51:K51"/>
    <mergeCell ref="C52:G52"/>
    <mergeCell ref="H52:K52"/>
    <mergeCell ref="C53:G53"/>
    <mergeCell ref="H53:K53"/>
    <mergeCell ref="O37:O38"/>
    <mergeCell ref="P37:P38"/>
    <mergeCell ref="C57:G57"/>
    <mergeCell ref="H57:K57"/>
    <mergeCell ref="C58:G58"/>
    <mergeCell ref="H58:K58"/>
    <mergeCell ref="C59:G59"/>
    <mergeCell ref="H59:K59"/>
    <mergeCell ref="C54:G54"/>
    <mergeCell ref="H54:K54"/>
    <mergeCell ref="C55:G55"/>
    <mergeCell ref="H55:K55"/>
    <mergeCell ref="C56:G56"/>
    <mergeCell ref="H56:K56"/>
    <mergeCell ref="C63:G63"/>
    <mergeCell ref="H63:K63"/>
    <mergeCell ref="C64:G64"/>
    <mergeCell ref="H64:K64"/>
    <mergeCell ref="C60:G60"/>
    <mergeCell ref="H60:K60"/>
    <mergeCell ref="C61:G61"/>
    <mergeCell ref="H61:K61"/>
    <mergeCell ref="C62:G62"/>
    <mergeCell ref="H62:K62"/>
  </mergeCells>
  <pageMargins left="0.7" right="0.7" top="0.75" bottom="0.75" header="0.3" footer="0.3"/>
  <pageSetup paperSize="9" orientation="landscape"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1"/>
  <sheetViews>
    <sheetView workbookViewId="0">
      <selection activeCell="N39" sqref="N39"/>
    </sheetView>
  </sheetViews>
  <sheetFormatPr defaultRowHeight="13.2"/>
  <cols>
    <col min="1" max="1" width="2.6640625" customWidth="1"/>
    <col min="2" max="3" width="2.5546875" customWidth="1"/>
    <col min="4" max="4" width="25.44140625" customWidth="1"/>
    <col min="5" max="5" width="7.33203125" customWidth="1"/>
    <col min="6" max="6" width="3.5546875" customWidth="1"/>
    <col min="7" max="7" width="5.88671875" customWidth="1"/>
    <col min="8" max="8" width="7.33203125" customWidth="1"/>
    <col min="9" max="9" width="7.5546875" customWidth="1"/>
    <col min="10" max="10" width="6.44140625" customWidth="1"/>
    <col min="11" max="11" width="5.44140625" customWidth="1"/>
    <col min="12" max="12" width="6.5546875" customWidth="1"/>
    <col min="13" max="13" width="7.109375" customWidth="1"/>
    <col min="14" max="14" width="22.5546875" customWidth="1"/>
    <col min="15" max="15" width="5.109375" customWidth="1"/>
    <col min="16" max="16" width="4.5546875" customWidth="1"/>
    <col min="17" max="17" width="4.88671875" customWidth="1"/>
  </cols>
  <sheetData>
    <row r="1" spans="1:17" ht="39" customHeight="1">
      <c r="M1" s="2529" t="s">
        <v>147</v>
      </c>
      <c r="N1" s="2529"/>
      <c r="O1" s="2529"/>
      <c r="P1" s="2529"/>
      <c r="Q1" s="2529"/>
    </row>
    <row r="2" spans="1:17" ht="15.6">
      <c r="A2" s="1432"/>
      <c r="B2" s="1432"/>
      <c r="C2" s="1432"/>
      <c r="D2" s="1433" t="s">
        <v>677</v>
      </c>
      <c r="E2" s="1434"/>
      <c r="F2" s="1433"/>
      <c r="G2" s="1435"/>
      <c r="H2" s="1432"/>
      <c r="I2" s="1432"/>
      <c r="J2" s="1432"/>
      <c r="K2" s="1432"/>
      <c r="L2" s="1436"/>
      <c r="M2" s="1437"/>
      <c r="N2" s="1437"/>
      <c r="O2" s="1437"/>
      <c r="P2" s="1437"/>
      <c r="Q2" s="1437"/>
    </row>
    <row r="3" spans="1:17" ht="13.8" thickBot="1">
      <c r="A3" s="1438"/>
      <c r="B3" s="1439"/>
      <c r="C3" s="1439"/>
      <c r="D3" s="3913" t="s">
        <v>34</v>
      </c>
      <c r="E3" s="3913"/>
      <c r="F3" s="3913"/>
      <c r="G3" s="3913"/>
      <c r="H3" s="3913"/>
      <c r="I3" s="3913"/>
      <c r="J3" s="3913"/>
      <c r="K3" s="3913"/>
      <c r="L3" s="3913"/>
      <c r="M3" s="3913"/>
      <c r="N3" s="3913"/>
      <c r="O3" s="3913"/>
      <c r="P3" s="3913"/>
      <c r="Q3" s="3913"/>
    </row>
    <row r="4" spans="1:17" ht="30.6" customHeight="1">
      <c r="A4" s="3914" t="s">
        <v>0</v>
      </c>
      <c r="B4" s="3917" t="s">
        <v>1</v>
      </c>
      <c r="C4" s="3917" t="s">
        <v>2</v>
      </c>
      <c r="D4" s="3920" t="s">
        <v>3</v>
      </c>
      <c r="E4" s="3923" t="s">
        <v>4</v>
      </c>
      <c r="F4" s="3926" t="s">
        <v>5</v>
      </c>
      <c r="G4" s="3929" t="s">
        <v>6</v>
      </c>
      <c r="H4" s="3729" t="s">
        <v>140</v>
      </c>
      <c r="I4" s="3730"/>
      <c r="J4" s="3730"/>
      <c r="K4" s="3731"/>
      <c r="L4" s="3932" t="s">
        <v>404</v>
      </c>
      <c r="M4" s="3898" t="s">
        <v>405</v>
      </c>
      <c r="N4" s="3901" t="s">
        <v>21</v>
      </c>
      <c r="O4" s="3902"/>
      <c r="P4" s="3902"/>
      <c r="Q4" s="3903"/>
    </row>
    <row r="5" spans="1:17">
      <c r="A5" s="3915"/>
      <c r="B5" s="3918"/>
      <c r="C5" s="3918"/>
      <c r="D5" s="3921"/>
      <c r="E5" s="3924"/>
      <c r="F5" s="3927"/>
      <c r="G5" s="3930"/>
      <c r="H5" s="3904" t="s">
        <v>7</v>
      </c>
      <c r="I5" s="3906" t="s">
        <v>8</v>
      </c>
      <c r="J5" s="3906"/>
      <c r="K5" s="3907" t="s">
        <v>406</v>
      </c>
      <c r="L5" s="3933"/>
      <c r="M5" s="3899"/>
      <c r="N5" s="3909" t="s">
        <v>33</v>
      </c>
      <c r="O5" s="3911" t="s">
        <v>9</v>
      </c>
      <c r="P5" s="3911"/>
      <c r="Q5" s="3912"/>
    </row>
    <row r="6" spans="1:17" ht="125.4" customHeight="1" thickBot="1">
      <c r="A6" s="3916"/>
      <c r="B6" s="3919"/>
      <c r="C6" s="3919"/>
      <c r="D6" s="3922"/>
      <c r="E6" s="3925"/>
      <c r="F6" s="3928"/>
      <c r="G6" s="3931"/>
      <c r="H6" s="3905"/>
      <c r="I6" s="1440" t="s">
        <v>7</v>
      </c>
      <c r="J6" s="1441" t="s">
        <v>10</v>
      </c>
      <c r="K6" s="3908"/>
      <c r="L6" s="3934"/>
      <c r="M6" s="3900"/>
      <c r="N6" s="3910"/>
      <c r="O6" s="1442" t="s">
        <v>43</v>
      </c>
      <c r="P6" s="1442" t="s">
        <v>56</v>
      </c>
      <c r="Q6" s="1443" t="s">
        <v>141</v>
      </c>
    </row>
    <row r="7" spans="1:17" ht="13.8" thickBot="1">
      <c r="A7" s="1444" t="s">
        <v>11</v>
      </c>
      <c r="B7" s="3887" t="s">
        <v>678</v>
      </c>
      <c r="C7" s="3888"/>
      <c r="D7" s="3888"/>
      <c r="E7" s="3888"/>
      <c r="F7" s="3888"/>
      <c r="G7" s="3888"/>
      <c r="H7" s="3888"/>
      <c r="I7" s="3888"/>
      <c r="J7" s="3888"/>
      <c r="K7" s="3888"/>
      <c r="L7" s="3888"/>
      <c r="M7" s="3888"/>
      <c r="N7" s="3888"/>
      <c r="O7" s="3888"/>
      <c r="P7" s="3888"/>
      <c r="Q7" s="3889"/>
    </row>
    <row r="8" spans="1:17" ht="13.8" thickBot="1">
      <c r="A8" s="1445" t="s">
        <v>11</v>
      </c>
      <c r="B8" s="1446" t="s">
        <v>11</v>
      </c>
      <c r="C8" s="3890" t="s">
        <v>679</v>
      </c>
      <c r="D8" s="3891"/>
      <c r="E8" s="3891"/>
      <c r="F8" s="3891"/>
      <c r="G8" s="3891"/>
      <c r="H8" s="3891"/>
      <c r="I8" s="3891"/>
      <c r="J8" s="3891"/>
      <c r="K8" s="3891"/>
      <c r="L8" s="3891"/>
      <c r="M8" s="3891"/>
      <c r="N8" s="3891"/>
      <c r="O8" s="3891"/>
      <c r="P8" s="3891"/>
      <c r="Q8" s="3892"/>
    </row>
    <row r="9" spans="1:17" ht="24">
      <c r="A9" s="3877" t="s">
        <v>11</v>
      </c>
      <c r="B9" s="3879" t="s">
        <v>11</v>
      </c>
      <c r="C9" s="3881" t="s">
        <v>11</v>
      </c>
      <c r="D9" s="3883" t="s">
        <v>680</v>
      </c>
      <c r="E9" s="3736" t="s">
        <v>41</v>
      </c>
      <c r="F9" s="3885" t="s">
        <v>681</v>
      </c>
      <c r="G9" s="1447" t="s">
        <v>37</v>
      </c>
      <c r="H9" s="1448">
        <f>I9+K9</f>
        <v>9319.2000000000007</v>
      </c>
      <c r="I9" s="1449">
        <v>9274.5</v>
      </c>
      <c r="J9" s="1450">
        <v>6279.1</v>
      </c>
      <c r="K9" s="1451">
        <v>44.7</v>
      </c>
      <c r="L9" s="1452">
        <v>9500</v>
      </c>
      <c r="M9" s="1453">
        <v>9700</v>
      </c>
      <c r="N9" s="1454" t="s">
        <v>682</v>
      </c>
      <c r="O9" s="1455">
        <v>29</v>
      </c>
      <c r="P9" s="1455">
        <v>29</v>
      </c>
      <c r="Q9" s="1456">
        <v>29</v>
      </c>
    </row>
    <row r="10" spans="1:17">
      <c r="A10" s="3803"/>
      <c r="B10" s="3893"/>
      <c r="C10" s="3894"/>
      <c r="D10" s="3895"/>
      <c r="E10" s="3856"/>
      <c r="F10" s="3874"/>
      <c r="G10" s="1457" t="s">
        <v>409</v>
      </c>
      <c r="H10" s="1458">
        <f>I10+K10</f>
        <v>1524.6000000000001</v>
      </c>
      <c r="I10" s="1459">
        <v>1522.2</v>
      </c>
      <c r="J10" s="1458">
        <v>0</v>
      </c>
      <c r="K10" s="1460">
        <v>2.4</v>
      </c>
      <c r="L10" s="1461">
        <v>1700</v>
      </c>
      <c r="M10" s="1462">
        <v>1900</v>
      </c>
      <c r="N10" s="3896" t="s">
        <v>683</v>
      </c>
      <c r="O10" s="1463">
        <v>3530</v>
      </c>
      <c r="P10" s="1463">
        <v>3570</v>
      </c>
      <c r="Q10" s="1464">
        <v>3580</v>
      </c>
    </row>
    <row r="11" spans="1:17">
      <c r="A11" s="3803"/>
      <c r="B11" s="3893"/>
      <c r="C11" s="3894"/>
      <c r="D11" s="3895"/>
      <c r="E11" s="3856"/>
      <c r="F11" s="3874"/>
      <c r="G11" s="1465" t="s">
        <v>57</v>
      </c>
      <c r="H11" s="1466">
        <f>I11+K11</f>
        <v>0</v>
      </c>
      <c r="I11" s="1467">
        <v>0</v>
      </c>
      <c r="J11" s="1466">
        <v>0</v>
      </c>
      <c r="K11" s="1468"/>
      <c r="L11" s="1469"/>
      <c r="M11" s="1470"/>
      <c r="N11" s="3897"/>
      <c r="O11" s="1471"/>
      <c r="P11" s="1471"/>
      <c r="Q11" s="1472"/>
    </row>
    <row r="12" spans="1:17" ht="13.8" thickBot="1">
      <c r="A12" s="3878"/>
      <c r="B12" s="3880"/>
      <c r="C12" s="3882"/>
      <c r="D12" s="3884"/>
      <c r="E12" s="3859"/>
      <c r="F12" s="3886"/>
      <c r="G12" s="1473" t="s">
        <v>12</v>
      </c>
      <c r="H12" s="1474">
        <f>SUM(H9:H11)</f>
        <v>10843.800000000001</v>
      </c>
      <c r="I12" s="1475">
        <f t="shared" ref="I12:M12" si="0">SUM(I9:I11)</f>
        <v>10796.7</v>
      </c>
      <c r="J12" s="1474">
        <f t="shared" si="0"/>
        <v>6279.1</v>
      </c>
      <c r="K12" s="1476">
        <f t="shared" si="0"/>
        <v>47.1</v>
      </c>
      <c r="L12" s="1477">
        <f t="shared" si="0"/>
        <v>11200</v>
      </c>
      <c r="M12" s="1478">
        <f t="shared" si="0"/>
        <v>11600</v>
      </c>
      <c r="N12" s="1479"/>
      <c r="O12" s="1480"/>
      <c r="P12" s="1480"/>
      <c r="Q12" s="1481"/>
    </row>
    <row r="13" spans="1:17" ht="24">
      <c r="A13" s="3877" t="s">
        <v>11</v>
      </c>
      <c r="B13" s="3879" t="s">
        <v>11</v>
      </c>
      <c r="C13" s="3881" t="s">
        <v>13</v>
      </c>
      <c r="D13" s="3883" t="s">
        <v>684</v>
      </c>
      <c r="E13" s="3736" t="s">
        <v>41</v>
      </c>
      <c r="F13" s="3885" t="s">
        <v>681</v>
      </c>
      <c r="G13" s="1447" t="s">
        <v>647</v>
      </c>
      <c r="H13" s="1448">
        <f>I13+K13</f>
        <v>4412.7</v>
      </c>
      <c r="I13" s="1449">
        <v>4412.7</v>
      </c>
      <c r="J13" s="1450">
        <v>3248.2</v>
      </c>
      <c r="K13" s="1451">
        <v>0</v>
      </c>
      <c r="L13" s="1452">
        <v>4600</v>
      </c>
      <c r="M13" s="1482">
        <v>4900</v>
      </c>
      <c r="N13" s="1483" t="s">
        <v>685</v>
      </c>
      <c r="O13" s="1484">
        <v>877</v>
      </c>
      <c r="P13" s="1455">
        <v>850</v>
      </c>
      <c r="Q13" s="1485">
        <v>900</v>
      </c>
    </row>
    <row r="14" spans="1:17" ht="30.6" customHeight="1" thickBot="1">
      <c r="A14" s="3878"/>
      <c r="B14" s="3880"/>
      <c r="C14" s="3882"/>
      <c r="D14" s="3884"/>
      <c r="E14" s="3859"/>
      <c r="F14" s="3886"/>
      <c r="G14" s="1473" t="s">
        <v>12</v>
      </c>
      <c r="H14" s="1474">
        <f>SUM(H13)</f>
        <v>4412.7</v>
      </c>
      <c r="I14" s="1474">
        <f>SUM(I13:I13)</f>
        <v>4412.7</v>
      </c>
      <c r="J14" s="1474">
        <f>SUM(J13:J13)</f>
        <v>3248.2</v>
      </c>
      <c r="K14" s="1476">
        <f>SUM(K13:K13)</f>
        <v>0</v>
      </c>
      <c r="L14" s="1486">
        <f>SUM(L13:L13)</f>
        <v>4600</v>
      </c>
      <c r="M14" s="1487">
        <f>SUM(M13:M13)</f>
        <v>4900</v>
      </c>
      <c r="N14" s="1488" t="s">
        <v>686</v>
      </c>
      <c r="O14" s="1489">
        <v>610</v>
      </c>
      <c r="P14" s="1490">
        <v>615</v>
      </c>
      <c r="Q14" s="1491">
        <v>620</v>
      </c>
    </row>
    <row r="15" spans="1:17">
      <c r="A15" s="3877" t="s">
        <v>11</v>
      </c>
      <c r="B15" s="3879" t="s">
        <v>11</v>
      </c>
      <c r="C15" s="3881" t="s">
        <v>35</v>
      </c>
      <c r="D15" s="3883" t="s">
        <v>687</v>
      </c>
      <c r="E15" s="3736" t="s">
        <v>41</v>
      </c>
      <c r="F15" s="3885" t="s">
        <v>681</v>
      </c>
      <c r="G15" s="1447" t="s">
        <v>647</v>
      </c>
      <c r="H15" s="1448">
        <f>I15+K15</f>
        <v>26.1</v>
      </c>
      <c r="I15" s="1449">
        <v>26.1</v>
      </c>
      <c r="J15" s="1450">
        <v>19.3</v>
      </c>
      <c r="K15" s="1451">
        <v>0</v>
      </c>
      <c r="L15" s="1452">
        <v>30</v>
      </c>
      <c r="M15" s="1482">
        <v>35</v>
      </c>
      <c r="N15" s="1488"/>
      <c r="O15" s="1492"/>
      <c r="P15" s="1471"/>
      <c r="Q15" s="1493"/>
    </row>
    <row r="16" spans="1:17" ht="28.8" customHeight="1" thickBot="1">
      <c r="A16" s="3878"/>
      <c r="B16" s="3880"/>
      <c r="C16" s="3882"/>
      <c r="D16" s="3884"/>
      <c r="E16" s="3859"/>
      <c r="F16" s="3886"/>
      <c r="G16" s="1473" t="s">
        <v>12</v>
      </c>
      <c r="H16" s="1474">
        <f>SUM(H15)</f>
        <v>26.1</v>
      </c>
      <c r="I16" s="1474">
        <f>SUM(I15:I15)</f>
        <v>26.1</v>
      </c>
      <c r="J16" s="1474">
        <f>SUM(J15:J15)</f>
        <v>19.3</v>
      </c>
      <c r="K16" s="1476">
        <f>SUM(K15:K15)</f>
        <v>0</v>
      </c>
      <c r="L16" s="1486">
        <f>SUM(L15:L15)</f>
        <v>30</v>
      </c>
      <c r="M16" s="1487">
        <f>SUM(M15:M15)</f>
        <v>35</v>
      </c>
      <c r="N16" s="1494"/>
      <c r="O16" s="1495"/>
      <c r="P16" s="1496"/>
      <c r="Q16" s="1497"/>
    </row>
    <row r="17" spans="1:17" ht="15.6" customHeight="1" thickBot="1">
      <c r="A17" s="1445" t="s">
        <v>11</v>
      </c>
      <c r="B17" s="1498" t="s">
        <v>11</v>
      </c>
      <c r="C17" s="3839" t="s">
        <v>14</v>
      </c>
      <c r="D17" s="3840"/>
      <c r="E17" s="3840"/>
      <c r="F17" s="3840"/>
      <c r="G17" s="3842"/>
      <c r="H17" s="1499">
        <f>H12+H14+H16</f>
        <v>15282.6</v>
      </c>
      <c r="I17" s="1500">
        <f t="shared" ref="I17:M17" si="1">I12+I14+I16</f>
        <v>15235.500000000002</v>
      </c>
      <c r="J17" s="1499">
        <f t="shared" si="1"/>
        <v>9546.5999999999985</v>
      </c>
      <c r="K17" s="1499">
        <f t="shared" si="1"/>
        <v>47.1</v>
      </c>
      <c r="L17" s="1499">
        <f t="shared" si="1"/>
        <v>15830</v>
      </c>
      <c r="M17" s="1499">
        <f t="shared" si="1"/>
        <v>16535</v>
      </c>
      <c r="N17" s="1501"/>
      <c r="O17" s="1502"/>
      <c r="P17" s="1502"/>
      <c r="Q17" s="1503"/>
    </row>
    <row r="18" spans="1:17" ht="17.399999999999999" customHeight="1" thickBot="1">
      <c r="A18" s="1445" t="s">
        <v>11</v>
      </c>
      <c r="B18" s="1504" t="s">
        <v>13</v>
      </c>
      <c r="C18" s="3867" t="s">
        <v>688</v>
      </c>
      <c r="D18" s="3868"/>
      <c r="E18" s="3868"/>
      <c r="F18" s="3868"/>
      <c r="G18" s="3868"/>
      <c r="H18" s="3868"/>
      <c r="I18" s="3868"/>
      <c r="J18" s="3868"/>
      <c r="K18" s="3868"/>
      <c r="L18" s="3868"/>
      <c r="M18" s="3868"/>
      <c r="N18" s="3868"/>
      <c r="O18" s="3868"/>
      <c r="P18" s="3868"/>
      <c r="Q18" s="3869"/>
    </row>
    <row r="19" spans="1:17">
      <c r="A19" s="3827" t="s">
        <v>11</v>
      </c>
      <c r="B19" s="3850" t="s">
        <v>13</v>
      </c>
      <c r="C19" s="3832" t="s">
        <v>11</v>
      </c>
      <c r="D19" s="3853" t="s">
        <v>689</v>
      </c>
      <c r="E19" s="3870" t="s">
        <v>41</v>
      </c>
      <c r="F19" s="3873" t="s">
        <v>681</v>
      </c>
      <c r="G19" s="1447" t="s">
        <v>37</v>
      </c>
      <c r="H19" s="1448">
        <f>I19+K19</f>
        <v>5149.7</v>
      </c>
      <c r="I19" s="1449">
        <v>5129.7</v>
      </c>
      <c r="J19" s="1450">
        <v>2831.5</v>
      </c>
      <c r="K19" s="1451">
        <v>20</v>
      </c>
      <c r="L19" s="1452">
        <v>5300</v>
      </c>
      <c r="M19" s="1452">
        <v>5500</v>
      </c>
      <c r="N19" s="3875" t="s">
        <v>690</v>
      </c>
      <c r="O19" s="1505" t="s">
        <v>691</v>
      </c>
      <c r="P19" s="1505" t="s">
        <v>692</v>
      </c>
      <c r="Q19" s="1506" t="s">
        <v>692</v>
      </c>
    </row>
    <row r="20" spans="1:17">
      <c r="A20" s="3828"/>
      <c r="B20" s="3851"/>
      <c r="C20" s="3809"/>
      <c r="D20" s="3854"/>
      <c r="E20" s="3871"/>
      <c r="F20" s="3874"/>
      <c r="G20" s="1465" t="s">
        <v>409</v>
      </c>
      <c r="H20" s="1466">
        <f>I20+K20</f>
        <v>216.4</v>
      </c>
      <c r="I20" s="1467">
        <v>216.4</v>
      </c>
      <c r="J20" s="1466">
        <v>37.4</v>
      </c>
      <c r="K20" s="1468">
        <v>0</v>
      </c>
      <c r="L20" s="1469">
        <v>230</v>
      </c>
      <c r="M20" s="1469">
        <v>250</v>
      </c>
      <c r="N20" s="3876"/>
      <c r="O20" s="1507"/>
      <c r="P20" s="1507"/>
      <c r="Q20" s="1508"/>
    </row>
    <row r="21" spans="1:17" ht="24.6" thickBot="1">
      <c r="A21" s="3829"/>
      <c r="B21" s="3852"/>
      <c r="C21" s="3833"/>
      <c r="D21" s="3855"/>
      <c r="E21" s="3872"/>
      <c r="F21" s="3872"/>
      <c r="G21" s="1473" t="s">
        <v>12</v>
      </c>
      <c r="H21" s="1474">
        <f>H19+H20</f>
        <v>5366.0999999999995</v>
      </c>
      <c r="I21" s="1474">
        <f t="shared" ref="I21:M21" si="2">I19+I20</f>
        <v>5346.0999999999995</v>
      </c>
      <c r="J21" s="1474">
        <f t="shared" si="2"/>
        <v>2868.9</v>
      </c>
      <c r="K21" s="1474">
        <f t="shared" si="2"/>
        <v>20</v>
      </c>
      <c r="L21" s="1474">
        <f t="shared" si="2"/>
        <v>5530</v>
      </c>
      <c r="M21" s="1474">
        <f t="shared" si="2"/>
        <v>5750</v>
      </c>
      <c r="N21" s="1509" t="s">
        <v>693</v>
      </c>
      <c r="O21" s="1510" t="s">
        <v>694</v>
      </c>
      <c r="P21" s="1510" t="s">
        <v>695</v>
      </c>
      <c r="Q21" s="1511" t="s">
        <v>696</v>
      </c>
    </row>
    <row r="22" spans="1:17" ht="13.8" thickBot="1">
      <c r="A22" s="3802" t="s">
        <v>11</v>
      </c>
      <c r="B22" s="3860" t="s">
        <v>13</v>
      </c>
      <c r="C22" s="3808" t="s">
        <v>13</v>
      </c>
      <c r="D22" s="3821" t="s">
        <v>697</v>
      </c>
      <c r="E22" s="3863" t="s">
        <v>41</v>
      </c>
      <c r="F22" s="3865" t="s">
        <v>681</v>
      </c>
      <c r="G22" s="1447" t="s">
        <v>647</v>
      </c>
      <c r="H22" s="1448">
        <f>I22+K22</f>
        <v>13934.7</v>
      </c>
      <c r="I22" s="1449">
        <v>13930.2</v>
      </c>
      <c r="J22" s="1450">
        <v>10219.1</v>
      </c>
      <c r="K22" s="1451">
        <v>4.5</v>
      </c>
      <c r="L22" s="1452">
        <v>14000</v>
      </c>
      <c r="M22" s="1512">
        <v>15000</v>
      </c>
      <c r="N22" s="1513" t="s">
        <v>698</v>
      </c>
      <c r="O22" s="1514" t="s">
        <v>699</v>
      </c>
      <c r="P22" s="1514" t="s">
        <v>700</v>
      </c>
      <c r="Q22" s="1515" t="s">
        <v>701</v>
      </c>
    </row>
    <row r="23" spans="1:17">
      <c r="A23" s="3803"/>
      <c r="B23" s="3851"/>
      <c r="C23" s="3809"/>
      <c r="D23" s="3849"/>
      <c r="E23" s="3856"/>
      <c r="F23" s="3858"/>
      <c r="G23" s="1516" t="s">
        <v>97</v>
      </c>
      <c r="H23" s="1517">
        <f>I23+K23</f>
        <v>1635.8</v>
      </c>
      <c r="I23" s="1518">
        <v>1621.8</v>
      </c>
      <c r="J23" s="1517">
        <v>900.6</v>
      </c>
      <c r="K23" s="1519">
        <v>14</v>
      </c>
      <c r="L23" s="1520">
        <v>1700</v>
      </c>
      <c r="M23" s="1521">
        <v>1800</v>
      </c>
      <c r="N23" s="1522"/>
      <c r="O23" s="1507"/>
      <c r="P23" s="1507"/>
      <c r="Q23" s="1508"/>
    </row>
    <row r="24" spans="1:17">
      <c r="A24" s="3803"/>
      <c r="B24" s="3851"/>
      <c r="C24" s="3809"/>
      <c r="D24" s="3849"/>
      <c r="E24" s="3856"/>
      <c r="F24" s="3858"/>
      <c r="G24" s="1523" t="s">
        <v>57</v>
      </c>
      <c r="H24" s="1466">
        <f>I24+K24</f>
        <v>0</v>
      </c>
      <c r="I24" s="1467">
        <v>0</v>
      </c>
      <c r="J24" s="1466">
        <v>0</v>
      </c>
      <c r="K24" s="1468"/>
      <c r="L24" s="1469"/>
      <c r="M24" s="1524"/>
      <c r="N24" s="1525"/>
      <c r="O24" s="1507"/>
      <c r="P24" s="1507"/>
      <c r="Q24" s="1508"/>
    </row>
    <row r="25" spans="1:17" ht="13.8" thickBot="1">
      <c r="A25" s="3804"/>
      <c r="B25" s="3861"/>
      <c r="C25" s="3810"/>
      <c r="D25" s="3862"/>
      <c r="E25" s="3864"/>
      <c r="F25" s="3866"/>
      <c r="G25" s="1526" t="s">
        <v>12</v>
      </c>
      <c r="H25" s="1527">
        <f>SUM(H22:H24)</f>
        <v>15570.5</v>
      </c>
      <c r="I25" s="1528">
        <f t="shared" ref="I25:M25" si="3">SUM(I22:I24)</f>
        <v>15552</v>
      </c>
      <c r="J25" s="1527">
        <f t="shared" si="3"/>
        <v>11119.7</v>
      </c>
      <c r="K25" s="1527">
        <f t="shared" si="3"/>
        <v>18.5</v>
      </c>
      <c r="L25" s="1527">
        <f t="shared" si="3"/>
        <v>15700</v>
      </c>
      <c r="M25" s="1527">
        <f t="shared" si="3"/>
        <v>16800</v>
      </c>
      <c r="N25" s="1529"/>
      <c r="O25" s="1510"/>
      <c r="P25" s="1510"/>
      <c r="Q25" s="1511"/>
    </row>
    <row r="26" spans="1:17">
      <c r="A26" s="3827" t="s">
        <v>11</v>
      </c>
      <c r="B26" s="3850" t="s">
        <v>13</v>
      </c>
      <c r="C26" s="3832" t="s">
        <v>35</v>
      </c>
      <c r="D26" s="3853" t="s">
        <v>702</v>
      </c>
      <c r="E26" s="3736" t="s">
        <v>41</v>
      </c>
      <c r="F26" s="3857" t="s">
        <v>681</v>
      </c>
      <c r="G26" s="1530" t="s">
        <v>37</v>
      </c>
      <c r="H26" s="1448">
        <f>I26+K26</f>
        <v>2.5</v>
      </c>
      <c r="I26" s="1449">
        <v>2.5</v>
      </c>
      <c r="J26" s="1450">
        <v>0</v>
      </c>
      <c r="K26" s="1451">
        <v>0</v>
      </c>
      <c r="L26" s="1452">
        <v>3</v>
      </c>
      <c r="M26" s="1521">
        <v>5</v>
      </c>
      <c r="N26" s="3799" t="s">
        <v>703</v>
      </c>
      <c r="O26" s="1531" t="s">
        <v>704</v>
      </c>
      <c r="P26" s="1531" t="s">
        <v>705</v>
      </c>
      <c r="Q26" s="1532" t="s">
        <v>706</v>
      </c>
    </row>
    <row r="27" spans="1:17" ht="13.8" thickBot="1">
      <c r="A27" s="3829"/>
      <c r="B27" s="3852"/>
      <c r="C27" s="3833"/>
      <c r="D27" s="3855"/>
      <c r="E27" s="3737"/>
      <c r="F27" s="3859"/>
      <c r="G27" s="1533" t="s">
        <v>12</v>
      </c>
      <c r="H27" s="1474">
        <f t="shared" ref="H27:M27" si="4">SUM(H26:H26)</f>
        <v>2.5</v>
      </c>
      <c r="I27" s="1474">
        <f t="shared" si="4"/>
        <v>2.5</v>
      </c>
      <c r="J27" s="1474">
        <f t="shared" si="4"/>
        <v>0</v>
      </c>
      <c r="K27" s="1476">
        <f t="shared" si="4"/>
        <v>0</v>
      </c>
      <c r="L27" s="1477">
        <f t="shared" si="4"/>
        <v>3</v>
      </c>
      <c r="M27" s="1477">
        <f t="shared" si="4"/>
        <v>5</v>
      </c>
      <c r="N27" s="3801"/>
      <c r="O27" s="1510"/>
      <c r="P27" s="1510"/>
      <c r="Q27" s="1511"/>
    </row>
    <row r="28" spans="1:17" ht="13.8" thickBot="1">
      <c r="A28" s="3827" t="s">
        <v>11</v>
      </c>
      <c r="B28" s="3850" t="s">
        <v>13</v>
      </c>
      <c r="C28" s="3832" t="s">
        <v>60</v>
      </c>
      <c r="D28" s="3853" t="s">
        <v>707</v>
      </c>
      <c r="E28" s="3736" t="s">
        <v>41</v>
      </c>
      <c r="F28" s="3857" t="s">
        <v>681</v>
      </c>
      <c r="G28" s="1530" t="s">
        <v>37</v>
      </c>
      <c r="H28" s="1448">
        <f>I28+K28</f>
        <v>0</v>
      </c>
      <c r="I28" s="1449">
        <v>0</v>
      </c>
      <c r="J28" s="1450">
        <v>0</v>
      </c>
      <c r="K28" s="1451">
        <v>0</v>
      </c>
      <c r="L28" s="1452">
        <v>0</v>
      </c>
      <c r="M28" s="1521">
        <v>0</v>
      </c>
      <c r="N28" s="3799"/>
      <c r="O28" s="1531"/>
      <c r="P28" s="1531"/>
      <c r="Q28" s="1532"/>
    </row>
    <row r="29" spans="1:17">
      <c r="A29" s="3828"/>
      <c r="B29" s="3851"/>
      <c r="C29" s="3809"/>
      <c r="D29" s="3854"/>
      <c r="E29" s="3856"/>
      <c r="F29" s="3858"/>
      <c r="G29" s="1447" t="s">
        <v>647</v>
      </c>
      <c r="H29" s="1517">
        <f>I29+K29</f>
        <v>1272.9000000000001</v>
      </c>
      <c r="I29" s="1518">
        <v>1272.9000000000001</v>
      </c>
      <c r="J29" s="1517">
        <v>941.1</v>
      </c>
      <c r="K29" s="1519">
        <v>0</v>
      </c>
      <c r="L29" s="1520">
        <v>1300</v>
      </c>
      <c r="M29" s="1534">
        <v>1400</v>
      </c>
      <c r="N29" s="3800"/>
      <c r="O29" s="1535"/>
      <c r="P29" s="1535"/>
      <c r="Q29" s="1536"/>
    </row>
    <row r="30" spans="1:17">
      <c r="A30" s="3828"/>
      <c r="B30" s="3851"/>
      <c r="C30" s="3809"/>
      <c r="D30" s="3854"/>
      <c r="E30" s="3856"/>
      <c r="F30" s="3858"/>
      <c r="G30" s="1523" t="s">
        <v>57</v>
      </c>
      <c r="H30" s="1466">
        <f>I30+K30</f>
        <v>0</v>
      </c>
      <c r="I30" s="1467">
        <v>0</v>
      </c>
      <c r="J30" s="1466">
        <v>0</v>
      </c>
      <c r="K30" s="1468"/>
      <c r="L30" s="1469"/>
      <c r="M30" s="1524"/>
      <c r="N30" s="3800"/>
      <c r="O30" s="1535"/>
      <c r="P30" s="1535"/>
      <c r="Q30" s="1536"/>
    </row>
    <row r="31" spans="1:17" ht="13.8" thickBot="1">
      <c r="A31" s="3829"/>
      <c r="B31" s="3852"/>
      <c r="C31" s="3833"/>
      <c r="D31" s="3855"/>
      <c r="E31" s="3737"/>
      <c r="F31" s="3859"/>
      <c r="G31" s="1533" t="s">
        <v>12</v>
      </c>
      <c r="H31" s="1474">
        <f>SUM(H28:H30)</f>
        <v>1272.9000000000001</v>
      </c>
      <c r="I31" s="1474">
        <f t="shared" ref="I31:M31" si="5">SUM(I28:I30)</f>
        <v>1272.9000000000001</v>
      </c>
      <c r="J31" s="1474">
        <f t="shared" si="5"/>
        <v>941.1</v>
      </c>
      <c r="K31" s="1476">
        <f t="shared" si="5"/>
        <v>0</v>
      </c>
      <c r="L31" s="1477">
        <f t="shared" si="5"/>
        <v>1300</v>
      </c>
      <c r="M31" s="1477">
        <f t="shared" si="5"/>
        <v>1400</v>
      </c>
      <c r="N31" s="3801"/>
      <c r="O31" s="1537"/>
      <c r="P31" s="1537"/>
      <c r="Q31" s="1538"/>
    </row>
    <row r="32" spans="1:17" ht="13.8" thickBot="1">
      <c r="A32" s="1539" t="s">
        <v>11</v>
      </c>
      <c r="B32" s="1498" t="s">
        <v>13</v>
      </c>
      <c r="C32" s="3839" t="s">
        <v>14</v>
      </c>
      <c r="D32" s="3840"/>
      <c r="E32" s="3841"/>
      <c r="F32" s="3841"/>
      <c r="G32" s="3842"/>
      <c r="H32" s="1499">
        <f>H21+H25+H31+H27</f>
        <v>22212</v>
      </c>
      <c r="I32" s="1500">
        <f t="shared" ref="I32:M32" si="6">I21+I25+I31+I27</f>
        <v>22173.5</v>
      </c>
      <c r="J32" s="1499">
        <f t="shared" si="6"/>
        <v>14929.7</v>
      </c>
      <c r="K32" s="1540">
        <f t="shared" si="6"/>
        <v>38.5</v>
      </c>
      <c r="L32" s="1541">
        <f t="shared" si="6"/>
        <v>22533</v>
      </c>
      <c r="M32" s="1541">
        <f t="shared" si="6"/>
        <v>23955</v>
      </c>
      <c r="N32" s="1542"/>
      <c r="O32" s="1543"/>
      <c r="P32" s="1543"/>
      <c r="Q32" s="1544"/>
    </row>
    <row r="33" spans="1:17" ht="13.8" thickBot="1">
      <c r="A33" s="1445" t="s">
        <v>11</v>
      </c>
      <c r="B33" s="1504" t="s">
        <v>35</v>
      </c>
      <c r="C33" s="3843" t="s">
        <v>708</v>
      </c>
      <c r="D33" s="3844"/>
      <c r="E33" s="3845"/>
      <c r="F33" s="3845"/>
      <c r="G33" s="3844"/>
      <c r="H33" s="3844"/>
      <c r="I33" s="3844"/>
      <c r="J33" s="3844"/>
      <c r="K33" s="3844"/>
      <c r="L33" s="3844"/>
      <c r="M33" s="3844"/>
      <c r="N33" s="3844"/>
      <c r="O33" s="3844"/>
      <c r="P33" s="3844"/>
      <c r="Q33" s="3846"/>
    </row>
    <row r="34" spans="1:17" ht="48">
      <c r="A34" s="1545" t="s">
        <v>11</v>
      </c>
      <c r="B34" s="1546" t="s">
        <v>35</v>
      </c>
      <c r="C34" s="3808" t="s">
        <v>11</v>
      </c>
      <c r="D34" s="3821" t="s">
        <v>709</v>
      </c>
      <c r="E34" s="1547" t="s">
        <v>41</v>
      </c>
      <c r="F34" s="1548" t="s">
        <v>681</v>
      </c>
      <c r="G34" s="1530" t="s">
        <v>37</v>
      </c>
      <c r="H34" s="1448">
        <f>I34+K34</f>
        <v>1814.9</v>
      </c>
      <c r="I34" s="1449">
        <v>1814.9</v>
      </c>
      <c r="J34" s="1450">
        <v>1311.9</v>
      </c>
      <c r="K34" s="1451">
        <v>0</v>
      </c>
      <c r="L34" s="1452">
        <v>1900</v>
      </c>
      <c r="M34" s="1521">
        <v>2000</v>
      </c>
      <c r="N34" s="1549" t="s">
        <v>710</v>
      </c>
      <c r="O34" s="1550">
        <v>4</v>
      </c>
      <c r="P34" s="1551" t="s">
        <v>518</v>
      </c>
      <c r="Q34" s="1552" t="s">
        <v>518</v>
      </c>
    </row>
    <row r="35" spans="1:17">
      <c r="A35" s="1553"/>
      <c r="B35" s="1554"/>
      <c r="C35" s="3847"/>
      <c r="D35" s="3822"/>
      <c r="E35" s="1555"/>
      <c r="F35" s="1556"/>
      <c r="G35" s="1457" t="s">
        <v>409</v>
      </c>
      <c r="H35" s="1458">
        <f>I35+K35</f>
        <v>170.4</v>
      </c>
      <c r="I35" s="1459">
        <v>158.6</v>
      </c>
      <c r="J35" s="1458">
        <v>46.9</v>
      </c>
      <c r="K35" s="1460">
        <v>11.8</v>
      </c>
      <c r="L35" s="1461">
        <v>0</v>
      </c>
      <c r="M35" s="1557">
        <v>0</v>
      </c>
      <c r="N35" s="1558"/>
      <c r="O35" s="1559"/>
      <c r="P35" s="1535"/>
      <c r="Q35" s="1536"/>
    </row>
    <row r="36" spans="1:17">
      <c r="A36" s="1553"/>
      <c r="B36" s="1554"/>
      <c r="C36" s="3847"/>
      <c r="D36" s="3822"/>
      <c r="E36" s="1555"/>
      <c r="F36" s="1556"/>
      <c r="G36" s="1523" t="s">
        <v>57</v>
      </c>
      <c r="H36" s="1466">
        <f>I36+K36</f>
        <v>0</v>
      </c>
      <c r="I36" s="1467">
        <v>0</v>
      </c>
      <c r="J36" s="1466">
        <v>0</v>
      </c>
      <c r="K36" s="1468">
        <v>0</v>
      </c>
      <c r="L36" s="1469"/>
      <c r="M36" s="1560"/>
      <c r="N36" s="1558"/>
      <c r="O36" s="1559"/>
      <c r="P36" s="1535"/>
      <c r="Q36" s="1536"/>
    </row>
    <row r="37" spans="1:17" ht="13.8" thickBot="1">
      <c r="A37" s="1561"/>
      <c r="B37" s="1562"/>
      <c r="C37" s="3848"/>
      <c r="D37" s="3823"/>
      <c r="E37" s="1563"/>
      <c r="F37" s="1564"/>
      <c r="G37" s="1533" t="s">
        <v>12</v>
      </c>
      <c r="H37" s="1474">
        <f>H34+H35+H36</f>
        <v>1985.3000000000002</v>
      </c>
      <c r="I37" s="1474">
        <f t="shared" ref="I37:M37" si="7">I34+I35+I36</f>
        <v>1973.5</v>
      </c>
      <c r="J37" s="1474">
        <f t="shared" si="7"/>
        <v>1358.8000000000002</v>
      </c>
      <c r="K37" s="1474">
        <f t="shared" si="7"/>
        <v>11.8</v>
      </c>
      <c r="L37" s="1474">
        <f t="shared" si="7"/>
        <v>1900</v>
      </c>
      <c r="M37" s="1565">
        <f t="shared" si="7"/>
        <v>2000</v>
      </c>
      <c r="N37" s="1566"/>
      <c r="O37" s="1567"/>
      <c r="P37" s="1537"/>
      <c r="Q37" s="1538"/>
    </row>
    <row r="38" spans="1:17" ht="48">
      <c r="A38" s="1545" t="s">
        <v>11</v>
      </c>
      <c r="B38" s="1568" t="s">
        <v>35</v>
      </c>
      <c r="C38" s="3808" t="s">
        <v>35</v>
      </c>
      <c r="D38" s="3821" t="s">
        <v>711</v>
      </c>
      <c r="E38" s="1547" t="s">
        <v>41</v>
      </c>
      <c r="F38" s="1548" t="s">
        <v>681</v>
      </c>
      <c r="G38" s="1530" t="s">
        <v>647</v>
      </c>
      <c r="H38" s="1450">
        <f>I38+K38</f>
        <v>33</v>
      </c>
      <c r="I38" s="1449">
        <v>33</v>
      </c>
      <c r="J38" s="2330">
        <v>25.4</v>
      </c>
      <c r="K38" s="1451">
        <v>0</v>
      </c>
      <c r="L38" s="1452">
        <v>40</v>
      </c>
      <c r="M38" s="1569">
        <v>50</v>
      </c>
      <c r="N38" s="1549" t="s">
        <v>712</v>
      </c>
      <c r="O38" s="1550">
        <v>103</v>
      </c>
      <c r="P38" s="1551" t="s">
        <v>713</v>
      </c>
      <c r="Q38" s="1552" t="s">
        <v>713</v>
      </c>
    </row>
    <row r="39" spans="1:17">
      <c r="A39" s="1553"/>
      <c r="B39" s="1570"/>
      <c r="C39" s="3809"/>
      <c r="D39" s="3849"/>
      <c r="E39" s="1555"/>
      <c r="F39" s="1556"/>
      <c r="G39" s="1523" t="s">
        <v>57</v>
      </c>
      <c r="H39" s="1466">
        <f>I39+K39</f>
        <v>0</v>
      </c>
      <c r="I39" s="1467">
        <v>0</v>
      </c>
      <c r="J39" s="1466">
        <v>0</v>
      </c>
      <c r="K39" s="1468">
        <v>0</v>
      </c>
      <c r="L39" s="1469">
        <v>0</v>
      </c>
      <c r="M39" s="1571">
        <v>0</v>
      </c>
      <c r="N39" s="1572"/>
      <c r="O39" s="1573"/>
      <c r="P39" s="1574"/>
      <c r="Q39" s="1575"/>
    </row>
    <row r="40" spans="1:17" ht="36">
      <c r="A40" s="1553"/>
      <c r="B40" s="1570"/>
      <c r="C40" s="3847"/>
      <c r="D40" s="3822"/>
      <c r="E40" s="1555"/>
      <c r="F40" s="1556"/>
      <c r="G40" s="1576" t="s">
        <v>81</v>
      </c>
      <c r="H40" s="1577">
        <f>I40+K40</f>
        <v>371.6</v>
      </c>
      <c r="I40" s="1578">
        <v>371.6</v>
      </c>
      <c r="J40" s="1578">
        <v>0</v>
      </c>
      <c r="K40" s="1579">
        <v>0</v>
      </c>
      <c r="L40" s="1580">
        <v>380</v>
      </c>
      <c r="M40" s="1581">
        <v>400</v>
      </c>
      <c r="N40" s="1582" t="s">
        <v>714</v>
      </c>
      <c r="O40" s="1583">
        <v>3900</v>
      </c>
      <c r="P40" s="1584" t="s">
        <v>715</v>
      </c>
      <c r="Q40" s="1585" t="s">
        <v>607</v>
      </c>
    </row>
    <row r="41" spans="1:17" ht="13.8" thickBot="1">
      <c r="A41" s="1561"/>
      <c r="B41" s="1586"/>
      <c r="C41" s="3848"/>
      <c r="D41" s="3822"/>
      <c r="E41" s="1563"/>
      <c r="F41" s="1564"/>
      <c r="G41" s="1478">
        <f>SUM(G38:G40)</f>
        <v>0</v>
      </c>
      <c r="H41" s="1478">
        <f t="shared" ref="H41:M41" si="8">H38+H40+H39</f>
        <v>404.6</v>
      </c>
      <c r="I41" s="1478">
        <f t="shared" si="8"/>
        <v>404.6</v>
      </c>
      <c r="J41" s="1478">
        <f t="shared" si="8"/>
        <v>25.4</v>
      </c>
      <c r="K41" s="1478">
        <f t="shared" si="8"/>
        <v>0</v>
      </c>
      <c r="L41" s="1478">
        <f t="shared" si="8"/>
        <v>420</v>
      </c>
      <c r="M41" s="1478">
        <f t="shared" si="8"/>
        <v>450</v>
      </c>
      <c r="N41" s="1566"/>
      <c r="O41" s="1587"/>
      <c r="P41" s="1537"/>
      <c r="Q41" s="1538"/>
    </row>
    <row r="42" spans="1:17" ht="36">
      <c r="A42" s="1553" t="s">
        <v>11</v>
      </c>
      <c r="B42" s="1554" t="s">
        <v>35</v>
      </c>
      <c r="C42" s="3818" t="s">
        <v>36</v>
      </c>
      <c r="D42" s="3821" t="s">
        <v>716</v>
      </c>
      <c r="E42" s="1588" t="s">
        <v>41</v>
      </c>
      <c r="F42" s="1589" t="s">
        <v>681</v>
      </c>
      <c r="G42" s="109" t="s">
        <v>37</v>
      </c>
      <c r="H42" s="1590">
        <f>I42+K42</f>
        <v>7</v>
      </c>
      <c r="I42" s="1591">
        <v>7</v>
      </c>
      <c r="J42" s="1591">
        <v>0</v>
      </c>
      <c r="K42" s="1592">
        <v>0</v>
      </c>
      <c r="L42" s="1593">
        <v>10</v>
      </c>
      <c r="M42" s="1594">
        <v>20</v>
      </c>
      <c r="N42" s="1549" t="s">
        <v>717</v>
      </c>
      <c r="O42" s="1595">
        <v>6</v>
      </c>
      <c r="P42" s="1551" t="s">
        <v>62</v>
      </c>
      <c r="Q42" s="1552" t="s">
        <v>64</v>
      </c>
    </row>
    <row r="43" spans="1:17">
      <c r="A43" s="1553"/>
      <c r="B43" s="1554"/>
      <c r="C43" s="3819"/>
      <c r="D43" s="3822"/>
      <c r="E43" s="1596"/>
      <c r="F43" s="1597"/>
      <c r="G43" s="1598" t="s">
        <v>57</v>
      </c>
      <c r="H43" s="1590">
        <f>I43+K43</f>
        <v>0</v>
      </c>
      <c r="I43" s="1591">
        <v>0</v>
      </c>
      <c r="J43" s="1591"/>
      <c r="K43" s="1592"/>
      <c r="L43" s="1599"/>
      <c r="M43" s="1600"/>
      <c r="N43" s="1558"/>
      <c r="O43" s="1601"/>
      <c r="P43" s="1535"/>
      <c r="Q43" s="1536"/>
    </row>
    <row r="44" spans="1:17" ht="13.8" thickBot="1">
      <c r="A44" s="1561"/>
      <c r="B44" s="1562"/>
      <c r="C44" s="3820"/>
      <c r="D44" s="3823"/>
      <c r="E44" s="1602"/>
      <c r="F44" s="1603"/>
      <c r="G44" s="1533" t="s">
        <v>12</v>
      </c>
      <c r="H44" s="1474">
        <f t="shared" ref="H44:M44" si="9">H42+H43</f>
        <v>7</v>
      </c>
      <c r="I44" s="1474">
        <f t="shared" si="9"/>
        <v>7</v>
      </c>
      <c r="J44" s="1474">
        <f t="shared" si="9"/>
        <v>0</v>
      </c>
      <c r="K44" s="1476">
        <f t="shared" si="9"/>
        <v>0</v>
      </c>
      <c r="L44" s="1477">
        <f t="shared" si="9"/>
        <v>10</v>
      </c>
      <c r="M44" s="1478">
        <f t="shared" si="9"/>
        <v>20</v>
      </c>
      <c r="N44" s="1604"/>
      <c r="O44" s="1605"/>
      <c r="P44" s="1606"/>
      <c r="Q44" s="1607"/>
    </row>
    <row r="45" spans="1:17" ht="13.8" thickBot="1">
      <c r="A45" s="1561" t="s">
        <v>11</v>
      </c>
      <c r="B45" s="1608" t="s">
        <v>35</v>
      </c>
      <c r="C45" s="3824" t="s">
        <v>14</v>
      </c>
      <c r="D45" s="3825"/>
      <c r="E45" s="3825"/>
      <c r="F45" s="3825"/>
      <c r="G45" s="3826"/>
      <c r="H45" s="1609">
        <f t="shared" ref="H45:M45" si="10">H44+H41+H37</f>
        <v>2396.9</v>
      </c>
      <c r="I45" s="1609">
        <f t="shared" si="10"/>
        <v>2385.1</v>
      </c>
      <c r="J45" s="1609">
        <f t="shared" si="10"/>
        <v>1384.2000000000003</v>
      </c>
      <c r="K45" s="1609">
        <f t="shared" si="10"/>
        <v>11.8</v>
      </c>
      <c r="L45" s="1609">
        <f t="shared" si="10"/>
        <v>2330</v>
      </c>
      <c r="M45" s="1609">
        <f t="shared" si="10"/>
        <v>2470</v>
      </c>
      <c r="N45" s="1610"/>
      <c r="O45" s="1611"/>
      <c r="P45" s="1611"/>
      <c r="Q45" s="1612"/>
    </row>
    <row r="46" spans="1:17" ht="13.8" thickBot="1">
      <c r="A46" s="1445" t="s">
        <v>11</v>
      </c>
      <c r="B46" s="1613" t="s">
        <v>36</v>
      </c>
      <c r="C46" s="3775" t="s">
        <v>718</v>
      </c>
      <c r="D46" s="3776"/>
      <c r="E46" s="3776"/>
      <c r="F46" s="3776"/>
      <c r="G46" s="3776"/>
      <c r="H46" s="3776"/>
      <c r="I46" s="3776"/>
      <c r="J46" s="3776"/>
      <c r="K46" s="3776"/>
      <c r="L46" s="3776"/>
      <c r="M46" s="3776"/>
      <c r="N46" s="3776"/>
      <c r="O46" s="3776"/>
      <c r="P46" s="3776"/>
      <c r="Q46" s="3777"/>
    </row>
    <row r="47" spans="1:17">
      <c r="A47" s="3827" t="s">
        <v>11</v>
      </c>
      <c r="B47" s="3830" t="s">
        <v>36</v>
      </c>
      <c r="C47" s="3832" t="s">
        <v>11</v>
      </c>
      <c r="D47" s="3834" t="s">
        <v>719</v>
      </c>
      <c r="E47" s="3767" t="s">
        <v>41</v>
      </c>
      <c r="F47" s="3837" t="s">
        <v>681</v>
      </c>
      <c r="G47" s="1530" t="s">
        <v>647</v>
      </c>
      <c r="H47" s="1448">
        <f>I47+K47</f>
        <v>184.2</v>
      </c>
      <c r="I47" s="1449">
        <v>184.2</v>
      </c>
      <c r="J47" s="1450">
        <v>141.19999999999999</v>
      </c>
      <c r="K47" s="1451">
        <v>0</v>
      </c>
      <c r="L47" s="1452">
        <v>200</v>
      </c>
      <c r="M47" s="1521">
        <v>230</v>
      </c>
      <c r="N47" s="3799" t="s">
        <v>720</v>
      </c>
      <c r="O47" s="1531" t="s">
        <v>721</v>
      </c>
      <c r="P47" s="1531" t="s">
        <v>721</v>
      </c>
      <c r="Q47" s="1532" t="s">
        <v>721</v>
      </c>
    </row>
    <row r="48" spans="1:17">
      <c r="A48" s="3828"/>
      <c r="B48" s="3806"/>
      <c r="C48" s="3809"/>
      <c r="D48" s="3835"/>
      <c r="E48" s="3814"/>
      <c r="F48" s="3816"/>
      <c r="G48" s="1457" t="s">
        <v>57</v>
      </c>
      <c r="H48" s="1614">
        <f>I48+K48</f>
        <v>0</v>
      </c>
      <c r="I48" s="1459">
        <v>0</v>
      </c>
      <c r="J48" s="1458">
        <v>0</v>
      </c>
      <c r="K48" s="1615"/>
      <c r="L48" s="1461"/>
      <c r="M48" s="1616"/>
      <c r="N48" s="3800"/>
      <c r="O48" s="1507"/>
      <c r="P48" s="1507"/>
      <c r="Q48" s="1508"/>
    </row>
    <row r="49" spans="1:17">
      <c r="A49" s="3828"/>
      <c r="B49" s="3806"/>
      <c r="C49" s="3809"/>
      <c r="D49" s="3835"/>
      <c r="E49" s="3814"/>
      <c r="F49" s="3816"/>
      <c r="G49" s="1457" t="s">
        <v>409</v>
      </c>
      <c r="H49" s="1614">
        <f>I49+K49</f>
        <v>0</v>
      </c>
      <c r="I49" s="1459">
        <v>0</v>
      </c>
      <c r="J49" s="1458">
        <v>0</v>
      </c>
      <c r="K49" s="1615"/>
      <c r="L49" s="1461"/>
      <c r="M49" s="1616"/>
      <c r="N49" s="3800"/>
      <c r="O49" s="1507"/>
      <c r="P49" s="1507"/>
      <c r="Q49" s="1508"/>
    </row>
    <row r="50" spans="1:17">
      <c r="A50" s="3828"/>
      <c r="B50" s="3806"/>
      <c r="C50" s="3809"/>
      <c r="D50" s="3835"/>
      <c r="E50" s="3814"/>
      <c r="F50" s="3816"/>
      <c r="G50" s="1523" t="s">
        <v>37</v>
      </c>
      <c r="H50" s="1617">
        <f>I50+K50</f>
        <v>34.700000000000003</v>
      </c>
      <c r="I50" s="1467">
        <v>34.700000000000003</v>
      </c>
      <c r="J50" s="1466">
        <v>18.5</v>
      </c>
      <c r="K50" s="1468"/>
      <c r="L50" s="1469">
        <v>50</v>
      </c>
      <c r="M50" s="1524">
        <v>70</v>
      </c>
      <c r="N50" s="3800"/>
      <c r="O50" s="1507"/>
      <c r="P50" s="1507"/>
      <c r="Q50" s="1508"/>
    </row>
    <row r="51" spans="1:17" ht="13.8" thickBot="1">
      <c r="A51" s="3829"/>
      <c r="B51" s="3831"/>
      <c r="C51" s="3833"/>
      <c r="D51" s="3836"/>
      <c r="E51" s="3768"/>
      <c r="F51" s="3838"/>
      <c r="G51" s="1533" t="s">
        <v>12</v>
      </c>
      <c r="H51" s="1618">
        <f>SUM(H47:H50)</f>
        <v>218.89999999999998</v>
      </c>
      <c r="I51" s="1618">
        <f>SUM(I47:I50)</f>
        <v>218.89999999999998</v>
      </c>
      <c r="J51" s="1618">
        <f>SUM(J47:J50)</f>
        <v>159.69999999999999</v>
      </c>
      <c r="K51" s="1618">
        <f>SUM(K47:K50)</f>
        <v>0</v>
      </c>
      <c r="L51" s="1618">
        <f t="shared" ref="L51:M51" si="11">SUM(L47:L50)</f>
        <v>250</v>
      </c>
      <c r="M51" s="1618">
        <f t="shared" si="11"/>
        <v>300</v>
      </c>
      <c r="N51" s="3801"/>
      <c r="O51" s="1510"/>
      <c r="P51" s="1510"/>
      <c r="Q51" s="1511"/>
    </row>
    <row r="52" spans="1:17">
      <c r="A52" s="3802" t="s">
        <v>11</v>
      </c>
      <c r="B52" s="3805" t="s">
        <v>36</v>
      </c>
      <c r="C52" s="3808" t="s">
        <v>13</v>
      </c>
      <c r="D52" s="3811" t="s">
        <v>722</v>
      </c>
      <c r="E52" s="3767" t="s">
        <v>41</v>
      </c>
      <c r="F52" s="3815" t="s">
        <v>681</v>
      </c>
      <c r="G52" s="1447" t="s">
        <v>37</v>
      </c>
      <c r="H52" s="1448">
        <f>I52+K52</f>
        <v>110.6</v>
      </c>
      <c r="I52" s="1449">
        <v>110</v>
      </c>
      <c r="J52" s="1450">
        <v>75.8</v>
      </c>
      <c r="K52" s="1451">
        <v>0.6</v>
      </c>
      <c r="L52" s="1521">
        <v>130</v>
      </c>
      <c r="M52" s="1521">
        <v>150</v>
      </c>
      <c r="N52" s="3799" t="s">
        <v>720</v>
      </c>
      <c r="O52" s="1531" t="s">
        <v>363</v>
      </c>
      <c r="P52" s="1531" t="s">
        <v>363</v>
      </c>
      <c r="Q52" s="1532" t="s">
        <v>363</v>
      </c>
    </row>
    <row r="53" spans="1:17">
      <c r="A53" s="3803"/>
      <c r="B53" s="3806"/>
      <c r="C53" s="3809"/>
      <c r="D53" s="3812"/>
      <c r="E53" s="3814"/>
      <c r="F53" s="3816"/>
      <c r="G53" s="1457" t="s">
        <v>409</v>
      </c>
      <c r="H53" s="1458">
        <f>I53+K53</f>
        <v>12</v>
      </c>
      <c r="I53" s="1459">
        <v>12</v>
      </c>
      <c r="J53" s="1458"/>
      <c r="K53" s="1615"/>
      <c r="L53" s="1616">
        <v>15</v>
      </c>
      <c r="M53" s="1616">
        <v>20</v>
      </c>
      <c r="N53" s="3800"/>
      <c r="O53" s="1507"/>
      <c r="P53" s="1507"/>
      <c r="Q53" s="1508"/>
    </row>
    <row r="54" spans="1:17">
      <c r="A54" s="3803"/>
      <c r="B54" s="3806"/>
      <c r="C54" s="3809"/>
      <c r="D54" s="3812"/>
      <c r="E54" s="3814"/>
      <c r="F54" s="3816"/>
      <c r="G54" s="1619" t="s">
        <v>57</v>
      </c>
      <c r="H54" s="1466">
        <f>I54+K54</f>
        <v>0</v>
      </c>
      <c r="I54" s="1467">
        <v>0</v>
      </c>
      <c r="J54" s="1466">
        <v>0</v>
      </c>
      <c r="K54" s="1468"/>
      <c r="L54" s="1524"/>
      <c r="M54" s="1524"/>
      <c r="N54" s="3800"/>
      <c r="O54" s="1620"/>
      <c r="P54" s="1620"/>
      <c r="Q54" s="1621"/>
    </row>
    <row r="55" spans="1:17" ht="13.8" thickBot="1">
      <c r="A55" s="3804"/>
      <c r="B55" s="3807"/>
      <c r="C55" s="3810"/>
      <c r="D55" s="3813"/>
      <c r="E55" s="3768"/>
      <c r="F55" s="3817"/>
      <c r="G55" s="1533" t="s">
        <v>12</v>
      </c>
      <c r="H55" s="1474">
        <f>SUM(H52:H54)</f>
        <v>122.6</v>
      </c>
      <c r="I55" s="1474">
        <f t="shared" ref="I55:M55" si="12">SUM(I52:I54)</f>
        <v>122</v>
      </c>
      <c r="J55" s="1474">
        <f t="shared" si="12"/>
        <v>75.8</v>
      </c>
      <c r="K55" s="1474">
        <f t="shared" si="12"/>
        <v>0.6</v>
      </c>
      <c r="L55" s="1474">
        <f t="shared" si="12"/>
        <v>145</v>
      </c>
      <c r="M55" s="1474">
        <f t="shared" si="12"/>
        <v>170</v>
      </c>
      <c r="N55" s="3801"/>
      <c r="O55" s="1537"/>
      <c r="P55" s="1537"/>
      <c r="Q55" s="1538"/>
    </row>
    <row r="56" spans="1:17" ht="13.8" thickBot="1">
      <c r="A56" s="1539" t="s">
        <v>11</v>
      </c>
      <c r="B56" s="1622" t="s">
        <v>36</v>
      </c>
      <c r="C56" s="3784" t="s">
        <v>14</v>
      </c>
      <c r="D56" s="3785"/>
      <c r="E56" s="3785"/>
      <c r="F56" s="3785"/>
      <c r="G56" s="3786"/>
      <c r="H56" s="1623">
        <f t="shared" ref="H56:M56" si="13">H55+H51</f>
        <v>341.5</v>
      </c>
      <c r="I56" s="1623">
        <f t="shared" si="13"/>
        <v>340.9</v>
      </c>
      <c r="J56" s="1623">
        <f t="shared" si="13"/>
        <v>235.5</v>
      </c>
      <c r="K56" s="1623">
        <f t="shared" si="13"/>
        <v>0.6</v>
      </c>
      <c r="L56" s="1623">
        <f t="shared" si="13"/>
        <v>395</v>
      </c>
      <c r="M56" s="1623">
        <f t="shared" si="13"/>
        <v>470</v>
      </c>
      <c r="N56" s="1624"/>
      <c r="O56" s="1625"/>
      <c r="P56" s="1625"/>
      <c r="Q56" s="1626"/>
    </row>
    <row r="57" spans="1:17" ht="13.8" thickBot="1">
      <c r="A57" s="1539" t="s">
        <v>11</v>
      </c>
      <c r="B57" s="3787" t="s">
        <v>65</v>
      </c>
      <c r="C57" s="3788"/>
      <c r="D57" s="3788"/>
      <c r="E57" s="3788"/>
      <c r="F57" s="3788"/>
      <c r="G57" s="3789"/>
      <c r="H57" s="1627">
        <f t="shared" ref="H57:M57" si="14">H32+H17+H45+H56</f>
        <v>40233</v>
      </c>
      <c r="I57" s="1628">
        <f t="shared" si="14"/>
        <v>40135</v>
      </c>
      <c r="J57" s="1627">
        <f t="shared" si="14"/>
        <v>26096</v>
      </c>
      <c r="K57" s="1627">
        <f t="shared" si="14"/>
        <v>97.999999999999986</v>
      </c>
      <c r="L57" s="1627">
        <f t="shared" si="14"/>
        <v>41088</v>
      </c>
      <c r="M57" s="1627">
        <f t="shared" si="14"/>
        <v>43430</v>
      </c>
      <c r="N57" s="1629"/>
      <c r="O57" s="1629"/>
      <c r="P57" s="1629"/>
      <c r="Q57" s="1630"/>
    </row>
    <row r="58" spans="1:17" ht="13.8" thickBot="1">
      <c r="A58" s="1444" t="s">
        <v>13</v>
      </c>
      <c r="B58" s="3790" t="s">
        <v>723</v>
      </c>
      <c r="C58" s="3791"/>
      <c r="D58" s="3791"/>
      <c r="E58" s="3791"/>
      <c r="F58" s="3791"/>
      <c r="G58" s="3791"/>
      <c r="H58" s="3791"/>
      <c r="I58" s="3791"/>
      <c r="J58" s="3791"/>
      <c r="K58" s="3791"/>
      <c r="L58" s="3791"/>
      <c r="M58" s="3791"/>
      <c r="N58" s="3791"/>
      <c r="O58" s="3791"/>
      <c r="P58" s="3791"/>
      <c r="Q58" s="3792"/>
    </row>
    <row r="59" spans="1:17" ht="13.8" thickBot="1">
      <c r="A59" s="1445" t="s">
        <v>13</v>
      </c>
      <c r="B59" s="1504" t="s">
        <v>11</v>
      </c>
      <c r="C59" s="3793" t="s">
        <v>724</v>
      </c>
      <c r="D59" s="3794"/>
      <c r="E59" s="3794"/>
      <c r="F59" s="3794"/>
      <c r="G59" s="3794"/>
      <c r="H59" s="3794"/>
      <c r="I59" s="3794"/>
      <c r="J59" s="3794"/>
      <c r="K59" s="3794"/>
      <c r="L59" s="3794"/>
      <c r="M59" s="3794"/>
      <c r="N59" s="3794"/>
      <c r="O59" s="3794"/>
      <c r="P59" s="3794"/>
      <c r="Q59" s="3795"/>
    </row>
    <row r="60" spans="1:17">
      <c r="A60" s="3756" t="s">
        <v>13</v>
      </c>
      <c r="B60" s="3758" t="s">
        <v>11</v>
      </c>
      <c r="C60" s="3732" t="s">
        <v>11</v>
      </c>
      <c r="D60" s="3760" t="s">
        <v>725</v>
      </c>
      <c r="E60" s="3797" t="s">
        <v>41</v>
      </c>
      <c r="F60" s="3738" t="s">
        <v>681</v>
      </c>
      <c r="G60" s="1631" t="s">
        <v>37</v>
      </c>
      <c r="H60" s="1450">
        <f>I60+K60</f>
        <v>10</v>
      </c>
      <c r="I60" s="1449">
        <v>10</v>
      </c>
      <c r="J60" s="1449">
        <v>0</v>
      </c>
      <c r="K60" s="1451">
        <v>0</v>
      </c>
      <c r="L60" s="1521">
        <v>30</v>
      </c>
      <c r="M60" s="1482">
        <v>30</v>
      </c>
      <c r="N60" s="3740" t="s">
        <v>726</v>
      </c>
      <c r="O60" s="1632">
        <v>90</v>
      </c>
      <c r="P60" s="1632">
        <v>90</v>
      </c>
      <c r="Q60" s="1633">
        <v>90</v>
      </c>
    </row>
    <row r="61" spans="1:17" ht="42" customHeight="1" thickBot="1">
      <c r="A61" s="3796"/>
      <c r="B61" s="3759"/>
      <c r="C61" s="3733"/>
      <c r="D61" s="3761"/>
      <c r="E61" s="3798"/>
      <c r="F61" s="3739"/>
      <c r="G61" s="1634" t="s">
        <v>12</v>
      </c>
      <c r="H61" s="1635">
        <f t="shared" ref="H61:M61" si="15">SUM(H60:H60)</f>
        <v>10</v>
      </c>
      <c r="I61" s="1635">
        <f t="shared" si="15"/>
        <v>10</v>
      </c>
      <c r="J61" s="1635">
        <f t="shared" si="15"/>
        <v>0</v>
      </c>
      <c r="K61" s="1636">
        <f t="shared" si="15"/>
        <v>0</v>
      </c>
      <c r="L61" s="1486">
        <f t="shared" si="15"/>
        <v>30</v>
      </c>
      <c r="M61" s="1636">
        <f t="shared" si="15"/>
        <v>30</v>
      </c>
      <c r="N61" s="3753"/>
      <c r="O61" s="1637"/>
      <c r="P61" s="1637"/>
      <c r="Q61" s="1638"/>
    </row>
    <row r="62" spans="1:17">
      <c r="A62" s="1639" t="s">
        <v>13</v>
      </c>
      <c r="B62" s="1546" t="s">
        <v>11</v>
      </c>
      <c r="C62" s="3732" t="s">
        <v>35</v>
      </c>
      <c r="D62" s="3734" t="s">
        <v>727</v>
      </c>
      <c r="E62" s="3779" t="s">
        <v>41</v>
      </c>
      <c r="F62" s="3769" t="s">
        <v>681</v>
      </c>
      <c r="G62" s="1640" t="s">
        <v>37</v>
      </c>
      <c r="H62" s="1641">
        <f>I62+K62</f>
        <v>10</v>
      </c>
      <c r="I62" s="1642">
        <v>10</v>
      </c>
      <c r="J62" s="1642">
        <v>0</v>
      </c>
      <c r="K62" s="1643">
        <v>0</v>
      </c>
      <c r="L62" s="1644">
        <v>0</v>
      </c>
      <c r="M62" s="1645">
        <v>20</v>
      </c>
      <c r="N62" s="3782" t="s">
        <v>728</v>
      </c>
      <c r="O62" s="1632">
        <v>800</v>
      </c>
      <c r="P62" s="1632">
        <v>0</v>
      </c>
      <c r="Q62" s="1633">
        <v>800</v>
      </c>
    </row>
    <row r="63" spans="1:17" ht="28.2" customHeight="1" thickBot="1">
      <c r="A63" s="1646"/>
      <c r="B63" s="1562"/>
      <c r="C63" s="3733"/>
      <c r="D63" s="3735"/>
      <c r="E63" s="3780"/>
      <c r="F63" s="3781"/>
      <c r="G63" s="1647" t="s">
        <v>12</v>
      </c>
      <c r="H63" s="1648">
        <f t="shared" ref="H63:M63" si="16">SUM(H62:H62)</f>
        <v>10</v>
      </c>
      <c r="I63" s="1648">
        <f t="shared" si="16"/>
        <v>10</v>
      </c>
      <c r="J63" s="1648">
        <f t="shared" si="16"/>
        <v>0</v>
      </c>
      <c r="K63" s="1649">
        <f t="shared" si="16"/>
        <v>0</v>
      </c>
      <c r="L63" s="1650">
        <f t="shared" si="16"/>
        <v>0</v>
      </c>
      <c r="M63" s="1649">
        <f t="shared" si="16"/>
        <v>20</v>
      </c>
      <c r="N63" s="3783"/>
      <c r="O63" s="1651"/>
      <c r="P63" s="1652"/>
      <c r="Q63" s="1653"/>
    </row>
    <row r="64" spans="1:17" ht="13.8" thickBot="1">
      <c r="A64" s="1654" t="s">
        <v>13</v>
      </c>
      <c r="B64" s="1586" t="s">
        <v>11</v>
      </c>
      <c r="C64" s="3773" t="s">
        <v>14</v>
      </c>
      <c r="D64" s="3774"/>
      <c r="E64" s="3774"/>
      <c r="F64" s="3774"/>
      <c r="G64" s="3774"/>
      <c r="H64" s="1655">
        <f>H61+H63</f>
        <v>20</v>
      </c>
      <c r="I64" s="1655">
        <f t="shared" ref="I64:M64" si="17">I61+I63</f>
        <v>20</v>
      </c>
      <c r="J64" s="1655">
        <f t="shared" si="17"/>
        <v>0</v>
      </c>
      <c r="K64" s="1655">
        <f t="shared" si="17"/>
        <v>0</v>
      </c>
      <c r="L64" s="1655">
        <f t="shared" si="17"/>
        <v>30</v>
      </c>
      <c r="M64" s="1655">
        <f t="shared" si="17"/>
        <v>50</v>
      </c>
      <c r="N64" s="1656"/>
      <c r="O64" s="1611"/>
      <c r="P64" s="1611"/>
      <c r="Q64" s="1612"/>
    </row>
    <row r="65" spans="1:17" ht="13.8" thickBot="1">
      <c r="A65" s="1445" t="s">
        <v>13</v>
      </c>
      <c r="B65" s="1504" t="s">
        <v>13</v>
      </c>
      <c r="C65" s="3775" t="s">
        <v>729</v>
      </c>
      <c r="D65" s="3776"/>
      <c r="E65" s="3776"/>
      <c r="F65" s="3776"/>
      <c r="G65" s="3776"/>
      <c r="H65" s="3776"/>
      <c r="I65" s="3776"/>
      <c r="J65" s="3776"/>
      <c r="K65" s="3776"/>
      <c r="L65" s="3776"/>
      <c r="M65" s="3776"/>
      <c r="N65" s="3776"/>
      <c r="O65" s="3776"/>
      <c r="P65" s="3776"/>
      <c r="Q65" s="3777"/>
    </row>
    <row r="66" spans="1:17">
      <c r="A66" s="3756" t="s">
        <v>13</v>
      </c>
      <c r="B66" s="3758" t="s">
        <v>13</v>
      </c>
      <c r="C66" s="3763" t="s">
        <v>11</v>
      </c>
      <c r="D66" s="3778" t="s">
        <v>730</v>
      </c>
      <c r="E66" s="3767" t="s">
        <v>41</v>
      </c>
      <c r="F66" s="3769" t="s">
        <v>681</v>
      </c>
      <c r="G66" s="1640" t="s">
        <v>37</v>
      </c>
      <c r="H66" s="1641">
        <f>I66+K66</f>
        <v>17.600000000000001</v>
      </c>
      <c r="I66" s="1642">
        <v>17.600000000000001</v>
      </c>
      <c r="J66" s="1642">
        <v>0</v>
      </c>
      <c r="K66" s="1643">
        <v>0</v>
      </c>
      <c r="L66" s="1644">
        <v>50</v>
      </c>
      <c r="M66" s="1645">
        <v>100</v>
      </c>
      <c r="N66" s="3762" t="s">
        <v>731</v>
      </c>
      <c r="O66" s="1632">
        <v>2000</v>
      </c>
      <c r="P66" s="1632">
        <v>2500</v>
      </c>
      <c r="Q66" s="1633">
        <v>2600</v>
      </c>
    </row>
    <row r="67" spans="1:17" ht="13.8" thickBot="1">
      <c r="A67" s="3757"/>
      <c r="B67" s="3759"/>
      <c r="C67" s="3764"/>
      <c r="D67" s="3761"/>
      <c r="E67" s="3768"/>
      <c r="F67" s="3770"/>
      <c r="G67" s="1647" t="s">
        <v>12</v>
      </c>
      <c r="H67" s="1648">
        <f t="shared" ref="H67:M67" si="18">SUM(H66:H66)</f>
        <v>17.600000000000001</v>
      </c>
      <c r="I67" s="1648">
        <f t="shared" si="18"/>
        <v>17.600000000000001</v>
      </c>
      <c r="J67" s="1648">
        <f t="shared" si="18"/>
        <v>0</v>
      </c>
      <c r="K67" s="1649">
        <f t="shared" si="18"/>
        <v>0</v>
      </c>
      <c r="L67" s="1650">
        <f t="shared" si="18"/>
        <v>50</v>
      </c>
      <c r="M67" s="1648">
        <f t="shared" si="18"/>
        <v>100</v>
      </c>
      <c r="N67" s="2450"/>
      <c r="O67" s="1637"/>
      <c r="P67" s="1637"/>
      <c r="Q67" s="1638"/>
    </row>
    <row r="68" spans="1:17" ht="24">
      <c r="A68" s="1639" t="s">
        <v>13</v>
      </c>
      <c r="B68" s="1546" t="s">
        <v>13</v>
      </c>
      <c r="C68" s="3763" t="s">
        <v>13</v>
      </c>
      <c r="D68" s="3734" t="s">
        <v>732</v>
      </c>
      <c r="E68" s="3767" t="s">
        <v>41</v>
      </c>
      <c r="F68" s="3769" t="s">
        <v>681</v>
      </c>
      <c r="G68" s="1640" t="s">
        <v>37</v>
      </c>
      <c r="H68" s="1641">
        <f>I68+K68</f>
        <v>0.6</v>
      </c>
      <c r="I68" s="1642">
        <v>0.6</v>
      </c>
      <c r="J68" s="1642">
        <v>0</v>
      </c>
      <c r="K68" s="1643">
        <v>0</v>
      </c>
      <c r="L68" s="1644">
        <v>2</v>
      </c>
      <c r="M68" s="1645">
        <v>5</v>
      </c>
      <c r="N68" s="1657" t="s">
        <v>733</v>
      </c>
      <c r="O68" s="1455">
        <v>10</v>
      </c>
      <c r="P68" s="1455">
        <v>15</v>
      </c>
      <c r="Q68" s="1456">
        <v>20</v>
      </c>
    </row>
    <row r="69" spans="1:17" ht="24.6" thickBot="1">
      <c r="A69" s="1646"/>
      <c r="B69" s="1562"/>
      <c r="C69" s="3764"/>
      <c r="D69" s="3735"/>
      <c r="E69" s="3768"/>
      <c r="F69" s="3770"/>
      <c r="G69" s="1647" t="s">
        <v>12</v>
      </c>
      <c r="H69" s="1648">
        <f t="shared" ref="H69:M69" si="19">SUM(H68:H68)</f>
        <v>0.6</v>
      </c>
      <c r="I69" s="1648">
        <f t="shared" si="19"/>
        <v>0.6</v>
      </c>
      <c r="J69" s="1648">
        <f t="shared" si="19"/>
        <v>0</v>
      </c>
      <c r="K69" s="1649">
        <f t="shared" si="19"/>
        <v>0</v>
      </c>
      <c r="L69" s="1650">
        <f t="shared" si="19"/>
        <v>2</v>
      </c>
      <c r="M69" s="1648">
        <f t="shared" si="19"/>
        <v>5</v>
      </c>
      <c r="N69" s="1658" t="s">
        <v>734</v>
      </c>
      <c r="O69" s="1637">
        <v>15</v>
      </c>
      <c r="P69" s="1659">
        <v>15</v>
      </c>
      <c r="Q69" s="1638">
        <v>15</v>
      </c>
    </row>
    <row r="70" spans="1:17">
      <c r="A70" s="1639" t="s">
        <v>13</v>
      </c>
      <c r="B70" s="1546" t="s">
        <v>13</v>
      </c>
      <c r="C70" s="3763" t="s">
        <v>35</v>
      </c>
      <c r="D70" s="3734" t="s">
        <v>735</v>
      </c>
      <c r="E70" s="3767" t="s">
        <v>41</v>
      </c>
      <c r="F70" s="3769" t="s">
        <v>681</v>
      </c>
      <c r="G70" s="1640" t="s">
        <v>37</v>
      </c>
      <c r="H70" s="1660">
        <f>I70+K70</f>
        <v>2</v>
      </c>
      <c r="I70" s="1642">
        <v>2</v>
      </c>
      <c r="J70" s="1642">
        <v>0</v>
      </c>
      <c r="K70" s="1643">
        <v>0</v>
      </c>
      <c r="L70" s="1644">
        <v>5</v>
      </c>
      <c r="M70" s="1569">
        <v>10</v>
      </c>
      <c r="N70" s="3762" t="s">
        <v>736</v>
      </c>
      <c r="O70" s="1632">
        <v>50</v>
      </c>
      <c r="P70" s="1632">
        <v>50</v>
      </c>
      <c r="Q70" s="1633">
        <v>50</v>
      </c>
    </row>
    <row r="71" spans="1:17" ht="13.8" thickBot="1">
      <c r="A71" s="1646"/>
      <c r="B71" s="1562"/>
      <c r="C71" s="3764"/>
      <c r="D71" s="3735"/>
      <c r="E71" s="3768"/>
      <c r="F71" s="3770"/>
      <c r="G71" s="1647" t="s">
        <v>12</v>
      </c>
      <c r="H71" s="1661">
        <f t="shared" ref="H71:M71" si="20">SUM(H70:H70)</f>
        <v>2</v>
      </c>
      <c r="I71" s="1648">
        <f t="shared" si="20"/>
        <v>2</v>
      </c>
      <c r="J71" s="1648">
        <f t="shared" si="20"/>
        <v>0</v>
      </c>
      <c r="K71" s="1649">
        <f t="shared" si="20"/>
        <v>0</v>
      </c>
      <c r="L71" s="1650">
        <f t="shared" si="20"/>
        <v>5</v>
      </c>
      <c r="M71" s="1662">
        <f t="shared" si="20"/>
        <v>10</v>
      </c>
      <c r="N71" s="2450"/>
      <c r="O71" s="1637"/>
      <c r="P71" s="1659"/>
      <c r="Q71" s="1638"/>
    </row>
    <row r="72" spans="1:17">
      <c r="A72" s="1639" t="s">
        <v>13</v>
      </c>
      <c r="B72" s="1546" t="s">
        <v>13</v>
      </c>
      <c r="C72" s="3763" t="s">
        <v>36</v>
      </c>
      <c r="D72" s="3765" t="s">
        <v>737</v>
      </c>
      <c r="E72" s="3767" t="s">
        <v>41</v>
      </c>
      <c r="F72" s="3769" t="s">
        <v>681</v>
      </c>
      <c r="G72" s="1640" t="s">
        <v>37</v>
      </c>
      <c r="H72" s="1641">
        <f>I72+K72</f>
        <v>3</v>
      </c>
      <c r="I72" s="1642">
        <v>3</v>
      </c>
      <c r="J72" s="1642">
        <v>0</v>
      </c>
      <c r="K72" s="1643">
        <v>0</v>
      </c>
      <c r="L72" s="1644">
        <v>5</v>
      </c>
      <c r="M72" s="1645">
        <v>10</v>
      </c>
      <c r="N72" s="3771" t="s">
        <v>738</v>
      </c>
      <c r="O72" s="1632">
        <v>1</v>
      </c>
      <c r="P72" s="1632">
        <v>1</v>
      </c>
      <c r="Q72" s="1633">
        <v>1</v>
      </c>
    </row>
    <row r="73" spans="1:17" ht="13.8" thickBot="1">
      <c r="A73" s="1646"/>
      <c r="B73" s="1562"/>
      <c r="C73" s="3764"/>
      <c r="D73" s="3766"/>
      <c r="E73" s="3768"/>
      <c r="F73" s="3770"/>
      <c r="G73" s="1647" t="s">
        <v>12</v>
      </c>
      <c r="H73" s="1648">
        <f t="shared" ref="H73:M73" si="21">SUM(H72:H72)</f>
        <v>3</v>
      </c>
      <c r="I73" s="1648">
        <f t="shared" si="21"/>
        <v>3</v>
      </c>
      <c r="J73" s="1648">
        <f t="shared" si="21"/>
        <v>0</v>
      </c>
      <c r="K73" s="1649">
        <f t="shared" si="21"/>
        <v>0</v>
      </c>
      <c r="L73" s="1650">
        <f t="shared" si="21"/>
        <v>5</v>
      </c>
      <c r="M73" s="1648">
        <f t="shared" si="21"/>
        <v>10</v>
      </c>
      <c r="N73" s="3772"/>
      <c r="O73" s="1637"/>
      <c r="P73" s="1659"/>
      <c r="Q73" s="1638"/>
    </row>
    <row r="74" spans="1:17">
      <c r="A74" s="3756" t="s">
        <v>13</v>
      </c>
      <c r="B74" s="3758" t="s">
        <v>13</v>
      </c>
      <c r="C74" s="3732" t="s">
        <v>59</v>
      </c>
      <c r="D74" s="3760" t="s">
        <v>739</v>
      </c>
      <c r="E74" s="3736" t="s">
        <v>41</v>
      </c>
      <c r="F74" s="3738" t="s">
        <v>681</v>
      </c>
      <c r="G74" s="1631" t="s">
        <v>37</v>
      </c>
      <c r="H74" s="1450">
        <f>I74+K74</f>
        <v>20</v>
      </c>
      <c r="I74" s="1449">
        <v>20</v>
      </c>
      <c r="J74" s="1449">
        <v>0</v>
      </c>
      <c r="K74" s="1451">
        <v>0</v>
      </c>
      <c r="L74" s="1521">
        <v>30</v>
      </c>
      <c r="M74" s="1482">
        <v>50</v>
      </c>
      <c r="N74" s="3740" t="s">
        <v>740</v>
      </c>
      <c r="O74" s="1632">
        <v>70</v>
      </c>
      <c r="P74" s="1632">
        <v>70</v>
      </c>
      <c r="Q74" s="1633">
        <v>70</v>
      </c>
    </row>
    <row r="75" spans="1:17" ht="13.8" thickBot="1">
      <c r="A75" s="3757"/>
      <c r="B75" s="3759"/>
      <c r="C75" s="3733"/>
      <c r="D75" s="3761"/>
      <c r="E75" s="3737"/>
      <c r="F75" s="3739"/>
      <c r="G75" s="1634" t="s">
        <v>12</v>
      </c>
      <c r="H75" s="1635">
        <f t="shared" ref="H75:M75" si="22">SUM(H74:H74)</f>
        <v>20</v>
      </c>
      <c r="I75" s="1635">
        <f t="shared" si="22"/>
        <v>20</v>
      </c>
      <c r="J75" s="1635">
        <f t="shared" si="22"/>
        <v>0</v>
      </c>
      <c r="K75" s="1636">
        <f t="shared" si="22"/>
        <v>0</v>
      </c>
      <c r="L75" s="1486">
        <f t="shared" si="22"/>
        <v>30</v>
      </c>
      <c r="M75" s="1635">
        <f t="shared" si="22"/>
        <v>50</v>
      </c>
      <c r="N75" s="3741"/>
      <c r="O75" s="1637"/>
      <c r="P75" s="1637"/>
      <c r="Q75" s="1638"/>
    </row>
    <row r="76" spans="1:17">
      <c r="A76" s="1639" t="s">
        <v>13</v>
      </c>
      <c r="B76" s="1546" t="s">
        <v>13</v>
      </c>
      <c r="C76" s="3732" t="s">
        <v>38</v>
      </c>
      <c r="D76" s="3734" t="s">
        <v>741</v>
      </c>
      <c r="E76" s="3736" t="s">
        <v>41</v>
      </c>
      <c r="F76" s="3738" t="s">
        <v>681</v>
      </c>
      <c r="G76" s="1631" t="s">
        <v>37</v>
      </c>
      <c r="H76" s="1641">
        <f>I76+K76</f>
        <v>0</v>
      </c>
      <c r="I76" s="1642"/>
      <c r="J76" s="1642">
        <v>0</v>
      </c>
      <c r="K76" s="1643">
        <v>0</v>
      </c>
      <c r="L76" s="1644">
        <v>0</v>
      </c>
      <c r="M76" s="1645">
        <v>0</v>
      </c>
      <c r="N76" s="1663" t="s">
        <v>742</v>
      </c>
      <c r="O76" s="1632">
        <v>1</v>
      </c>
      <c r="P76" s="1632">
        <v>1</v>
      </c>
      <c r="Q76" s="1633">
        <v>1</v>
      </c>
    </row>
    <row r="77" spans="1:17" ht="13.8" thickBot="1">
      <c r="A77" s="1646"/>
      <c r="B77" s="1562"/>
      <c r="C77" s="3733"/>
      <c r="D77" s="3735"/>
      <c r="E77" s="3737"/>
      <c r="F77" s="3739"/>
      <c r="G77" s="1634" t="s">
        <v>12</v>
      </c>
      <c r="H77" s="1648">
        <f t="shared" ref="H77:M77" si="23">SUM(H76:H76)</f>
        <v>0</v>
      </c>
      <c r="I77" s="1648">
        <f t="shared" si="23"/>
        <v>0</v>
      </c>
      <c r="J77" s="1648">
        <f t="shared" si="23"/>
        <v>0</v>
      </c>
      <c r="K77" s="1649">
        <f t="shared" si="23"/>
        <v>0</v>
      </c>
      <c r="L77" s="1650">
        <f t="shared" si="23"/>
        <v>0</v>
      </c>
      <c r="M77" s="1648">
        <f t="shared" si="23"/>
        <v>0</v>
      </c>
      <c r="N77" s="1664"/>
      <c r="O77" s="1637"/>
      <c r="P77" s="1659"/>
      <c r="Q77" s="1638"/>
    </row>
    <row r="78" spans="1:17">
      <c r="A78" s="1639" t="s">
        <v>13</v>
      </c>
      <c r="B78" s="1546" t="s">
        <v>13</v>
      </c>
      <c r="C78" s="3732" t="s">
        <v>60</v>
      </c>
      <c r="D78" s="3734" t="s">
        <v>743</v>
      </c>
      <c r="E78" s="3736" t="s">
        <v>41</v>
      </c>
      <c r="F78" s="3738" t="s">
        <v>681</v>
      </c>
      <c r="G78" s="1631" t="s">
        <v>37</v>
      </c>
      <c r="H78" s="1641">
        <f>I78+K78</f>
        <v>2</v>
      </c>
      <c r="I78" s="1642">
        <v>2</v>
      </c>
      <c r="J78" s="1642">
        <v>0</v>
      </c>
      <c r="K78" s="1643">
        <v>0</v>
      </c>
      <c r="L78" s="1644">
        <v>5</v>
      </c>
      <c r="M78" s="1645">
        <v>8</v>
      </c>
      <c r="N78" s="1663" t="s">
        <v>742</v>
      </c>
      <c r="O78" s="1632">
        <v>44</v>
      </c>
      <c r="P78" s="1632">
        <v>46</v>
      </c>
      <c r="Q78" s="1633">
        <v>48</v>
      </c>
    </row>
    <row r="79" spans="1:17" ht="13.8" thickBot="1">
      <c r="A79" s="1646"/>
      <c r="B79" s="1562"/>
      <c r="C79" s="3733"/>
      <c r="D79" s="3735"/>
      <c r="E79" s="3737"/>
      <c r="F79" s="3739"/>
      <c r="G79" s="1634" t="s">
        <v>12</v>
      </c>
      <c r="H79" s="1648">
        <f t="shared" ref="H79:M79" si="24">SUM(H78:H78)</f>
        <v>2</v>
      </c>
      <c r="I79" s="1648">
        <f t="shared" si="24"/>
        <v>2</v>
      </c>
      <c r="J79" s="1648">
        <f t="shared" si="24"/>
        <v>0</v>
      </c>
      <c r="K79" s="1649">
        <f t="shared" si="24"/>
        <v>0</v>
      </c>
      <c r="L79" s="1650">
        <f t="shared" si="24"/>
        <v>5</v>
      </c>
      <c r="M79" s="1648">
        <f t="shared" si="24"/>
        <v>8</v>
      </c>
      <c r="N79" s="1664"/>
      <c r="O79" s="1637"/>
      <c r="P79" s="1659"/>
      <c r="Q79" s="1638"/>
    </row>
    <row r="80" spans="1:17">
      <c r="A80" s="1639" t="s">
        <v>13</v>
      </c>
      <c r="B80" s="1546" t="s">
        <v>13</v>
      </c>
      <c r="C80" s="3732" t="s">
        <v>39</v>
      </c>
      <c r="D80" s="3754" t="s">
        <v>744</v>
      </c>
      <c r="E80" s="3736" t="s">
        <v>41</v>
      </c>
      <c r="F80" s="3738" t="s">
        <v>681</v>
      </c>
      <c r="G80" s="1631" t="s">
        <v>37</v>
      </c>
      <c r="H80" s="1450">
        <f>I80+K80</f>
        <v>13</v>
      </c>
      <c r="I80" s="1449">
        <v>13</v>
      </c>
      <c r="J80" s="1449">
        <v>0</v>
      </c>
      <c r="K80" s="1451">
        <v>0</v>
      </c>
      <c r="L80" s="1521">
        <v>15</v>
      </c>
      <c r="M80" s="1482">
        <v>20</v>
      </c>
      <c r="N80" s="3752" t="s">
        <v>745</v>
      </c>
      <c r="O80" s="1632">
        <v>44</v>
      </c>
      <c r="P80" s="1632">
        <v>46</v>
      </c>
      <c r="Q80" s="1633">
        <v>48</v>
      </c>
    </row>
    <row r="81" spans="1:17" ht="30.6" customHeight="1" thickBot="1">
      <c r="A81" s="1646"/>
      <c r="B81" s="1562"/>
      <c r="C81" s="3733"/>
      <c r="D81" s="3755"/>
      <c r="E81" s="3737"/>
      <c r="F81" s="3739"/>
      <c r="G81" s="1634" t="s">
        <v>12</v>
      </c>
      <c r="H81" s="1635">
        <f t="shared" ref="H81:M81" si="25">SUM(H80:H80)</f>
        <v>13</v>
      </c>
      <c r="I81" s="1635">
        <f t="shared" si="25"/>
        <v>13</v>
      </c>
      <c r="J81" s="1635">
        <f t="shared" si="25"/>
        <v>0</v>
      </c>
      <c r="K81" s="1636">
        <f t="shared" si="25"/>
        <v>0</v>
      </c>
      <c r="L81" s="1486">
        <f t="shared" si="25"/>
        <v>15</v>
      </c>
      <c r="M81" s="1635">
        <f t="shared" si="25"/>
        <v>20</v>
      </c>
      <c r="N81" s="3753"/>
      <c r="O81" s="1637"/>
      <c r="P81" s="1659"/>
      <c r="Q81" s="1638"/>
    </row>
    <row r="82" spans="1:17">
      <c r="A82" s="1639" t="s">
        <v>13</v>
      </c>
      <c r="B82" s="1546" t="s">
        <v>13</v>
      </c>
      <c r="C82" s="3732" t="s">
        <v>61</v>
      </c>
      <c r="D82" s="3734" t="s">
        <v>746</v>
      </c>
      <c r="E82" s="3736" t="s">
        <v>41</v>
      </c>
      <c r="F82" s="3738" t="s">
        <v>681</v>
      </c>
      <c r="G82" s="1631" t="s">
        <v>37</v>
      </c>
      <c r="H82" s="1450">
        <f>I82+K82</f>
        <v>0.3</v>
      </c>
      <c r="I82" s="1449">
        <v>0.3</v>
      </c>
      <c r="J82" s="1449">
        <v>0</v>
      </c>
      <c r="K82" s="1451">
        <v>0</v>
      </c>
      <c r="L82" s="1521">
        <v>1</v>
      </c>
      <c r="M82" s="1482">
        <v>2</v>
      </c>
      <c r="N82" s="3740" t="s">
        <v>747</v>
      </c>
      <c r="O82" s="1632">
        <v>3</v>
      </c>
      <c r="P82" s="1632">
        <v>3</v>
      </c>
      <c r="Q82" s="1633">
        <v>2</v>
      </c>
    </row>
    <row r="83" spans="1:17" ht="13.8" thickBot="1">
      <c r="A83" s="1646"/>
      <c r="B83" s="1562"/>
      <c r="C83" s="3733"/>
      <c r="D83" s="3735"/>
      <c r="E83" s="3737"/>
      <c r="F83" s="3739"/>
      <c r="G83" s="1634" t="s">
        <v>12</v>
      </c>
      <c r="H83" s="1635">
        <f t="shared" ref="H83:M83" si="26">SUM(H82:H82)</f>
        <v>0.3</v>
      </c>
      <c r="I83" s="1635">
        <f t="shared" si="26"/>
        <v>0.3</v>
      </c>
      <c r="J83" s="1635">
        <f t="shared" si="26"/>
        <v>0</v>
      </c>
      <c r="K83" s="1636">
        <f t="shared" si="26"/>
        <v>0</v>
      </c>
      <c r="L83" s="1486">
        <f t="shared" si="26"/>
        <v>1</v>
      </c>
      <c r="M83" s="1635">
        <f t="shared" si="26"/>
        <v>2</v>
      </c>
      <c r="N83" s="3753"/>
      <c r="O83" s="1637"/>
      <c r="P83" s="1659"/>
      <c r="Q83" s="1638"/>
    </row>
    <row r="84" spans="1:17">
      <c r="A84" s="1639" t="s">
        <v>13</v>
      </c>
      <c r="B84" s="1546" t="s">
        <v>13</v>
      </c>
      <c r="C84" s="3732" t="s">
        <v>62</v>
      </c>
      <c r="D84" s="3734" t="s">
        <v>748</v>
      </c>
      <c r="E84" s="3736" t="s">
        <v>41</v>
      </c>
      <c r="F84" s="3738" t="s">
        <v>681</v>
      </c>
      <c r="G84" s="1631" t="s">
        <v>37</v>
      </c>
      <c r="H84" s="1450">
        <f>I84+K84</f>
        <v>3</v>
      </c>
      <c r="I84" s="1449">
        <v>3</v>
      </c>
      <c r="J84" s="1449">
        <v>0</v>
      </c>
      <c r="K84" s="1451">
        <v>0</v>
      </c>
      <c r="L84" s="1521">
        <v>5</v>
      </c>
      <c r="M84" s="1482">
        <v>10</v>
      </c>
      <c r="N84" s="3740" t="s">
        <v>749</v>
      </c>
      <c r="O84" s="1632">
        <v>3</v>
      </c>
      <c r="P84" s="1632">
        <v>3</v>
      </c>
      <c r="Q84" s="1633">
        <v>3</v>
      </c>
    </row>
    <row r="85" spans="1:17" ht="28.2" customHeight="1" thickBot="1">
      <c r="A85" s="1646"/>
      <c r="B85" s="1562"/>
      <c r="C85" s="3733"/>
      <c r="D85" s="3735"/>
      <c r="E85" s="3737"/>
      <c r="F85" s="3739"/>
      <c r="G85" s="1634" t="s">
        <v>12</v>
      </c>
      <c r="H85" s="1635">
        <f t="shared" ref="H85:M85" si="27">SUM(H84:H84)</f>
        <v>3</v>
      </c>
      <c r="I85" s="1635">
        <f t="shared" si="27"/>
        <v>3</v>
      </c>
      <c r="J85" s="1635">
        <f t="shared" si="27"/>
        <v>0</v>
      </c>
      <c r="K85" s="1636">
        <f t="shared" si="27"/>
        <v>0</v>
      </c>
      <c r="L85" s="1486">
        <f t="shared" si="27"/>
        <v>5</v>
      </c>
      <c r="M85" s="1635">
        <f t="shared" si="27"/>
        <v>10</v>
      </c>
      <c r="N85" s="3741"/>
      <c r="O85" s="1637"/>
      <c r="P85" s="1659"/>
      <c r="Q85" s="1638"/>
    </row>
    <row r="86" spans="1:17">
      <c r="A86" s="1639" t="s">
        <v>13</v>
      </c>
      <c r="B86" s="1546" t="s">
        <v>13</v>
      </c>
      <c r="C86" s="3732" t="s">
        <v>71</v>
      </c>
      <c r="D86" s="3734" t="s">
        <v>750</v>
      </c>
      <c r="E86" s="3736" t="s">
        <v>41</v>
      </c>
      <c r="F86" s="3738" t="s">
        <v>681</v>
      </c>
      <c r="G86" s="1631" t="s">
        <v>37</v>
      </c>
      <c r="H86" s="1450">
        <f>I86+K86</f>
        <v>2</v>
      </c>
      <c r="I86" s="1449">
        <v>2</v>
      </c>
      <c r="J86" s="1449">
        <v>0</v>
      </c>
      <c r="K86" s="1451">
        <v>0</v>
      </c>
      <c r="L86" s="1521">
        <v>5</v>
      </c>
      <c r="M86" s="1482">
        <v>10</v>
      </c>
      <c r="N86" s="3740" t="s">
        <v>751</v>
      </c>
      <c r="O86" s="1632">
        <v>10</v>
      </c>
      <c r="P86" s="1632">
        <v>12</v>
      </c>
      <c r="Q86" s="1633">
        <v>14</v>
      </c>
    </row>
    <row r="87" spans="1:17" ht="45" customHeight="1" thickBot="1">
      <c r="A87" s="1646"/>
      <c r="B87" s="1562"/>
      <c r="C87" s="3733"/>
      <c r="D87" s="3735"/>
      <c r="E87" s="3737"/>
      <c r="F87" s="3739"/>
      <c r="G87" s="1634" t="s">
        <v>12</v>
      </c>
      <c r="H87" s="1635">
        <f t="shared" ref="H87:M87" si="28">SUM(H86:H86)</f>
        <v>2</v>
      </c>
      <c r="I87" s="1635">
        <f t="shared" si="28"/>
        <v>2</v>
      </c>
      <c r="J87" s="1635">
        <f t="shared" si="28"/>
        <v>0</v>
      </c>
      <c r="K87" s="1636">
        <f t="shared" si="28"/>
        <v>0</v>
      </c>
      <c r="L87" s="1486">
        <f t="shared" si="28"/>
        <v>5</v>
      </c>
      <c r="M87" s="1635">
        <f t="shared" si="28"/>
        <v>10</v>
      </c>
      <c r="N87" s="3741"/>
      <c r="O87" s="1637"/>
      <c r="P87" s="1659"/>
      <c r="Q87" s="1638"/>
    </row>
    <row r="88" spans="1:17">
      <c r="A88" s="1639" t="s">
        <v>13</v>
      </c>
      <c r="B88" s="1546" t="s">
        <v>13</v>
      </c>
      <c r="C88" s="3732" t="s">
        <v>64</v>
      </c>
      <c r="D88" s="3734" t="s">
        <v>752</v>
      </c>
      <c r="E88" s="3736" t="s">
        <v>41</v>
      </c>
      <c r="F88" s="3738" t="s">
        <v>681</v>
      </c>
      <c r="G88" s="1631" t="s">
        <v>37</v>
      </c>
      <c r="H88" s="1450">
        <f>I88+K88</f>
        <v>10</v>
      </c>
      <c r="I88" s="1449">
        <v>10</v>
      </c>
      <c r="J88" s="1449">
        <v>0</v>
      </c>
      <c r="K88" s="1451">
        <v>0</v>
      </c>
      <c r="L88" s="1521">
        <v>15</v>
      </c>
      <c r="M88" s="1482">
        <v>20</v>
      </c>
      <c r="N88" s="3740" t="s">
        <v>753</v>
      </c>
      <c r="O88" s="1632">
        <v>8</v>
      </c>
      <c r="P88" s="1632">
        <v>10</v>
      </c>
      <c r="Q88" s="1633">
        <v>12</v>
      </c>
    </row>
    <row r="89" spans="1:17" ht="49.2" customHeight="1" thickBot="1">
      <c r="A89" s="1646"/>
      <c r="B89" s="1562"/>
      <c r="C89" s="3733"/>
      <c r="D89" s="3735"/>
      <c r="E89" s="3737"/>
      <c r="F89" s="3739"/>
      <c r="G89" s="1634" t="s">
        <v>12</v>
      </c>
      <c r="H89" s="1635">
        <f t="shared" ref="H89:M89" si="29">SUM(H88:H88)</f>
        <v>10</v>
      </c>
      <c r="I89" s="1635">
        <f t="shared" si="29"/>
        <v>10</v>
      </c>
      <c r="J89" s="1635">
        <f t="shared" si="29"/>
        <v>0</v>
      </c>
      <c r="K89" s="1636">
        <f t="shared" si="29"/>
        <v>0</v>
      </c>
      <c r="L89" s="1486">
        <f t="shared" si="29"/>
        <v>15</v>
      </c>
      <c r="M89" s="1635">
        <f t="shared" si="29"/>
        <v>20</v>
      </c>
      <c r="N89" s="3741"/>
      <c r="O89" s="1637"/>
      <c r="P89" s="1659"/>
      <c r="Q89" s="1638"/>
    </row>
    <row r="90" spans="1:17" ht="13.8" thickBot="1">
      <c r="A90" s="1445" t="s">
        <v>13</v>
      </c>
      <c r="B90" s="1504" t="s">
        <v>13</v>
      </c>
      <c r="C90" s="3742" t="s">
        <v>14</v>
      </c>
      <c r="D90" s="3743"/>
      <c r="E90" s="3743"/>
      <c r="F90" s="3743"/>
      <c r="G90" s="3743"/>
      <c r="H90" s="1542">
        <f>H67+H69+H71+H73+H75+H77+H79+H81+H85+H83+H87+H89</f>
        <v>73.5</v>
      </c>
      <c r="I90" s="1542">
        <f t="shared" ref="I90:M90" si="30">I67+I69+I71+I73+I75+I77+I79+I81+I85+I83+I87+I89</f>
        <v>73.5</v>
      </c>
      <c r="J90" s="1542">
        <f t="shared" si="30"/>
        <v>0</v>
      </c>
      <c r="K90" s="1542">
        <f t="shared" si="30"/>
        <v>0</v>
      </c>
      <c r="L90" s="1542">
        <f t="shared" si="30"/>
        <v>138</v>
      </c>
      <c r="M90" s="1542">
        <f t="shared" si="30"/>
        <v>245</v>
      </c>
      <c r="N90" s="1665"/>
      <c r="O90" s="1543"/>
      <c r="P90" s="1543"/>
      <c r="Q90" s="1544"/>
    </row>
    <row r="91" spans="1:17" ht="13.8" thickBot="1">
      <c r="A91" s="1539" t="s">
        <v>11</v>
      </c>
      <c r="B91" s="3744" t="s">
        <v>65</v>
      </c>
      <c r="C91" s="3745"/>
      <c r="D91" s="3745"/>
      <c r="E91" s="3745"/>
      <c r="F91" s="3745"/>
      <c r="G91" s="3746"/>
      <c r="H91" s="1666">
        <f>H90+H64</f>
        <v>93.5</v>
      </c>
      <c r="I91" s="1666">
        <f t="shared" ref="I91:M91" si="31">I90+I64</f>
        <v>93.5</v>
      </c>
      <c r="J91" s="1666">
        <f t="shared" si="31"/>
        <v>0</v>
      </c>
      <c r="K91" s="1666">
        <f t="shared" si="31"/>
        <v>0</v>
      </c>
      <c r="L91" s="1666">
        <f t="shared" si="31"/>
        <v>168</v>
      </c>
      <c r="M91" s="1666">
        <f t="shared" si="31"/>
        <v>295</v>
      </c>
      <c r="N91" s="1667"/>
      <c r="O91" s="1667"/>
      <c r="P91" s="1667"/>
      <c r="Q91" s="1668"/>
    </row>
    <row r="92" spans="1:17" ht="13.8" thickBot="1">
      <c r="A92" s="1669" t="s">
        <v>11</v>
      </c>
      <c r="B92" s="3747" t="s">
        <v>15</v>
      </c>
      <c r="C92" s="3747"/>
      <c r="D92" s="3747"/>
      <c r="E92" s="3747"/>
      <c r="F92" s="3747"/>
      <c r="G92" s="3747"/>
      <c r="H92" s="1670">
        <f t="shared" ref="H92:M92" si="32">H91+H57</f>
        <v>40326.5</v>
      </c>
      <c r="I92" s="1671">
        <f t="shared" si="32"/>
        <v>40228.5</v>
      </c>
      <c r="J92" s="1670">
        <f t="shared" si="32"/>
        <v>26096</v>
      </c>
      <c r="K92" s="1670">
        <f t="shared" si="32"/>
        <v>97.999999999999986</v>
      </c>
      <c r="L92" s="1670">
        <f t="shared" si="32"/>
        <v>41256</v>
      </c>
      <c r="M92" s="1670">
        <f t="shared" si="32"/>
        <v>43725</v>
      </c>
      <c r="N92" s="3748"/>
      <c r="O92" s="3748"/>
      <c r="P92" s="3748"/>
      <c r="Q92" s="3749"/>
    </row>
    <row r="93" spans="1:17" ht="15.6">
      <c r="A93" s="1672"/>
      <c r="B93" s="1673"/>
      <c r="C93" s="1673"/>
      <c r="D93" s="1673"/>
      <c r="E93" s="1673"/>
      <c r="F93" s="1674"/>
      <c r="G93" s="1675"/>
      <c r="H93" s="1676"/>
      <c r="I93" s="1676"/>
      <c r="J93" s="1676"/>
      <c r="K93" s="1676"/>
      <c r="L93" s="1676"/>
      <c r="M93" s="1676"/>
      <c r="N93" s="1677"/>
      <c r="O93" s="1677"/>
      <c r="P93" s="1677"/>
      <c r="Q93" s="1677"/>
    </row>
    <row r="94" spans="1:17" ht="15.6">
      <c r="A94" s="1672"/>
      <c r="B94" s="1673"/>
      <c r="C94" s="1673"/>
      <c r="D94" s="1673"/>
      <c r="E94" s="1673"/>
      <c r="F94" s="1674"/>
      <c r="G94" s="1675"/>
      <c r="H94" s="1676"/>
      <c r="I94" s="1676"/>
      <c r="J94" s="1676"/>
      <c r="K94" s="1676"/>
      <c r="L94" s="1676"/>
      <c r="M94" s="1676"/>
      <c r="N94" s="1677"/>
      <c r="O94" s="1677"/>
      <c r="P94" s="1677"/>
      <c r="Q94" s="1677"/>
    </row>
    <row r="95" spans="1:17" ht="15.6">
      <c r="A95" s="1672"/>
      <c r="B95" s="1673"/>
      <c r="C95" s="1673"/>
      <c r="D95" s="1673"/>
      <c r="E95" s="1673"/>
      <c r="F95" s="1674"/>
      <c r="G95" s="1675"/>
      <c r="H95" s="1676"/>
      <c r="I95" s="1676"/>
      <c r="J95" s="1676"/>
      <c r="K95" s="1676"/>
      <c r="L95" s="1676"/>
      <c r="M95" s="1676"/>
      <c r="N95" s="1677"/>
      <c r="O95" s="1677"/>
      <c r="P95" s="1677"/>
      <c r="Q95" s="1677"/>
    </row>
    <row r="96" spans="1:17" ht="15.6">
      <c r="A96" s="1672"/>
      <c r="B96" s="1673"/>
      <c r="C96" s="1673"/>
      <c r="D96" s="1673"/>
      <c r="E96" s="1673"/>
      <c r="F96" s="1674"/>
      <c r="G96" s="1675"/>
      <c r="H96" s="1676"/>
      <c r="I96" s="1676"/>
      <c r="J96" s="1676"/>
      <c r="K96" s="1676"/>
      <c r="L96" s="1676"/>
      <c r="M96" s="1676"/>
      <c r="N96" s="1677"/>
      <c r="O96" s="1677"/>
      <c r="P96" s="1677"/>
      <c r="Q96" s="1677"/>
    </row>
    <row r="97" spans="1:17" ht="15.6">
      <c r="A97" s="1672"/>
      <c r="B97" s="1673"/>
      <c r="C97" s="1673"/>
      <c r="D97" s="1673"/>
      <c r="E97" s="1673"/>
      <c r="F97" s="1674"/>
      <c r="G97" s="1675"/>
      <c r="H97" s="1676"/>
      <c r="I97" s="1676"/>
      <c r="J97" s="1676"/>
      <c r="K97" s="1676"/>
      <c r="L97" s="1676"/>
      <c r="M97" s="1676"/>
      <c r="N97" s="1677"/>
      <c r="O97" s="1677"/>
      <c r="P97" s="1677"/>
      <c r="Q97" s="1677"/>
    </row>
    <row r="98" spans="1:17" ht="13.8" thickBot="1">
      <c r="A98" s="1672"/>
      <c r="B98" s="1673"/>
      <c r="C98" s="1673"/>
      <c r="D98" s="1673"/>
      <c r="E98" s="1673"/>
      <c r="F98" s="3750" t="s">
        <v>16</v>
      </c>
      <c r="G98" s="3751"/>
      <c r="H98" s="3751"/>
      <c r="I98" s="3751"/>
      <c r="J98" s="3751"/>
      <c r="K98" s="3751"/>
      <c r="L98" s="3751"/>
      <c r="M98" s="3751"/>
      <c r="N98" s="1677"/>
      <c r="O98" s="1677"/>
      <c r="P98" s="1677"/>
      <c r="Q98" s="1677"/>
    </row>
    <row r="99" spans="1:17" ht="43.8" customHeight="1" thickBot="1">
      <c r="A99" s="1432"/>
      <c r="B99" s="1432"/>
      <c r="C99" s="3726" t="s">
        <v>17</v>
      </c>
      <c r="D99" s="3727"/>
      <c r="E99" s="3727"/>
      <c r="F99" s="3727"/>
      <c r="G99" s="3728"/>
      <c r="H99" s="3729" t="s">
        <v>298</v>
      </c>
      <c r="I99" s="3730"/>
      <c r="J99" s="3730"/>
      <c r="K99" s="3731"/>
      <c r="L99" s="1678"/>
      <c r="M99" s="1678"/>
      <c r="N99" s="1432"/>
      <c r="O99" s="1679"/>
      <c r="P99" s="1432"/>
      <c r="Q99" s="1432"/>
    </row>
    <row r="100" spans="1:17" ht="13.8" thickBot="1">
      <c r="A100" s="1432"/>
      <c r="B100" s="1432"/>
      <c r="C100" s="3712" t="s">
        <v>18</v>
      </c>
      <c r="D100" s="3713"/>
      <c r="E100" s="3713"/>
      <c r="F100" s="3713"/>
      <c r="G100" s="3714"/>
      <c r="H100" s="3715">
        <f>H101+H102+H103+H104+H105+H106+H107</f>
        <v>40326.5</v>
      </c>
      <c r="I100" s="3716"/>
      <c r="J100" s="3716"/>
      <c r="K100" s="3717"/>
      <c r="L100" s="1678"/>
      <c r="M100" s="1678"/>
      <c r="N100" s="1432"/>
      <c r="O100" s="1679"/>
      <c r="P100" s="1432"/>
      <c r="Q100" s="1432"/>
    </row>
    <row r="101" spans="1:17">
      <c r="A101" s="1432"/>
      <c r="B101" s="1432"/>
      <c r="C101" s="3700" t="s">
        <v>66</v>
      </c>
      <c r="D101" s="3701"/>
      <c r="E101" s="3701"/>
      <c r="F101" s="3701"/>
      <c r="G101" s="3722"/>
      <c r="H101" s="3723">
        <v>16532.099999999999</v>
      </c>
      <c r="I101" s="3724"/>
      <c r="J101" s="3724"/>
      <c r="K101" s="3725"/>
      <c r="L101" s="1678"/>
      <c r="M101" s="1678"/>
      <c r="N101" s="1432"/>
      <c r="O101" s="1679"/>
      <c r="P101" s="1432"/>
      <c r="Q101" s="1432"/>
    </row>
    <row r="102" spans="1:17">
      <c r="A102" s="1432"/>
      <c r="B102" s="1432"/>
      <c r="C102" s="3719" t="s">
        <v>754</v>
      </c>
      <c r="D102" s="3720"/>
      <c r="E102" s="3720"/>
      <c r="F102" s="3720"/>
      <c r="G102" s="3721"/>
      <c r="H102" s="3703">
        <v>19863.599999999999</v>
      </c>
      <c r="I102" s="3693"/>
      <c r="J102" s="3693"/>
      <c r="K102" s="3694"/>
      <c r="L102" s="1678"/>
      <c r="M102" s="1678"/>
      <c r="N102" s="1432"/>
      <c r="O102" s="1679"/>
      <c r="P102" s="1432"/>
      <c r="Q102" s="1432"/>
    </row>
    <row r="103" spans="1:17">
      <c r="A103" s="1432"/>
      <c r="B103" s="1432"/>
      <c r="C103" s="3690" t="s">
        <v>424</v>
      </c>
      <c r="D103" s="3691"/>
      <c r="E103" s="3691"/>
      <c r="F103" s="3691"/>
      <c r="G103" s="3718"/>
      <c r="H103" s="3703">
        <v>1923.4</v>
      </c>
      <c r="I103" s="3693"/>
      <c r="J103" s="3693"/>
      <c r="K103" s="3694"/>
      <c r="L103" s="1678"/>
      <c r="M103" s="1678"/>
      <c r="N103" s="1432"/>
      <c r="O103" s="1679"/>
      <c r="P103" s="1432"/>
      <c r="Q103" s="1432"/>
    </row>
    <row r="104" spans="1:17">
      <c r="A104" s="1432"/>
      <c r="B104" s="1432"/>
      <c r="C104" s="3690" t="s">
        <v>137</v>
      </c>
      <c r="D104" s="3691"/>
      <c r="E104" s="3691"/>
      <c r="F104" s="3691"/>
      <c r="G104" s="3718"/>
      <c r="H104" s="3703">
        <v>1635.8</v>
      </c>
      <c r="I104" s="3693"/>
      <c r="J104" s="3693"/>
      <c r="K104" s="3694"/>
      <c r="L104" s="1678"/>
      <c r="M104" s="1678"/>
      <c r="N104" s="1432"/>
      <c r="O104" s="1679"/>
      <c r="P104" s="1432"/>
      <c r="Q104" s="1432"/>
    </row>
    <row r="105" spans="1:17">
      <c r="A105" s="1432"/>
      <c r="B105" s="1432"/>
      <c r="C105" s="3719" t="s">
        <v>399</v>
      </c>
      <c r="D105" s="3720"/>
      <c r="E105" s="3720"/>
      <c r="F105" s="3720"/>
      <c r="G105" s="3721"/>
      <c r="H105" s="3703">
        <v>0</v>
      </c>
      <c r="I105" s="3693"/>
      <c r="J105" s="3693"/>
      <c r="K105" s="3694"/>
      <c r="L105" s="1678"/>
      <c r="M105" s="1678"/>
      <c r="N105" s="1432"/>
      <c r="O105" s="1679"/>
      <c r="P105" s="1432"/>
      <c r="Q105" s="1432"/>
    </row>
    <row r="106" spans="1:17">
      <c r="A106" s="1432"/>
      <c r="B106" s="1432"/>
      <c r="C106" s="3700" t="s">
        <v>68</v>
      </c>
      <c r="D106" s="3701"/>
      <c r="E106" s="3701"/>
      <c r="F106" s="3701"/>
      <c r="G106" s="3702"/>
      <c r="H106" s="3703"/>
      <c r="I106" s="3704"/>
      <c r="J106" s="3704"/>
      <c r="K106" s="3705"/>
      <c r="L106" s="1678"/>
      <c r="M106" s="1678"/>
      <c r="N106" s="1432"/>
      <c r="O106" s="1679"/>
      <c r="P106" s="1432"/>
      <c r="Q106" s="1432"/>
    </row>
    <row r="107" spans="1:17" ht="13.8" thickBot="1">
      <c r="A107" s="1432"/>
      <c r="B107" s="1432"/>
      <c r="C107" s="3706" t="s">
        <v>69</v>
      </c>
      <c r="D107" s="3707"/>
      <c r="E107" s="3707"/>
      <c r="F107" s="3707"/>
      <c r="G107" s="3708"/>
      <c r="H107" s="3709">
        <v>371.6</v>
      </c>
      <c r="I107" s="3710"/>
      <c r="J107" s="3710"/>
      <c r="K107" s="3711"/>
      <c r="L107" s="1678"/>
      <c r="M107" s="1678"/>
      <c r="N107" s="1432"/>
      <c r="O107" s="1679"/>
      <c r="P107" s="1432"/>
      <c r="Q107" s="1432"/>
    </row>
    <row r="108" spans="1:17" ht="13.8" thickBot="1">
      <c r="A108" s="1432"/>
      <c r="B108" s="1432"/>
      <c r="C108" s="3712" t="s">
        <v>19</v>
      </c>
      <c r="D108" s="3713"/>
      <c r="E108" s="3713"/>
      <c r="F108" s="3713"/>
      <c r="G108" s="3714"/>
      <c r="H108" s="3715">
        <f>H109*1</f>
        <v>0</v>
      </c>
      <c r="I108" s="3716"/>
      <c r="J108" s="3716"/>
      <c r="K108" s="3717"/>
      <c r="L108" s="1678"/>
      <c r="M108" s="1678"/>
      <c r="N108" s="1432"/>
      <c r="O108" s="1679"/>
      <c r="P108" s="1432"/>
      <c r="Q108" s="1432"/>
    </row>
    <row r="109" spans="1:17" ht="13.8" thickBot="1">
      <c r="A109" s="1432"/>
      <c r="B109" s="1432"/>
      <c r="C109" s="3690" t="s">
        <v>70</v>
      </c>
      <c r="D109" s="3691"/>
      <c r="E109" s="3691"/>
      <c r="F109" s="3691"/>
      <c r="G109" s="3692"/>
      <c r="H109" s="3693">
        <v>0</v>
      </c>
      <c r="I109" s="3693"/>
      <c r="J109" s="3693"/>
      <c r="K109" s="3694"/>
      <c r="L109" s="1678"/>
      <c r="M109" s="1678"/>
      <c r="N109" s="1432"/>
      <c r="O109" s="1679"/>
      <c r="P109" s="1432"/>
      <c r="Q109" s="1432"/>
    </row>
    <row r="110" spans="1:17" ht="13.8" thickBot="1">
      <c r="A110" s="1678"/>
      <c r="B110" s="1678"/>
      <c r="C110" s="3695" t="s">
        <v>20</v>
      </c>
      <c r="D110" s="3696"/>
      <c r="E110" s="3696"/>
      <c r="F110" s="3696"/>
      <c r="G110" s="3697"/>
      <c r="H110" s="3698">
        <f>H108+H100</f>
        <v>40326.5</v>
      </c>
      <c r="I110" s="3698"/>
      <c r="J110" s="3698"/>
      <c r="K110" s="3699"/>
      <c r="L110" s="1432"/>
      <c r="M110" s="1432"/>
      <c r="N110" s="1432"/>
      <c r="O110" s="1679"/>
      <c r="P110" s="1432"/>
      <c r="Q110" s="1432"/>
    </row>
    <row r="111" spans="1:17">
      <c r="A111" s="1678"/>
      <c r="B111" s="1678"/>
      <c r="C111" s="1432"/>
      <c r="D111" s="1432"/>
      <c r="E111" s="1680"/>
      <c r="F111" s="1432"/>
      <c r="G111" s="1681"/>
      <c r="H111" s="1432"/>
      <c r="I111" s="1432"/>
      <c r="J111" s="1432"/>
      <c r="K111" s="1432"/>
      <c r="L111" s="1432"/>
      <c r="M111" s="1432"/>
      <c r="N111" s="1432"/>
      <c r="O111" s="1679"/>
      <c r="P111" s="1432"/>
      <c r="Q111" s="1432"/>
    </row>
  </sheetData>
  <mergeCells count="200">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M1:Q1"/>
    <mergeCell ref="D3:Q3"/>
    <mergeCell ref="B7:Q7"/>
    <mergeCell ref="C8:Q8"/>
    <mergeCell ref="A9:A12"/>
    <mergeCell ref="B9:B12"/>
    <mergeCell ref="C9:C12"/>
    <mergeCell ref="D9:D12"/>
    <mergeCell ref="E9:E12"/>
    <mergeCell ref="F9:F12"/>
    <mergeCell ref="N10:N11"/>
    <mergeCell ref="A15:A16"/>
    <mergeCell ref="B15:B16"/>
    <mergeCell ref="C15:C16"/>
    <mergeCell ref="D15:D16"/>
    <mergeCell ref="E15:E16"/>
    <mergeCell ref="F15:F16"/>
    <mergeCell ref="A13:A14"/>
    <mergeCell ref="B13:B14"/>
    <mergeCell ref="C13:C14"/>
    <mergeCell ref="D13:D14"/>
    <mergeCell ref="E13:E14"/>
    <mergeCell ref="F13:F14"/>
    <mergeCell ref="A22:A25"/>
    <mergeCell ref="B22:B25"/>
    <mergeCell ref="C22:C25"/>
    <mergeCell ref="D22:D25"/>
    <mergeCell ref="E22:E25"/>
    <mergeCell ref="F22:F25"/>
    <mergeCell ref="C17:G17"/>
    <mergeCell ref="C18:Q18"/>
    <mergeCell ref="A19:A21"/>
    <mergeCell ref="B19:B21"/>
    <mergeCell ref="C19:C21"/>
    <mergeCell ref="D19:D21"/>
    <mergeCell ref="E19:E21"/>
    <mergeCell ref="F19:F21"/>
    <mergeCell ref="N19:N20"/>
    <mergeCell ref="C32:G32"/>
    <mergeCell ref="C33:Q33"/>
    <mergeCell ref="C34:C37"/>
    <mergeCell ref="D34:D37"/>
    <mergeCell ref="C38:C41"/>
    <mergeCell ref="D38:D41"/>
    <mergeCell ref="N26:N27"/>
    <mergeCell ref="A28:A31"/>
    <mergeCell ref="B28:B31"/>
    <mergeCell ref="C28:C31"/>
    <mergeCell ref="D28:D31"/>
    <mergeCell ref="E28:E31"/>
    <mergeCell ref="F28:F31"/>
    <mergeCell ref="N28:N31"/>
    <mergeCell ref="A26:A27"/>
    <mergeCell ref="B26:B27"/>
    <mergeCell ref="C26:C27"/>
    <mergeCell ref="D26:D27"/>
    <mergeCell ref="E26:E27"/>
    <mergeCell ref="F26:F27"/>
    <mergeCell ref="N47:N51"/>
    <mergeCell ref="A52:A55"/>
    <mergeCell ref="B52:B55"/>
    <mergeCell ref="C52:C55"/>
    <mergeCell ref="D52:D55"/>
    <mergeCell ref="E52:E55"/>
    <mergeCell ref="F52:F55"/>
    <mergeCell ref="N52:N55"/>
    <mergeCell ref="C42:C44"/>
    <mergeCell ref="D42:D44"/>
    <mergeCell ref="C45:G45"/>
    <mergeCell ref="C46:Q46"/>
    <mergeCell ref="A47:A51"/>
    <mergeCell ref="B47:B51"/>
    <mergeCell ref="C47:C51"/>
    <mergeCell ref="D47:D51"/>
    <mergeCell ref="E47:E51"/>
    <mergeCell ref="F47:F51"/>
    <mergeCell ref="C56:G56"/>
    <mergeCell ref="B57:G57"/>
    <mergeCell ref="B58:Q58"/>
    <mergeCell ref="C59:Q59"/>
    <mergeCell ref="A60:A61"/>
    <mergeCell ref="B60:B61"/>
    <mergeCell ref="C60:C61"/>
    <mergeCell ref="D60:D61"/>
    <mergeCell ref="E60:E61"/>
    <mergeCell ref="F60:F61"/>
    <mergeCell ref="A66:A67"/>
    <mergeCell ref="B66:B67"/>
    <mergeCell ref="C66:C67"/>
    <mergeCell ref="D66:D67"/>
    <mergeCell ref="E66:E67"/>
    <mergeCell ref="F66:F67"/>
    <mergeCell ref="N66:N67"/>
    <mergeCell ref="N60:N61"/>
    <mergeCell ref="C62:C63"/>
    <mergeCell ref="D62:D63"/>
    <mergeCell ref="E62:E63"/>
    <mergeCell ref="F62:F63"/>
    <mergeCell ref="N62:N63"/>
    <mergeCell ref="C68:C69"/>
    <mergeCell ref="D68:D69"/>
    <mergeCell ref="E68:E69"/>
    <mergeCell ref="F68:F69"/>
    <mergeCell ref="C70:C71"/>
    <mergeCell ref="D70:D71"/>
    <mergeCell ref="E70:E71"/>
    <mergeCell ref="F70:F71"/>
    <mergeCell ref="C64:G64"/>
    <mergeCell ref="C65:Q65"/>
    <mergeCell ref="A74:A75"/>
    <mergeCell ref="B74:B75"/>
    <mergeCell ref="C74:C75"/>
    <mergeCell ref="D74:D75"/>
    <mergeCell ref="E74:E75"/>
    <mergeCell ref="F74:F75"/>
    <mergeCell ref="N70:N71"/>
    <mergeCell ref="C72:C73"/>
    <mergeCell ref="D72:D73"/>
    <mergeCell ref="E72:E73"/>
    <mergeCell ref="F72:F73"/>
    <mergeCell ref="N72:N73"/>
    <mergeCell ref="N74:N75"/>
    <mergeCell ref="C76:C77"/>
    <mergeCell ref="D76:D77"/>
    <mergeCell ref="E76:E77"/>
    <mergeCell ref="F76:F77"/>
    <mergeCell ref="C78:C79"/>
    <mergeCell ref="D78:D79"/>
    <mergeCell ref="E78:E79"/>
    <mergeCell ref="F78:F79"/>
    <mergeCell ref="C80:C81"/>
    <mergeCell ref="D80:D81"/>
    <mergeCell ref="E80:E81"/>
    <mergeCell ref="F80:F81"/>
    <mergeCell ref="N80:N81"/>
    <mergeCell ref="C82:C83"/>
    <mergeCell ref="D82:D83"/>
    <mergeCell ref="E82:E83"/>
    <mergeCell ref="F82:F83"/>
    <mergeCell ref="N82:N83"/>
    <mergeCell ref="C84:C85"/>
    <mergeCell ref="D84:D85"/>
    <mergeCell ref="E84:E85"/>
    <mergeCell ref="F84:F85"/>
    <mergeCell ref="N84:N85"/>
    <mergeCell ref="C86:C87"/>
    <mergeCell ref="D86:D87"/>
    <mergeCell ref="E86:E87"/>
    <mergeCell ref="F86:F87"/>
    <mergeCell ref="N86:N87"/>
    <mergeCell ref="B91:G91"/>
    <mergeCell ref="B92:G92"/>
    <mergeCell ref="N92:Q92"/>
    <mergeCell ref="F98:M98"/>
    <mergeCell ref="C99:G99"/>
    <mergeCell ref="H99:K99"/>
    <mergeCell ref="C88:C89"/>
    <mergeCell ref="D88:D89"/>
    <mergeCell ref="E88:E89"/>
    <mergeCell ref="F88:F89"/>
    <mergeCell ref="N88:N89"/>
    <mergeCell ref="C90:G90"/>
    <mergeCell ref="C103:G103"/>
    <mergeCell ref="H103:K103"/>
    <mergeCell ref="C104:G104"/>
    <mergeCell ref="H104:K104"/>
    <mergeCell ref="C105:G105"/>
    <mergeCell ref="H105:K105"/>
    <mergeCell ref="C100:G100"/>
    <mergeCell ref="H100:K100"/>
    <mergeCell ref="C101:G101"/>
    <mergeCell ref="H101:K101"/>
    <mergeCell ref="C102:G102"/>
    <mergeCell ref="H102:K102"/>
    <mergeCell ref="C109:G109"/>
    <mergeCell ref="H109:K109"/>
    <mergeCell ref="C110:G110"/>
    <mergeCell ref="H110:K110"/>
    <mergeCell ref="C106:G106"/>
    <mergeCell ref="H106:K106"/>
    <mergeCell ref="C107:G107"/>
    <mergeCell ref="H107:K107"/>
    <mergeCell ref="C108:G108"/>
    <mergeCell ref="H108:K108"/>
  </mergeCells>
  <pageMargins left="0.7" right="0.7" top="0.75" bottom="0.75" header="0.3" footer="0.3"/>
  <pageSetup paperSize="9" orientation="landscape"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5"/>
  <sheetViews>
    <sheetView topLeftCell="A31" workbookViewId="0">
      <selection activeCell="E26" sqref="E26:E31"/>
    </sheetView>
  </sheetViews>
  <sheetFormatPr defaultRowHeight="13.2"/>
  <cols>
    <col min="1" max="1" width="2.6640625" customWidth="1"/>
    <col min="2" max="3" width="2.5546875" customWidth="1"/>
    <col min="4" max="4" width="37.5546875" customWidth="1"/>
    <col min="5" max="5" width="7.5546875" customWidth="1"/>
    <col min="6" max="6" width="4.44140625" customWidth="1"/>
    <col min="7" max="7" width="4.33203125" customWidth="1"/>
    <col min="8" max="8" width="4.88671875" customWidth="1"/>
    <col min="9" max="9" width="4" customWidth="1"/>
    <col min="10" max="10" width="3.6640625" customWidth="1"/>
    <col min="11" max="12" width="4.44140625" customWidth="1"/>
    <col min="13" max="13" width="4.5546875" customWidth="1"/>
    <col min="14" max="14" width="34.5546875" customWidth="1"/>
    <col min="15" max="15" width="3.44140625" customWidth="1"/>
    <col min="16" max="16" width="3.33203125" customWidth="1"/>
    <col min="17" max="17" width="3.44140625" customWidth="1"/>
  </cols>
  <sheetData>
    <row r="1" spans="1:23" ht="49.8" customHeight="1">
      <c r="N1" s="2529" t="s">
        <v>147</v>
      </c>
      <c r="O1" s="2530"/>
      <c r="P1" s="2530"/>
      <c r="Q1" s="2530"/>
    </row>
    <row r="2" spans="1:23" ht="15.6">
      <c r="A2" s="218"/>
      <c r="B2" s="1"/>
      <c r="C2" s="1"/>
      <c r="D2" s="1362" t="s">
        <v>755</v>
      </c>
      <c r="E2" s="520"/>
      <c r="F2" s="1"/>
      <c r="G2" s="521"/>
      <c r="H2" s="1"/>
      <c r="I2" s="1"/>
      <c r="J2" s="1"/>
      <c r="K2" s="1"/>
      <c r="L2" s="1137"/>
      <c r="M2" s="1363"/>
      <c r="N2" s="1363"/>
      <c r="O2" s="1363"/>
      <c r="P2" s="1363"/>
      <c r="Q2" s="1363"/>
      <c r="R2" s="59"/>
      <c r="S2" s="59"/>
      <c r="T2" s="59"/>
      <c r="U2" s="59"/>
      <c r="V2" s="59"/>
      <c r="W2" s="59"/>
    </row>
    <row r="3" spans="1:23" ht="13.8" thickBot="1">
      <c r="A3" s="1682"/>
      <c r="B3" s="18"/>
      <c r="C3" s="18"/>
      <c r="D3" s="2851" t="s">
        <v>34</v>
      </c>
      <c r="E3" s="2851"/>
      <c r="F3" s="2851"/>
      <c r="G3" s="2851"/>
      <c r="H3" s="2851"/>
      <c r="I3" s="2851"/>
      <c r="J3" s="2851"/>
      <c r="K3" s="2851"/>
      <c r="L3" s="2851"/>
      <c r="M3" s="2851"/>
      <c r="N3" s="2851"/>
      <c r="O3" s="2851"/>
      <c r="P3" s="2851"/>
      <c r="Q3" s="2851"/>
      <c r="R3" s="2851"/>
      <c r="S3" s="2851"/>
      <c r="T3" s="2851"/>
      <c r="U3" s="2851"/>
      <c r="V3" s="2851"/>
      <c r="W3" s="2851"/>
    </row>
    <row r="4" spans="1:23" ht="37.799999999999997" customHeight="1">
      <c r="A4" s="2532" t="s">
        <v>0</v>
      </c>
      <c r="B4" s="2535" t="s">
        <v>1</v>
      </c>
      <c r="C4" s="2535" t="s">
        <v>2</v>
      </c>
      <c r="D4" s="2538" t="s">
        <v>3</v>
      </c>
      <c r="E4" s="2541" t="s">
        <v>4</v>
      </c>
      <c r="F4" s="2544" t="s">
        <v>5</v>
      </c>
      <c r="G4" s="2514" t="s">
        <v>6</v>
      </c>
      <c r="H4" s="2395" t="s">
        <v>150</v>
      </c>
      <c r="I4" s="2396"/>
      <c r="J4" s="2396"/>
      <c r="K4" s="3988"/>
      <c r="L4" s="3989" t="s">
        <v>151</v>
      </c>
      <c r="M4" s="3992" t="s">
        <v>152</v>
      </c>
      <c r="N4" s="2517" t="s">
        <v>21</v>
      </c>
      <c r="O4" s="2518"/>
      <c r="P4" s="2518"/>
      <c r="Q4" s="2519"/>
      <c r="R4" s="59"/>
      <c r="S4" s="59"/>
      <c r="T4" s="59"/>
      <c r="U4" s="59"/>
      <c r="V4" s="59"/>
      <c r="W4" s="59"/>
    </row>
    <row r="5" spans="1:23">
      <c r="A5" s="2533"/>
      <c r="B5" s="2536"/>
      <c r="C5" s="2536"/>
      <c r="D5" s="2539"/>
      <c r="E5" s="2542"/>
      <c r="F5" s="2545"/>
      <c r="G5" s="2515"/>
      <c r="H5" s="2520" t="s">
        <v>7</v>
      </c>
      <c r="I5" s="2522" t="s">
        <v>8</v>
      </c>
      <c r="J5" s="2522"/>
      <c r="K5" s="3995" t="s">
        <v>406</v>
      </c>
      <c r="L5" s="3990"/>
      <c r="M5" s="3993"/>
      <c r="N5" s="2525" t="s">
        <v>33</v>
      </c>
      <c r="O5" s="2527" t="s">
        <v>9</v>
      </c>
      <c r="P5" s="2527"/>
      <c r="Q5" s="2528"/>
      <c r="R5" s="59"/>
      <c r="S5" s="59"/>
      <c r="T5" s="59"/>
      <c r="U5" s="59"/>
      <c r="V5" s="59"/>
      <c r="W5" s="59"/>
    </row>
    <row r="6" spans="1:23" ht="117" customHeight="1" thickBot="1">
      <c r="A6" s="2534"/>
      <c r="B6" s="2537"/>
      <c r="C6" s="2537"/>
      <c r="D6" s="2540"/>
      <c r="E6" s="2543"/>
      <c r="F6" s="2546"/>
      <c r="G6" s="2516"/>
      <c r="H6" s="2521"/>
      <c r="I6" s="962" t="s">
        <v>7</v>
      </c>
      <c r="J6" s="963" t="s">
        <v>10</v>
      </c>
      <c r="K6" s="3996"/>
      <c r="L6" s="3991"/>
      <c r="M6" s="3994"/>
      <c r="N6" s="2526"/>
      <c r="O6" s="21" t="s">
        <v>43</v>
      </c>
      <c r="P6" s="21" t="s">
        <v>56</v>
      </c>
      <c r="Q6" s="22" t="s">
        <v>141</v>
      </c>
      <c r="R6" s="59"/>
      <c r="S6" s="59"/>
      <c r="T6" s="59"/>
      <c r="U6" s="59"/>
      <c r="V6" s="59"/>
      <c r="W6" s="59"/>
    </row>
    <row r="7" spans="1:23" ht="13.8" thickBot="1">
      <c r="A7" s="23" t="s">
        <v>11</v>
      </c>
      <c r="B7" s="2424" t="s">
        <v>756</v>
      </c>
      <c r="C7" s="2425"/>
      <c r="D7" s="2425"/>
      <c r="E7" s="2425"/>
      <c r="F7" s="2425"/>
      <c r="G7" s="2425"/>
      <c r="H7" s="2425"/>
      <c r="I7" s="2425"/>
      <c r="J7" s="2425"/>
      <c r="K7" s="2425"/>
      <c r="L7" s="2425"/>
      <c r="M7" s="2425"/>
      <c r="N7" s="2425"/>
      <c r="O7" s="2425"/>
      <c r="P7" s="2425"/>
      <c r="Q7" s="2426"/>
      <c r="R7" s="59"/>
      <c r="S7" s="59"/>
      <c r="T7" s="59"/>
      <c r="U7" s="59"/>
      <c r="V7" s="59"/>
      <c r="W7" s="59"/>
    </row>
    <row r="8" spans="1:23" ht="23.4" customHeight="1" thickBot="1">
      <c r="A8" s="24" t="s">
        <v>11</v>
      </c>
      <c r="B8" s="25" t="s">
        <v>11</v>
      </c>
      <c r="C8" s="2499" t="s">
        <v>757</v>
      </c>
      <c r="D8" s="2499"/>
      <c r="E8" s="2499"/>
      <c r="F8" s="2499"/>
      <c r="G8" s="2499"/>
      <c r="H8" s="2499"/>
      <c r="I8" s="2499"/>
      <c r="J8" s="2499"/>
      <c r="K8" s="2499"/>
      <c r="L8" s="2499"/>
      <c r="M8" s="2499"/>
      <c r="N8" s="2499"/>
      <c r="O8" s="2499"/>
      <c r="P8" s="2499"/>
      <c r="Q8" s="2500"/>
      <c r="R8" s="59"/>
      <c r="S8" s="59"/>
      <c r="T8" s="59"/>
      <c r="U8" s="59"/>
      <c r="V8" s="59"/>
      <c r="W8" s="59"/>
    </row>
    <row r="9" spans="1:23">
      <c r="A9" s="2501" t="s">
        <v>11</v>
      </c>
      <c r="B9" s="2504" t="s">
        <v>11</v>
      </c>
      <c r="C9" s="2459" t="s">
        <v>11</v>
      </c>
      <c r="D9" s="3579" t="s">
        <v>1154</v>
      </c>
      <c r="E9" s="3981" t="s">
        <v>758</v>
      </c>
      <c r="F9" s="3983" t="s">
        <v>681</v>
      </c>
      <c r="G9" s="584"/>
      <c r="H9" s="1413"/>
      <c r="I9" s="1413"/>
      <c r="J9" s="1413"/>
      <c r="K9" s="1414"/>
      <c r="L9" s="1683"/>
      <c r="M9" s="1684"/>
      <c r="N9" s="3986" t="s">
        <v>759</v>
      </c>
      <c r="O9" s="1685">
        <v>5</v>
      </c>
      <c r="P9" s="1685">
        <v>5</v>
      </c>
      <c r="Q9" s="1686">
        <v>5</v>
      </c>
      <c r="R9" s="59"/>
      <c r="S9" s="59"/>
      <c r="T9" s="59"/>
      <c r="U9" s="59"/>
      <c r="V9" s="59"/>
      <c r="W9" s="59"/>
    </row>
    <row r="10" spans="1:23" ht="24.6" customHeight="1" thickBot="1">
      <c r="A10" s="2502"/>
      <c r="B10" s="2505"/>
      <c r="C10" s="3979"/>
      <c r="D10" s="3980"/>
      <c r="E10" s="3982"/>
      <c r="F10" s="3984"/>
      <c r="G10" s="1687"/>
      <c r="H10" s="1688"/>
      <c r="I10" s="1688"/>
      <c r="J10" s="1688"/>
      <c r="K10" s="1689"/>
      <c r="L10" s="1689"/>
      <c r="M10" s="1688"/>
      <c r="N10" s="3987"/>
      <c r="O10" s="1690"/>
      <c r="P10" s="1690"/>
      <c r="Q10" s="1691"/>
      <c r="R10" s="59"/>
      <c r="S10" s="59"/>
      <c r="T10" s="699"/>
      <c r="U10" s="59"/>
      <c r="V10" s="59"/>
      <c r="W10" s="59"/>
    </row>
    <row r="11" spans="1:23" ht="31.2" customHeight="1">
      <c r="A11" s="966" t="s">
        <v>11</v>
      </c>
      <c r="B11" s="968" t="s">
        <v>11</v>
      </c>
      <c r="C11" s="949" t="s">
        <v>13</v>
      </c>
      <c r="D11" s="944" t="s">
        <v>760</v>
      </c>
      <c r="E11" s="3982"/>
      <c r="F11" s="3984"/>
      <c r="G11" s="1687"/>
      <c r="H11" s="1688"/>
      <c r="I11" s="1688"/>
      <c r="J11" s="1688"/>
      <c r="K11" s="1689"/>
      <c r="L11" s="1689"/>
      <c r="M11" s="1688"/>
      <c r="N11" s="1692" t="s">
        <v>761</v>
      </c>
      <c r="O11" s="1693">
        <v>20</v>
      </c>
      <c r="P11" s="1693">
        <v>30</v>
      </c>
      <c r="Q11" s="1694">
        <v>40</v>
      </c>
      <c r="R11" s="59"/>
      <c r="S11" s="59"/>
      <c r="T11" s="699"/>
      <c r="U11" s="59"/>
      <c r="V11" s="59"/>
      <c r="W11" s="59"/>
    </row>
    <row r="12" spans="1:23" ht="32.4" customHeight="1">
      <c r="A12" s="1695" t="s">
        <v>11</v>
      </c>
      <c r="B12" s="1696" t="s">
        <v>11</v>
      </c>
      <c r="C12" s="1697" t="s">
        <v>35</v>
      </c>
      <c r="D12" s="588" t="s">
        <v>762</v>
      </c>
      <c r="E12" s="3982"/>
      <c r="F12" s="3984"/>
      <c r="G12" s="1698"/>
      <c r="H12" s="1699"/>
      <c r="I12" s="1699"/>
      <c r="J12" s="1699"/>
      <c r="K12" s="1700"/>
      <c r="L12" s="1700"/>
      <c r="M12" s="1699"/>
      <c r="N12" s="1692" t="s">
        <v>763</v>
      </c>
      <c r="O12" s="1701">
        <v>1</v>
      </c>
      <c r="P12" s="1701">
        <v>2</v>
      </c>
      <c r="Q12" s="1702">
        <v>2</v>
      </c>
      <c r="R12" s="59"/>
      <c r="S12" s="59"/>
      <c r="T12" s="699"/>
      <c r="U12" s="59"/>
      <c r="V12" s="59"/>
      <c r="W12" s="59"/>
    </row>
    <row r="13" spans="1:23">
      <c r="A13" s="1695" t="s">
        <v>11</v>
      </c>
      <c r="B13" s="1696" t="s">
        <v>11</v>
      </c>
      <c r="C13" s="1697" t="s">
        <v>36</v>
      </c>
      <c r="D13" s="3966" t="s">
        <v>764</v>
      </c>
      <c r="E13" s="3982"/>
      <c r="F13" s="3984"/>
      <c r="G13" s="1703" t="s">
        <v>37</v>
      </c>
      <c r="H13" s="1704">
        <f>I13+K13</f>
        <v>2.5</v>
      </c>
      <c r="I13" s="1704">
        <v>2.5</v>
      </c>
      <c r="J13" s="1705">
        <v>0</v>
      </c>
      <c r="K13" s="1706">
        <v>0</v>
      </c>
      <c r="L13" s="152">
        <v>3</v>
      </c>
      <c r="M13" s="152">
        <v>5</v>
      </c>
      <c r="N13" s="1692" t="s">
        <v>765</v>
      </c>
      <c r="O13" s="1701">
        <v>2</v>
      </c>
      <c r="P13" s="1701">
        <v>2</v>
      </c>
      <c r="Q13" s="1702">
        <v>10</v>
      </c>
      <c r="R13" s="59"/>
      <c r="S13" s="59"/>
      <c r="T13" s="699"/>
      <c r="U13" s="59"/>
      <c r="V13" s="59"/>
      <c r="W13" s="59"/>
    </row>
    <row r="14" spans="1:23" ht="34.799999999999997" customHeight="1">
      <c r="A14" s="2502"/>
      <c r="B14" s="3969"/>
      <c r="C14" s="2507"/>
      <c r="D14" s="3582"/>
      <c r="E14" s="3982"/>
      <c r="F14" s="3984"/>
      <c r="G14" s="1687"/>
      <c r="H14" s="1707"/>
      <c r="I14" s="1688"/>
      <c r="J14" s="1688"/>
      <c r="K14" s="1689"/>
      <c r="L14" s="1687"/>
      <c r="M14" s="1687"/>
      <c r="N14" s="1692" t="s">
        <v>766</v>
      </c>
      <c r="O14" s="1701">
        <v>2</v>
      </c>
      <c r="P14" s="1701">
        <v>3</v>
      </c>
      <c r="Q14" s="1702">
        <v>3</v>
      </c>
      <c r="R14" s="59"/>
      <c r="S14" s="59"/>
      <c r="T14" s="699"/>
      <c r="U14" s="59"/>
      <c r="V14" s="59"/>
      <c r="W14" s="59"/>
    </row>
    <row r="15" spans="1:23" ht="33.6" customHeight="1" thickBot="1">
      <c r="A15" s="3968"/>
      <c r="B15" s="3848"/>
      <c r="C15" s="3848"/>
      <c r="D15" s="3580"/>
      <c r="E15" s="3897"/>
      <c r="F15" s="3985"/>
      <c r="G15" s="1698"/>
      <c r="H15" s="1699"/>
      <c r="I15" s="1699"/>
      <c r="J15" s="1699"/>
      <c r="K15" s="1700"/>
      <c r="L15" s="1698"/>
      <c r="M15" s="1698"/>
      <c r="N15" s="1692" t="s">
        <v>767</v>
      </c>
      <c r="O15" s="1708">
        <v>1</v>
      </c>
      <c r="P15" s="1708">
        <v>1</v>
      </c>
      <c r="Q15" s="1694">
        <v>1</v>
      </c>
      <c r="R15" s="59"/>
      <c r="S15" s="59"/>
      <c r="T15" s="699"/>
      <c r="U15" s="59"/>
      <c r="V15" s="59"/>
      <c r="W15" s="59"/>
    </row>
    <row r="16" spans="1:23" ht="22.8" customHeight="1" thickBot="1">
      <c r="A16" s="62" t="s">
        <v>11</v>
      </c>
      <c r="B16" s="112" t="s">
        <v>11</v>
      </c>
      <c r="C16" s="3970" t="s">
        <v>14</v>
      </c>
      <c r="D16" s="2433"/>
      <c r="E16" s="3971"/>
      <c r="F16" s="3971"/>
      <c r="G16" s="3972"/>
      <c r="H16" s="1709">
        <f>H13+H9</f>
        <v>2.5</v>
      </c>
      <c r="I16" s="1709">
        <f t="shared" ref="I16:M16" si="0">I13+I9</f>
        <v>2.5</v>
      </c>
      <c r="J16" s="1709">
        <f t="shared" si="0"/>
        <v>0</v>
      </c>
      <c r="K16" s="1709">
        <f t="shared" si="0"/>
        <v>0</v>
      </c>
      <c r="L16" s="1709">
        <f t="shared" si="0"/>
        <v>3</v>
      </c>
      <c r="M16" s="1709">
        <f t="shared" si="0"/>
        <v>5</v>
      </c>
      <c r="N16" s="1710"/>
      <c r="O16" s="1711"/>
      <c r="P16" s="1711"/>
      <c r="Q16" s="1712"/>
      <c r="R16" s="67"/>
      <c r="S16" s="67"/>
      <c r="T16" s="67"/>
      <c r="U16" s="67"/>
      <c r="V16" s="67"/>
      <c r="W16" s="67"/>
    </row>
    <row r="17" spans="1:23" ht="22.2" customHeight="1" thickBot="1">
      <c r="A17" s="24" t="s">
        <v>11</v>
      </c>
      <c r="B17" s="38" t="s">
        <v>13</v>
      </c>
      <c r="C17" s="3973" t="s">
        <v>768</v>
      </c>
      <c r="D17" s="2452"/>
      <c r="E17" s="2452"/>
      <c r="F17" s="2452"/>
      <c r="G17" s="2452"/>
      <c r="H17" s="2452"/>
      <c r="I17" s="2452"/>
      <c r="J17" s="2452"/>
      <c r="K17" s="2452"/>
      <c r="L17" s="2452"/>
      <c r="M17" s="2452"/>
      <c r="N17" s="2452"/>
      <c r="O17" s="2452"/>
      <c r="P17" s="2452"/>
      <c r="Q17" s="2468"/>
      <c r="R17" s="67"/>
      <c r="S17" s="67"/>
      <c r="T17" s="67"/>
      <c r="U17" s="67"/>
      <c r="V17" s="67"/>
      <c r="W17" s="67"/>
    </row>
    <row r="18" spans="1:23">
      <c r="A18" s="709" t="s">
        <v>11</v>
      </c>
      <c r="B18" s="1971" t="s">
        <v>13</v>
      </c>
      <c r="C18" s="1714" t="s">
        <v>11</v>
      </c>
      <c r="D18" s="1957" t="s">
        <v>769</v>
      </c>
      <c r="E18" s="3974" t="s">
        <v>41</v>
      </c>
      <c r="F18" s="3977" t="s">
        <v>681</v>
      </c>
      <c r="G18" s="3978" t="s">
        <v>37</v>
      </c>
      <c r="H18" s="2104">
        <f>I18+K18</f>
        <v>12</v>
      </c>
      <c r="I18" s="2104">
        <v>12</v>
      </c>
      <c r="J18" s="1026">
        <v>0</v>
      </c>
      <c r="K18" s="1026">
        <v>0</v>
      </c>
      <c r="L18" s="1716">
        <v>13</v>
      </c>
      <c r="M18" s="2104">
        <v>15</v>
      </c>
      <c r="N18" s="1717" t="s">
        <v>770</v>
      </c>
      <c r="O18" s="1718">
        <v>10</v>
      </c>
      <c r="P18" s="1719">
        <v>13</v>
      </c>
      <c r="Q18" s="1720">
        <v>15</v>
      </c>
      <c r="R18" s="67"/>
      <c r="S18" s="67"/>
      <c r="T18" s="79"/>
      <c r="U18" s="67"/>
      <c r="V18" s="67"/>
      <c r="W18" s="67"/>
    </row>
    <row r="19" spans="1:23" ht="26.4">
      <c r="A19" s="1721" t="s">
        <v>11</v>
      </c>
      <c r="B19" s="1696" t="s">
        <v>13</v>
      </c>
      <c r="C19" s="1979" t="s">
        <v>13</v>
      </c>
      <c r="D19" s="1722" t="s">
        <v>771</v>
      </c>
      <c r="E19" s="3975"/>
      <c r="F19" s="3847"/>
      <c r="G19" s="3950"/>
      <c r="H19" s="256">
        <v>0</v>
      </c>
      <c r="I19" s="456">
        <v>0</v>
      </c>
      <c r="J19" s="456">
        <v>0</v>
      </c>
      <c r="K19" s="456">
        <v>0</v>
      </c>
      <c r="L19" s="256">
        <v>0</v>
      </c>
      <c r="M19" s="256">
        <v>0</v>
      </c>
      <c r="N19" s="1723" t="s">
        <v>772</v>
      </c>
      <c r="O19" s="1724">
        <v>2</v>
      </c>
      <c r="P19" s="1724">
        <v>3</v>
      </c>
      <c r="Q19" s="1725">
        <v>3</v>
      </c>
      <c r="R19" s="86"/>
      <c r="S19" s="67"/>
      <c r="T19" s="79"/>
      <c r="U19" s="67"/>
      <c r="V19" s="67"/>
      <c r="W19" s="67"/>
    </row>
    <row r="20" spans="1:23">
      <c r="A20" s="1726" t="s">
        <v>11</v>
      </c>
      <c r="B20" s="1727" t="s">
        <v>13</v>
      </c>
      <c r="C20" s="1728" t="s">
        <v>35</v>
      </c>
      <c r="D20" s="1729" t="s">
        <v>773</v>
      </c>
      <c r="E20" s="3975"/>
      <c r="F20" s="3847"/>
      <c r="G20" s="3950"/>
      <c r="H20" s="1730">
        <v>0</v>
      </c>
      <c r="I20" s="1386">
        <v>0</v>
      </c>
      <c r="J20" s="1386">
        <v>0</v>
      </c>
      <c r="K20" s="1386">
        <v>0</v>
      </c>
      <c r="L20" s="1731">
        <v>0</v>
      </c>
      <c r="M20" s="1386">
        <v>0</v>
      </c>
      <c r="N20" s="1732" t="s">
        <v>774</v>
      </c>
      <c r="O20" s="1733">
        <v>50</v>
      </c>
      <c r="P20" s="1733">
        <v>50</v>
      </c>
      <c r="Q20" s="1734">
        <v>50</v>
      </c>
      <c r="R20" s="67"/>
      <c r="S20" s="67"/>
      <c r="T20" s="67"/>
      <c r="U20" s="67"/>
      <c r="V20" s="67"/>
      <c r="W20" s="67"/>
    </row>
    <row r="21" spans="1:23" ht="24">
      <c r="A21" s="2502" t="s">
        <v>11</v>
      </c>
      <c r="B21" s="3969" t="s">
        <v>13</v>
      </c>
      <c r="C21" s="3963" t="s">
        <v>36</v>
      </c>
      <c r="D21" s="3966" t="s">
        <v>775</v>
      </c>
      <c r="E21" s="3975"/>
      <c r="F21" s="3847"/>
      <c r="G21" s="3950"/>
      <c r="H21" s="3967">
        <f>I21+K21</f>
        <v>0.5</v>
      </c>
      <c r="I21" s="3967">
        <v>0.5</v>
      </c>
      <c r="J21" s="3967">
        <v>0</v>
      </c>
      <c r="K21" s="3967">
        <v>0</v>
      </c>
      <c r="L21" s="3949">
        <v>1</v>
      </c>
      <c r="M21" s="3952">
        <v>1</v>
      </c>
      <c r="N21" s="1735" t="s">
        <v>776</v>
      </c>
      <c r="O21" s="1736" t="s">
        <v>777</v>
      </c>
      <c r="P21" s="1736" t="s">
        <v>778</v>
      </c>
      <c r="Q21" s="1737" t="s">
        <v>696</v>
      </c>
      <c r="R21" s="67"/>
      <c r="S21" s="67"/>
      <c r="T21" s="67"/>
      <c r="U21" s="67"/>
      <c r="V21" s="67"/>
      <c r="W21" s="67"/>
    </row>
    <row r="22" spans="1:23" ht="24">
      <c r="A22" s="2810"/>
      <c r="B22" s="3847"/>
      <c r="C22" s="3964"/>
      <c r="D22" s="3582"/>
      <c r="E22" s="3975"/>
      <c r="F22" s="3847"/>
      <c r="G22" s="3950"/>
      <c r="H22" s="3819"/>
      <c r="I22" s="3819"/>
      <c r="J22" s="3819"/>
      <c r="K22" s="3819"/>
      <c r="L22" s="3950"/>
      <c r="M22" s="3847"/>
      <c r="N22" s="1738" t="s">
        <v>779</v>
      </c>
      <c r="O22" s="1338" t="s">
        <v>58</v>
      </c>
      <c r="P22" s="1338" t="s">
        <v>528</v>
      </c>
      <c r="Q22" s="1739" t="s">
        <v>445</v>
      </c>
      <c r="R22" s="67"/>
      <c r="S22" s="67"/>
      <c r="T22" s="67"/>
      <c r="U22" s="67"/>
      <c r="V22" s="67"/>
      <c r="W22" s="67"/>
    </row>
    <row r="23" spans="1:23" ht="24.6" thickBot="1">
      <c r="A23" s="3968"/>
      <c r="B23" s="3848"/>
      <c r="C23" s="3965"/>
      <c r="D23" s="3580"/>
      <c r="E23" s="3976"/>
      <c r="F23" s="3848"/>
      <c r="G23" s="3951"/>
      <c r="H23" s="3820"/>
      <c r="I23" s="3820"/>
      <c r="J23" s="3820"/>
      <c r="K23" s="3820"/>
      <c r="L23" s="3951"/>
      <c r="M23" s="3848"/>
      <c r="N23" s="1740" t="s">
        <v>780</v>
      </c>
      <c r="O23" s="1741">
        <v>5</v>
      </c>
      <c r="P23" s="1741">
        <v>10</v>
      </c>
      <c r="Q23" s="1742">
        <v>10</v>
      </c>
      <c r="R23" s="67"/>
      <c r="S23" s="67"/>
      <c r="T23" s="79"/>
      <c r="U23" s="67"/>
      <c r="V23" s="67"/>
      <c r="W23" s="67"/>
    </row>
    <row r="24" spans="1:23" ht="13.8" thickBot="1">
      <c r="A24" s="45" t="s">
        <v>11</v>
      </c>
      <c r="B24" s="38" t="s">
        <v>13</v>
      </c>
      <c r="C24" s="2431" t="s">
        <v>14</v>
      </c>
      <c r="D24" s="2432"/>
      <c r="E24" s="2432"/>
      <c r="F24" s="2432"/>
      <c r="G24" s="2434"/>
      <c r="H24" s="1743">
        <f t="shared" ref="H24:M24" si="1">H18+H19+H20+H21</f>
        <v>12.5</v>
      </c>
      <c r="I24" s="1743">
        <f t="shared" si="1"/>
        <v>12.5</v>
      </c>
      <c r="J24" s="1743">
        <f t="shared" si="1"/>
        <v>0</v>
      </c>
      <c r="K24" s="1743">
        <f t="shared" si="1"/>
        <v>0</v>
      </c>
      <c r="L24" s="1743">
        <f t="shared" si="1"/>
        <v>14</v>
      </c>
      <c r="M24" s="1743">
        <f t="shared" si="1"/>
        <v>16</v>
      </c>
      <c r="N24" s="40"/>
      <c r="O24" s="41"/>
      <c r="P24" s="41"/>
      <c r="Q24" s="42"/>
      <c r="R24" s="67"/>
      <c r="S24" s="67"/>
      <c r="T24" s="67"/>
      <c r="U24" s="67"/>
      <c r="V24" s="67"/>
      <c r="W24" s="67"/>
    </row>
    <row r="25" spans="1:23" ht="13.8" thickBot="1">
      <c r="A25" s="24" t="s">
        <v>11</v>
      </c>
      <c r="B25" s="25" t="s">
        <v>35</v>
      </c>
      <c r="C25" s="2451" t="s">
        <v>781</v>
      </c>
      <c r="D25" s="2452"/>
      <c r="E25" s="2452"/>
      <c r="F25" s="2452"/>
      <c r="G25" s="2452"/>
      <c r="H25" s="2452"/>
      <c r="I25" s="2452"/>
      <c r="J25" s="2452"/>
      <c r="K25" s="2452"/>
      <c r="L25" s="2452"/>
      <c r="M25" s="2452"/>
      <c r="N25" s="2452"/>
      <c r="O25" s="2452"/>
      <c r="P25" s="2452"/>
      <c r="Q25" s="2468"/>
      <c r="R25" s="67"/>
      <c r="S25" s="67"/>
      <c r="T25" s="67"/>
      <c r="U25" s="67"/>
      <c r="V25" s="67"/>
      <c r="W25" s="67"/>
    </row>
    <row r="26" spans="1:23" ht="40.200000000000003" thickBot="1">
      <c r="A26" s="1744" t="s">
        <v>11</v>
      </c>
      <c r="B26" s="1745" t="s">
        <v>35</v>
      </c>
      <c r="C26" s="1746" t="s">
        <v>11</v>
      </c>
      <c r="D26" s="1747" t="s">
        <v>782</v>
      </c>
      <c r="E26" s="2937" t="s">
        <v>41</v>
      </c>
      <c r="F26" s="2883" t="s">
        <v>783</v>
      </c>
      <c r="G26" s="1748" t="s">
        <v>37</v>
      </c>
      <c r="H26" s="1749">
        <f>I26+K26</f>
        <v>12</v>
      </c>
      <c r="I26" s="1749">
        <v>12</v>
      </c>
      <c r="J26" s="1749">
        <v>0</v>
      </c>
      <c r="K26" s="1750">
        <v>0</v>
      </c>
      <c r="L26" s="1749">
        <v>15</v>
      </c>
      <c r="M26" s="1751">
        <v>20</v>
      </c>
      <c r="N26" s="1752" t="s">
        <v>784</v>
      </c>
      <c r="O26" s="1753">
        <v>23</v>
      </c>
      <c r="P26" s="1753">
        <v>20</v>
      </c>
      <c r="Q26" s="1754">
        <v>25</v>
      </c>
      <c r="R26" s="67"/>
      <c r="S26" s="67"/>
      <c r="T26" s="67"/>
      <c r="U26" s="67"/>
      <c r="V26" s="67"/>
      <c r="W26" s="67"/>
    </row>
    <row r="27" spans="1:23" ht="36">
      <c r="A27" s="957" t="s">
        <v>11</v>
      </c>
      <c r="B27" s="958" t="s">
        <v>35</v>
      </c>
      <c r="C27" s="3957" t="s">
        <v>13</v>
      </c>
      <c r="D27" s="3959" t="s">
        <v>785</v>
      </c>
      <c r="E27" s="3953"/>
      <c r="F27" s="3955"/>
      <c r="G27" s="3961"/>
      <c r="H27" s="3962"/>
      <c r="I27" s="3943"/>
      <c r="J27" s="3943"/>
      <c r="K27" s="3945"/>
      <c r="L27" s="3943"/>
      <c r="M27" s="3947"/>
      <c r="N27" s="1752" t="s">
        <v>786</v>
      </c>
      <c r="O27" s="1753">
        <v>20</v>
      </c>
      <c r="P27" s="1753">
        <v>40</v>
      </c>
      <c r="Q27" s="1754">
        <v>40</v>
      </c>
      <c r="R27" s="67"/>
      <c r="S27" s="67"/>
      <c r="T27" s="79"/>
      <c r="U27" s="67"/>
      <c r="V27" s="67"/>
      <c r="W27" s="67"/>
    </row>
    <row r="28" spans="1:23">
      <c r="A28" s="1755"/>
      <c r="B28" s="1756"/>
      <c r="C28" s="3958"/>
      <c r="D28" s="3960"/>
      <c r="E28" s="3953"/>
      <c r="F28" s="3955"/>
      <c r="G28" s="3958"/>
      <c r="H28" s="3944"/>
      <c r="I28" s="3944"/>
      <c r="J28" s="3944"/>
      <c r="K28" s="3946"/>
      <c r="L28" s="3944"/>
      <c r="M28" s="3948"/>
      <c r="N28" s="1757" t="s">
        <v>787</v>
      </c>
      <c r="O28" s="1758">
        <v>3</v>
      </c>
      <c r="P28" s="1759">
        <v>5</v>
      </c>
      <c r="Q28" s="1760">
        <v>8</v>
      </c>
      <c r="R28" s="67"/>
      <c r="S28" s="67"/>
      <c r="T28" s="79"/>
      <c r="U28" s="67"/>
      <c r="V28" s="67"/>
      <c r="W28" s="67"/>
    </row>
    <row r="29" spans="1:23" ht="26.4">
      <c r="A29" s="1695" t="s">
        <v>11</v>
      </c>
      <c r="B29" s="1761" t="s">
        <v>35</v>
      </c>
      <c r="C29" s="1762" t="s">
        <v>35</v>
      </c>
      <c r="D29" s="588" t="s">
        <v>788</v>
      </c>
      <c r="E29" s="3953"/>
      <c r="F29" s="3955"/>
      <c r="G29" s="1763"/>
      <c r="H29" s="1764"/>
      <c r="I29" s="1764"/>
      <c r="J29" s="1764"/>
      <c r="K29" s="1765"/>
      <c r="L29" s="1764"/>
      <c r="M29" s="1766"/>
      <c r="N29" s="1767" t="s">
        <v>789</v>
      </c>
      <c r="O29" s="1701">
        <v>3</v>
      </c>
      <c r="P29" s="1701">
        <v>3</v>
      </c>
      <c r="Q29" s="1702">
        <v>3</v>
      </c>
      <c r="R29" s="67"/>
      <c r="S29" s="67"/>
      <c r="T29" s="79"/>
      <c r="U29" s="67"/>
      <c r="V29" s="67"/>
      <c r="W29" s="67"/>
    </row>
    <row r="30" spans="1:23" ht="24">
      <c r="A30" s="1695" t="s">
        <v>11</v>
      </c>
      <c r="B30" s="1761" t="s">
        <v>35</v>
      </c>
      <c r="C30" s="1762" t="s">
        <v>36</v>
      </c>
      <c r="D30" s="1768" t="s">
        <v>790</v>
      </c>
      <c r="E30" s="3953"/>
      <c r="F30" s="3955"/>
      <c r="G30" s="1763"/>
      <c r="H30" s="1764"/>
      <c r="I30" s="1764"/>
      <c r="J30" s="1764"/>
      <c r="K30" s="1765"/>
      <c r="L30" s="1764"/>
      <c r="M30" s="1766"/>
      <c r="N30" s="1692" t="s">
        <v>791</v>
      </c>
      <c r="O30" s="1769">
        <v>500</v>
      </c>
      <c r="P30" s="1769">
        <v>1000</v>
      </c>
      <c r="Q30" s="1770">
        <v>1000</v>
      </c>
      <c r="R30" s="67"/>
      <c r="S30" s="67"/>
      <c r="T30" s="79"/>
      <c r="U30" s="67"/>
      <c r="V30" s="67"/>
      <c r="W30" s="67"/>
    </row>
    <row r="31" spans="1:23" ht="13.8" thickBot="1">
      <c r="A31" s="62" t="s">
        <v>11</v>
      </c>
      <c r="B31" s="112" t="s">
        <v>35</v>
      </c>
      <c r="C31" s="1771" t="s">
        <v>38</v>
      </c>
      <c r="D31" s="942" t="s">
        <v>792</v>
      </c>
      <c r="E31" s="3954"/>
      <c r="F31" s="3956"/>
      <c r="G31" s="1772" t="s">
        <v>37</v>
      </c>
      <c r="H31" s="1773">
        <f>I31+K31</f>
        <v>6</v>
      </c>
      <c r="I31" s="1773">
        <v>6</v>
      </c>
      <c r="J31" s="1773">
        <v>0</v>
      </c>
      <c r="K31" s="1774">
        <v>0</v>
      </c>
      <c r="L31" s="1773">
        <v>7</v>
      </c>
      <c r="M31" s="1775">
        <v>8</v>
      </c>
      <c r="N31" s="1776" t="s">
        <v>793</v>
      </c>
      <c r="O31" s="1777">
        <v>13</v>
      </c>
      <c r="P31" s="1777">
        <v>13</v>
      </c>
      <c r="Q31" s="1778">
        <v>13</v>
      </c>
      <c r="R31" s="67"/>
      <c r="S31" s="67"/>
      <c r="T31" s="79"/>
      <c r="U31" s="67"/>
      <c r="V31" s="67"/>
      <c r="W31" s="67"/>
    </row>
    <row r="32" spans="1:23" ht="13.8" thickBot="1">
      <c r="A32" s="24" t="s">
        <v>11</v>
      </c>
      <c r="B32" s="25" t="s">
        <v>35</v>
      </c>
      <c r="C32" s="2402" t="s">
        <v>14</v>
      </c>
      <c r="D32" s="2403"/>
      <c r="E32" s="2403"/>
      <c r="F32" s="2403"/>
      <c r="G32" s="2403"/>
      <c r="H32" s="1779">
        <f t="shared" ref="H32:M32" si="2">H26+H31</f>
        <v>18</v>
      </c>
      <c r="I32" s="1779">
        <f t="shared" si="2"/>
        <v>18</v>
      </c>
      <c r="J32" s="1779">
        <f t="shared" si="2"/>
        <v>0</v>
      </c>
      <c r="K32" s="1779">
        <f t="shared" si="2"/>
        <v>0</v>
      </c>
      <c r="L32" s="1779">
        <f t="shared" si="2"/>
        <v>22</v>
      </c>
      <c r="M32" s="1779">
        <f t="shared" si="2"/>
        <v>28</v>
      </c>
      <c r="N32" s="1780"/>
      <c r="O32" s="41"/>
      <c r="P32" s="41"/>
      <c r="Q32" s="42"/>
      <c r="R32" s="67"/>
      <c r="S32" s="67"/>
      <c r="T32" s="67"/>
      <c r="U32" s="67"/>
      <c r="V32" s="67"/>
      <c r="W32" s="67"/>
    </row>
    <row r="33" spans="1:23" ht="13.8" thickBot="1">
      <c r="A33" s="24" t="s">
        <v>11</v>
      </c>
      <c r="B33" s="25" t="s">
        <v>36</v>
      </c>
      <c r="C33" s="2427" t="s">
        <v>794</v>
      </c>
      <c r="D33" s="2427"/>
      <c r="E33" s="2427"/>
      <c r="F33" s="2427"/>
      <c r="G33" s="2427"/>
      <c r="H33" s="2427"/>
      <c r="I33" s="2427"/>
      <c r="J33" s="2427"/>
      <c r="K33" s="2427"/>
      <c r="L33" s="2427"/>
      <c r="M33" s="2427"/>
      <c r="N33" s="2427"/>
      <c r="O33" s="2427"/>
      <c r="P33" s="2427"/>
      <c r="Q33" s="2428"/>
      <c r="R33" s="67"/>
      <c r="S33" s="67"/>
      <c r="T33" s="67"/>
      <c r="U33" s="67"/>
      <c r="V33" s="67"/>
      <c r="W33" s="67"/>
    </row>
    <row r="34" spans="1:23" ht="27" thickBot="1">
      <c r="A34" s="1795" t="s">
        <v>11</v>
      </c>
      <c r="B34" s="1796" t="s">
        <v>36</v>
      </c>
      <c r="C34" s="2341" t="s">
        <v>11</v>
      </c>
      <c r="D34" s="1973" t="s">
        <v>795</v>
      </c>
      <c r="E34" s="2333" t="s">
        <v>41</v>
      </c>
      <c r="F34" s="2334" t="s">
        <v>681</v>
      </c>
      <c r="G34" s="2335" t="s">
        <v>37</v>
      </c>
      <c r="H34" s="1749">
        <f>I34+K34</f>
        <v>20</v>
      </c>
      <c r="I34" s="1749">
        <v>20</v>
      </c>
      <c r="J34" s="1749">
        <v>0</v>
      </c>
      <c r="K34" s="1750">
        <v>0</v>
      </c>
      <c r="L34" s="1750">
        <v>25</v>
      </c>
      <c r="M34" s="1750">
        <v>30</v>
      </c>
      <c r="N34" s="2342" t="s">
        <v>796</v>
      </c>
      <c r="O34" s="1805">
        <v>15</v>
      </c>
      <c r="P34" s="1805">
        <v>18</v>
      </c>
      <c r="Q34" s="1806">
        <v>20</v>
      </c>
      <c r="R34" s="67"/>
      <c r="S34" s="67"/>
      <c r="T34" s="67"/>
      <c r="U34" s="67"/>
      <c r="V34" s="67"/>
      <c r="W34" s="67"/>
    </row>
    <row r="35" spans="1:23" ht="66.599999999999994" thickBot="1">
      <c r="A35" s="23" t="s">
        <v>11</v>
      </c>
      <c r="B35" s="2331" t="s">
        <v>36</v>
      </c>
      <c r="C35" s="1807" t="s">
        <v>13</v>
      </c>
      <c r="D35" s="2332" t="s">
        <v>797</v>
      </c>
      <c r="E35" s="2333" t="s">
        <v>41</v>
      </c>
      <c r="F35" s="2334" t="s">
        <v>681</v>
      </c>
      <c r="G35" s="2343"/>
      <c r="H35" s="2338"/>
      <c r="I35" s="2338"/>
      <c r="J35" s="2338"/>
      <c r="K35" s="2339"/>
      <c r="L35" s="2339"/>
      <c r="M35" s="2339"/>
      <c r="N35" s="2340" t="s">
        <v>798</v>
      </c>
      <c r="O35" s="1817">
        <v>8</v>
      </c>
      <c r="P35" s="1817">
        <v>8</v>
      </c>
      <c r="Q35" s="1818">
        <v>10</v>
      </c>
      <c r="R35" s="67"/>
      <c r="S35" s="67"/>
      <c r="T35" s="67"/>
      <c r="U35" s="67"/>
      <c r="V35" s="67"/>
      <c r="W35" s="67"/>
    </row>
    <row r="36" spans="1:23" ht="40.200000000000003" thickBot="1">
      <c r="A36" s="23" t="s">
        <v>11</v>
      </c>
      <c r="B36" s="2331" t="s">
        <v>36</v>
      </c>
      <c r="C36" s="1807" t="s">
        <v>35</v>
      </c>
      <c r="D36" s="2344" t="s">
        <v>799</v>
      </c>
      <c r="E36" s="2336" t="s">
        <v>41</v>
      </c>
      <c r="F36" s="2337" t="s">
        <v>681</v>
      </c>
      <c r="G36" s="2343"/>
      <c r="H36" s="2345"/>
      <c r="I36" s="2343"/>
      <c r="J36" s="2343"/>
      <c r="K36" s="2339"/>
      <c r="L36" s="2339"/>
      <c r="M36" s="2339"/>
      <c r="N36" s="2340" t="s">
        <v>800</v>
      </c>
      <c r="O36" s="1817">
        <v>1</v>
      </c>
      <c r="P36" s="1817">
        <v>1</v>
      </c>
      <c r="Q36" s="1818">
        <v>1</v>
      </c>
      <c r="R36" s="67"/>
      <c r="S36" s="67"/>
      <c r="T36" s="67"/>
      <c r="U36" s="67"/>
      <c r="V36" s="67"/>
      <c r="W36" s="67"/>
    </row>
    <row r="37" spans="1:23" ht="79.8" thickBot="1">
      <c r="A37" s="23" t="s">
        <v>11</v>
      </c>
      <c r="B37" s="2331" t="s">
        <v>36</v>
      </c>
      <c r="C37" s="1807" t="s">
        <v>36</v>
      </c>
      <c r="D37" s="2332" t="s">
        <v>801</v>
      </c>
      <c r="E37" s="2333" t="s">
        <v>41</v>
      </c>
      <c r="F37" s="2334" t="s">
        <v>681</v>
      </c>
      <c r="G37" s="2343"/>
      <c r="H37" s="2345"/>
      <c r="I37" s="2343"/>
      <c r="J37" s="2343"/>
      <c r="K37" s="2339"/>
      <c r="L37" s="2339"/>
      <c r="M37" s="2339"/>
      <c r="N37" s="2340" t="s">
        <v>802</v>
      </c>
      <c r="O37" s="1817">
        <v>6</v>
      </c>
      <c r="P37" s="1817">
        <v>6</v>
      </c>
      <c r="Q37" s="1818">
        <v>8</v>
      </c>
      <c r="R37" s="67"/>
      <c r="S37" s="67"/>
      <c r="T37" s="67"/>
      <c r="U37" s="67"/>
      <c r="V37" s="67"/>
      <c r="W37" s="67"/>
    </row>
    <row r="38" spans="1:23" ht="27" thickBot="1">
      <c r="A38" s="23" t="s">
        <v>11</v>
      </c>
      <c r="B38" s="2331" t="s">
        <v>36</v>
      </c>
      <c r="C38" s="1807" t="s">
        <v>59</v>
      </c>
      <c r="D38" s="1781" t="s">
        <v>803</v>
      </c>
      <c r="E38" s="2333" t="s">
        <v>41</v>
      </c>
      <c r="F38" s="2334" t="s">
        <v>681</v>
      </c>
      <c r="G38" s="2346"/>
      <c r="H38" s="2347"/>
      <c r="I38" s="2346"/>
      <c r="J38" s="2346"/>
      <c r="K38" s="1782"/>
      <c r="L38" s="1782"/>
      <c r="M38" s="1782"/>
      <c r="N38" s="1783" t="s">
        <v>804</v>
      </c>
      <c r="O38" s="1753">
        <v>10</v>
      </c>
      <c r="P38" s="1753">
        <v>12</v>
      </c>
      <c r="Q38" s="1754">
        <v>15</v>
      </c>
      <c r="R38" s="67"/>
      <c r="S38" s="67"/>
      <c r="T38" s="67"/>
      <c r="U38" s="67"/>
      <c r="V38" s="67"/>
      <c r="W38" s="67"/>
    </row>
    <row r="39" spans="1:23">
      <c r="A39" s="967" t="s">
        <v>11</v>
      </c>
      <c r="B39" s="969" t="s">
        <v>36</v>
      </c>
      <c r="C39" s="2437" t="s">
        <v>59</v>
      </c>
      <c r="D39" s="3582" t="s">
        <v>805</v>
      </c>
      <c r="E39" s="1980"/>
      <c r="F39" s="1978"/>
      <c r="G39" s="1978"/>
      <c r="H39" s="1784"/>
      <c r="I39" s="1698"/>
      <c r="J39" s="1698"/>
      <c r="K39" s="1785"/>
      <c r="L39" s="1785"/>
      <c r="M39" s="1785"/>
      <c r="N39" s="3937" t="s">
        <v>806</v>
      </c>
      <c r="O39" s="1685">
        <v>50</v>
      </c>
      <c r="P39" s="1685">
        <v>50</v>
      </c>
      <c r="Q39" s="1686">
        <v>50</v>
      </c>
      <c r="R39" s="67"/>
      <c r="S39" s="67"/>
      <c r="T39" s="79"/>
      <c r="U39" s="67"/>
      <c r="V39" s="67"/>
      <c r="W39" s="67"/>
    </row>
    <row r="40" spans="1:23" ht="13.8" thickBot="1">
      <c r="A40" s="967"/>
      <c r="B40" s="969"/>
      <c r="C40" s="2438"/>
      <c r="D40" s="3582"/>
      <c r="E40" s="1980"/>
      <c r="F40" s="1978"/>
      <c r="G40" s="1978"/>
      <c r="H40" s="1786"/>
      <c r="I40" s="1786"/>
      <c r="J40" s="1786"/>
      <c r="K40" s="1787"/>
      <c r="L40" s="1788"/>
      <c r="M40" s="1789"/>
      <c r="N40" s="3938"/>
      <c r="O40" s="1790"/>
      <c r="P40" s="1791"/>
      <c r="Q40" s="1792"/>
      <c r="R40" s="67"/>
      <c r="S40" s="67"/>
      <c r="T40" s="79"/>
      <c r="U40" s="67"/>
      <c r="V40" s="67"/>
      <c r="W40" s="67"/>
    </row>
    <row r="41" spans="1:23" ht="13.8" thickBot="1">
      <c r="A41" s="24" t="s">
        <v>11</v>
      </c>
      <c r="B41" s="25" t="s">
        <v>36</v>
      </c>
      <c r="C41" s="2402" t="s">
        <v>14</v>
      </c>
      <c r="D41" s="2403"/>
      <c r="E41" s="2403"/>
      <c r="F41" s="2403"/>
      <c r="G41" s="2403"/>
      <c r="H41" s="1793">
        <f t="shared" ref="H41:M41" si="3">H34*1</f>
        <v>20</v>
      </c>
      <c r="I41" s="1794">
        <f t="shared" si="3"/>
        <v>20</v>
      </c>
      <c r="J41" s="1794">
        <f t="shared" si="3"/>
        <v>0</v>
      </c>
      <c r="K41" s="1794">
        <f t="shared" si="3"/>
        <v>0</v>
      </c>
      <c r="L41" s="1794">
        <f t="shared" si="3"/>
        <v>25</v>
      </c>
      <c r="M41" s="1794">
        <f t="shared" si="3"/>
        <v>30</v>
      </c>
      <c r="N41" s="1780"/>
      <c r="O41" s="41"/>
      <c r="P41" s="41"/>
      <c r="Q41" s="42"/>
      <c r="R41" s="67"/>
      <c r="S41" s="67"/>
      <c r="T41" s="67"/>
      <c r="U41" s="67"/>
      <c r="V41" s="67"/>
      <c r="W41" s="67"/>
    </row>
    <row r="42" spans="1:23" ht="13.8" thickBot="1">
      <c r="A42" s="62" t="s">
        <v>11</v>
      </c>
      <c r="B42" s="63" t="s">
        <v>59</v>
      </c>
      <c r="C42" s="3939" t="s">
        <v>807</v>
      </c>
      <c r="D42" s="3939"/>
      <c r="E42" s="3939"/>
      <c r="F42" s="3939"/>
      <c r="G42" s="3939"/>
      <c r="H42" s="3939"/>
      <c r="I42" s="3939"/>
      <c r="J42" s="3939"/>
      <c r="K42" s="3939"/>
      <c r="L42" s="3939"/>
      <c r="M42" s="3939"/>
      <c r="N42" s="3939"/>
      <c r="O42" s="3939"/>
      <c r="P42" s="3939"/>
      <c r="Q42" s="3940"/>
      <c r="R42" s="67"/>
      <c r="S42" s="67"/>
      <c r="T42" s="67"/>
      <c r="U42" s="67"/>
      <c r="V42" s="67"/>
      <c r="W42" s="67"/>
    </row>
    <row r="43" spans="1:23" ht="13.8" thickBot="1">
      <c r="A43" s="1795" t="s">
        <v>11</v>
      </c>
      <c r="B43" s="1796" t="s">
        <v>59</v>
      </c>
      <c r="C43" s="941" t="s">
        <v>13</v>
      </c>
      <c r="D43" s="1797" t="s">
        <v>808</v>
      </c>
      <c r="E43" s="1798" t="s">
        <v>41</v>
      </c>
      <c r="F43" s="1799" t="s">
        <v>681</v>
      </c>
      <c r="G43" s="1748" t="s">
        <v>37</v>
      </c>
      <c r="H43" s="1800">
        <v>0</v>
      </c>
      <c r="I43" s="1800"/>
      <c r="J43" s="1800"/>
      <c r="K43" s="1801"/>
      <c r="L43" s="1802">
        <v>0</v>
      </c>
      <c r="M43" s="1803">
        <v>0</v>
      </c>
      <c r="N43" s="1804" t="s">
        <v>809</v>
      </c>
      <c r="O43" s="1805">
        <v>10</v>
      </c>
      <c r="P43" s="1805">
        <v>10</v>
      </c>
      <c r="Q43" s="1806">
        <v>10</v>
      </c>
      <c r="R43" s="67"/>
      <c r="S43" s="67"/>
      <c r="T43" s="67"/>
      <c r="U43" s="67"/>
      <c r="V43" s="67"/>
      <c r="W43" s="67"/>
    </row>
    <row r="44" spans="1:23" ht="27" thickBot="1">
      <c r="A44" s="1795" t="s">
        <v>11</v>
      </c>
      <c r="B44" s="1796" t="s">
        <v>59</v>
      </c>
      <c r="C44" s="1807" t="s">
        <v>35</v>
      </c>
      <c r="D44" s="1808" t="s">
        <v>810</v>
      </c>
      <c r="E44" s="1809" t="s">
        <v>41</v>
      </c>
      <c r="F44" s="1810" t="s">
        <v>681</v>
      </c>
      <c r="G44" s="1811" t="s">
        <v>37</v>
      </c>
      <c r="H44" s="1812">
        <v>0</v>
      </c>
      <c r="I44" s="1812"/>
      <c r="J44" s="1812"/>
      <c r="K44" s="1813"/>
      <c r="L44" s="1814">
        <v>0</v>
      </c>
      <c r="M44" s="1815">
        <v>0</v>
      </c>
      <c r="N44" s="1816" t="s">
        <v>811</v>
      </c>
      <c r="O44" s="1817">
        <v>2</v>
      </c>
      <c r="P44" s="1817">
        <v>3</v>
      </c>
      <c r="Q44" s="1818">
        <v>4</v>
      </c>
      <c r="R44" s="67"/>
      <c r="S44" s="67"/>
      <c r="T44" s="67"/>
      <c r="U44" s="67"/>
      <c r="V44" s="67"/>
      <c r="W44" s="67"/>
    </row>
    <row r="45" spans="1:23" ht="13.8" thickBot="1">
      <c r="A45" s="62" t="s">
        <v>11</v>
      </c>
      <c r="B45" s="63" t="s">
        <v>59</v>
      </c>
      <c r="C45" s="3941" t="s">
        <v>14</v>
      </c>
      <c r="D45" s="3942"/>
      <c r="E45" s="3942"/>
      <c r="F45" s="3942"/>
      <c r="G45" s="3942"/>
      <c r="H45" s="1819">
        <f t="shared" ref="H45:M45" si="4">H43+H44</f>
        <v>0</v>
      </c>
      <c r="I45" s="1819">
        <f t="shared" si="4"/>
        <v>0</v>
      </c>
      <c r="J45" s="1819">
        <f t="shared" si="4"/>
        <v>0</v>
      </c>
      <c r="K45" s="1819">
        <f t="shared" si="4"/>
        <v>0</v>
      </c>
      <c r="L45" s="1819">
        <f t="shared" si="4"/>
        <v>0</v>
      </c>
      <c r="M45" s="1819">
        <f t="shared" si="4"/>
        <v>0</v>
      </c>
      <c r="N45" s="204"/>
      <c r="O45" s="127"/>
      <c r="P45" s="127"/>
      <c r="Q45" s="128"/>
      <c r="R45" s="67"/>
      <c r="S45" s="67"/>
      <c r="T45" s="67"/>
      <c r="U45" s="67"/>
      <c r="V45" s="67"/>
      <c r="W45" s="67"/>
    </row>
    <row r="46" spans="1:23" ht="13.8" thickBot="1">
      <c r="A46" s="45" t="s">
        <v>11</v>
      </c>
      <c r="B46" s="2435" t="s">
        <v>65</v>
      </c>
      <c r="C46" s="2435"/>
      <c r="D46" s="2435"/>
      <c r="E46" s="2435"/>
      <c r="F46" s="2435"/>
      <c r="G46" s="2404"/>
      <c r="H46" s="1820">
        <f t="shared" ref="H46:M46" si="5">H45+H41+H32+H16+H24</f>
        <v>53</v>
      </c>
      <c r="I46" s="1820">
        <f t="shared" si="5"/>
        <v>53</v>
      </c>
      <c r="J46" s="1820">
        <f t="shared" si="5"/>
        <v>0</v>
      </c>
      <c r="K46" s="1820">
        <f t="shared" si="5"/>
        <v>0</v>
      </c>
      <c r="L46" s="1820">
        <f t="shared" si="5"/>
        <v>64</v>
      </c>
      <c r="M46" s="1820">
        <f t="shared" si="5"/>
        <v>79</v>
      </c>
      <c r="N46" s="54"/>
      <c r="O46" s="54"/>
      <c r="P46" s="54"/>
      <c r="Q46" s="55"/>
      <c r="R46" s="67"/>
      <c r="S46" s="67"/>
      <c r="T46" s="67"/>
      <c r="U46" s="67"/>
      <c r="V46" s="67"/>
      <c r="W46" s="67"/>
    </row>
    <row r="47" spans="1:23" ht="13.8" thickBot="1">
      <c r="A47" s="56" t="s">
        <v>11</v>
      </c>
      <c r="B47" s="2406" t="s">
        <v>15</v>
      </c>
      <c r="C47" s="2406"/>
      <c r="D47" s="2406"/>
      <c r="E47" s="2406"/>
      <c r="F47" s="2406"/>
      <c r="G47" s="2406"/>
      <c r="H47" s="57">
        <f t="shared" ref="H47:M47" si="6">H46*1</f>
        <v>53</v>
      </c>
      <c r="I47" s="57">
        <f t="shared" si="6"/>
        <v>53</v>
      </c>
      <c r="J47" s="57">
        <f t="shared" si="6"/>
        <v>0</v>
      </c>
      <c r="K47" s="57">
        <f t="shared" si="6"/>
        <v>0</v>
      </c>
      <c r="L47" s="57">
        <f t="shared" si="6"/>
        <v>64</v>
      </c>
      <c r="M47" s="57">
        <f t="shared" si="6"/>
        <v>79</v>
      </c>
      <c r="N47" s="2407"/>
      <c r="O47" s="2408"/>
      <c r="P47" s="2408"/>
      <c r="Q47" s="2409"/>
      <c r="R47" s="67"/>
      <c r="S47" s="67"/>
      <c r="T47" s="67"/>
      <c r="U47" s="67"/>
      <c r="V47" s="67"/>
      <c r="W47" s="67"/>
    </row>
    <row r="48" spans="1:23">
      <c r="A48" s="8"/>
      <c r="B48" s="9"/>
      <c r="C48" s="9"/>
      <c r="D48" s="9"/>
      <c r="E48" s="1821"/>
      <c r="F48" s="1822"/>
      <c r="G48" s="1822"/>
      <c r="H48" s="1823"/>
      <c r="I48" s="1823"/>
      <c r="J48" s="1823"/>
      <c r="K48" s="1823"/>
      <c r="L48" s="1823"/>
      <c r="M48" s="1823"/>
      <c r="N48" s="12"/>
      <c r="O48" s="12"/>
      <c r="P48" s="12"/>
      <c r="Q48" s="12"/>
      <c r="R48" s="214"/>
      <c r="S48" s="214"/>
      <c r="T48" s="214"/>
      <c r="U48" s="214"/>
      <c r="V48" s="214"/>
      <c r="W48" s="214"/>
    </row>
    <row r="49" spans="1:23">
      <c r="A49" s="8"/>
      <c r="B49" s="9"/>
      <c r="C49" s="9"/>
      <c r="D49" s="9"/>
      <c r="E49" s="1138"/>
      <c r="F49" s="1138"/>
      <c r="G49" s="1138"/>
      <c r="H49" s="1138"/>
      <c r="I49" s="1138"/>
      <c r="J49" s="1138"/>
      <c r="K49" s="1138"/>
      <c r="L49" s="1138"/>
      <c r="M49" s="1138"/>
      <c r="N49" s="12"/>
      <c r="O49" s="12"/>
      <c r="P49" s="12"/>
      <c r="Q49" s="12"/>
      <c r="R49" s="214"/>
      <c r="S49" s="214"/>
      <c r="T49" s="214"/>
      <c r="U49" s="214"/>
      <c r="V49" s="214"/>
      <c r="W49" s="214"/>
    </row>
    <row r="50" spans="1:23">
      <c r="A50" s="8"/>
      <c r="B50" s="9"/>
      <c r="C50" s="9"/>
      <c r="D50" s="9"/>
      <c r="E50" s="1138"/>
      <c r="F50" s="1138"/>
      <c r="G50" s="1138"/>
      <c r="H50" s="1138"/>
      <c r="I50" s="1138"/>
      <c r="J50" s="1138"/>
      <c r="K50" s="1138"/>
      <c r="L50" s="1138"/>
      <c r="M50" s="1138"/>
      <c r="N50" s="12"/>
      <c r="O50" s="12"/>
      <c r="P50" s="12"/>
      <c r="Q50" s="12"/>
      <c r="R50" s="214"/>
      <c r="S50" s="214"/>
      <c r="T50" s="214"/>
      <c r="U50" s="214"/>
      <c r="V50" s="214"/>
      <c r="W50" s="214"/>
    </row>
    <row r="51" spans="1:23">
      <c r="A51" s="8"/>
      <c r="B51" s="9"/>
      <c r="C51" s="9"/>
      <c r="D51" s="9"/>
      <c r="E51" s="1138"/>
      <c r="F51" s="1138"/>
      <c r="G51" s="1138"/>
      <c r="H51" s="1138"/>
      <c r="I51" s="1138"/>
      <c r="J51" s="1138"/>
      <c r="K51" s="1138"/>
      <c r="L51" s="1138"/>
      <c r="M51" s="1138"/>
      <c r="N51" s="12"/>
      <c r="O51" s="12"/>
      <c r="P51" s="12"/>
      <c r="Q51" s="12"/>
      <c r="R51" s="214"/>
      <c r="S51" s="214"/>
      <c r="T51" s="214"/>
      <c r="U51" s="214"/>
      <c r="V51" s="214"/>
      <c r="W51" s="214"/>
    </row>
    <row r="52" spans="1:23">
      <c r="A52" s="8"/>
      <c r="B52" s="9"/>
      <c r="C52" s="9"/>
      <c r="D52" s="9"/>
      <c r="E52" s="1138"/>
      <c r="F52" s="1138"/>
      <c r="G52" s="1138"/>
      <c r="H52" s="1138"/>
      <c r="I52" s="1138"/>
      <c r="J52" s="1138"/>
      <c r="K52" s="1138"/>
      <c r="L52" s="1138"/>
      <c r="M52" s="1138"/>
      <c r="N52" s="12"/>
      <c r="O52" s="12"/>
      <c r="P52" s="12"/>
      <c r="Q52" s="12"/>
      <c r="R52" s="214"/>
      <c r="S52" s="214"/>
      <c r="T52" s="214"/>
      <c r="U52" s="214"/>
      <c r="V52" s="214"/>
      <c r="W52" s="214"/>
    </row>
    <row r="53" spans="1:23" ht="14.4" customHeight="1" thickBot="1">
      <c r="A53" s="8"/>
      <c r="B53" s="9"/>
      <c r="C53" s="9"/>
      <c r="D53" s="9"/>
      <c r="E53" s="9"/>
      <c r="F53" s="2412" t="s">
        <v>16</v>
      </c>
      <c r="G53" s="2413"/>
      <c r="H53" s="2413"/>
      <c r="I53" s="2413"/>
      <c r="J53" s="2413"/>
      <c r="K53" s="2413"/>
      <c r="L53" s="2413"/>
      <c r="M53" s="2413"/>
      <c r="N53" s="12"/>
      <c r="O53" s="12"/>
      <c r="P53" s="12"/>
      <c r="Q53" s="12"/>
      <c r="R53" s="214"/>
      <c r="S53" s="214"/>
      <c r="T53" s="214"/>
      <c r="U53" s="214"/>
      <c r="V53" s="214"/>
      <c r="W53" s="214"/>
    </row>
    <row r="54" spans="1:23" ht="38.4" customHeight="1" thickBot="1">
      <c r="A54" s="218"/>
      <c r="B54" s="218"/>
      <c r="C54" s="2392" t="s">
        <v>17</v>
      </c>
      <c r="D54" s="2393"/>
      <c r="E54" s="2393"/>
      <c r="F54" s="2393"/>
      <c r="G54" s="2394"/>
      <c r="H54" s="2395" t="s">
        <v>298</v>
      </c>
      <c r="I54" s="2396"/>
      <c r="J54" s="2396"/>
      <c r="K54" s="2397"/>
      <c r="L54" s="67"/>
      <c r="M54" s="67"/>
      <c r="N54" s="218"/>
      <c r="O54" s="219"/>
      <c r="P54" s="218"/>
      <c r="Q54" s="218"/>
      <c r="R54" s="67"/>
      <c r="S54" s="67"/>
      <c r="T54" s="67"/>
      <c r="U54" s="67"/>
      <c r="V54" s="67"/>
      <c r="W54" s="67"/>
    </row>
    <row r="55" spans="1:23" ht="13.8" thickBot="1">
      <c r="A55" s="218"/>
      <c r="B55" s="218"/>
      <c r="C55" s="2382" t="s">
        <v>18</v>
      </c>
      <c r="D55" s="2383"/>
      <c r="E55" s="2383"/>
      <c r="F55" s="2383"/>
      <c r="G55" s="2384"/>
      <c r="H55" s="2385">
        <f>H56+H57+H58+H59+H60</f>
        <v>53</v>
      </c>
      <c r="I55" s="2386"/>
      <c r="J55" s="2386"/>
      <c r="K55" s="2387"/>
      <c r="L55" s="67"/>
      <c r="M55" s="67"/>
      <c r="N55" s="218"/>
      <c r="O55" s="219"/>
      <c r="P55" s="218"/>
      <c r="Q55" s="218"/>
      <c r="R55" s="67"/>
      <c r="S55" s="67"/>
      <c r="T55" s="67"/>
      <c r="U55" s="67"/>
      <c r="V55" s="67"/>
      <c r="W55" s="67"/>
    </row>
    <row r="56" spans="1:23">
      <c r="A56" s="218"/>
      <c r="B56" s="218"/>
      <c r="C56" s="2370" t="s">
        <v>66</v>
      </c>
      <c r="D56" s="2371"/>
      <c r="E56" s="2371"/>
      <c r="F56" s="2371"/>
      <c r="G56" s="2398"/>
      <c r="H56" s="2399">
        <v>53</v>
      </c>
      <c r="I56" s="2400"/>
      <c r="J56" s="2400"/>
      <c r="K56" s="2401"/>
      <c r="L56" s="67"/>
      <c r="M56" s="67"/>
      <c r="N56" s="218"/>
      <c r="O56" s="219"/>
      <c r="P56" s="218"/>
      <c r="Q56" s="218"/>
      <c r="R56" s="67"/>
      <c r="S56" s="67"/>
      <c r="T56" s="67"/>
      <c r="U56" s="67"/>
      <c r="V56" s="67"/>
      <c r="W56" s="67"/>
    </row>
    <row r="57" spans="1:23">
      <c r="A57" s="218"/>
      <c r="B57" s="218"/>
      <c r="C57" s="2388" t="s">
        <v>67</v>
      </c>
      <c r="D57" s="2389"/>
      <c r="E57" s="2389"/>
      <c r="F57" s="2389"/>
      <c r="G57" s="2390"/>
      <c r="H57" s="2373">
        <v>0</v>
      </c>
      <c r="I57" s="2363"/>
      <c r="J57" s="2363"/>
      <c r="K57" s="2364"/>
      <c r="L57" s="67"/>
      <c r="M57" s="67"/>
      <c r="N57" s="218"/>
      <c r="O57" s="219"/>
      <c r="P57" s="218"/>
      <c r="Q57" s="218"/>
      <c r="R57" s="67"/>
      <c r="S57" s="67"/>
      <c r="T57" s="67"/>
      <c r="U57" s="67"/>
      <c r="V57" s="67"/>
      <c r="W57" s="67"/>
    </row>
    <row r="58" spans="1:23">
      <c r="A58" s="218"/>
      <c r="B58" s="218"/>
      <c r="C58" s="2360" t="s">
        <v>424</v>
      </c>
      <c r="D58" s="2361"/>
      <c r="E58" s="2361"/>
      <c r="F58" s="2361"/>
      <c r="G58" s="2391"/>
      <c r="H58" s="2373">
        <v>0</v>
      </c>
      <c r="I58" s="2363"/>
      <c r="J58" s="2363"/>
      <c r="K58" s="2364"/>
      <c r="L58" s="67"/>
      <c r="M58" s="67"/>
      <c r="N58" s="218"/>
      <c r="O58" s="219"/>
      <c r="P58" s="218"/>
      <c r="Q58" s="218"/>
      <c r="R58" s="67"/>
      <c r="S58" s="67"/>
      <c r="T58" s="67"/>
      <c r="U58" s="67"/>
      <c r="V58" s="67"/>
      <c r="W58" s="67"/>
    </row>
    <row r="59" spans="1:23">
      <c r="A59" s="218"/>
      <c r="B59" s="218"/>
      <c r="C59" s="2360" t="s">
        <v>137</v>
      </c>
      <c r="D59" s="2361"/>
      <c r="E59" s="2361"/>
      <c r="F59" s="2361"/>
      <c r="G59" s="2391"/>
      <c r="H59" s="2373">
        <v>0</v>
      </c>
      <c r="I59" s="2363"/>
      <c r="J59" s="2363"/>
      <c r="K59" s="2364"/>
      <c r="L59" s="67"/>
      <c r="M59" s="67"/>
      <c r="N59" s="218"/>
      <c r="O59" s="219"/>
      <c r="P59" s="218"/>
      <c r="Q59" s="218"/>
      <c r="R59" s="67"/>
      <c r="S59" s="67"/>
      <c r="T59" s="67"/>
      <c r="U59" s="67"/>
      <c r="V59" s="67"/>
      <c r="W59" s="67"/>
    </row>
    <row r="60" spans="1:23" ht="13.8" thickBot="1">
      <c r="A60" s="218"/>
      <c r="B60" s="218"/>
      <c r="C60" s="2388" t="s">
        <v>399</v>
      </c>
      <c r="D60" s="2389"/>
      <c r="E60" s="2389"/>
      <c r="F60" s="2389"/>
      <c r="G60" s="2390"/>
      <c r="H60" s="2373">
        <v>0</v>
      </c>
      <c r="I60" s="2363"/>
      <c r="J60" s="2363"/>
      <c r="K60" s="2364"/>
      <c r="L60" s="67"/>
      <c r="M60" s="67"/>
      <c r="N60" s="218"/>
      <c r="O60" s="219"/>
      <c r="P60" s="218"/>
      <c r="Q60" s="218"/>
      <c r="R60" s="67"/>
      <c r="S60" s="67"/>
      <c r="T60" s="67"/>
      <c r="U60" s="67"/>
      <c r="V60" s="67"/>
      <c r="W60" s="67"/>
    </row>
    <row r="61" spans="1:23" ht="13.8" thickBot="1">
      <c r="A61" s="218"/>
      <c r="B61" s="218"/>
      <c r="C61" s="2382" t="s">
        <v>19</v>
      </c>
      <c r="D61" s="2383"/>
      <c r="E61" s="2383"/>
      <c r="F61" s="2383"/>
      <c r="G61" s="2384"/>
      <c r="H61" s="2385">
        <f>H62+H63+H64</f>
        <v>0</v>
      </c>
      <c r="I61" s="2386"/>
      <c r="J61" s="2386"/>
      <c r="K61" s="2387"/>
      <c r="L61" s="67"/>
      <c r="M61" s="67"/>
      <c r="N61" s="218"/>
      <c r="O61" s="219"/>
      <c r="P61" s="218"/>
      <c r="Q61" s="218"/>
      <c r="R61" s="67"/>
      <c r="S61" s="67"/>
      <c r="T61" s="67"/>
      <c r="U61" s="67"/>
      <c r="V61" s="67"/>
      <c r="W61" s="67"/>
    </row>
    <row r="62" spans="1:23">
      <c r="A62" s="218"/>
      <c r="B62" s="218"/>
      <c r="C62" s="3632" t="s">
        <v>68</v>
      </c>
      <c r="D62" s="3935"/>
      <c r="E62" s="3935"/>
      <c r="F62" s="3935"/>
      <c r="G62" s="3936"/>
      <c r="H62" s="3001">
        <v>0</v>
      </c>
      <c r="I62" s="3001"/>
      <c r="J62" s="3001"/>
      <c r="K62" s="3002"/>
      <c r="L62" s="67"/>
      <c r="M62" s="67"/>
      <c r="N62" s="218"/>
      <c r="O62" s="219"/>
      <c r="P62" s="218"/>
      <c r="Q62" s="218"/>
      <c r="R62" s="67"/>
      <c r="S62" s="67"/>
      <c r="T62" s="67"/>
      <c r="U62" s="67"/>
      <c r="V62" s="67"/>
      <c r="W62" s="67"/>
    </row>
    <row r="63" spans="1:23">
      <c r="A63" s="218"/>
      <c r="B63" s="218"/>
      <c r="C63" s="2376" t="s">
        <v>69</v>
      </c>
      <c r="D63" s="2377"/>
      <c r="E63" s="2377"/>
      <c r="F63" s="2377"/>
      <c r="G63" s="2378"/>
      <c r="H63" s="2363">
        <v>0</v>
      </c>
      <c r="I63" s="2363"/>
      <c r="J63" s="2363"/>
      <c r="K63" s="2364"/>
      <c r="L63" s="67"/>
      <c r="M63" s="67"/>
      <c r="N63" s="218"/>
      <c r="O63" s="219"/>
      <c r="P63" s="218"/>
      <c r="Q63" s="218"/>
      <c r="R63" s="67"/>
      <c r="S63" s="67"/>
      <c r="T63" s="67"/>
      <c r="U63" s="67"/>
      <c r="V63" s="67"/>
      <c r="W63" s="67"/>
    </row>
    <row r="64" spans="1:23" ht="13.8" thickBot="1">
      <c r="A64" s="218"/>
      <c r="B64" s="218"/>
      <c r="C64" s="2360" t="s">
        <v>70</v>
      </c>
      <c r="D64" s="2361"/>
      <c r="E64" s="2361"/>
      <c r="F64" s="2361"/>
      <c r="G64" s="2362"/>
      <c r="H64" s="2363"/>
      <c r="I64" s="2363"/>
      <c r="J64" s="2363"/>
      <c r="K64" s="2364"/>
      <c r="L64" s="67"/>
      <c r="M64" s="67"/>
      <c r="N64" s="218"/>
      <c r="O64" s="219"/>
      <c r="P64" s="218"/>
      <c r="Q64" s="218"/>
      <c r="R64" s="67"/>
      <c r="S64" s="67"/>
      <c r="T64" s="67"/>
      <c r="U64" s="67"/>
      <c r="V64" s="67"/>
      <c r="W64" s="67"/>
    </row>
    <row r="65" spans="1:23" ht="13.8" thickBot="1">
      <c r="A65" s="218"/>
      <c r="B65" s="218"/>
      <c r="C65" s="2365" t="s">
        <v>20</v>
      </c>
      <c r="D65" s="2366"/>
      <c r="E65" s="2366"/>
      <c r="F65" s="2366"/>
      <c r="G65" s="2367"/>
      <c r="H65" s="2368">
        <f>H55+H61</f>
        <v>53</v>
      </c>
      <c r="I65" s="2368"/>
      <c r="J65" s="2368"/>
      <c r="K65" s="2369"/>
      <c r="L65" s="218"/>
      <c r="M65" s="218"/>
      <c r="N65" s="218"/>
      <c r="O65" s="219"/>
      <c r="P65" s="218"/>
      <c r="Q65" s="218"/>
      <c r="R65" s="67"/>
      <c r="S65" s="67"/>
      <c r="T65" s="67"/>
      <c r="U65" s="67"/>
      <c r="V65" s="67"/>
      <c r="W65" s="67"/>
    </row>
  </sheetData>
  <mergeCells count="95">
    <mergeCell ref="N1:Q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B7:Q7"/>
    <mergeCell ref="C8:Q8"/>
    <mergeCell ref="A9:A10"/>
    <mergeCell ref="B9:B10"/>
    <mergeCell ref="C9:C10"/>
    <mergeCell ref="D9:D10"/>
    <mergeCell ref="E9:E15"/>
    <mergeCell ref="F9:F15"/>
    <mergeCell ref="N9:N10"/>
    <mergeCell ref="D13:D15"/>
    <mergeCell ref="K21:K23"/>
    <mergeCell ref="A14:A15"/>
    <mergeCell ref="B14:B15"/>
    <mergeCell ref="C14:C15"/>
    <mergeCell ref="C16:G16"/>
    <mergeCell ref="C17:Q17"/>
    <mergeCell ref="E18:E23"/>
    <mergeCell ref="F18:F23"/>
    <mergeCell ref="G18:G23"/>
    <mergeCell ref="A21:A23"/>
    <mergeCell ref="B21:B23"/>
    <mergeCell ref="C32:G32"/>
    <mergeCell ref="L21:L23"/>
    <mergeCell ref="M21:M23"/>
    <mergeCell ref="C24:G24"/>
    <mergeCell ref="C25:Q25"/>
    <mergeCell ref="E26:E31"/>
    <mergeCell ref="F26:F31"/>
    <mergeCell ref="C27:C28"/>
    <mergeCell ref="D27:D28"/>
    <mergeCell ref="G27:G28"/>
    <mergeCell ref="H27:H28"/>
    <mergeCell ref="C21:C23"/>
    <mergeCell ref="D21:D23"/>
    <mergeCell ref="H21:H23"/>
    <mergeCell ref="I21:I23"/>
    <mergeCell ref="J21:J23"/>
    <mergeCell ref="I27:I28"/>
    <mergeCell ref="J27:J28"/>
    <mergeCell ref="K27:K28"/>
    <mergeCell ref="L27:L28"/>
    <mergeCell ref="M27:M28"/>
    <mergeCell ref="C33:Q33"/>
    <mergeCell ref="C39:C40"/>
    <mergeCell ref="D39:D40"/>
    <mergeCell ref="N39:N40"/>
    <mergeCell ref="C56:G56"/>
    <mergeCell ref="H56:K56"/>
    <mergeCell ref="C41:G41"/>
    <mergeCell ref="C42:Q42"/>
    <mergeCell ref="C45:G45"/>
    <mergeCell ref="B46:G46"/>
    <mergeCell ref="B47:G47"/>
    <mergeCell ref="N47:Q47"/>
    <mergeCell ref="F53:M53"/>
    <mergeCell ref="C54:G54"/>
    <mergeCell ref="H54:K54"/>
    <mergeCell ref="C55:G55"/>
    <mergeCell ref="H55:K55"/>
    <mergeCell ref="C57:G57"/>
    <mergeCell ref="H57:K57"/>
    <mergeCell ref="C58:G58"/>
    <mergeCell ref="H58:K58"/>
    <mergeCell ref="C59:G59"/>
    <mergeCell ref="H59:K59"/>
    <mergeCell ref="C60:G60"/>
    <mergeCell ref="H60:K60"/>
    <mergeCell ref="C61:G61"/>
    <mergeCell ref="H61:K61"/>
    <mergeCell ref="C65:G65"/>
    <mergeCell ref="H65:K65"/>
    <mergeCell ref="C62:G62"/>
    <mergeCell ref="H62:K62"/>
    <mergeCell ref="C63:G63"/>
    <mergeCell ref="H63:K63"/>
    <mergeCell ref="C64:G64"/>
    <mergeCell ref="H64:K64"/>
  </mergeCells>
  <pageMargins left="0.7" right="0.7" top="0.75" bottom="0.75" header="0.3" footer="0.3"/>
  <pageSetup paperSize="9" orientation="landscape"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2"/>
  <sheetViews>
    <sheetView workbookViewId="0">
      <selection activeCell="H13" sqref="H13"/>
    </sheetView>
  </sheetViews>
  <sheetFormatPr defaultRowHeight="13.2"/>
  <cols>
    <col min="1" max="3" width="2.5546875" customWidth="1"/>
    <col min="4" max="4" width="39" customWidth="1"/>
    <col min="5" max="5" width="8.109375" customWidth="1"/>
    <col min="6" max="6" width="4.44140625" customWidth="1"/>
    <col min="7" max="7" width="6.33203125" customWidth="1"/>
    <col min="8" max="8" width="7.21875" customWidth="1"/>
    <col min="9" max="9" width="7" customWidth="1"/>
    <col min="10" max="10" width="5.44140625" customWidth="1"/>
    <col min="11" max="11" width="5.6640625" customWidth="1"/>
    <col min="12" max="12" width="7.109375" customWidth="1"/>
    <col min="13" max="13" width="6.44140625" customWidth="1"/>
    <col min="14" max="14" width="15.33203125" customWidth="1"/>
    <col min="15" max="15" width="4.44140625" customWidth="1"/>
    <col min="16" max="16" width="4.5546875" customWidth="1"/>
    <col min="17" max="17" width="4.109375" customWidth="1"/>
    <col min="18" max="23" width="0" hidden="1" customWidth="1"/>
  </cols>
  <sheetData>
    <row r="1" spans="1:23" ht="40.200000000000003" customHeight="1">
      <c r="M1" s="2529" t="s">
        <v>147</v>
      </c>
      <c r="N1" s="2529"/>
      <c r="O1" s="2529"/>
      <c r="P1" s="2529"/>
      <c r="Q1" s="2529"/>
    </row>
    <row r="2" spans="1:23" ht="15.6">
      <c r="A2" s="1"/>
      <c r="B2" s="1"/>
      <c r="C2" s="1"/>
      <c r="D2" s="1"/>
      <c r="E2" s="1136" t="s">
        <v>812</v>
      </c>
      <c r="F2" s="1"/>
      <c r="G2" s="521"/>
      <c r="H2" s="1"/>
      <c r="I2" s="1"/>
      <c r="J2" s="1"/>
      <c r="K2" s="1"/>
      <c r="L2" s="1137"/>
      <c r="M2" s="1363"/>
      <c r="N2" s="1363"/>
      <c r="O2" s="1363"/>
      <c r="P2" s="1363"/>
      <c r="Q2" s="1363"/>
      <c r="R2" s="59"/>
      <c r="S2" s="59"/>
      <c r="T2" s="59"/>
      <c r="U2" s="59"/>
      <c r="V2" s="59"/>
      <c r="W2" s="59"/>
    </row>
    <row r="3" spans="1:23" ht="13.8" thickBot="1">
      <c r="A3" s="1"/>
      <c r="B3" s="1"/>
      <c r="C3" s="1"/>
      <c r="D3" s="4040" t="s">
        <v>34</v>
      </c>
      <c r="E3" s="4040"/>
      <c r="F3" s="4040"/>
      <c r="G3" s="4040"/>
      <c r="H3" s="4040"/>
      <c r="I3" s="4040"/>
      <c r="J3" s="4040"/>
      <c r="K3" s="4040"/>
      <c r="L3" s="4040"/>
      <c r="M3" s="4040"/>
      <c r="N3" s="4040"/>
      <c r="O3" s="4040"/>
      <c r="P3" s="4040"/>
      <c r="Q3" s="4040"/>
      <c r="R3" s="4040"/>
      <c r="S3" s="4040"/>
      <c r="T3" s="4040"/>
      <c r="U3" s="4040"/>
      <c r="V3" s="4040"/>
      <c r="W3" s="4040"/>
    </row>
    <row r="4" spans="1:23" ht="32.4" customHeight="1">
      <c r="A4" s="2532" t="s">
        <v>0</v>
      </c>
      <c r="B4" s="2535" t="s">
        <v>1</v>
      </c>
      <c r="C4" s="2535" t="s">
        <v>2</v>
      </c>
      <c r="D4" s="2538" t="s">
        <v>3</v>
      </c>
      <c r="E4" s="2541" t="s">
        <v>4</v>
      </c>
      <c r="F4" s="2544" t="s">
        <v>5</v>
      </c>
      <c r="G4" s="2514" t="s">
        <v>6</v>
      </c>
      <c r="H4" s="2395" t="s">
        <v>140</v>
      </c>
      <c r="I4" s="2396"/>
      <c r="J4" s="2396"/>
      <c r="K4" s="2397"/>
      <c r="L4" s="2971" t="s">
        <v>638</v>
      </c>
      <c r="M4" s="2972" t="s">
        <v>639</v>
      </c>
      <c r="N4" s="2517" t="s">
        <v>21</v>
      </c>
      <c r="O4" s="2518"/>
      <c r="P4" s="2518"/>
      <c r="Q4" s="2519"/>
      <c r="R4" s="59"/>
      <c r="S4" s="59"/>
      <c r="T4" s="59"/>
      <c r="U4" s="59"/>
      <c r="V4" s="59"/>
      <c r="W4" s="59"/>
    </row>
    <row r="5" spans="1:23">
      <c r="A5" s="2533"/>
      <c r="B5" s="2536"/>
      <c r="C5" s="2536"/>
      <c r="D5" s="2539"/>
      <c r="E5" s="2542"/>
      <c r="F5" s="2545"/>
      <c r="G5" s="2515"/>
      <c r="H5" s="2520" t="s">
        <v>7</v>
      </c>
      <c r="I5" s="2522" t="s">
        <v>8</v>
      </c>
      <c r="J5" s="2522"/>
      <c r="K5" s="2523" t="s">
        <v>406</v>
      </c>
      <c r="L5" s="2845"/>
      <c r="M5" s="2848"/>
      <c r="N5" s="2525" t="s">
        <v>33</v>
      </c>
      <c r="O5" s="2527" t="s">
        <v>9</v>
      </c>
      <c r="P5" s="2527"/>
      <c r="Q5" s="2528"/>
      <c r="R5" s="59"/>
      <c r="S5" s="59"/>
      <c r="T5" s="59"/>
      <c r="U5" s="59"/>
      <c r="V5" s="59"/>
      <c r="W5" s="59"/>
    </row>
    <row r="6" spans="1:23" ht="118.8" customHeight="1" thickBot="1">
      <c r="A6" s="2534"/>
      <c r="B6" s="2537"/>
      <c r="C6" s="2537"/>
      <c r="D6" s="2540"/>
      <c r="E6" s="2543"/>
      <c r="F6" s="2546"/>
      <c r="G6" s="2516"/>
      <c r="H6" s="2521"/>
      <c r="I6" s="962" t="s">
        <v>7</v>
      </c>
      <c r="J6" s="963" t="s">
        <v>10</v>
      </c>
      <c r="K6" s="2524"/>
      <c r="L6" s="2846"/>
      <c r="M6" s="2849"/>
      <c r="N6" s="2526"/>
      <c r="O6" s="21" t="s">
        <v>43</v>
      </c>
      <c r="P6" s="21" t="s">
        <v>56</v>
      </c>
      <c r="Q6" s="22" t="s">
        <v>141</v>
      </c>
      <c r="R6" s="59"/>
      <c r="S6" s="59"/>
      <c r="T6" s="59"/>
      <c r="U6" s="59"/>
      <c r="V6" s="59"/>
      <c r="W6" s="59"/>
    </row>
    <row r="7" spans="1:23" ht="13.8" thickBot="1">
      <c r="A7" s="23" t="s">
        <v>11</v>
      </c>
      <c r="B7" s="2497" t="s">
        <v>813</v>
      </c>
      <c r="C7" s="2497"/>
      <c r="D7" s="2497"/>
      <c r="E7" s="2497"/>
      <c r="F7" s="2497"/>
      <c r="G7" s="2497"/>
      <c r="H7" s="2497"/>
      <c r="I7" s="2497"/>
      <c r="J7" s="2497"/>
      <c r="K7" s="2497"/>
      <c r="L7" s="2497"/>
      <c r="M7" s="2497"/>
      <c r="N7" s="2497"/>
      <c r="O7" s="2497"/>
      <c r="P7" s="2497"/>
      <c r="Q7" s="2498"/>
      <c r="R7" s="59"/>
      <c r="S7" s="59"/>
      <c r="T7" s="59"/>
      <c r="U7" s="59"/>
      <c r="V7" s="59"/>
      <c r="W7" s="59"/>
    </row>
    <row r="8" spans="1:23" ht="13.8" thickBot="1">
      <c r="A8" s="24" t="s">
        <v>11</v>
      </c>
      <c r="B8" s="25" t="s">
        <v>11</v>
      </c>
      <c r="C8" s="2499" t="s">
        <v>814</v>
      </c>
      <c r="D8" s="2499"/>
      <c r="E8" s="2499"/>
      <c r="F8" s="2499"/>
      <c r="G8" s="2499"/>
      <c r="H8" s="2499"/>
      <c r="I8" s="2499"/>
      <c r="J8" s="2499"/>
      <c r="K8" s="2499"/>
      <c r="L8" s="2499"/>
      <c r="M8" s="2499"/>
      <c r="N8" s="2499"/>
      <c r="O8" s="2499"/>
      <c r="P8" s="2499"/>
      <c r="Q8" s="2500"/>
      <c r="R8" s="59"/>
      <c r="S8" s="59"/>
      <c r="T8" s="59"/>
      <c r="U8" s="59"/>
      <c r="V8" s="59"/>
      <c r="W8" s="59"/>
    </row>
    <row r="9" spans="1:23">
      <c r="A9" s="2501" t="s">
        <v>11</v>
      </c>
      <c r="B9" s="2504" t="s">
        <v>11</v>
      </c>
      <c r="C9" s="2459" t="s">
        <v>11</v>
      </c>
      <c r="D9" s="2508" t="s">
        <v>815</v>
      </c>
      <c r="E9" s="2463" t="s">
        <v>41</v>
      </c>
      <c r="F9" s="2511" t="s">
        <v>118</v>
      </c>
      <c r="G9" s="26" t="s">
        <v>97</v>
      </c>
      <c r="H9" s="1140">
        <v>419.9</v>
      </c>
      <c r="I9" s="1141">
        <v>419.9</v>
      </c>
      <c r="J9" s="1141">
        <v>0</v>
      </c>
      <c r="K9" s="1142">
        <v>0</v>
      </c>
      <c r="L9" s="1143">
        <v>418.6</v>
      </c>
      <c r="M9" s="1144">
        <v>418.6</v>
      </c>
      <c r="N9" s="4016" t="s">
        <v>816</v>
      </c>
      <c r="O9" s="1145">
        <v>1355</v>
      </c>
      <c r="P9" s="1145">
        <v>1354</v>
      </c>
      <c r="Q9" s="1146">
        <v>1354</v>
      </c>
      <c r="R9" s="59"/>
      <c r="S9" s="59"/>
      <c r="T9" s="59"/>
      <c r="U9" s="59"/>
      <c r="V9" s="59"/>
      <c r="W9" s="59"/>
    </row>
    <row r="10" spans="1:23" ht="34.799999999999997" customHeight="1" thickBot="1">
      <c r="A10" s="2503"/>
      <c r="B10" s="2506"/>
      <c r="C10" s="2460"/>
      <c r="D10" s="2510"/>
      <c r="E10" s="2419"/>
      <c r="F10" s="2513"/>
      <c r="G10" s="31" t="s">
        <v>12</v>
      </c>
      <c r="H10" s="49">
        <f>H9*1</f>
        <v>419.9</v>
      </c>
      <c r="I10" s="49">
        <f t="shared" ref="I10:M10" si="0">I9*1</f>
        <v>419.9</v>
      </c>
      <c r="J10" s="49">
        <f t="shared" si="0"/>
        <v>0</v>
      </c>
      <c r="K10" s="49">
        <f t="shared" si="0"/>
        <v>0</v>
      </c>
      <c r="L10" s="49">
        <f t="shared" si="0"/>
        <v>418.6</v>
      </c>
      <c r="M10" s="49">
        <f t="shared" si="0"/>
        <v>418.6</v>
      </c>
      <c r="N10" s="4017"/>
      <c r="O10" s="1824"/>
      <c r="P10" s="1824"/>
      <c r="Q10" s="1825"/>
      <c r="R10" s="222"/>
      <c r="S10" s="59"/>
      <c r="T10" s="699"/>
      <c r="U10" s="59"/>
      <c r="V10" s="59"/>
      <c r="W10" s="59"/>
    </row>
    <row r="11" spans="1:23">
      <c r="A11" s="967" t="s">
        <v>11</v>
      </c>
      <c r="B11" s="969" t="s">
        <v>11</v>
      </c>
      <c r="C11" s="949" t="s">
        <v>13</v>
      </c>
      <c r="D11" s="2508" t="s">
        <v>817</v>
      </c>
      <c r="E11" s="2463" t="s">
        <v>41</v>
      </c>
      <c r="F11" s="955" t="s">
        <v>118</v>
      </c>
      <c r="G11" s="26" t="s">
        <v>37</v>
      </c>
      <c r="H11" s="1140">
        <v>3558.1</v>
      </c>
      <c r="I11" s="1141">
        <v>3558.1</v>
      </c>
      <c r="J11" s="1141">
        <v>0</v>
      </c>
      <c r="K11" s="1142">
        <v>0</v>
      </c>
      <c r="L11" s="1143">
        <v>1946.4</v>
      </c>
      <c r="M11" s="1144">
        <v>1946.4</v>
      </c>
      <c r="N11" s="4016" t="s">
        <v>818</v>
      </c>
      <c r="O11" s="1145">
        <v>2300</v>
      </c>
      <c r="P11" s="1145">
        <v>2300</v>
      </c>
      <c r="Q11" s="1146">
        <v>2300</v>
      </c>
      <c r="R11" s="222"/>
      <c r="S11" s="59"/>
      <c r="T11" s="699"/>
      <c r="U11" s="59"/>
      <c r="V11" s="59"/>
      <c r="W11" s="59"/>
    </row>
    <row r="12" spans="1:23" ht="39.6" customHeight="1" thickBot="1">
      <c r="A12" s="62"/>
      <c r="B12" s="112"/>
      <c r="C12" s="952"/>
      <c r="D12" s="2510"/>
      <c r="E12" s="2419"/>
      <c r="F12" s="954"/>
      <c r="G12" s="31" t="s">
        <v>12</v>
      </c>
      <c r="H12" s="49">
        <f>H11*1</f>
        <v>3558.1</v>
      </c>
      <c r="I12" s="49">
        <f t="shared" ref="I12:M12" si="1">I11*1</f>
        <v>3558.1</v>
      </c>
      <c r="J12" s="49">
        <f t="shared" si="1"/>
        <v>0</v>
      </c>
      <c r="K12" s="49">
        <f t="shared" si="1"/>
        <v>0</v>
      </c>
      <c r="L12" s="49">
        <f t="shared" si="1"/>
        <v>1946.4</v>
      </c>
      <c r="M12" s="49">
        <f t="shared" si="1"/>
        <v>1946.4</v>
      </c>
      <c r="N12" s="4017"/>
      <c r="O12" s="1824"/>
      <c r="P12" s="1824"/>
      <c r="Q12" s="1825"/>
      <c r="R12" s="222"/>
      <c r="S12" s="59"/>
      <c r="T12" s="699"/>
      <c r="U12" s="59"/>
      <c r="V12" s="59"/>
      <c r="W12" s="59"/>
    </row>
    <row r="13" spans="1:23" ht="13.8" thickBot="1">
      <c r="A13" s="966" t="s">
        <v>11</v>
      </c>
      <c r="B13" s="968" t="s">
        <v>11</v>
      </c>
      <c r="C13" s="2482" t="s">
        <v>35</v>
      </c>
      <c r="D13" s="2508" t="s">
        <v>819</v>
      </c>
      <c r="E13" s="2463" t="s">
        <v>41</v>
      </c>
      <c r="F13" s="2484" t="s">
        <v>820</v>
      </c>
      <c r="G13" s="88" t="s">
        <v>57</v>
      </c>
      <c r="H13" s="68">
        <v>8684</v>
      </c>
      <c r="I13" s="69">
        <v>8684</v>
      </c>
      <c r="J13" s="69">
        <v>0</v>
      </c>
      <c r="K13" s="70">
        <v>0</v>
      </c>
      <c r="L13" s="71">
        <v>8625.7999999999993</v>
      </c>
      <c r="M13" s="72">
        <v>8602.7000000000007</v>
      </c>
      <c r="N13" s="4016" t="s">
        <v>816</v>
      </c>
      <c r="O13" s="1826">
        <v>4446</v>
      </c>
      <c r="P13" s="1826">
        <v>4459</v>
      </c>
      <c r="Q13" s="1827">
        <v>4474</v>
      </c>
      <c r="R13" s="222"/>
      <c r="S13" s="59"/>
      <c r="T13" s="699"/>
      <c r="U13" s="59"/>
      <c r="V13" s="59"/>
      <c r="W13" s="59"/>
    </row>
    <row r="14" spans="1:23">
      <c r="A14" s="967"/>
      <c r="B14" s="969"/>
      <c r="C14" s="2471"/>
      <c r="D14" s="2509"/>
      <c r="E14" s="2441"/>
      <c r="F14" s="2486"/>
      <c r="G14" s="88" t="s">
        <v>57</v>
      </c>
      <c r="H14" s="68">
        <v>173.7</v>
      </c>
      <c r="I14" s="69">
        <v>173.7</v>
      </c>
      <c r="J14" s="69">
        <v>67.2</v>
      </c>
      <c r="K14" s="70">
        <v>0</v>
      </c>
      <c r="L14" s="71">
        <v>172.5</v>
      </c>
      <c r="M14" s="72">
        <v>172.1</v>
      </c>
      <c r="N14" s="4039"/>
      <c r="O14" s="1828"/>
      <c r="P14" s="1828"/>
      <c r="Q14" s="1829"/>
      <c r="R14" s="222"/>
      <c r="S14" s="59"/>
      <c r="T14" s="699"/>
      <c r="U14" s="59"/>
      <c r="V14" s="59"/>
      <c r="W14" s="59"/>
    </row>
    <row r="15" spans="1:23" ht="50.4" customHeight="1" thickBot="1">
      <c r="A15" s="62"/>
      <c r="B15" s="112"/>
      <c r="C15" s="2483"/>
      <c r="D15" s="2510"/>
      <c r="E15" s="2419"/>
      <c r="F15" s="2485"/>
      <c r="G15" s="31" t="s">
        <v>12</v>
      </c>
      <c r="H15" s="49">
        <f>H13+H14</f>
        <v>8857.7000000000007</v>
      </c>
      <c r="I15" s="49">
        <f t="shared" ref="I15:M15" si="2">I13+I14</f>
        <v>8857.7000000000007</v>
      </c>
      <c r="J15" s="49">
        <f t="shared" si="2"/>
        <v>67.2</v>
      </c>
      <c r="K15" s="49">
        <f t="shared" si="2"/>
        <v>0</v>
      </c>
      <c r="L15" s="49">
        <f t="shared" si="2"/>
        <v>8798.2999999999993</v>
      </c>
      <c r="M15" s="49">
        <f t="shared" si="2"/>
        <v>8774.8000000000011</v>
      </c>
      <c r="N15" s="4017"/>
      <c r="O15" s="1830"/>
      <c r="P15" s="1830"/>
      <c r="Q15" s="1831"/>
      <c r="R15" s="222"/>
      <c r="S15" s="59"/>
      <c r="T15" s="699"/>
      <c r="U15" s="59"/>
      <c r="V15" s="59"/>
      <c r="W15" s="59"/>
    </row>
    <row r="16" spans="1:23" ht="13.8" thickBot="1">
      <c r="A16" s="966" t="s">
        <v>11</v>
      </c>
      <c r="B16" s="968" t="s">
        <v>11</v>
      </c>
      <c r="C16" s="2482" t="s">
        <v>36</v>
      </c>
      <c r="D16" s="2508" t="s">
        <v>821</v>
      </c>
      <c r="E16" s="2463" t="s">
        <v>41</v>
      </c>
      <c r="F16" s="2484" t="s">
        <v>820</v>
      </c>
      <c r="G16" s="88" t="s">
        <v>57</v>
      </c>
      <c r="H16" s="68">
        <v>7937.4</v>
      </c>
      <c r="I16" s="69">
        <v>7937.4</v>
      </c>
      <c r="J16" s="69">
        <v>0</v>
      </c>
      <c r="K16" s="70">
        <v>0</v>
      </c>
      <c r="L16" s="71">
        <v>7882.5</v>
      </c>
      <c r="M16" s="72">
        <v>7847.4</v>
      </c>
      <c r="N16" s="4016" t="s">
        <v>816</v>
      </c>
      <c r="O16" s="1826">
        <v>11530</v>
      </c>
      <c r="P16" s="1826">
        <v>11470</v>
      </c>
      <c r="Q16" s="1827">
        <v>11440</v>
      </c>
      <c r="R16" s="222"/>
      <c r="S16" s="59"/>
      <c r="T16" s="699"/>
      <c r="U16" s="59"/>
      <c r="V16" s="59"/>
      <c r="W16" s="59"/>
    </row>
    <row r="17" spans="1:23">
      <c r="A17" s="967"/>
      <c r="B17" s="969"/>
      <c r="C17" s="2471"/>
      <c r="D17" s="2509"/>
      <c r="E17" s="2441"/>
      <c r="F17" s="2486"/>
      <c r="G17" s="88" t="s">
        <v>57</v>
      </c>
      <c r="H17" s="68">
        <v>158.69999999999999</v>
      </c>
      <c r="I17" s="69">
        <v>158.69999999999999</v>
      </c>
      <c r="J17" s="69">
        <v>80</v>
      </c>
      <c r="K17" s="70">
        <v>0</v>
      </c>
      <c r="L17" s="71">
        <v>157.69999999999999</v>
      </c>
      <c r="M17" s="72">
        <v>156.9</v>
      </c>
      <c r="N17" s="4039"/>
      <c r="O17" s="1828"/>
      <c r="P17" s="1828"/>
      <c r="Q17" s="1829"/>
      <c r="R17" s="222"/>
      <c r="S17" s="59"/>
      <c r="T17" s="699"/>
      <c r="U17" s="59"/>
      <c r="V17" s="59"/>
      <c r="W17" s="59"/>
    </row>
    <row r="18" spans="1:23" ht="46.2" customHeight="1" thickBot="1">
      <c r="A18" s="62"/>
      <c r="B18" s="112"/>
      <c r="C18" s="2483"/>
      <c r="D18" s="2510"/>
      <c r="E18" s="2419"/>
      <c r="F18" s="2485"/>
      <c r="G18" s="31" t="s">
        <v>12</v>
      </c>
      <c r="H18" s="49">
        <f>H16+H17</f>
        <v>8096.0999999999995</v>
      </c>
      <c r="I18" s="49">
        <f t="shared" ref="I18:M18" si="3">I16+I17</f>
        <v>8096.0999999999995</v>
      </c>
      <c r="J18" s="49">
        <f t="shared" si="3"/>
        <v>80</v>
      </c>
      <c r="K18" s="49">
        <f t="shared" si="3"/>
        <v>0</v>
      </c>
      <c r="L18" s="49">
        <f t="shared" si="3"/>
        <v>8040.2</v>
      </c>
      <c r="M18" s="49">
        <f t="shared" si="3"/>
        <v>8004.2999999999993</v>
      </c>
      <c r="N18" s="4017"/>
      <c r="O18" s="1830"/>
      <c r="P18" s="1830"/>
      <c r="Q18" s="1831"/>
      <c r="R18" s="222"/>
      <c r="S18" s="59"/>
      <c r="T18" s="699"/>
      <c r="U18" s="59"/>
      <c r="V18" s="59"/>
      <c r="W18" s="59"/>
    </row>
    <row r="19" spans="1:23">
      <c r="A19" s="966" t="s">
        <v>11</v>
      </c>
      <c r="B19" s="968" t="s">
        <v>11</v>
      </c>
      <c r="C19" s="2482" t="s">
        <v>59</v>
      </c>
      <c r="D19" s="2508" t="s">
        <v>822</v>
      </c>
      <c r="E19" s="2463" t="s">
        <v>41</v>
      </c>
      <c r="F19" s="2484" t="s">
        <v>118</v>
      </c>
      <c r="G19" s="88" t="s">
        <v>57</v>
      </c>
      <c r="H19" s="68">
        <f>I19+K19</f>
        <v>0</v>
      </c>
      <c r="I19" s="69">
        <v>0</v>
      </c>
      <c r="J19" s="69">
        <v>0</v>
      </c>
      <c r="K19" s="70">
        <v>0</v>
      </c>
      <c r="L19" s="71">
        <v>0</v>
      </c>
      <c r="M19" s="72">
        <v>0</v>
      </c>
      <c r="N19" s="4016" t="s">
        <v>816</v>
      </c>
      <c r="O19" s="1826">
        <v>0</v>
      </c>
      <c r="P19" s="1826">
        <v>0</v>
      </c>
      <c r="Q19" s="1827">
        <v>0</v>
      </c>
      <c r="R19" s="222"/>
      <c r="S19" s="59"/>
      <c r="T19" s="699"/>
      <c r="U19" s="59"/>
      <c r="V19" s="59"/>
      <c r="W19" s="59"/>
    </row>
    <row r="20" spans="1:23" ht="41.4" customHeight="1" thickBot="1">
      <c r="A20" s="62"/>
      <c r="B20" s="112"/>
      <c r="C20" s="2483"/>
      <c r="D20" s="2510"/>
      <c r="E20" s="2419"/>
      <c r="F20" s="2485"/>
      <c r="G20" s="31" t="s">
        <v>12</v>
      </c>
      <c r="H20" s="49">
        <f>H19*1</f>
        <v>0</v>
      </c>
      <c r="I20" s="49">
        <f t="shared" ref="I20:M20" si="4">I19*1</f>
        <v>0</v>
      </c>
      <c r="J20" s="49">
        <f t="shared" si="4"/>
        <v>0</v>
      </c>
      <c r="K20" s="49">
        <f t="shared" si="4"/>
        <v>0</v>
      </c>
      <c r="L20" s="49">
        <f t="shared" si="4"/>
        <v>0</v>
      </c>
      <c r="M20" s="49">
        <f t="shared" si="4"/>
        <v>0</v>
      </c>
      <c r="N20" s="4017"/>
      <c r="O20" s="1830"/>
      <c r="P20" s="1830"/>
      <c r="Q20" s="1831"/>
      <c r="R20" s="222"/>
      <c r="S20" s="59"/>
      <c r="T20" s="699"/>
      <c r="U20" s="59"/>
      <c r="V20" s="59"/>
      <c r="W20" s="59"/>
    </row>
    <row r="21" spans="1:23">
      <c r="A21" s="966" t="s">
        <v>11</v>
      </c>
      <c r="B21" s="968" t="s">
        <v>11</v>
      </c>
      <c r="C21" s="2482" t="s">
        <v>60</v>
      </c>
      <c r="D21" s="2508" t="s">
        <v>823</v>
      </c>
      <c r="E21" s="2463" t="s">
        <v>41</v>
      </c>
      <c r="F21" s="2484" t="s">
        <v>118</v>
      </c>
      <c r="G21" s="88" t="s">
        <v>57</v>
      </c>
      <c r="H21" s="68">
        <v>0.7</v>
      </c>
      <c r="I21" s="69">
        <v>0.7</v>
      </c>
      <c r="J21" s="69">
        <v>0</v>
      </c>
      <c r="K21" s="70">
        <v>0</v>
      </c>
      <c r="L21" s="71">
        <v>0.7</v>
      </c>
      <c r="M21" s="72">
        <v>0.7</v>
      </c>
      <c r="N21" s="4016" t="s">
        <v>816</v>
      </c>
      <c r="O21" s="1826">
        <v>7</v>
      </c>
      <c r="P21" s="1826">
        <v>7</v>
      </c>
      <c r="Q21" s="1827">
        <v>7</v>
      </c>
      <c r="R21" s="222"/>
      <c r="S21" s="59"/>
      <c r="T21" s="699"/>
      <c r="U21" s="59"/>
      <c r="V21" s="59"/>
      <c r="W21" s="59"/>
    </row>
    <row r="22" spans="1:23" ht="33" customHeight="1" thickBot="1">
      <c r="A22" s="967"/>
      <c r="B22" s="969"/>
      <c r="C22" s="2471"/>
      <c r="D22" s="2509"/>
      <c r="E22" s="2441"/>
      <c r="F22" s="2486"/>
      <c r="G22" s="1832" t="s">
        <v>12</v>
      </c>
      <c r="H22" s="1833">
        <f>H21*1</f>
        <v>0.7</v>
      </c>
      <c r="I22" s="1833">
        <f t="shared" ref="I22:M22" si="5">I21*1</f>
        <v>0.7</v>
      </c>
      <c r="J22" s="1833">
        <f t="shared" si="5"/>
        <v>0</v>
      </c>
      <c r="K22" s="1833">
        <f t="shared" si="5"/>
        <v>0</v>
      </c>
      <c r="L22" s="1833">
        <f t="shared" si="5"/>
        <v>0.7</v>
      </c>
      <c r="M22" s="1833">
        <f t="shared" si="5"/>
        <v>0.7</v>
      </c>
      <c r="N22" s="4039"/>
      <c r="O22" s="1828"/>
      <c r="P22" s="1828"/>
      <c r="Q22" s="1829"/>
      <c r="R22" s="222"/>
      <c r="S22" s="59"/>
      <c r="T22" s="699"/>
      <c r="U22" s="59"/>
      <c r="V22" s="59"/>
      <c r="W22" s="59"/>
    </row>
    <row r="23" spans="1:23" ht="36.6" thickBot="1">
      <c r="A23" s="45" t="s">
        <v>11</v>
      </c>
      <c r="B23" s="1834" t="s">
        <v>11</v>
      </c>
      <c r="C23" s="1835" t="s">
        <v>61</v>
      </c>
      <c r="D23" s="1836" t="s">
        <v>824</v>
      </c>
      <c r="E23" s="681" t="s">
        <v>41</v>
      </c>
      <c r="F23" s="681" t="s">
        <v>118</v>
      </c>
      <c r="G23" s="1837" t="s">
        <v>57</v>
      </c>
      <c r="H23" s="1838">
        <f>I23+K23</f>
        <v>0</v>
      </c>
      <c r="I23" s="1839">
        <v>0</v>
      </c>
      <c r="J23" s="1839">
        <v>0</v>
      </c>
      <c r="K23" s="1840">
        <v>0</v>
      </c>
      <c r="L23" s="1841">
        <v>0</v>
      </c>
      <c r="M23" s="1842">
        <v>0</v>
      </c>
      <c r="N23" s="1843" t="s">
        <v>816</v>
      </c>
      <c r="O23" s="1844">
        <v>0</v>
      </c>
      <c r="P23" s="1844">
        <v>0</v>
      </c>
      <c r="Q23" s="1845">
        <v>0</v>
      </c>
      <c r="R23" s="222"/>
      <c r="S23" s="59"/>
      <c r="T23" s="699"/>
      <c r="U23" s="59"/>
      <c r="V23" s="59"/>
      <c r="W23" s="59"/>
    </row>
    <row r="24" spans="1:23" ht="13.8" thickBot="1">
      <c r="A24" s="62" t="s">
        <v>11</v>
      </c>
      <c r="B24" s="112" t="s">
        <v>11</v>
      </c>
      <c r="C24" s="3970" t="s">
        <v>14</v>
      </c>
      <c r="D24" s="2433"/>
      <c r="E24" s="2433"/>
      <c r="F24" s="2433"/>
      <c r="G24" s="4010"/>
      <c r="H24" s="1846">
        <f t="shared" ref="H24:M24" si="6">SUM(H10,H12,H15,H18,H20,H22,H23)</f>
        <v>20932.5</v>
      </c>
      <c r="I24" s="1846">
        <f t="shared" si="6"/>
        <v>20932.5</v>
      </c>
      <c r="J24" s="1846">
        <f t="shared" si="6"/>
        <v>147.19999999999999</v>
      </c>
      <c r="K24" s="1846">
        <f t="shared" si="6"/>
        <v>0</v>
      </c>
      <c r="L24" s="1846">
        <f t="shared" si="6"/>
        <v>19204.2</v>
      </c>
      <c r="M24" s="1846">
        <f t="shared" si="6"/>
        <v>19144.8</v>
      </c>
      <c r="N24" s="718"/>
      <c r="O24" s="127"/>
      <c r="P24" s="127"/>
      <c r="Q24" s="128"/>
      <c r="R24" s="59"/>
      <c r="S24" s="59"/>
      <c r="T24" s="59"/>
      <c r="U24" s="59"/>
      <c r="V24" s="59"/>
      <c r="W24" s="59"/>
    </row>
    <row r="25" spans="1:23" ht="13.8" thickBot="1">
      <c r="A25" s="24" t="s">
        <v>11</v>
      </c>
      <c r="B25" s="25" t="s">
        <v>13</v>
      </c>
      <c r="C25" s="2499" t="s">
        <v>825</v>
      </c>
      <c r="D25" s="2499"/>
      <c r="E25" s="2499"/>
      <c r="F25" s="2499"/>
      <c r="G25" s="2499"/>
      <c r="H25" s="2499"/>
      <c r="I25" s="2499"/>
      <c r="J25" s="2499"/>
      <c r="K25" s="2499"/>
      <c r="L25" s="2499"/>
      <c r="M25" s="2499"/>
      <c r="N25" s="2499"/>
      <c r="O25" s="2499"/>
      <c r="P25" s="2499"/>
      <c r="Q25" s="2500"/>
      <c r="R25" s="59"/>
      <c r="S25" s="59"/>
      <c r="T25" s="59"/>
      <c r="U25" s="59"/>
      <c r="V25" s="59"/>
      <c r="W25" s="59"/>
    </row>
    <row r="26" spans="1:23">
      <c r="A26" s="2455" t="s">
        <v>11</v>
      </c>
      <c r="B26" s="2457" t="s">
        <v>13</v>
      </c>
      <c r="C26" s="2459" t="s">
        <v>11</v>
      </c>
      <c r="D26" s="2461" t="s">
        <v>826</v>
      </c>
      <c r="E26" s="2463" t="s">
        <v>41</v>
      </c>
      <c r="F26" s="4037" t="s">
        <v>118</v>
      </c>
      <c r="G26" s="26" t="s">
        <v>37</v>
      </c>
      <c r="H26" s="156">
        <v>1739.3</v>
      </c>
      <c r="I26" s="131">
        <v>1739.3</v>
      </c>
      <c r="J26" s="178">
        <v>0</v>
      </c>
      <c r="K26" s="158">
        <v>0</v>
      </c>
      <c r="L26" s="159">
        <v>977.3</v>
      </c>
      <c r="M26" s="135">
        <v>977.3</v>
      </c>
      <c r="N26" s="4016" t="s">
        <v>816</v>
      </c>
      <c r="O26" s="147">
        <v>4500</v>
      </c>
      <c r="P26" s="50" t="s">
        <v>827</v>
      </c>
      <c r="Q26" s="51" t="s">
        <v>827</v>
      </c>
      <c r="R26" s="59"/>
      <c r="S26" s="59"/>
      <c r="T26" s="59"/>
      <c r="U26" s="59"/>
      <c r="V26" s="59"/>
      <c r="W26" s="59"/>
    </row>
    <row r="27" spans="1:23" ht="32.4" customHeight="1" thickBot="1">
      <c r="A27" s="2456"/>
      <c r="B27" s="2458"/>
      <c r="C27" s="2460"/>
      <c r="D27" s="2462"/>
      <c r="E27" s="2419"/>
      <c r="F27" s="4038"/>
      <c r="G27" s="142" t="s">
        <v>12</v>
      </c>
      <c r="H27" s="167">
        <f>H26*1</f>
        <v>1739.3</v>
      </c>
      <c r="I27" s="167">
        <f t="shared" ref="I27:M27" si="7">I26*1</f>
        <v>1739.3</v>
      </c>
      <c r="J27" s="167">
        <f t="shared" si="7"/>
        <v>0</v>
      </c>
      <c r="K27" s="167">
        <f t="shared" si="7"/>
        <v>0</v>
      </c>
      <c r="L27" s="167">
        <f t="shared" si="7"/>
        <v>977.3</v>
      </c>
      <c r="M27" s="167">
        <f t="shared" si="7"/>
        <v>977.3</v>
      </c>
      <c r="N27" s="4017"/>
      <c r="O27" s="1847"/>
      <c r="P27" s="1847"/>
      <c r="Q27" s="1848"/>
      <c r="R27" s="59"/>
      <c r="S27" s="59"/>
      <c r="T27" s="59"/>
      <c r="U27" s="59"/>
      <c r="V27" s="59"/>
      <c r="W27" s="59"/>
    </row>
    <row r="28" spans="1:23">
      <c r="A28" s="2455" t="s">
        <v>11</v>
      </c>
      <c r="B28" s="2457" t="s">
        <v>13</v>
      </c>
      <c r="C28" s="2459" t="s">
        <v>13</v>
      </c>
      <c r="D28" s="2461" t="s">
        <v>828</v>
      </c>
      <c r="E28" s="2463" t="s">
        <v>41</v>
      </c>
      <c r="F28" s="4037" t="s">
        <v>118</v>
      </c>
      <c r="G28" s="129" t="s">
        <v>97</v>
      </c>
      <c r="H28" s="156">
        <v>0.3</v>
      </c>
      <c r="I28" s="131">
        <v>0.3</v>
      </c>
      <c r="J28" s="178">
        <v>0</v>
      </c>
      <c r="K28" s="158">
        <v>0</v>
      </c>
      <c r="L28" s="159">
        <v>0.3</v>
      </c>
      <c r="M28" s="135">
        <v>0.3</v>
      </c>
      <c r="N28" s="4016" t="s">
        <v>816</v>
      </c>
      <c r="O28" s="147">
        <v>1</v>
      </c>
      <c r="P28" s="50" t="s">
        <v>329</v>
      </c>
      <c r="Q28" s="1849" t="s">
        <v>329</v>
      </c>
      <c r="R28" s="59"/>
      <c r="S28" s="59"/>
      <c r="T28" s="699"/>
      <c r="U28" s="59"/>
      <c r="V28" s="59"/>
      <c r="W28" s="59"/>
    </row>
    <row r="29" spans="1:23" ht="44.4" customHeight="1" thickBot="1">
      <c r="A29" s="2456"/>
      <c r="B29" s="2458"/>
      <c r="C29" s="2460"/>
      <c r="D29" s="2462"/>
      <c r="E29" s="2419"/>
      <c r="F29" s="4038"/>
      <c r="G29" s="142" t="s">
        <v>12</v>
      </c>
      <c r="H29" s="167">
        <f>H28*1</f>
        <v>0.3</v>
      </c>
      <c r="I29" s="167">
        <f t="shared" ref="I29:M29" si="8">I28*1</f>
        <v>0.3</v>
      </c>
      <c r="J29" s="167">
        <f t="shared" si="8"/>
        <v>0</v>
      </c>
      <c r="K29" s="167">
        <f t="shared" si="8"/>
        <v>0</v>
      </c>
      <c r="L29" s="167">
        <f t="shared" si="8"/>
        <v>0.3</v>
      </c>
      <c r="M29" s="167">
        <f t="shared" si="8"/>
        <v>0.3</v>
      </c>
      <c r="N29" s="4017"/>
      <c r="O29" s="1847"/>
      <c r="P29" s="1847"/>
      <c r="Q29" s="1848"/>
      <c r="R29" s="59"/>
      <c r="S29" s="59"/>
      <c r="T29" s="699"/>
      <c r="U29" s="59"/>
      <c r="V29" s="59"/>
      <c r="W29" s="59"/>
    </row>
    <row r="30" spans="1:23">
      <c r="A30" s="709" t="s">
        <v>11</v>
      </c>
      <c r="B30" s="1713" t="s">
        <v>13</v>
      </c>
      <c r="C30" s="951" t="s">
        <v>35</v>
      </c>
      <c r="D30" s="2461" t="s">
        <v>829</v>
      </c>
      <c r="E30" s="2463" t="s">
        <v>41</v>
      </c>
      <c r="F30" s="4037" t="s">
        <v>118</v>
      </c>
      <c r="G30" s="129" t="s">
        <v>57</v>
      </c>
      <c r="H30" s="156">
        <v>28.8</v>
      </c>
      <c r="I30" s="131">
        <v>28.8</v>
      </c>
      <c r="J30" s="178">
        <v>0</v>
      </c>
      <c r="K30" s="158">
        <v>0</v>
      </c>
      <c r="L30" s="159">
        <v>24.4</v>
      </c>
      <c r="M30" s="135">
        <v>26.3</v>
      </c>
      <c r="N30" s="4016" t="s">
        <v>816</v>
      </c>
      <c r="O30" s="147">
        <v>163</v>
      </c>
      <c r="P30" s="50" t="s">
        <v>830</v>
      </c>
      <c r="Q30" s="1849" t="s">
        <v>831</v>
      </c>
      <c r="R30" s="59"/>
      <c r="S30" s="59"/>
      <c r="T30" s="699"/>
      <c r="U30" s="59"/>
      <c r="V30" s="59"/>
      <c r="W30" s="59"/>
    </row>
    <row r="31" spans="1:23" ht="31.8" customHeight="1" thickBot="1">
      <c r="A31" s="712"/>
      <c r="B31" s="63"/>
      <c r="C31" s="952"/>
      <c r="D31" s="2462"/>
      <c r="E31" s="2419"/>
      <c r="F31" s="4038"/>
      <c r="G31" s="142" t="s">
        <v>12</v>
      </c>
      <c r="H31" s="167">
        <f>H30*1</f>
        <v>28.8</v>
      </c>
      <c r="I31" s="167">
        <f t="shared" ref="I31:M31" si="9">I30*1</f>
        <v>28.8</v>
      </c>
      <c r="J31" s="167">
        <f t="shared" si="9"/>
        <v>0</v>
      </c>
      <c r="K31" s="167">
        <f t="shared" si="9"/>
        <v>0</v>
      </c>
      <c r="L31" s="167">
        <f t="shared" si="9"/>
        <v>24.4</v>
      </c>
      <c r="M31" s="167">
        <f t="shared" si="9"/>
        <v>26.3</v>
      </c>
      <c r="N31" s="4017"/>
      <c r="O31" s="1847"/>
      <c r="P31" s="1847"/>
      <c r="Q31" s="1848"/>
      <c r="R31" s="59"/>
      <c r="S31" s="59"/>
      <c r="T31" s="699"/>
      <c r="U31" s="59"/>
      <c r="V31" s="59"/>
      <c r="W31" s="59"/>
    </row>
    <row r="32" spans="1:23">
      <c r="A32" s="966" t="s">
        <v>11</v>
      </c>
      <c r="B32" s="1713" t="s">
        <v>13</v>
      </c>
      <c r="C32" s="951" t="s">
        <v>36</v>
      </c>
      <c r="D32" s="2461" t="s">
        <v>832</v>
      </c>
      <c r="E32" s="2463" t="s">
        <v>41</v>
      </c>
      <c r="F32" s="4037" t="s">
        <v>118</v>
      </c>
      <c r="G32" s="129" t="s">
        <v>57</v>
      </c>
      <c r="H32" s="156">
        <f>I32+K32</f>
        <v>0</v>
      </c>
      <c r="I32" s="131">
        <v>0</v>
      </c>
      <c r="J32" s="178">
        <v>0</v>
      </c>
      <c r="K32" s="158">
        <v>0</v>
      </c>
      <c r="L32" s="159">
        <v>0</v>
      </c>
      <c r="M32" s="135">
        <v>0</v>
      </c>
      <c r="N32" s="4016" t="s">
        <v>816</v>
      </c>
      <c r="O32" s="147">
        <v>0</v>
      </c>
      <c r="P32" s="50" t="s">
        <v>77</v>
      </c>
      <c r="Q32" s="51" t="s">
        <v>77</v>
      </c>
      <c r="R32" s="59"/>
      <c r="S32" s="59"/>
      <c r="T32" s="699"/>
      <c r="U32" s="59"/>
      <c r="V32" s="59"/>
      <c r="W32" s="59"/>
    </row>
    <row r="33" spans="1:23" ht="54.6" customHeight="1" thickBot="1">
      <c r="A33" s="62"/>
      <c r="B33" s="63"/>
      <c r="C33" s="952"/>
      <c r="D33" s="2462"/>
      <c r="E33" s="2419"/>
      <c r="F33" s="4038"/>
      <c r="G33" s="142" t="s">
        <v>12</v>
      </c>
      <c r="H33" s="167">
        <f>I33+K33</f>
        <v>0</v>
      </c>
      <c r="I33" s="167">
        <f t="shared" ref="I33:M33" si="10">I32*1</f>
        <v>0</v>
      </c>
      <c r="J33" s="167">
        <f t="shared" si="10"/>
        <v>0</v>
      </c>
      <c r="K33" s="167">
        <f t="shared" si="10"/>
        <v>0</v>
      </c>
      <c r="L33" s="167">
        <f t="shared" si="10"/>
        <v>0</v>
      </c>
      <c r="M33" s="167">
        <f t="shared" si="10"/>
        <v>0</v>
      </c>
      <c r="N33" s="4017"/>
      <c r="O33" s="1847"/>
      <c r="P33" s="1847"/>
      <c r="Q33" s="1848"/>
      <c r="R33" s="59"/>
      <c r="S33" s="59"/>
      <c r="T33" s="699"/>
      <c r="U33" s="59"/>
      <c r="V33" s="59"/>
      <c r="W33" s="59"/>
    </row>
    <row r="34" spans="1:23">
      <c r="A34" s="2455" t="s">
        <v>11</v>
      </c>
      <c r="B34" s="2457" t="s">
        <v>13</v>
      </c>
      <c r="C34" s="2459" t="s">
        <v>59</v>
      </c>
      <c r="D34" s="2461" t="s">
        <v>833</v>
      </c>
      <c r="E34" s="2463" t="s">
        <v>41</v>
      </c>
      <c r="F34" s="4037" t="s">
        <v>118</v>
      </c>
      <c r="G34" s="129" t="s">
        <v>97</v>
      </c>
      <c r="H34" s="462">
        <v>11.3</v>
      </c>
      <c r="I34" s="463">
        <v>11.3</v>
      </c>
      <c r="J34" s="1850">
        <v>0</v>
      </c>
      <c r="K34" s="465">
        <v>0</v>
      </c>
      <c r="L34" s="1851">
        <v>11.3</v>
      </c>
      <c r="M34" s="467">
        <v>11.3</v>
      </c>
      <c r="N34" s="4016" t="s">
        <v>816</v>
      </c>
      <c r="O34" s="147">
        <v>40</v>
      </c>
      <c r="P34" s="50" t="s">
        <v>834</v>
      </c>
      <c r="Q34" s="51" t="s">
        <v>834</v>
      </c>
      <c r="R34" s="59"/>
      <c r="S34" s="59"/>
      <c r="T34" s="699"/>
      <c r="U34" s="59"/>
      <c r="V34" s="59"/>
      <c r="W34" s="59"/>
    </row>
    <row r="35" spans="1:23" ht="15.6" customHeight="1" thickBot="1">
      <c r="A35" s="2456"/>
      <c r="B35" s="2458"/>
      <c r="C35" s="2460"/>
      <c r="D35" s="2462"/>
      <c r="E35" s="2419"/>
      <c r="F35" s="4038"/>
      <c r="G35" s="142" t="s">
        <v>12</v>
      </c>
      <c r="H35" s="1852">
        <f>SUM(H34)</f>
        <v>11.3</v>
      </c>
      <c r="I35" s="1852">
        <f t="shared" ref="I35:M35" si="11">SUM(I34)</f>
        <v>11.3</v>
      </c>
      <c r="J35" s="1852">
        <f t="shared" si="11"/>
        <v>0</v>
      </c>
      <c r="K35" s="1852">
        <f t="shared" si="11"/>
        <v>0</v>
      </c>
      <c r="L35" s="1852">
        <f t="shared" si="11"/>
        <v>11.3</v>
      </c>
      <c r="M35" s="1852">
        <f t="shared" si="11"/>
        <v>11.3</v>
      </c>
      <c r="N35" s="4017"/>
      <c r="O35" s="149"/>
      <c r="P35" s="149"/>
      <c r="Q35" s="150"/>
      <c r="R35" s="59"/>
      <c r="S35" s="59"/>
      <c r="T35" s="699"/>
      <c r="U35" s="59"/>
      <c r="V35" s="59"/>
      <c r="W35" s="59"/>
    </row>
    <row r="36" spans="1:23" ht="13.8" thickBot="1">
      <c r="A36" s="45" t="s">
        <v>11</v>
      </c>
      <c r="B36" s="38" t="s">
        <v>13</v>
      </c>
      <c r="C36" s="2431" t="s">
        <v>14</v>
      </c>
      <c r="D36" s="2432"/>
      <c r="E36" s="2433"/>
      <c r="F36" s="2433"/>
      <c r="G36" s="2434"/>
      <c r="H36" s="1853">
        <f>H27+H29+H31+H33+H35</f>
        <v>1779.6999999999998</v>
      </c>
      <c r="I36" s="1853">
        <f t="shared" ref="I36:M36" si="12">I27+I29+I31+I33+I35</f>
        <v>1779.6999999999998</v>
      </c>
      <c r="J36" s="1853">
        <f t="shared" si="12"/>
        <v>0</v>
      </c>
      <c r="K36" s="1853">
        <f t="shared" si="12"/>
        <v>0</v>
      </c>
      <c r="L36" s="1853">
        <f t="shared" si="12"/>
        <v>1013.2999999999998</v>
      </c>
      <c r="M36" s="1853">
        <f t="shared" si="12"/>
        <v>1015.1999999999998</v>
      </c>
      <c r="N36" s="40"/>
      <c r="O36" s="41"/>
      <c r="P36" s="41"/>
      <c r="Q36" s="42"/>
      <c r="R36" s="59"/>
      <c r="S36" s="59"/>
      <c r="T36" s="59"/>
      <c r="U36" s="59"/>
      <c r="V36" s="59"/>
      <c r="W36" s="59"/>
    </row>
    <row r="37" spans="1:23" ht="13.8" thickBot="1">
      <c r="A37" s="24" t="s">
        <v>11</v>
      </c>
      <c r="B37" s="25" t="s">
        <v>35</v>
      </c>
      <c r="C37" s="2499" t="s">
        <v>835</v>
      </c>
      <c r="D37" s="2499"/>
      <c r="E37" s="2499"/>
      <c r="F37" s="2499"/>
      <c r="G37" s="2499"/>
      <c r="H37" s="2499"/>
      <c r="I37" s="2499"/>
      <c r="J37" s="2499"/>
      <c r="K37" s="2499"/>
      <c r="L37" s="2499"/>
      <c r="M37" s="2499"/>
      <c r="N37" s="2499"/>
      <c r="O37" s="2499"/>
      <c r="P37" s="2499"/>
      <c r="Q37" s="2500"/>
      <c r="R37" s="59"/>
      <c r="S37" s="59"/>
      <c r="T37" s="59"/>
      <c r="U37" s="59"/>
      <c r="V37" s="59"/>
      <c r="W37" s="59"/>
    </row>
    <row r="38" spans="1:23">
      <c r="A38" s="2455" t="s">
        <v>11</v>
      </c>
      <c r="B38" s="2457" t="s">
        <v>35</v>
      </c>
      <c r="C38" s="947" t="s">
        <v>11</v>
      </c>
      <c r="D38" s="2461" t="s">
        <v>836</v>
      </c>
      <c r="E38" s="2463" t="s">
        <v>41</v>
      </c>
      <c r="F38" s="2463" t="s">
        <v>104</v>
      </c>
      <c r="G38" s="129" t="s">
        <v>37</v>
      </c>
      <c r="H38" s="156">
        <v>1528.3</v>
      </c>
      <c r="I38" s="156">
        <v>1528.3</v>
      </c>
      <c r="J38" s="178">
        <v>0</v>
      </c>
      <c r="K38" s="158">
        <v>0</v>
      </c>
      <c r="L38" s="156">
        <v>1528.3</v>
      </c>
      <c r="M38" s="156">
        <v>1528.3</v>
      </c>
      <c r="N38" s="4016" t="s">
        <v>816</v>
      </c>
      <c r="O38" s="147"/>
      <c r="P38" s="50"/>
      <c r="Q38" s="51"/>
      <c r="R38" s="59"/>
      <c r="S38" s="59"/>
      <c r="T38" s="59"/>
      <c r="U38" s="59"/>
      <c r="V38" s="59"/>
      <c r="W38" s="59"/>
    </row>
    <row r="39" spans="1:23" ht="27" customHeight="1" thickBot="1">
      <c r="A39" s="2456"/>
      <c r="B39" s="2458"/>
      <c r="C39" s="1854"/>
      <c r="D39" s="2462"/>
      <c r="E39" s="2419"/>
      <c r="F39" s="2419"/>
      <c r="G39" s="142" t="s">
        <v>12</v>
      </c>
      <c r="H39" s="167">
        <f>H38</f>
        <v>1528.3</v>
      </c>
      <c r="I39" s="144">
        <f>SUM(I38:I38)</f>
        <v>1528.3</v>
      </c>
      <c r="J39" s="170">
        <v>0</v>
      </c>
      <c r="K39" s="171">
        <f>SUM(K38:K38)</f>
        <v>0</v>
      </c>
      <c r="L39" s="172">
        <f>L38</f>
        <v>1528.3</v>
      </c>
      <c r="M39" s="146">
        <f>M38</f>
        <v>1528.3</v>
      </c>
      <c r="N39" s="4017"/>
      <c r="O39" s="149"/>
      <c r="P39" s="149"/>
      <c r="Q39" s="150"/>
      <c r="R39" s="59"/>
      <c r="S39" s="59"/>
      <c r="T39" s="59"/>
      <c r="U39" s="59"/>
      <c r="V39" s="59"/>
      <c r="W39" s="59"/>
    </row>
    <row r="40" spans="1:23" ht="13.8" thickBot="1">
      <c r="A40" s="45" t="s">
        <v>11</v>
      </c>
      <c r="B40" s="38" t="s">
        <v>35</v>
      </c>
      <c r="C40" s="2431" t="s">
        <v>14</v>
      </c>
      <c r="D40" s="2432"/>
      <c r="E40" s="2433"/>
      <c r="F40" s="2433"/>
      <c r="G40" s="2434"/>
      <c r="H40" s="167">
        <f>H39</f>
        <v>1528.3</v>
      </c>
      <c r="I40" s="144">
        <f>SUM(I39:I39)</f>
        <v>1528.3</v>
      </c>
      <c r="J40" s="170">
        <v>0</v>
      </c>
      <c r="K40" s="171">
        <f>SUM(K39:K39)</f>
        <v>0</v>
      </c>
      <c r="L40" s="172">
        <f>L39</f>
        <v>1528.3</v>
      </c>
      <c r="M40" s="146">
        <f>M39</f>
        <v>1528.3</v>
      </c>
      <c r="N40" s="40"/>
      <c r="O40" s="41"/>
      <c r="P40" s="41"/>
      <c r="Q40" s="42"/>
      <c r="R40" s="59"/>
      <c r="S40" s="59"/>
      <c r="T40" s="59"/>
      <c r="U40" s="59"/>
      <c r="V40" s="59"/>
      <c r="W40" s="59"/>
    </row>
    <row r="41" spans="1:23" ht="23.4" customHeight="1" thickBot="1">
      <c r="A41" s="24" t="s">
        <v>11</v>
      </c>
      <c r="B41" s="25" t="s">
        <v>36</v>
      </c>
      <c r="C41" s="2499" t="s">
        <v>837</v>
      </c>
      <c r="D41" s="2499"/>
      <c r="E41" s="2499"/>
      <c r="F41" s="2499"/>
      <c r="G41" s="2499"/>
      <c r="H41" s="2499"/>
      <c r="I41" s="2499"/>
      <c r="J41" s="2499"/>
      <c r="K41" s="2499"/>
      <c r="L41" s="2499"/>
      <c r="M41" s="2499"/>
      <c r="N41" s="2499"/>
      <c r="O41" s="2499"/>
      <c r="P41" s="2499"/>
      <c r="Q41" s="2500"/>
      <c r="R41" s="59"/>
      <c r="S41" s="59"/>
      <c r="T41" s="59"/>
      <c r="U41" s="59"/>
      <c r="V41" s="59"/>
      <c r="W41" s="59"/>
    </row>
    <row r="42" spans="1:23">
      <c r="A42" s="2455" t="s">
        <v>11</v>
      </c>
      <c r="B42" s="2457" t="s">
        <v>36</v>
      </c>
      <c r="C42" s="2459" t="s">
        <v>11</v>
      </c>
      <c r="D42" s="2461" t="s">
        <v>838</v>
      </c>
      <c r="E42" s="2463" t="s">
        <v>41</v>
      </c>
      <c r="F42" s="4037" t="s">
        <v>118</v>
      </c>
      <c r="G42" s="129" t="s">
        <v>37</v>
      </c>
      <c r="H42" s="156">
        <v>50</v>
      </c>
      <c r="I42" s="131">
        <v>50</v>
      </c>
      <c r="J42" s="178">
        <v>0</v>
      </c>
      <c r="K42" s="158">
        <v>0</v>
      </c>
      <c r="L42" s="156">
        <v>50</v>
      </c>
      <c r="M42" s="156">
        <v>50</v>
      </c>
      <c r="N42" s="4016" t="s">
        <v>816</v>
      </c>
      <c r="O42" s="147">
        <v>370</v>
      </c>
      <c r="P42" s="50" t="s">
        <v>839</v>
      </c>
      <c r="Q42" s="51" t="s">
        <v>839</v>
      </c>
      <c r="R42" s="59"/>
      <c r="S42" s="59"/>
      <c r="T42" s="59"/>
      <c r="U42" s="59"/>
      <c r="V42" s="59"/>
      <c r="W42" s="59"/>
    </row>
    <row r="43" spans="1:23" ht="39" customHeight="1" thickBot="1">
      <c r="A43" s="2456"/>
      <c r="B43" s="2458"/>
      <c r="C43" s="2460"/>
      <c r="D43" s="2462"/>
      <c r="E43" s="2419"/>
      <c r="F43" s="4038"/>
      <c r="G43" s="142" t="s">
        <v>12</v>
      </c>
      <c r="H43" s="167">
        <f>H42</f>
        <v>50</v>
      </c>
      <c r="I43" s="144">
        <f>SUM(I42:I42)</f>
        <v>50</v>
      </c>
      <c r="J43" s="170">
        <v>0</v>
      </c>
      <c r="K43" s="171">
        <f>SUM(K42:K42)</f>
        <v>0</v>
      </c>
      <c r="L43" s="172">
        <f>L42</f>
        <v>50</v>
      </c>
      <c r="M43" s="146">
        <f>M42</f>
        <v>50</v>
      </c>
      <c r="N43" s="4017"/>
      <c r="O43" s="1847"/>
      <c r="P43" s="1847"/>
      <c r="Q43" s="1848"/>
      <c r="R43" s="59"/>
      <c r="S43" s="59"/>
      <c r="T43" s="59"/>
      <c r="U43" s="59"/>
      <c r="V43" s="59"/>
      <c r="W43" s="59"/>
    </row>
    <row r="44" spans="1:23" ht="13.8" thickBot="1">
      <c r="A44" s="45" t="s">
        <v>11</v>
      </c>
      <c r="B44" s="38" t="s">
        <v>36</v>
      </c>
      <c r="C44" s="2431" t="s">
        <v>14</v>
      </c>
      <c r="D44" s="2432"/>
      <c r="E44" s="2433"/>
      <c r="F44" s="2433"/>
      <c r="G44" s="2434"/>
      <c r="H44" s="46">
        <f t="shared" ref="H44:M44" si="13">SUM(H43)</f>
        <v>50</v>
      </c>
      <c r="I44" s="46">
        <f t="shared" si="13"/>
        <v>50</v>
      </c>
      <c r="J44" s="46">
        <f t="shared" si="13"/>
        <v>0</v>
      </c>
      <c r="K44" s="46">
        <f t="shared" si="13"/>
        <v>0</v>
      </c>
      <c r="L44" s="46">
        <f t="shared" si="13"/>
        <v>50</v>
      </c>
      <c r="M44" s="46">
        <f t="shared" si="13"/>
        <v>50</v>
      </c>
      <c r="N44" s="40"/>
      <c r="O44" s="41"/>
      <c r="P44" s="41"/>
      <c r="Q44" s="42"/>
      <c r="R44" s="59"/>
      <c r="S44" s="59"/>
      <c r="T44" s="59"/>
      <c r="U44" s="59"/>
      <c r="V44" s="59"/>
      <c r="W44" s="59"/>
    </row>
    <row r="45" spans="1:23" ht="13.8" thickBot="1">
      <c r="A45" s="24" t="s">
        <v>11</v>
      </c>
      <c r="B45" s="25" t="s">
        <v>59</v>
      </c>
      <c r="C45" s="2499" t="s">
        <v>840</v>
      </c>
      <c r="D45" s="2499"/>
      <c r="E45" s="2499"/>
      <c r="F45" s="2499"/>
      <c r="G45" s="2499"/>
      <c r="H45" s="2499"/>
      <c r="I45" s="2499"/>
      <c r="J45" s="2499"/>
      <c r="K45" s="2499"/>
      <c r="L45" s="2499"/>
      <c r="M45" s="2499"/>
      <c r="N45" s="2499"/>
      <c r="O45" s="2499"/>
      <c r="P45" s="2499"/>
      <c r="Q45" s="2500"/>
      <c r="R45" s="59"/>
      <c r="S45" s="59"/>
      <c r="T45" s="59"/>
      <c r="U45" s="59"/>
      <c r="V45" s="59"/>
      <c r="W45" s="59"/>
    </row>
    <row r="46" spans="1:23">
      <c r="A46" s="2852" t="s">
        <v>11</v>
      </c>
      <c r="B46" s="2855" t="s">
        <v>59</v>
      </c>
      <c r="C46" s="2482" t="s">
        <v>11</v>
      </c>
      <c r="D46" s="2643" t="s">
        <v>841</v>
      </c>
      <c r="E46" s="2463" t="s">
        <v>41</v>
      </c>
      <c r="F46" s="2491" t="s">
        <v>118</v>
      </c>
      <c r="G46" s="26" t="s">
        <v>97</v>
      </c>
      <c r="H46" s="156">
        <v>436.7</v>
      </c>
      <c r="I46" s="131">
        <v>436.7</v>
      </c>
      <c r="J46" s="178">
        <v>0</v>
      </c>
      <c r="K46" s="158">
        <v>0</v>
      </c>
      <c r="L46" s="159">
        <v>378</v>
      </c>
      <c r="M46" s="135">
        <v>317.89999999999998</v>
      </c>
      <c r="N46" s="4016" t="s">
        <v>816</v>
      </c>
      <c r="O46" s="147">
        <v>1450</v>
      </c>
      <c r="P46" s="50" t="s">
        <v>842</v>
      </c>
      <c r="Q46" s="51" t="s">
        <v>843</v>
      </c>
      <c r="R46" s="59"/>
      <c r="S46" s="59"/>
      <c r="T46" s="59"/>
      <c r="U46" s="59"/>
      <c r="V46" s="59"/>
      <c r="W46" s="59"/>
    </row>
    <row r="47" spans="1:23" ht="34.799999999999997" customHeight="1" thickBot="1">
      <c r="A47" s="2854"/>
      <c r="B47" s="2856"/>
      <c r="C47" s="2483"/>
      <c r="D47" s="2644"/>
      <c r="E47" s="2419"/>
      <c r="F47" s="2493"/>
      <c r="G47" s="142" t="s">
        <v>12</v>
      </c>
      <c r="H47" s="167">
        <f>H46</f>
        <v>436.7</v>
      </c>
      <c r="I47" s="167">
        <f t="shared" ref="I47:M47" si="14">I46</f>
        <v>436.7</v>
      </c>
      <c r="J47" s="167">
        <f t="shared" si="14"/>
        <v>0</v>
      </c>
      <c r="K47" s="167">
        <f t="shared" si="14"/>
        <v>0</v>
      </c>
      <c r="L47" s="167">
        <f t="shared" si="14"/>
        <v>378</v>
      </c>
      <c r="M47" s="167">
        <f t="shared" si="14"/>
        <v>317.89999999999998</v>
      </c>
      <c r="N47" s="4017"/>
      <c r="O47" s="1847"/>
      <c r="P47" s="1847"/>
      <c r="Q47" s="1848"/>
      <c r="R47" s="59"/>
      <c r="S47" s="59"/>
      <c r="T47" s="59"/>
      <c r="U47" s="59"/>
      <c r="V47" s="59"/>
      <c r="W47" s="59"/>
    </row>
    <row r="48" spans="1:23">
      <c r="A48" s="2852" t="s">
        <v>11</v>
      </c>
      <c r="B48" s="2855" t="s">
        <v>59</v>
      </c>
      <c r="C48" s="2482" t="s">
        <v>13</v>
      </c>
      <c r="D48" s="2643" t="s">
        <v>844</v>
      </c>
      <c r="E48" s="2463" t="s">
        <v>41</v>
      </c>
      <c r="F48" s="2491" t="s">
        <v>118</v>
      </c>
      <c r="G48" s="26" t="s">
        <v>97</v>
      </c>
      <c r="H48" s="156">
        <v>82.4</v>
      </c>
      <c r="I48" s="131">
        <v>82.4</v>
      </c>
      <c r="J48" s="178">
        <v>0</v>
      </c>
      <c r="K48" s="158">
        <v>0</v>
      </c>
      <c r="L48" s="159">
        <v>65.8</v>
      </c>
      <c r="M48" s="135">
        <v>53</v>
      </c>
      <c r="N48" s="4016" t="s">
        <v>818</v>
      </c>
      <c r="O48" s="147">
        <v>1445</v>
      </c>
      <c r="P48" s="50" t="s">
        <v>845</v>
      </c>
      <c r="Q48" s="51" t="s">
        <v>846</v>
      </c>
      <c r="R48" s="59"/>
      <c r="S48" s="59"/>
      <c r="T48" s="59"/>
      <c r="U48" s="59"/>
      <c r="V48" s="59"/>
      <c r="W48" s="59"/>
    </row>
    <row r="49" spans="1:23" ht="31.2" customHeight="1" thickBot="1">
      <c r="A49" s="2854"/>
      <c r="B49" s="2856"/>
      <c r="C49" s="2483"/>
      <c r="D49" s="2644"/>
      <c r="E49" s="2419"/>
      <c r="F49" s="2493"/>
      <c r="G49" s="142" t="s">
        <v>12</v>
      </c>
      <c r="H49" s="167">
        <f>H48</f>
        <v>82.4</v>
      </c>
      <c r="I49" s="144">
        <f>SUM(I48:I48)</f>
        <v>82.4</v>
      </c>
      <c r="J49" s="170">
        <v>0</v>
      </c>
      <c r="K49" s="171">
        <f>SUM(K48:K48)</f>
        <v>0</v>
      </c>
      <c r="L49" s="172">
        <f>L48</f>
        <v>65.8</v>
      </c>
      <c r="M49" s="146">
        <f>M48</f>
        <v>53</v>
      </c>
      <c r="N49" s="4017"/>
      <c r="O49" s="1847"/>
      <c r="P49" s="1847"/>
      <c r="Q49" s="1848"/>
      <c r="R49" s="59"/>
      <c r="S49" s="59"/>
      <c r="T49" s="699"/>
      <c r="U49" s="59"/>
      <c r="V49" s="59"/>
      <c r="W49" s="59"/>
    </row>
    <row r="50" spans="1:23" ht="13.8" thickBot="1">
      <c r="A50" s="45" t="s">
        <v>11</v>
      </c>
      <c r="B50" s="38" t="s">
        <v>59</v>
      </c>
      <c r="C50" s="2431" t="s">
        <v>14</v>
      </c>
      <c r="D50" s="2432"/>
      <c r="E50" s="2432"/>
      <c r="F50" s="2432"/>
      <c r="G50" s="2434"/>
      <c r="H50" s="46">
        <f>H47+H49</f>
        <v>519.1</v>
      </c>
      <c r="I50" s="46">
        <f t="shared" ref="I50:M50" si="15">I47+I49</f>
        <v>519.1</v>
      </c>
      <c r="J50" s="46">
        <f t="shared" si="15"/>
        <v>0</v>
      </c>
      <c r="K50" s="46">
        <f t="shared" si="15"/>
        <v>0</v>
      </c>
      <c r="L50" s="46">
        <f t="shared" si="15"/>
        <v>443.8</v>
      </c>
      <c r="M50" s="46">
        <f t="shared" si="15"/>
        <v>370.9</v>
      </c>
      <c r="N50" s="40"/>
      <c r="O50" s="41"/>
      <c r="P50" s="41"/>
      <c r="Q50" s="42"/>
      <c r="R50" s="59"/>
      <c r="S50" s="59"/>
      <c r="T50" s="699"/>
      <c r="U50" s="59"/>
      <c r="V50" s="59"/>
      <c r="W50" s="59"/>
    </row>
    <row r="51" spans="1:23" ht="13.8" thickBot="1">
      <c r="A51" s="24" t="s">
        <v>11</v>
      </c>
      <c r="B51" s="2404" t="s">
        <v>65</v>
      </c>
      <c r="C51" s="2405"/>
      <c r="D51" s="2405"/>
      <c r="E51" s="2405"/>
      <c r="F51" s="2405"/>
      <c r="G51" s="2405"/>
      <c r="H51" s="1855">
        <f t="shared" ref="H51:M51" si="16">H24+H36+H40+H44+H50</f>
        <v>24809.599999999999</v>
      </c>
      <c r="I51" s="1855">
        <f t="shared" si="16"/>
        <v>24809.599999999999</v>
      </c>
      <c r="J51" s="1855">
        <f t="shared" si="16"/>
        <v>147.19999999999999</v>
      </c>
      <c r="K51" s="1855">
        <f t="shared" si="16"/>
        <v>0</v>
      </c>
      <c r="L51" s="1855">
        <f t="shared" si="16"/>
        <v>22239.599999999999</v>
      </c>
      <c r="M51" s="1855">
        <f t="shared" si="16"/>
        <v>22109.200000000001</v>
      </c>
      <c r="N51" s="206"/>
      <c r="O51" s="54"/>
      <c r="P51" s="54"/>
      <c r="Q51" s="55"/>
      <c r="R51" s="59"/>
      <c r="S51" s="59"/>
      <c r="T51" s="699"/>
      <c r="U51" s="59"/>
      <c r="V51" s="59"/>
      <c r="W51" s="59"/>
    </row>
    <row r="52" spans="1:23" ht="13.8" thickBot="1">
      <c r="A52" s="23" t="s">
        <v>13</v>
      </c>
      <c r="B52" s="2497" t="s">
        <v>847</v>
      </c>
      <c r="C52" s="2497"/>
      <c r="D52" s="2497"/>
      <c r="E52" s="2497"/>
      <c r="F52" s="2497"/>
      <c r="G52" s="2497"/>
      <c r="H52" s="2497"/>
      <c r="I52" s="2497"/>
      <c r="J52" s="2497"/>
      <c r="K52" s="2497"/>
      <c r="L52" s="2497"/>
      <c r="M52" s="2497"/>
      <c r="N52" s="2497"/>
      <c r="O52" s="2497"/>
      <c r="P52" s="2497"/>
      <c r="Q52" s="2498"/>
      <c r="R52" s="59"/>
      <c r="S52" s="59"/>
      <c r="T52" s="699"/>
      <c r="U52" s="59"/>
      <c r="V52" s="59"/>
      <c r="W52" s="59"/>
    </row>
    <row r="53" spans="1:23" ht="13.8" thickBot="1">
      <c r="A53" s="24" t="s">
        <v>13</v>
      </c>
      <c r="B53" s="25" t="s">
        <v>11</v>
      </c>
      <c r="C53" s="2499" t="s">
        <v>848</v>
      </c>
      <c r="D53" s="2499"/>
      <c r="E53" s="2499"/>
      <c r="F53" s="2499"/>
      <c r="G53" s="2499"/>
      <c r="H53" s="2499"/>
      <c r="I53" s="2499"/>
      <c r="J53" s="2499"/>
      <c r="K53" s="2499"/>
      <c r="L53" s="2499"/>
      <c r="M53" s="2499"/>
      <c r="N53" s="2499"/>
      <c r="O53" s="2499"/>
      <c r="P53" s="2499"/>
      <c r="Q53" s="2500"/>
      <c r="R53" s="59"/>
      <c r="S53" s="59"/>
      <c r="T53" s="699"/>
      <c r="U53" s="59"/>
      <c r="V53" s="59"/>
      <c r="W53" s="59"/>
    </row>
    <row r="54" spans="1:23">
      <c r="A54" s="966" t="s">
        <v>13</v>
      </c>
      <c r="B54" s="968" t="s">
        <v>11</v>
      </c>
      <c r="C54" s="2414" t="s">
        <v>11</v>
      </c>
      <c r="D54" s="2416" t="s">
        <v>849</v>
      </c>
      <c r="E54" s="4018" t="s">
        <v>850</v>
      </c>
      <c r="F54" s="4034" t="s">
        <v>118</v>
      </c>
      <c r="G54" s="1856" t="s">
        <v>97</v>
      </c>
      <c r="H54" s="256">
        <v>181.9</v>
      </c>
      <c r="I54" s="131">
        <v>181.9</v>
      </c>
      <c r="J54" s="178">
        <v>127.5</v>
      </c>
      <c r="K54" s="131">
        <v>0</v>
      </c>
      <c r="L54" s="178">
        <v>181.9</v>
      </c>
      <c r="M54" s="208">
        <v>181.9</v>
      </c>
      <c r="N54" s="4023" t="s">
        <v>851</v>
      </c>
      <c r="O54" s="209">
        <v>26</v>
      </c>
      <c r="P54" s="209">
        <v>26</v>
      </c>
      <c r="Q54" s="210">
        <v>26</v>
      </c>
      <c r="R54" s="59"/>
      <c r="S54" s="59"/>
      <c r="T54" s="699"/>
      <c r="U54" s="59"/>
      <c r="V54" s="59"/>
      <c r="W54" s="59"/>
    </row>
    <row r="55" spans="1:23">
      <c r="A55" s="967"/>
      <c r="B55" s="969"/>
      <c r="C55" s="2437"/>
      <c r="D55" s="2439"/>
      <c r="E55" s="3650"/>
      <c r="F55" s="4022"/>
      <c r="G55" s="1857" t="s">
        <v>852</v>
      </c>
      <c r="H55" s="256">
        <v>119.9</v>
      </c>
      <c r="I55" s="152">
        <v>119.9</v>
      </c>
      <c r="J55" s="1858">
        <v>90.5</v>
      </c>
      <c r="K55" s="152">
        <v>0</v>
      </c>
      <c r="L55" s="1858">
        <v>119.9</v>
      </c>
      <c r="M55" s="719">
        <v>119.9</v>
      </c>
      <c r="N55" s="4024"/>
      <c r="O55" s="1859"/>
      <c r="P55" s="972"/>
      <c r="Q55" s="1860"/>
      <c r="R55" s="59"/>
      <c r="S55" s="59"/>
      <c r="T55" s="699"/>
      <c r="U55" s="59"/>
      <c r="V55" s="59"/>
      <c r="W55" s="59"/>
    </row>
    <row r="56" spans="1:23">
      <c r="A56" s="967"/>
      <c r="B56" s="969"/>
      <c r="C56" s="2437"/>
      <c r="D56" s="2439"/>
      <c r="E56" s="3650"/>
      <c r="F56" s="4022"/>
      <c r="G56" s="1861" t="s">
        <v>409</v>
      </c>
      <c r="H56" s="256">
        <v>43.2</v>
      </c>
      <c r="I56" s="256">
        <v>43.2</v>
      </c>
      <c r="J56" s="293">
        <v>25.4</v>
      </c>
      <c r="K56" s="256">
        <v>0</v>
      </c>
      <c r="L56" s="293">
        <v>43.2</v>
      </c>
      <c r="M56" s="456">
        <v>43.2</v>
      </c>
      <c r="N56" s="1862"/>
      <c r="O56" s="1859"/>
      <c r="P56" s="972"/>
      <c r="Q56" s="1860"/>
      <c r="R56" s="59"/>
      <c r="S56" s="59"/>
      <c r="T56" s="699"/>
      <c r="U56" s="59"/>
      <c r="V56" s="59"/>
      <c r="W56" s="59"/>
    </row>
    <row r="57" spans="1:23">
      <c r="A57" s="967"/>
      <c r="B57" s="969"/>
      <c r="C57" s="2437"/>
      <c r="D57" s="2439"/>
      <c r="E57" s="3650"/>
      <c r="F57" s="4022"/>
      <c r="G57" s="1863" t="s">
        <v>853</v>
      </c>
      <c r="H57" s="256">
        <v>65.2</v>
      </c>
      <c r="I57" s="256">
        <v>65.2</v>
      </c>
      <c r="J57" s="256">
        <v>43.8</v>
      </c>
      <c r="K57" s="256">
        <v>0</v>
      </c>
      <c r="L57" s="293">
        <v>65.2</v>
      </c>
      <c r="M57" s="456">
        <v>65.2</v>
      </c>
      <c r="N57" s="1862"/>
      <c r="O57" s="1859"/>
      <c r="P57" s="972"/>
      <c r="Q57" s="1860"/>
      <c r="R57" s="59"/>
      <c r="S57" s="59"/>
      <c r="T57" s="699"/>
      <c r="U57" s="59"/>
      <c r="V57" s="59"/>
      <c r="W57" s="59"/>
    </row>
    <row r="58" spans="1:23">
      <c r="A58" s="967"/>
      <c r="B58" s="969"/>
      <c r="C58" s="2438"/>
      <c r="D58" s="2439"/>
      <c r="E58" s="3650"/>
      <c r="F58" s="4035"/>
      <c r="G58" s="1861" t="s">
        <v>37</v>
      </c>
      <c r="H58" s="256">
        <v>142.1</v>
      </c>
      <c r="I58" s="256">
        <v>81.599999999999994</v>
      </c>
      <c r="J58" s="293">
        <v>30.7</v>
      </c>
      <c r="K58" s="256">
        <v>60.5</v>
      </c>
      <c r="L58" s="293">
        <v>142.1</v>
      </c>
      <c r="M58" s="293">
        <v>142.1</v>
      </c>
      <c r="N58" s="4025"/>
      <c r="O58" s="1174"/>
      <c r="P58" s="1175"/>
      <c r="Q58" s="1176"/>
      <c r="R58" s="59"/>
      <c r="S58" s="59"/>
      <c r="T58" s="699"/>
      <c r="U58" s="59"/>
      <c r="V58" s="59"/>
      <c r="W58" s="59"/>
    </row>
    <row r="59" spans="1:23" ht="13.8" thickBot="1">
      <c r="A59" s="194"/>
      <c r="B59" s="112"/>
      <c r="C59" s="2415"/>
      <c r="D59" s="2417"/>
      <c r="E59" s="4019"/>
      <c r="F59" s="4036"/>
      <c r="G59" s="1864" t="s">
        <v>12</v>
      </c>
      <c r="H59" s="144">
        <f t="shared" ref="H59:M59" si="17">H54+H55+H56+H57+H58</f>
        <v>552.29999999999995</v>
      </c>
      <c r="I59" s="144">
        <f t="shared" si="17"/>
        <v>491.79999999999995</v>
      </c>
      <c r="J59" s="144">
        <f t="shared" si="17"/>
        <v>317.89999999999998</v>
      </c>
      <c r="K59" s="144">
        <f t="shared" si="17"/>
        <v>60.5</v>
      </c>
      <c r="L59" s="144">
        <f t="shared" si="17"/>
        <v>552.29999999999995</v>
      </c>
      <c r="M59" s="144">
        <f t="shared" si="17"/>
        <v>552.29999999999995</v>
      </c>
      <c r="N59" s="4026"/>
      <c r="O59" s="1051"/>
      <c r="P59" s="1052"/>
      <c r="Q59" s="1053"/>
      <c r="R59" s="59"/>
      <c r="S59" s="59"/>
      <c r="T59" s="699"/>
      <c r="U59" s="59"/>
      <c r="V59" s="59"/>
      <c r="W59" s="59"/>
    </row>
    <row r="60" spans="1:23" ht="24">
      <c r="A60" s="966" t="s">
        <v>13</v>
      </c>
      <c r="B60" s="968" t="s">
        <v>11</v>
      </c>
      <c r="C60" s="2414" t="s">
        <v>13</v>
      </c>
      <c r="D60" s="2416" t="s">
        <v>854</v>
      </c>
      <c r="E60" s="4018" t="s">
        <v>855</v>
      </c>
      <c r="F60" s="4034" t="s">
        <v>118</v>
      </c>
      <c r="G60" s="1856" t="s">
        <v>97</v>
      </c>
      <c r="H60" s="1715">
        <v>190.4</v>
      </c>
      <c r="I60" s="1715">
        <v>190.4</v>
      </c>
      <c r="J60" s="1865">
        <v>118.9</v>
      </c>
      <c r="K60" s="1026">
        <v>0</v>
      </c>
      <c r="L60" s="1715">
        <v>190.4</v>
      </c>
      <c r="M60" s="1025">
        <v>190.4</v>
      </c>
      <c r="N60" s="1866" t="s">
        <v>851</v>
      </c>
      <c r="O60" s="209">
        <v>56</v>
      </c>
      <c r="P60" s="209">
        <v>56</v>
      </c>
      <c r="Q60" s="210">
        <v>56</v>
      </c>
      <c r="R60" s="59"/>
      <c r="S60" s="59"/>
      <c r="T60" s="699"/>
      <c r="U60" s="59"/>
      <c r="V60" s="59"/>
      <c r="W60" s="59"/>
    </row>
    <row r="61" spans="1:23">
      <c r="A61" s="967"/>
      <c r="B61" s="969"/>
      <c r="C61" s="2437"/>
      <c r="D61" s="2439"/>
      <c r="E61" s="3650"/>
      <c r="F61" s="4022"/>
      <c r="G61" s="594" t="s">
        <v>409</v>
      </c>
      <c r="H61" s="256">
        <v>35</v>
      </c>
      <c r="I61" s="256">
        <v>34.9</v>
      </c>
      <c r="J61" s="293">
        <v>15.5</v>
      </c>
      <c r="K61" s="456">
        <v>0.1</v>
      </c>
      <c r="L61" s="256">
        <v>35</v>
      </c>
      <c r="M61" s="1077">
        <v>35</v>
      </c>
      <c r="N61" s="1862"/>
      <c r="O61" s="1867"/>
      <c r="P61" s="1868"/>
      <c r="Q61" s="1869"/>
      <c r="R61" s="59"/>
      <c r="S61" s="59"/>
      <c r="T61" s="699"/>
      <c r="U61" s="59"/>
      <c r="V61" s="59"/>
      <c r="W61" s="59"/>
    </row>
    <row r="62" spans="1:23">
      <c r="A62" s="967"/>
      <c r="B62" s="969"/>
      <c r="C62" s="2438"/>
      <c r="D62" s="2439"/>
      <c r="E62" s="3650"/>
      <c r="F62" s="4035"/>
      <c r="G62" s="1861" t="s">
        <v>37</v>
      </c>
      <c r="H62" s="256">
        <v>110.4</v>
      </c>
      <c r="I62" s="256">
        <v>110.4</v>
      </c>
      <c r="J62" s="293">
        <v>74.599999999999994</v>
      </c>
      <c r="K62" s="456">
        <v>0</v>
      </c>
      <c r="L62" s="256">
        <v>110.4</v>
      </c>
      <c r="M62" s="293">
        <v>110.4</v>
      </c>
      <c r="N62" s="4025"/>
      <c r="O62" s="1174"/>
      <c r="P62" s="1175"/>
      <c r="Q62" s="1176"/>
      <c r="R62" s="59"/>
      <c r="S62" s="59"/>
      <c r="T62" s="699"/>
      <c r="U62" s="59"/>
      <c r="V62" s="59"/>
      <c r="W62" s="59"/>
    </row>
    <row r="63" spans="1:23" ht="13.8" thickBot="1">
      <c r="A63" s="194"/>
      <c r="B63" s="112"/>
      <c r="C63" s="2415"/>
      <c r="D63" s="2417"/>
      <c r="E63" s="4019"/>
      <c r="F63" s="4036"/>
      <c r="G63" s="1864" t="s">
        <v>12</v>
      </c>
      <c r="H63" s="144">
        <f t="shared" ref="H63:M63" si="18">H60+H61+H62</f>
        <v>335.8</v>
      </c>
      <c r="I63" s="144">
        <f t="shared" si="18"/>
        <v>335.70000000000005</v>
      </c>
      <c r="J63" s="144">
        <f t="shared" si="18"/>
        <v>209</v>
      </c>
      <c r="K63" s="144">
        <f t="shared" si="18"/>
        <v>0.1</v>
      </c>
      <c r="L63" s="144">
        <f t="shared" si="18"/>
        <v>335.8</v>
      </c>
      <c r="M63" s="144">
        <f t="shared" si="18"/>
        <v>335.8</v>
      </c>
      <c r="N63" s="4026"/>
      <c r="O63" s="1051"/>
      <c r="P63" s="1052"/>
      <c r="Q63" s="1053"/>
      <c r="R63" s="59"/>
      <c r="S63" s="59"/>
      <c r="T63" s="699"/>
      <c r="U63" s="59"/>
      <c r="V63" s="59"/>
      <c r="W63" s="59"/>
    </row>
    <row r="64" spans="1:23" ht="13.8" thickBot="1">
      <c r="A64" s="712" t="s">
        <v>13</v>
      </c>
      <c r="B64" s="112" t="s">
        <v>11</v>
      </c>
      <c r="C64" s="3970" t="s">
        <v>14</v>
      </c>
      <c r="D64" s="2433"/>
      <c r="E64" s="2433"/>
      <c r="F64" s="2433"/>
      <c r="G64" s="4010"/>
      <c r="H64" s="1870">
        <f t="shared" ref="H64:M64" si="19">H59+H63</f>
        <v>888.09999999999991</v>
      </c>
      <c r="I64" s="1870">
        <f t="shared" si="19"/>
        <v>827.5</v>
      </c>
      <c r="J64" s="1870">
        <f t="shared" si="19"/>
        <v>526.9</v>
      </c>
      <c r="K64" s="1870">
        <f t="shared" si="19"/>
        <v>60.6</v>
      </c>
      <c r="L64" s="1870">
        <f t="shared" si="19"/>
        <v>888.09999999999991</v>
      </c>
      <c r="M64" s="1870">
        <f t="shared" si="19"/>
        <v>888.09999999999991</v>
      </c>
      <c r="N64" s="1870"/>
      <c r="O64" s="127"/>
      <c r="P64" s="127"/>
      <c r="Q64" s="127"/>
      <c r="R64" s="59"/>
      <c r="S64" s="59"/>
      <c r="T64" s="699"/>
      <c r="U64" s="59"/>
      <c r="V64" s="59"/>
      <c r="W64" s="59"/>
    </row>
    <row r="65" spans="1:23" ht="13.8" thickBot="1">
      <c r="A65" s="24" t="s">
        <v>13</v>
      </c>
      <c r="B65" s="25" t="s">
        <v>13</v>
      </c>
      <c r="C65" s="2499" t="s">
        <v>856</v>
      </c>
      <c r="D65" s="2499"/>
      <c r="E65" s="2499"/>
      <c r="F65" s="2499"/>
      <c r="G65" s="2499"/>
      <c r="H65" s="2499"/>
      <c r="I65" s="2499"/>
      <c r="J65" s="2499"/>
      <c r="K65" s="2499"/>
      <c r="L65" s="2499"/>
      <c r="M65" s="2499"/>
      <c r="N65" s="2499"/>
      <c r="O65" s="2499"/>
      <c r="P65" s="2499"/>
      <c r="Q65" s="2500"/>
      <c r="R65" s="59"/>
      <c r="S65" s="59"/>
      <c r="T65" s="699"/>
      <c r="U65" s="59"/>
      <c r="V65" s="59"/>
      <c r="W65" s="59"/>
    </row>
    <row r="66" spans="1:23" ht="24">
      <c r="A66" s="966" t="s">
        <v>13</v>
      </c>
      <c r="B66" s="968" t="s">
        <v>13</v>
      </c>
      <c r="C66" s="2414" t="s">
        <v>11</v>
      </c>
      <c r="D66" s="2508" t="s">
        <v>857</v>
      </c>
      <c r="E66" s="4029" t="s">
        <v>858</v>
      </c>
      <c r="F66" s="1799" t="s">
        <v>118</v>
      </c>
      <c r="G66" s="1871" t="s">
        <v>97</v>
      </c>
      <c r="H66" s="1715">
        <v>346.7</v>
      </c>
      <c r="I66" s="1715">
        <v>346.7</v>
      </c>
      <c r="J66" s="1865">
        <v>253.9</v>
      </c>
      <c r="K66" s="1026">
        <v>0</v>
      </c>
      <c r="L66" s="1715">
        <v>346.7</v>
      </c>
      <c r="M66" s="1025">
        <v>346.7</v>
      </c>
      <c r="N66" s="1866" t="s">
        <v>851</v>
      </c>
      <c r="O66" s="209">
        <v>355</v>
      </c>
      <c r="P66" s="209">
        <v>355</v>
      </c>
      <c r="Q66" s="210">
        <v>355</v>
      </c>
      <c r="R66" s="59"/>
      <c r="S66" s="59"/>
      <c r="T66" s="699"/>
      <c r="U66" s="59"/>
      <c r="V66" s="59"/>
      <c r="W66" s="59"/>
    </row>
    <row r="67" spans="1:23">
      <c r="A67" s="967"/>
      <c r="B67" s="969"/>
      <c r="C67" s="2437"/>
      <c r="D67" s="2509"/>
      <c r="E67" s="4030"/>
      <c r="F67" s="1872"/>
      <c r="G67" s="594" t="s">
        <v>409</v>
      </c>
      <c r="H67" s="256">
        <v>76</v>
      </c>
      <c r="I67" s="256">
        <v>74.400000000000006</v>
      </c>
      <c r="J67" s="293">
        <v>13.8</v>
      </c>
      <c r="K67" s="456">
        <v>1.6</v>
      </c>
      <c r="L67" s="256">
        <v>76</v>
      </c>
      <c r="M67" s="1077">
        <v>76</v>
      </c>
      <c r="N67" s="1862"/>
      <c r="O67" s="1859"/>
      <c r="P67" s="972"/>
      <c r="Q67" s="1860"/>
      <c r="R67" s="59"/>
      <c r="S67" s="59"/>
      <c r="T67" s="699"/>
      <c r="U67" s="59"/>
      <c r="V67" s="59"/>
      <c r="W67" s="59"/>
    </row>
    <row r="68" spans="1:23">
      <c r="A68" s="967"/>
      <c r="B68" s="969"/>
      <c r="C68" s="2438"/>
      <c r="D68" s="2509"/>
      <c r="E68" s="4030"/>
      <c r="F68" s="1873"/>
      <c r="G68" s="1861" t="s">
        <v>37</v>
      </c>
      <c r="H68" s="256">
        <v>1232.5999999999999</v>
      </c>
      <c r="I68" s="256">
        <v>1172.5999999999999</v>
      </c>
      <c r="J68" s="293">
        <v>783.8</v>
      </c>
      <c r="K68" s="456">
        <v>60</v>
      </c>
      <c r="L68" s="256">
        <v>1232.5999999999999</v>
      </c>
      <c r="M68" s="293">
        <v>1232.5999999999999</v>
      </c>
      <c r="N68" s="4025"/>
      <c r="O68" s="1174"/>
      <c r="P68" s="1175"/>
      <c r="Q68" s="1176"/>
      <c r="R68" s="59"/>
      <c r="S68" s="59"/>
      <c r="T68" s="699"/>
      <c r="U68" s="59"/>
      <c r="V68" s="59"/>
      <c r="W68" s="59"/>
    </row>
    <row r="69" spans="1:23">
      <c r="A69" s="967"/>
      <c r="B69" s="969"/>
      <c r="C69" s="2438"/>
      <c r="D69" s="2509"/>
      <c r="E69" s="4030"/>
      <c r="F69" s="1873"/>
      <c r="G69" s="1857" t="s">
        <v>81</v>
      </c>
      <c r="H69" s="152">
        <v>34.6</v>
      </c>
      <c r="I69" s="152">
        <v>34.6</v>
      </c>
      <c r="J69" s="1858">
        <v>19</v>
      </c>
      <c r="K69" s="457">
        <v>0</v>
      </c>
      <c r="L69" s="152">
        <v>34.6</v>
      </c>
      <c r="M69" s="719">
        <v>34.6</v>
      </c>
      <c r="N69" s="4025"/>
      <c r="O69" s="1174"/>
      <c r="P69" s="1175"/>
      <c r="Q69" s="1176"/>
      <c r="R69" s="59"/>
      <c r="S69" s="59"/>
      <c r="T69" s="699"/>
      <c r="U69" s="59"/>
      <c r="V69" s="59"/>
      <c r="W69" s="59"/>
    </row>
    <row r="70" spans="1:23" ht="54.6" customHeight="1" thickBot="1">
      <c r="A70" s="194"/>
      <c r="B70" s="112"/>
      <c r="C70" s="2415"/>
      <c r="D70" s="2510"/>
      <c r="E70" s="4033"/>
      <c r="F70" s="1874"/>
      <c r="G70" s="1864" t="s">
        <v>12</v>
      </c>
      <c r="H70" s="144">
        <f t="shared" ref="H70:M70" si="20">H66+H67+H68+H69</f>
        <v>1689.8999999999999</v>
      </c>
      <c r="I70" s="144">
        <f t="shared" si="20"/>
        <v>1628.2999999999997</v>
      </c>
      <c r="J70" s="144">
        <f t="shared" si="20"/>
        <v>1070.5</v>
      </c>
      <c r="K70" s="144">
        <f t="shared" si="20"/>
        <v>61.6</v>
      </c>
      <c r="L70" s="144">
        <f t="shared" si="20"/>
        <v>1689.8999999999999</v>
      </c>
      <c r="M70" s="144">
        <f t="shared" si="20"/>
        <v>1689.8999999999999</v>
      </c>
      <c r="N70" s="4026"/>
      <c r="O70" s="1051"/>
      <c r="P70" s="1052"/>
      <c r="Q70" s="1053"/>
      <c r="R70" s="59"/>
      <c r="S70" s="59"/>
      <c r="T70" s="699"/>
      <c r="U70" s="59"/>
      <c r="V70" s="59"/>
      <c r="W70" s="59"/>
    </row>
    <row r="71" spans="1:23" ht="24">
      <c r="A71" s="966" t="s">
        <v>13</v>
      </c>
      <c r="B71" s="968" t="s">
        <v>13</v>
      </c>
      <c r="C71" s="2414" t="s">
        <v>36</v>
      </c>
      <c r="D71" s="2508" t="s">
        <v>859</v>
      </c>
      <c r="E71" s="4029" t="s">
        <v>41</v>
      </c>
      <c r="F71" s="1799" t="s">
        <v>118</v>
      </c>
      <c r="G71" s="1875" t="s">
        <v>97</v>
      </c>
      <c r="H71" s="131">
        <v>457.7</v>
      </c>
      <c r="I71" s="131">
        <v>457.7</v>
      </c>
      <c r="J71" s="178">
        <v>0</v>
      </c>
      <c r="K71" s="133">
        <v>0</v>
      </c>
      <c r="L71" s="1876">
        <v>490.1</v>
      </c>
      <c r="M71" s="133">
        <v>521.6</v>
      </c>
      <c r="N71" s="1866" t="s">
        <v>851</v>
      </c>
      <c r="O71" s="209">
        <v>315</v>
      </c>
      <c r="P71" s="209">
        <v>330</v>
      </c>
      <c r="Q71" s="210">
        <v>345</v>
      </c>
      <c r="R71" s="59"/>
      <c r="S71" s="59"/>
      <c r="T71" s="699"/>
      <c r="U71" s="59"/>
      <c r="V71" s="59"/>
      <c r="W71" s="59"/>
    </row>
    <row r="72" spans="1:23">
      <c r="A72" s="967"/>
      <c r="B72" s="969"/>
      <c r="C72" s="2438"/>
      <c r="D72" s="2509"/>
      <c r="E72" s="4030"/>
      <c r="F72" s="1873"/>
      <c r="G72" s="1877" t="s">
        <v>37</v>
      </c>
      <c r="H72" s="182">
        <v>617.4</v>
      </c>
      <c r="I72" s="152">
        <v>617.4</v>
      </c>
      <c r="J72" s="1858">
        <v>0</v>
      </c>
      <c r="K72" s="457">
        <v>0</v>
      </c>
      <c r="L72" s="1878">
        <v>617.4</v>
      </c>
      <c r="M72" s="183">
        <v>617.4</v>
      </c>
      <c r="N72" s="4025"/>
      <c r="O72" s="1174"/>
      <c r="P72" s="1175"/>
      <c r="Q72" s="1176"/>
      <c r="R72" s="59"/>
      <c r="S72" s="59"/>
      <c r="T72" s="699"/>
      <c r="U72" s="59"/>
      <c r="V72" s="59"/>
      <c r="W72" s="59"/>
    </row>
    <row r="73" spans="1:23" ht="46.8" customHeight="1">
      <c r="A73" s="1879"/>
      <c r="B73" s="1756"/>
      <c r="C73" s="3958"/>
      <c r="D73" s="4028"/>
      <c r="E73" s="4031"/>
      <c r="F73" s="1880"/>
      <c r="G73" s="1881" t="s">
        <v>12</v>
      </c>
      <c r="H73" s="1882">
        <f>H71+H72</f>
        <v>1075.0999999999999</v>
      </c>
      <c r="I73" s="1882">
        <f t="shared" ref="I73:M73" si="21">I71+I72</f>
        <v>1075.0999999999999</v>
      </c>
      <c r="J73" s="1882">
        <f t="shared" si="21"/>
        <v>0</v>
      </c>
      <c r="K73" s="1882">
        <f t="shared" si="21"/>
        <v>0</v>
      </c>
      <c r="L73" s="1882">
        <f t="shared" si="21"/>
        <v>1107.5</v>
      </c>
      <c r="M73" s="1882">
        <f t="shared" si="21"/>
        <v>1139</v>
      </c>
      <c r="N73" s="4032"/>
      <c r="O73" s="1090"/>
      <c r="P73" s="1091"/>
      <c r="Q73" s="1092"/>
      <c r="R73" s="59"/>
      <c r="S73" s="59"/>
      <c r="T73" s="699"/>
      <c r="U73" s="59"/>
      <c r="V73" s="59"/>
      <c r="W73" s="59"/>
    </row>
    <row r="74" spans="1:23" ht="13.8" thickBot="1">
      <c r="A74" s="712" t="s">
        <v>13</v>
      </c>
      <c r="B74" s="112" t="s">
        <v>13</v>
      </c>
      <c r="C74" s="3970" t="s">
        <v>14</v>
      </c>
      <c r="D74" s="2433"/>
      <c r="E74" s="2433"/>
      <c r="F74" s="2433"/>
      <c r="G74" s="4010"/>
      <c r="H74" s="1870">
        <f>H70+H73</f>
        <v>2765</v>
      </c>
      <c r="I74" s="1870">
        <f t="shared" ref="I74:M74" si="22">I70+I73</f>
        <v>2703.3999999999996</v>
      </c>
      <c r="J74" s="1870">
        <f t="shared" si="22"/>
        <v>1070.5</v>
      </c>
      <c r="K74" s="1870">
        <f t="shared" si="22"/>
        <v>61.6</v>
      </c>
      <c r="L74" s="1870">
        <f t="shared" si="22"/>
        <v>2797.3999999999996</v>
      </c>
      <c r="M74" s="1870">
        <f t="shared" si="22"/>
        <v>2828.8999999999996</v>
      </c>
      <c r="N74" s="718"/>
      <c r="O74" s="127"/>
      <c r="P74" s="127"/>
      <c r="Q74" s="1176"/>
      <c r="R74" s="59"/>
      <c r="S74" s="59"/>
      <c r="T74" s="699"/>
      <c r="U74" s="59"/>
      <c r="V74" s="59"/>
      <c r="W74" s="59"/>
    </row>
    <row r="75" spans="1:23" ht="13.8" thickBot="1">
      <c r="A75" s="24" t="s">
        <v>13</v>
      </c>
      <c r="B75" s="25" t="s">
        <v>35</v>
      </c>
      <c r="C75" s="2499" t="s">
        <v>860</v>
      </c>
      <c r="D75" s="2499"/>
      <c r="E75" s="2499"/>
      <c r="F75" s="2499"/>
      <c r="G75" s="2499"/>
      <c r="H75" s="2499"/>
      <c r="I75" s="2499"/>
      <c r="J75" s="2499"/>
      <c r="K75" s="2499"/>
      <c r="L75" s="2499"/>
      <c r="M75" s="2499"/>
      <c r="N75" s="2499"/>
      <c r="O75" s="2499"/>
      <c r="P75" s="2499"/>
      <c r="Q75" s="2500"/>
      <c r="R75" s="59"/>
      <c r="S75" s="59"/>
      <c r="T75" s="699"/>
      <c r="U75" s="59"/>
      <c r="V75" s="59"/>
      <c r="W75" s="59"/>
    </row>
    <row r="76" spans="1:23">
      <c r="A76" s="2852" t="s">
        <v>13</v>
      </c>
      <c r="B76" s="2855" t="s">
        <v>35</v>
      </c>
      <c r="C76" s="2482" t="s">
        <v>11</v>
      </c>
      <c r="D76" s="2643" t="s">
        <v>861</v>
      </c>
      <c r="E76" s="2463" t="s">
        <v>41</v>
      </c>
      <c r="F76" s="2491" t="s">
        <v>118</v>
      </c>
      <c r="G76" s="26" t="s">
        <v>37</v>
      </c>
      <c r="H76" s="156">
        <v>4.5</v>
      </c>
      <c r="I76" s="131">
        <v>4.5</v>
      </c>
      <c r="J76" s="178">
        <v>0</v>
      </c>
      <c r="K76" s="158">
        <v>0</v>
      </c>
      <c r="L76" s="159">
        <v>4.5</v>
      </c>
      <c r="M76" s="135">
        <v>4.5</v>
      </c>
      <c r="N76" s="4016" t="s">
        <v>862</v>
      </c>
      <c r="O76" s="147" t="s">
        <v>863</v>
      </c>
      <c r="P76" s="50" t="s">
        <v>863</v>
      </c>
      <c r="Q76" s="51" t="s">
        <v>863</v>
      </c>
      <c r="R76" s="59"/>
      <c r="S76" s="59"/>
      <c r="T76" s="699"/>
      <c r="U76" s="59"/>
      <c r="V76" s="59"/>
      <c r="W76" s="59"/>
    </row>
    <row r="77" spans="1:23" ht="31.8" customHeight="1" thickBot="1">
      <c r="A77" s="2854"/>
      <c r="B77" s="2856"/>
      <c r="C77" s="2483"/>
      <c r="D77" s="2644"/>
      <c r="E77" s="2419"/>
      <c r="F77" s="2493"/>
      <c r="G77" s="142" t="s">
        <v>12</v>
      </c>
      <c r="H77" s="167">
        <f>H76</f>
        <v>4.5</v>
      </c>
      <c r="I77" s="167">
        <f t="shared" ref="I77:M77" si="23">I76</f>
        <v>4.5</v>
      </c>
      <c r="J77" s="167">
        <f t="shared" si="23"/>
        <v>0</v>
      </c>
      <c r="K77" s="167">
        <f t="shared" si="23"/>
        <v>0</v>
      </c>
      <c r="L77" s="167">
        <f t="shared" si="23"/>
        <v>4.5</v>
      </c>
      <c r="M77" s="167">
        <f t="shared" si="23"/>
        <v>4.5</v>
      </c>
      <c r="N77" s="4017"/>
      <c r="O77" s="149"/>
      <c r="P77" s="149"/>
      <c r="Q77" s="150"/>
      <c r="R77" s="59"/>
      <c r="S77" s="59"/>
      <c r="T77" s="699"/>
      <c r="U77" s="59"/>
      <c r="V77" s="59"/>
      <c r="W77" s="59"/>
    </row>
    <row r="78" spans="1:23">
      <c r="A78" s="2852" t="s">
        <v>13</v>
      </c>
      <c r="B78" s="2855" t="s">
        <v>35</v>
      </c>
      <c r="C78" s="2482" t="s">
        <v>13</v>
      </c>
      <c r="D78" s="2643" t="s">
        <v>864</v>
      </c>
      <c r="E78" s="2491" t="s">
        <v>41</v>
      </c>
      <c r="F78" s="2491" t="s">
        <v>104</v>
      </c>
      <c r="G78" s="26" t="s">
        <v>37</v>
      </c>
      <c r="H78" s="156">
        <v>3</v>
      </c>
      <c r="I78" s="131">
        <v>3</v>
      </c>
      <c r="J78" s="178">
        <v>0</v>
      </c>
      <c r="K78" s="158">
        <v>0</v>
      </c>
      <c r="L78" s="159">
        <v>3</v>
      </c>
      <c r="M78" s="135">
        <v>3</v>
      </c>
      <c r="N78" s="4016" t="s">
        <v>865</v>
      </c>
      <c r="O78" s="147" t="s">
        <v>863</v>
      </c>
      <c r="P78" s="50" t="s">
        <v>863</v>
      </c>
      <c r="Q78" s="51" t="s">
        <v>863</v>
      </c>
      <c r="R78" s="59"/>
      <c r="S78" s="59"/>
      <c r="T78" s="699"/>
      <c r="U78" s="59"/>
      <c r="V78" s="59"/>
      <c r="W78" s="59"/>
    </row>
    <row r="79" spans="1:23" ht="13.8" thickBot="1">
      <c r="A79" s="2854"/>
      <c r="B79" s="2856"/>
      <c r="C79" s="2483"/>
      <c r="D79" s="2644"/>
      <c r="E79" s="2493"/>
      <c r="F79" s="2493"/>
      <c r="G79" s="142" t="s">
        <v>12</v>
      </c>
      <c r="H79" s="167">
        <f>H78*1</f>
        <v>3</v>
      </c>
      <c r="I79" s="167">
        <f t="shared" ref="I79:M79" si="24">I78*1</f>
        <v>3</v>
      </c>
      <c r="J79" s="167">
        <f t="shared" si="24"/>
        <v>0</v>
      </c>
      <c r="K79" s="167">
        <f t="shared" si="24"/>
        <v>0</v>
      </c>
      <c r="L79" s="167">
        <f t="shared" si="24"/>
        <v>3</v>
      </c>
      <c r="M79" s="167">
        <f t="shared" si="24"/>
        <v>3</v>
      </c>
      <c r="N79" s="4017"/>
      <c r="O79" s="149"/>
      <c r="P79" s="149"/>
      <c r="Q79" s="150"/>
      <c r="R79" s="59"/>
      <c r="S79" s="59"/>
      <c r="T79" s="699"/>
      <c r="U79" s="59"/>
      <c r="V79" s="59"/>
      <c r="W79" s="59"/>
    </row>
    <row r="80" spans="1:23">
      <c r="A80" s="2852" t="s">
        <v>13</v>
      </c>
      <c r="B80" s="2855" t="s">
        <v>35</v>
      </c>
      <c r="C80" s="2482" t="s">
        <v>35</v>
      </c>
      <c r="D80" s="2643" t="s">
        <v>866</v>
      </c>
      <c r="E80" s="2491" t="s">
        <v>41</v>
      </c>
      <c r="F80" s="2491" t="s">
        <v>118</v>
      </c>
      <c r="G80" s="26" t="s">
        <v>57</v>
      </c>
      <c r="H80" s="156">
        <f>I80+K80</f>
        <v>0</v>
      </c>
      <c r="I80" s="131">
        <v>0</v>
      </c>
      <c r="J80" s="178">
        <v>0</v>
      </c>
      <c r="K80" s="158">
        <v>0</v>
      </c>
      <c r="L80" s="159">
        <v>0</v>
      </c>
      <c r="M80" s="135">
        <v>0</v>
      </c>
      <c r="N80" s="4016" t="s">
        <v>862</v>
      </c>
      <c r="O80" s="147">
        <v>0</v>
      </c>
      <c r="P80" s="50" t="s">
        <v>77</v>
      </c>
      <c r="Q80" s="51" t="s">
        <v>77</v>
      </c>
      <c r="R80" s="59"/>
      <c r="S80" s="59"/>
      <c r="T80" s="699"/>
      <c r="U80" s="59"/>
      <c r="V80" s="59"/>
      <c r="W80" s="59"/>
    </row>
    <row r="81" spans="1:23" ht="13.8" thickBot="1">
      <c r="A81" s="2854"/>
      <c r="B81" s="2856"/>
      <c r="C81" s="2483"/>
      <c r="D81" s="2644"/>
      <c r="E81" s="2493"/>
      <c r="F81" s="2493"/>
      <c r="G81" s="142" t="s">
        <v>12</v>
      </c>
      <c r="H81" s="167">
        <f>H80*1</f>
        <v>0</v>
      </c>
      <c r="I81" s="167">
        <f t="shared" ref="I81:M81" si="25">I80*1</f>
        <v>0</v>
      </c>
      <c r="J81" s="167">
        <f t="shared" si="25"/>
        <v>0</v>
      </c>
      <c r="K81" s="167">
        <f t="shared" si="25"/>
        <v>0</v>
      </c>
      <c r="L81" s="167">
        <f t="shared" si="25"/>
        <v>0</v>
      </c>
      <c r="M81" s="167">
        <f t="shared" si="25"/>
        <v>0</v>
      </c>
      <c r="N81" s="4017"/>
      <c r="O81" s="149"/>
      <c r="P81" s="149"/>
      <c r="Q81" s="150"/>
      <c r="R81" s="59"/>
      <c r="S81" s="59"/>
      <c r="T81" s="699"/>
      <c r="U81" s="59"/>
      <c r="V81" s="59"/>
      <c r="W81" s="59"/>
    </row>
    <row r="82" spans="1:23" ht="13.8" thickBot="1">
      <c r="A82" s="712" t="s">
        <v>13</v>
      </c>
      <c r="B82" s="112" t="s">
        <v>35</v>
      </c>
      <c r="C82" s="3970" t="s">
        <v>14</v>
      </c>
      <c r="D82" s="2433"/>
      <c r="E82" s="2433"/>
      <c r="F82" s="2433"/>
      <c r="G82" s="4010"/>
      <c r="H82" s="1165">
        <f>H77+H79+H81</f>
        <v>7.5</v>
      </c>
      <c r="I82" s="1165">
        <f t="shared" ref="I82:M82" si="26">I77+I79+I81</f>
        <v>7.5</v>
      </c>
      <c r="J82" s="1165">
        <f t="shared" si="26"/>
        <v>0</v>
      </c>
      <c r="K82" s="1165">
        <f t="shared" si="26"/>
        <v>0</v>
      </c>
      <c r="L82" s="1165">
        <f t="shared" si="26"/>
        <v>7.5</v>
      </c>
      <c r="M82" s="1165">
        <f t="shared" si="26"/>
        <v>7.5</v>
      </c>
      <c r="N82" s="1883"/>
      <c r="O82" s="1884"/>
      <c r="P82" s="1884"/>
      <c r="Q82" s="1885"/>
      <c r="R82" s="59"/>
      <c r="S82" s="59"/>
      <c r="T82" s="699"/>
      <c r="U82" s="59"/>
      <c r="V82" s="59"/>
      <c r="W82" s="59"/>
    </row>
    <row r="83" spans="1:23" ht="13.8" thickBot="1">
      <c r="A83" s="24" t="s">
        <v>13</v>
      </c>
      <c r="B83" s="2404" t="s">
        <v>65</v>
      </c>
      <c r="C83" s="2405"/>
      <c r="D83" s="2405"/>
      <c r="E83" s="2405"/>
      <c r="F83" s="2405"/>
      <c r="G83" s="3568"/>
      <c r="H83" s="1855">
        <f>SUM(H64,H74,H82)</f>
        <v>3660.6</v>
      </c>
      <c r="I83" s="1855">
        <f>SUM(I64,I74,I82)</f>
        <v>3538.3999999999996</v>
      </c>
      <c r="J83" s="1855">
        <f>SUM(J64,J74,J82)</f>
        <v>1597.4</v>
      </c>
      <c r="K83" s="1855">
        <f>SUM(K64,K74,K82)</f>
        <v>122.2</v>
      </c>
      <c r="L83" s="1855">
        <f>L64+L74+L81+L82</f>
        <v>3692.9999999999995</v>
      </c>
      <c r="M83" s="1855">
        <f>M64+M74+M81+M82</f>
        <v>3724.4999999999995</v>
      </c>
      <c r="N83" s="206"/>
      <c r="O83" s="54"/>
      <c r="P83" s="54"/>
      <c r="Q83" s="55"/>
      <c r="R83" s="59"/>
      <c r="S83" s="59"/>
      <c r="T83" s="699"/>
      <c r="U83" s="59"/>
      <c r="V83" s="59"/>
      <c r="W83" s="59"/>
    </row>
    <row r="84" spans="1:23" ht="13.8" thickBot="1">
      <c r="A84" s="23" t="s">
        <v>35</v>
      </c>
      <c r="B84" s="3606"/>
      <c r="C84" s="2497"/>
      <c r="D84" s="2497"/>
      <c r="E84" s="2497"/>
      <c r="F84" s="2497"/>
      <c r="G84" s="2497"/>
      <c r="H84" s="2497"/>
      <c r="I84" s="2497"/>
      <c r="J84" s="2497"/>
      <c r="K84" s="2497"/>
      <c r="L84" s="2497"/>
      <c r="M84" s="2497"/>
      <c r="N84" s="2497"/>
      <c r="O84" s="2497"/>
      <c r="P84" s="2497"/>
      <c r="Q84" s="2498"/>
      <c r="R84" s="59"/>
      <c r="S84" s="59"/>
      <c r="T84" s="699"/>
      <c r="U84" s="59"/>
      <c r="V84" s="59"/>
      <c r="W84" s="59"/>
    </row>
    <row r="85" spans="1:23" ht="13.8" thickBot="1">
      <c r="A85" s="24" t="s">
        <v>35</v>
      </c>
      <c r="B85" s="25" t="s">
        <v>11</v>
      </c>
      <c r="C85" s="3581" t="s">
        <v>867</v>
      </c>
      <c r="D85" s="2427"/>
      <c r="E85" s="2427"/>
      <c r="F85" s="2427"/>
      <c r="G85" s="2427"/>
      <c r="H85" s="2427"/>
      <c r="I85" s="2427"/>
      <c r="J85" s="2427"/>
      <c r="K85" s="2427"/>
      <c r="L85" s="2427"/>
      <c r="M85" s="2427"/>
      <c r="N85" s="2427"/>
      <c r="O85" s="2427"/>
      <c r="P85" s="2427"/>
      <c r="Q85" s="2428"/>
      <c r="R85" s="59"/>
      <c r="S85" s="59"/>
      <c r="T85" s="699"/>
      <c r="U85" s="59"/>
      <c r="V85" s="59"/>
      <c r="W85" s="59"/>
    </row>
    <row r="86" spans="1:23">
      <c r="A86" s="966" t="s">
        <v>35</v>
      </c>
      <c r="B86" s="968" t="s">
        <v>11</v>
      </c>
      <c r="C86" s="2414" t="s">
        <v>11</v>
      </c>
      <c r="D86" s="2416" t="s">
        <v>868</v>
      </c>
      <c r="E86" s="4018" t="s">
        <v>41</v>
      </c>
      <c r="F86" s="3983" t="s">
        <v>869</v>
      </c>
      <c r="G86" s="1886" t="s">
        <v>57</v>
      </c>
      <c r="H86" s="178">
        <f>I86+K86</f>
        <v>0</v>
      </c>
      <c r="I86" s="131">
        <v>0</v>
      </c>
      <c r="J86" s="178">
        <v>0</v>
      </c>
      <c r="K86" s="133">
        <v>0</v>
      </c>
      <c r="L86" s="131">
        <v>0</v>
      </c>
      <c r="M86" s="178">
        <v>0</v>
      </c>
      <c r="N86" s="4020" t="s">
        <v>870</v>
      </c>
      <c r="O86" s="209">
        <v>20</v>
      </c>
      <c r="P86" s="209">
        <v>20</v>
      </c>
      <c r="Q86" s="210">
        <v>20</v>
      </c>
      <c r="R86" s="59"/>
      <c r="S86" s="59"/>
      <c r="T86" s="699"/>
      <c r="U86" s="59"/>
      <c r="V86" s="59"/>
      <c r="W86" s="59"/>
    </row>
    <row r="87" spans="1:23">
      <c r="A87" s="967"/>
      <c r="B87" s="969"/>
      <c r="C87" s="2438"/>
      <c r="D87" s="2439"/>
      <c r="E87" s="3650"/>
      <c r="F87" s="2438"/>
      <c r="G87" s="1887" t="s">
        <v>37</v>
      </c>
      <c r="H87" s="1858">
        <v>100</v>
      </c>
      <c r="I87" s="152">
        <v>50</v>
      </c>
      <c r="J87" s="1858">
        <v>0</v>
      </c>
      <c r="K87" s="457">
        <v>50</v>
      </c>
      <c r="L87" s="152">
        <v>100</v>
      </c>
      <c r="M87" s="152">
        <v>100</v>
      </c>
      <c r="N87" s="4027"/>
      <c r="O87" s="1174"/>
      <c r="P87" s="1175"/>
      <c r="Q87" s="1176"/>
      <c r="R87" s="59"/>
      <c r="S87" s="59"/>
      <c r="T87" s="699"/>
      <c r="U87" s="59"/>
      <c r="V87" s="59"/>
      <c r="W87" s="59"/>
    </row>
    <row r="88" spans="1:23" ht="13.8" thickBot="1">
      <c r="A88" s="194"/>
      <c r="B88" s="112"/>
      <c r="C88" s="2415"/>
      <c r="D88" s="2417"/>
      <c r="E88" s="4019"/>
      <c r="F88" s="2415"/>
      <c r="G88" s="1888" t="s">
        <v>12</v>
      </c>
      <c r="H88" s="170">
        <f t="shared" ref="H88:M88" si="27">H87+H86</f>
        <v>100</v>
      </c>
      <c r="I88" s="170">
        <f t="shared" si="27"/>
        <v>50</v>
      </c>
      <c r="J88" s="170">
        <f t="shared" si="27"/>
        <v>0</v>
      </c>
      <c r="K88" s="170">
        <f t="shared" si="27"/>
        <v>50</v>
      </c>
      <c r="L88" s="170">
        <f t="shared" si="27"/>
        <v>100</v>
      </c>
      <c r="M88" s="170">
        <f t="shared" si="27"/>
        <v>100</v>
      </c>
      <c r="N88" s="4021"/>
      <c r="O88" s="1051"/>
      <c r="P88" s="1052"/>
      <c r="Q88" s="1053"/>
      <c r="R88" s="59"/>
      <c r="S88" s="59"/>
      <c r="T88" s="699"/>
      <c r="U88" s="59"/>
      <c r="V88" s="59"/>
      <c r="W88" s="59"/>
    </row>
    <row r="89" spans="1:23">
      <c r="A89" s="966" t="s">
        <v>35</v>
      </c>
      <c r="B89" s="968" t="s">
        <v>11</v>
      </c>
      <c r="C89" s="2414" t="s">
        <v>13</v>
      </c>
      <c r="D89" s="2416" t="s">
        <v>871</v>
      </c>
      <c r="E89" s="4018" t="s">
        <v>41</v>
      </c>
      <c r="F89" s="3983" t="s">
        <v>869</v>
      </c>
      <c r="G89" s="1889" t="s">
        <v>37</v>
      </c>
      <c r="H89" s="131">
        <v>27.6</v>
      </c>
      <c r="I89" s="131">
        <v>27.6</v>
      </c>
      <c r="J89" s="178">
        <v>0</v>
      </c>
      <c r="K89" s="133">
        <v>0</v>
      </c>
      <c r="L89" s="131">
        <v>27.6</v>
      </c>
      <c r="M89" s="133">
        <v>27.6</v>
      </c>
      <c r="N89" s="4023" t="s">
        <v>872</v>
      </c>
      <c r="O89" s="209">
        <v>16</v>
      </c>
      <c r="P89" s="209">
        <v>16</v>
      </c>
      <c r="Q89" s="210">
        <v>16</v>
      </c>
      <c r="R89" s="59"/>
      <c r="S89" s="59"/>
      <c r="T89" s="699"/>
      <c r="U89" s="59"/>
      <c r="V89" s="59"/>
      <c r="W89" s="59"/>
    </row>
    <row r="90" spans="1:23">
      <c r="A90" s="967"/>
      <c r="B90" s="969"/>
      <c r="C90" s="2437"/>
      <c r="D90" s="2439"/>
      <c r="E90" s="3650"/>
      <c r="F90" s="4022"/>
      <c r="G90" s="1861" t="s">
        <v>57</v>
      </c>
      <c r="H90" s="256">
        <v>137.6</v>
      </c>
      <c r="I90" s="256">
        <v>137.6</v>
      </c>
      <c r="J90" s="256">
        <v>0</v>
      </c>
      <c r="K90" s="456">
        <v>0</v>
      </c>
      <c r="L90" s="256">
        <v>137.6</v>
      </c>
      <c r="M90" s="456">
        <v>137.6</v>
      </c>
      <c r="N90" s="4024"/>
      <c r="O90" s="1859"/>
      <c r="P90" s="972"/>
      <c r="Q90" s="1860"/>
      <c r="R90" s="59"/>
      <c r="S90" s="59"/>
      <c r="T90" s="699"/>
      <c r="U90" s="59"/>
      <c r="V90" s="59"/>
      <c r="W90" s="59"/>
    </row>
    <row r="91" spans="1:23">
      <c r="A91" s="967"/>
      <c r="B91" s="969"/>
      <c r="C91" s="2438"/>
      <c r="D91" s="2439"/>
      <c r="E91" s="3650"/>
      <c r="F91" s="2438"/>
      <c r="G91" s="1861" t="s">
        <v>57</v>
      </c>
      <c r="H91" s="256">
        <v>6.9</v>
      </c>
      <c r="I91" s="256">
        <v>6.9</v>
      </c>
      <c r="J91" s="256">
        <v>0</v>
      </c>
      <c r="K91" s="456">
        <v>0</v>
      </c>
      <c r="L91" s="256">
        <v>6.9</v>
      </c>
      <c r="M91" s="456">
        <v>6.9</v>
      </c>
      <c r="N91" s="4025"/>
      <c r="O91" s="1174"/>
      <c r="P91" s="1175"/>
      <c r="Q91" s="1176"/>
      <c r="R91" s="59"/>
      <c r="S91" s="59"/>
      <c r="T91" s="699"/>
      <c r="U91" s="59"/>
      <c r="V91" s="59"/>
      <c r="W91" s="59"/>
    </row>
    <row r="92" spans="1:23" ht="13.8" thickBot="1">
      <c r="A92" s="194"/>
      <c r="B92" s="112"/>
      <c r="C92" s="2415"/>
      <c r="D92" s="2417"/>
      <c r="E92" s="4019"/>
      <c r="F92" s="2415"/>
      <c r="G92" s="1864" t="s">
        <v>12</v>
      </c>
      <c r="H92" s="144">
        <f>H89+H90+H91</f>
        <v>172.1</v>
      </c>
      <c r="I92" s="144">
        <f t="shared" ref="I92:M92" si="28">I89+I90+I91</f>
        <v>172.1</v>
      </c>
      <c r="J92" s="144">
        <f t="shared" si="28"/>
        <v>0</v>
      </c>
      <c r="K92" s="144">
        <f t="shared" si="28"/>
        <v>0</v>
      </c>
      <c r="L92" s="144">
        <f t="shared" si="28"/>
        <v>172.1</v>
      </c>
      <c r="M92" s="144">
        <f t="shared" si="28"/>
        <v>172.1</v>
      </c>
      <c r="N92" s="4026"/>
      <c r="O92" s="1051"/>
      <c r="P92" s="1052"/>
      <c r="Q92" s="1053"/>
      <c r="R92" s="59"/>
      <c r="S92" s="59"/>
      <c r="T92" s="699"/>
      <c r="U92" s="59"/>
      <c r="V92" s="59"/>
      <c r="W92" s="59"/>
    </row>
    <row r="93" spans="1:23">
      <c r="A93" s="966" t="s">
        <v>35</v>
      </c>
      <c r="B93" s="968" t="s">
        <v>11</v>
      </c>
      <c r="C93" s="2414" t="s">
        <v>35</v>
      </c>
      <c r="D93" s="2416" t="s">
        <v>873</v>
      </c>
      <c r="E93" s="4018" t="s">
        <v>41</v>
      </c>
      <c r="F93" s="3983" t="s">
        <v>869</v>
      </c>
      <c r="G93" s="1886" t="s">
        <v>57</v>
      </c>
      <c r="H93" s="178">
        <f>I93+K93</f>
        <v>0</v>
      </c>
      <c r="I93" s="131">
        <v>0</v>
      </c>
      <c r="J93" s="178">
        <v>0</v>
      </c>
      <c r="K93" s="133">
        <v>0</v>
      </c>
      <c r="L93" s="131">
        <v>0</v>
      </c>
      <c r="M93" s="178">
        <v>0</v>
      </c>
      <c r="N93" s="4020" t="s">
        <v>870</v>
      </c>
      <c r="O93" s="1890"/>
      <c r="P93" s="1890"/>
      <c r="Q93" s="1891"/>
      <c r="R93" s="59"/>
      <c r="S93" s="59"/>
      <c r="T93" s="699"/>
      <c r="U93" s="59"/>
      <c r="V93" s="59"/>
      <c r="W93" s="59"/>
    </row>
    <row r="94" spans="1:23" ht="13.8" thickBot="1">
      <c r="A94" s="194"/>
      <c r="B94" s="112"/>
      <c r="C94" s="2415"/>
      <c r="D94" s="2417"/>
      <c r="E94" s="4019"/>
      <c r="F94" s="2415"/>
      <c r="G94" s="1888" t="s">
        <v>12</v>
      </c>
      <c r="H94" s="170">
        <f>SUM(H93)</f>
        <v>0</v>
      </c>
      <c r="I94" s="170">
        <f t="shared" ref="I94:M94" si="29">SUM(I93)</f>
        <v>0</v>
      </c>
      <c r="J94" s="170">
        <f t="shared" si="29"/>
        <v>0</v>
      </c>
      <c r="K94" s="170">
        <f t="shared" si="29"/>
        <v>0</v>
      </c>
      <c r="L94" s="170">
        <f t="shared" si="29"/>
        <v>0</v>
      </c>
      <c r="M94" s="170">
        <f t="shared" si="29"/>
        <v>0</v>
      </c>
      <c r="N94" s="4021"/>
      <c r="O94" s="1051"/>
      <c r="P94" s="1052"/>
      <c r="Q94" s="1053"/>
      <c r="R94" s="59"/>
      <c r="S94" s="59"/>
      <c r="T94" s="59"/>
      <c r="U94" s="59"/>
      <c r="V94" s="59"/>
      <c r="W94" s="59"/>
    </row>
    <row r="95" spans="1:23" ht="13.8" thickBot="1">
      <c r="A95" s="712" t="s">
        <v>35</v>
      </c>
      <c r="B95" s="112" t="s">
        <v>11</v>
      </c>
      <c r="C95" s="3970" t="s">
        <v>14</v>
      </c>
      <c r="D95" s="2433"/>
      <c r="E95" s="2433"/>
      <c r="F95" s="2433"/>
      <c r="G95" s="4010"/>
      <c r="H95" s="1165">
        <f>SUM(H88,H92,H94)</f>
        <v>272.10000000000002</v>
      </c>
      <c r="I95" s="1165">
        <f t="shared" ref="I95:M95" si="30">SUM(I88,I92,I94)</f>
        <v>222.1</v>
      </c>
      <c r="J95" s="1165">
        <f t="shared" si="30"/>
        <v>0</v>
      </c>
      <c r="K95" s="1165">
        <f t="shared" si="30"/>
        <v>50</v>
      </c>
      <c r="L95" s="1165">
        <f t="shared" si="30"/>
        <v>272.10000000000002</v>
      </c>
      <c r="M95" s="1165">
        <f t="shared" si="30"/>
        <v>272.10000000000002</v>
      </c>
      <c r="N95" s="1883"/>
      <c r="O95" s="1884"/>
      <c r="P95" s="1884"/>
      <c r="Q95" s="1885"/>
      <c r="R95" s="59"/>
      <c r="S95" s="59"/>
      <c r="T95" s="59"/>
      <c r="U95" s="59"/>
      <c r="V95" s="59"/>
      <c r="W95" s="59"/>
    </row>
    <row r="96" spans="1:23" ht="13.8" thickBot="1">
      <c r="A96" s="24" t="s">
        <v>35</v>
      </c>
      <c r="B96" s="2404" t="s">
        <v>65</v>
      </c>
      <c r="C96" s="2405"/>
      <c r="D96" s="2405"/>
      <c r="E96" s="2405"/>
      <c r="F96" s="2405"/>
      <c r="G96" s="3568"/>
      <c r="H96" s="1855">
        <f>SUM(H95)</f>
        <v>272.10000000000002</v>
      </c>
      <c r="I96" s="1855">
        <f t="shared" ref="I96:M96" si="31">SUM(I95)</f>
        <v>222.1</v>
      </c>
      <c r="J96" s="1855">
        <f t="shared" si="31"/>
        <v>0</v>
      </c>
      <c r="K96" s="1855">
        <f t="shared" si="31"/>
        <v>50</v>
      </c>
      <c r="L96" s="1855">
        <f t="shared" si="31"/>
        <v>272.10000000000002</v>
      </c>
      <c r="M96" s="1855">
        <f t="shared" si="31"/>
        <v>272.10000000000002</v>
      </c>
      <c r="N96" s="206"/>
      <c r="O96" s="54"/>
      <c r="P96" s="54"/>
      <c r="Q96" s="55"/>
      <c r="R96" s="59"/>
      <c r="S96" s="59"/>
      <c r="T96" s="59"/>
      <c r="U96" s="59"/>
      <c r="V96" s="59"/>
      <c r="W96" s="59"/>
    </row>
    <row r="97" spans="1:23" ht="13.8" thickBot="1">
      <c r="A97" s="23" t="s">
        <v>36</v>
      </c>
      <c r="B97" s="2497" t="s">
        <v>874</v>
      </c>
      <c r="C97" s="2497"/>
      <c r="D97" s="2497"/>
      <c r="E97" s="2497"/>
      <c r="F97" s="2497"/>
      <c r="G97" s="2497"/>
      <c r="H97" s="2497"/>
      <c r="I97" s="2497"/>
      <c r="J97" s="2497"/>
      <c r="K97" s="2497"/>
      <c r="L97" s="2497"/>
      <c r="M97" s="2497"/>
      <c r="N97" s="2497"/>
      <c r="O97" s="2497"/>
      <c r="P97" s="2497"/>
      <c r="Q97" s="2498"/>
      <c r="R97" s="59"/>
      <c r="S97" s="59"/>
      <c r="T97" s="59"/>
      <c r="U97" s="59"/>
      <c r="V97" s="59"/>
      <c r="W97" s="59"/>
    </row>
    <row r="98" spans="1:23" ht="13.8" thickBot="1">
      <c r="A98" s="24" t="s">
        <v>36</v>
      </c>
      <c r="B98" s="25" t="s">
        <v>11</v>
      </c>
      <c r="C98" s="2451" t="s">
        <v>875</v>
      </c>
      <c r="D98" s="2452"/>
      <c r="E98" s="2452"/>
      <c r="F98" s="2452"/>
      <c r="G98" s="2452"/>
      <c r="H98" s="2452"/>
      <c r="I98" s="2452"/>
      <c r="J98" s="2452"/>
      <c r="K98" s="2452"/>
      <c r="L98" s="2452"/>
      <c r="M98" s="2452"/>
      <c r="N98" s="2452"/>
      <c r="O98" s="2452"/>
      <c r="P98" s="2452"/>
      <c r="Q98" s="2468"/>
      <c r="R98" s="59"/>
      <c r="S98" s="59"/>
      <c r="T98" s="59"/>
      <c r="U98" s="59"/>
      <c r="V98" s="59"/>
      <c r="W98" s="59"/>
    </row>
    <row r="99" spans="1:23">
      <c r="A99" s="2852" t="s">
        <v>36</v>
      </c>
      <c r="B99" s="2855" t="s">
        <v>11</v>
      </c>
      <c r="C99" s="2482" t="s">
        <v>11</v>
      </c>
      <c r="D99" s="2643" t="s">
        <v>876</v>
      </c>
      <c r="E99" s="2463" t="s">
        <v>41</v>
      </c>
      <c r="F99" s="2491" t="s">
        <v>118</v>
      </c>
      <c r="G99" s="26" t="s">
        <v>97</v>
      </c>
      <c r="H99" s="156">
        <v>207.7</v>
      </c>
      <c r="I99" s="131">
        <v>207.7</v>
      </c>
      <c r="J99" s="178">
        <v>0</v>
      </c>
      <c r="K99" s="158">
        <v>0</v>
      </c>
      <c r="L99" s="159">
        <v>207.7</v>
      </c>
      <c r="M99" s="135">
        <v>207.7</v>
      </c>
      <c r="N99" s="4016" t="s">
        <v>877</v>
      </c>
      <c r="O99" s="147">
        <v>130</v>
      </c>
      <c r="P99" s="50" t="s">
        <v>878</v>
      </c>
      <c r="Q99" s="51" t="s">
        <v>878</v>
      </c>
      <c r="R99" s="59"/>
      <c r="S99" s="59"/>
      <c r="T99" s="59"/>
      <c r="U99" s="59"/>
      <c r="V99" s="59"/>
      <c r="W99" s="59"/>
    </row>
    <row r="100" spans="1:23" ht="13.8" thickBot="1">
      <c r="A100" s="2854"/>
      <c r="B100" s="2856"/>
      <c r="C100" s="2483"/>
      <c r="D100" s="2644"/>
      <c r="E100" s="2419"/>
      <c r="F100" s="2493"/>
      <c r="G100" s="142" t="s">
        <v>12</v>
      </c>
      <c r="H100" s="167">
        <f>H99</f>
        <v>207.7</v>
      </c>
      <c r="I100" s="167">
        <f t="shared" ref="I100:M100" si="32">I99</f>
        <v>207.7</v>
      </c>
      <c r="J100" s="167">
        <f t="shared" si="32"/>
        <v>0</v>
      </c>
      <c r="K100" s="167">
        <f t="shared" si="32"/>
        <v>0</v>
      </c>
      <c r="L100" s="167">
        <f t="shared" si="32"/>
        <v>207.7</v>
      </c>
      <c r="M100" s="167">
        <f t="shared" si="32"/>
        <v>207.7</v>
      </c>
      <c r="N100" s="4017"/>
      <c r="O100" s="149"/>
      <c r="P100" s="149"/>
      <c r="Q100" s="150"/>
      <c r="R100" s="729"/>
      <c r="S100" s="729"/>
      <c r="T100" s="729"/>
      <c r="U100" s="729"/>
      <c r="V100" s="729"/>
      <c r="W100" s="729"/>
    </row>
    <row r="101" spans="1:23" ht="13.8" thickBot="1">
      <c r="A101" s="712" t="s">
        <v>36</v>
      </c>
      <c r="B101" s="112" t="s">
        <v>11</v>
      </c>
      <c r="C101" s="3970" t="s">
        <v>14</v>
      </c>
      <c r="D101" s="2433"/>
      <c r="E101" s="2433"/>
      <c r="F101" s="2433"/>
      <c r="G101" s="4010"/>
      <c r="H101" s="1165">
        <f>SUM(H94,H98,H100)</f>
        <v>207.7</v>
      </c>
      <c r="I101" s="1165">
        <f t="shared" ref="I101:M101" si="33">SUM(I94,I98,I100)</f>
        <v>207.7</v>
      </c>
      <c r="J101" s="1165">
        <f t="shared" si="33"/>
        <v>0</v>
      </c>
      <c r="K101" s="1165">
        <f t="shared" si="33"/>
        <v>0</v>
      </c>
      <c r="L101" s="1165">
        <f t="shared" si="33"/>
        <v>207.7</v>
      </c>
      <c r="M101" s="1165">
        <f t="shared" si="33"/>
        <v>207.7</v>
      </c>
      <c r="N101" s="1892"/>
      <c r="O101" s="1893"/>
      <c r="P101" s="1893"/>
      <c r="Q101" s="1894"/>
      <c r="R101" s="729"/>
      <c r="S101" s="729"/>
      <c r="T101" s="729"/>
      <c r="U101" s="729"/>
      <c r="V101" s="729"/>
      <c r="W101" s="729"/>
    </row>
    <row r="102" spans="1:23" ht="13.8" thickBot="1">
      <c r="A102" s="24" t="s">
        <v>36</v>
      </c>
      <c r="B102" s="2404" t="s">
        <v>65</v>
      </c>
      <c r="C102" s="2405"/>
      <c r="D102" s="2405"/>
      <c r="E102" s="2405"/>
      <c r="F102" s="2405"/>
      <c r="G102" s="3568"/>
      <c r="H102" s="1855">
        <f>SUM(H101)</f>
        <v>207.7</v>
      </c>
      <c r="I102" s="1855">
        <f t="shared" ref="I102:M102" si="34">SUM(I101)</f>
        <v>207.7</v>
      </c>
      <c r="J102" s="1855">
        <f t="shared" si="34"/>
        <v>0</v>
      </c>
      <c r="K102" s="1855">
        <f t="shared" si="34"/>
        <v>0</v>
      </c>
      <c r="L102" s="1855">
        <f t="shared" si="34"/>
        <v>207.7</v>
      </c>
      <c r="M102" s="1855">
        <f t="shared" si="34"/>
        <v>207.7</v>
      </c>
      <c r="N102" s="206"/>
      <c r="O102" s="54"/>
      <c r="P102" s="54"/>
      <c r="Q102" s="55"/>
      <c r="R102" s="729"/>
      <c r="S102" s="729"/>
      <c r="T102" s="729"/>
      <c r="U102" s="729"/>
      <c r="V102" s="729"/>
      <c r="W102" s="729"/>
    </row>
    <row r="103" spans="1:23" ht="13.8" thickBot="1">
      <c r="A103" s="1895" t="s">
        <v>11</v>
      </c>
      <c r="B103" s="4011" t="s">
        <v>879</v>
      </c>
      <c r="C103" s="4012"/>
      <c r="D103" s="4012"/>
      <c r="E103" s="4012"/>
      <c r="F103" s="4012"/>
      <c r="G103" s="4013"/>
      <c r="H103" s="1896">
        <f t="shared" ref="H103:M103" si="35">SUM(H51,H83,H96,H102)</f>
        <v>28949.999999999996</v>
      </c>
      <c r="I103" s="1896">
        <f t="shared" si="35"/>
        <v>28777.8</v>
      </c>
      <c r="J103" s="1896">
        <f t="shared" si="35"/>
        <v>1744.6000000000001</v>
      </c>
      <c r="K103" s="1896">
        <f t="shared" si="35"/>
        <v>172.2</v>
      </c>
      <c r="L103" s="1896">
        <f t="shared" si="35"/>
        <v>26412.399999999998</v>
      </c>
      <c r="M103" s="1896">
        <f t="shared" si="35"/>
        <v>26313.5</v>
      </c>
      <c r="N103" s="1897"/>
      <c r="O103" s="1898"/>
      <c r="P103" s="1898"/>
      <c r="Q103" s="1899"/>
      <c r="R103" s="729"/>
      <c r="S103" s="729"/>
      <c r="T103" s="729"/>
      <c r="U103" s="729"/>
      <c r="V103" s="729"/>
      <c r="W103" s="729"/>
    </row>
    <row r="104" spans="1:23">
      <c r="A104" s="8"/>
      <c r="B104" s="9"/>
      <c r="C104" s="9"/>
      <c r="D104" s="9"/>
      <c r="E104" s="9"/>
      <c r="F104" s="58"/>
      <c r="G104" s="58"/>
      <c r="H104" s="58"/>
      <c r="I104" s="58"/>
      <c r="J104" s="58"/>
      <c r="K104" s="58"/>
      <c r="L104" s="58"/>
      <c r="M104" s="58"/>
      <c r="N104" s="12"/>
      <c r="O104" s="12"/>
      <c r="P104" s="12"/>
      <c r="Q104" s="12"/>
      <c r="R104" s="729"/>
      <c r="S104" s="729"/>
      <c r="T104" s="729"/>
      <c r="U104" s="729"/>
      <c r="V104" s="729"/>
      <c r="W104" s="729"/>
    </row>
    <row r="105" spans="1:23">
      <c r="A105" s="8"/>
      <c r="B105" s="9"/>
      <c r="C105" s="9"/>
      <c r="D105" s="9"/>
      <c r="E105" s="9"/>
      <c r="F105" s="58"/>
      <c r="G105" s="58"/>
      <c r="H105" s="58"/>
      <c r="I105" s="58"/>
      <c r="J105" s="58"/>
      <c r="K105" s="58"/>
      <c r="L105" s="58"/>
      <c r="M105" s="58"/>
      <c r="N105" s="12"/>
      <c r="O105" s="12"/>
      <c r="P105" s="12"/>
      <c r="Q105" s="12"/>
      <c r="R105" s="729"/>
      <c r="S105" s="729"/>
      <c r="T105" s="729"/>
      <c r="U105" s="729"/>
      <c r="V105" s="729"/>
      <c r="W105" s="729"/>
    </row>
    <row r="106" spans="1:23">
      <c r="A106" s="8"/>
      <c r="B106" s="9"/>
      <c r="C106" s="9"/>
      <c r="D106" s="9"/>
      <c r="E106" s="9"/>
      <c r="F106" s="58"/>
      <c r="G106" s="58"/>
      <c r="H106" s="58"/>
      <c r="I106" s="58"/>
      <c r="J106" s="58"/>
      <c r="K106" s="58"/>
      <c r="L106" s="58"/>
      <c r="M106" s="58"/>
      <c r="N106" s="12"/>
      <c r="O106" s="12"/>
      <c r="P106" s="12"/>
      <c r="Q106" s="12"/>
      <c r="R106" s="729"/>
      <c r="S106" s="729"/>
      <c r="T106" s="729"/>
      <c r="U106" s="729"/>
      <c r="V106" s="729"/>
      <c r="W106" s="729"/>
    </row>
    <row r="107" spans="1:23">
      <c r="A107" s="8"/>
      <c r="B107" s="9"/>
      <c r="C107" s="9"/>
      <c r="D107" s="9"/>
      <c r="E107" s="9"/>
      <c r="F107" s="58"/>
      <c r="G107" s="58"/>
      <c r="H107" s="58"/>
      <c r="I107" s="58"/>
      <c r="J107" s="58"/>
      <c r="K107" s="58"/>
      <c r="L107" s="58"/>
      <c r="M107" s="58"/>
      <c r="N107" s="12"/>
      <c r="O107" s="12"/>
      <c r="P107" s="12"/>
      <c r="Q107" s="12"/>
      <c r="R107" s="729"/>
      <c r="S107" s="729"/>
      <c r="T107" s="729"/>
      <c r="U107" s="729"/>
      <c r="V107" s="729"/>
      <c r="W107" s="729"/>
    </row>
    <row r="108" spans="1:23" ht="15.6">
      <c r="A108" s="8"/>
      <c r="B108" s="9"/>
      <c r="C108" s="9"/>
      <c r="D108" s="9"/>
      <c r="E108" s="9"/>
      <c r="F108" s="939"/>
      <c r="G108" s="940"/>
      <c r="H108" s="940"/>
      <c r="I108" s="940"/>
      <c r="J108" s="940"/>
      <c r="K108" s="940"/>
      <c r="L108" s="940"/>
      <c r="M108" s="940"/>
      <c r="N108" s="12"/>
      <c r="O108" s="12"/>
      <c r="P108" s="12"/>
      <c r="Q108" s="12"/>
      <c r="R108" s="59"/>
      <c r="S108" s="59"/>
      <c r="T108" s="59"/>
      <c r="U108" s="59"/>
      <c r="V108" s="59"/>
      <c r="W108" s="59"/>
    </row>
    <row r="109" spans="1:23" ht="13.8" thickBot="1">
      <c r="A109" s="1"/>
      <c r="B109" s="1"/>
      <c r="C109" s="222"/>
      <c r="D109" s="1900"/>
      <c r="E109" s="693"/>
      <c r="F109" s="4014" t="s">
        <v>16</v>
      </c>
      <c r="G109" s="4015"/>
      <c r="H109" s="4015"/>
      <c r="I109" s="4015"/>
      <c r="J109" s="4015"/>
      <c r="K109" s="4015"/>
      <c r="L109" s="4015"/>
      <c r="M109" s="4015"/>
      <c r="N109" s="1"/>
      <c r="O109" s="217"/>
      <c r="P109" s="1"/>
      <c r="Q109" s="1"/>
      <c r="R109" s="59"/>
      <c r="S109" s="59"/>
      <c r="T109" s="59"/>
      <c r="U109" s="59"/>
      <c r="V109" s="59"/>
      <c r="W109" s="59"/>
    </row>
    <row r="110" spans="1:23" ht="39" customHeight="1" thickBot="1">
      <c r="A110" s="1"/>
      <c r="B110" s="1"/>
      <c r="C110" s="2392" t="s">
        <v>17</v>
      </c>
      <c r="D110" s="2393"/>
      <c r="E110" s="2393"/>
      <c r="F110" s="2393"/>
      <c r="G110" s="2394"/>
      <c r="H110" s="2395" t="s">
        <v>880</v>
      </c>
      <c r="I110" s="2396"/>
      <c r="J110" s="2396"/>
      <c r="K110" s="2397"/>
      <c r="L110" s="59"/>
      <c r="M110" s="59"/>
      <c r="N110" s="1"/>
      <c r="O110" s="217"/>
      <c r="P110" s="1"/>
      <c r="Q110" s="1"/>
      <c r="R110" s="59"/>
      <c r="S110" s="59"/>
      <c r="T110" s="59"/>
      <c r="U110" s="59"/>
      <c r="V110" s="59"/>
      <c r="W110" s="59"/>
    </row>
    <row r="111" spans="1:23" ht="13.8" thickBot="1">
      <c r="A111" s="1"/>
      <c r="B111" s="1"/>
      <c r="C111" s="2382" t="s">
        <v>18</v>
      </c>
      <c r="D111" s="2383"/>
      <c r="E111" s="2383"/>
      <c r="F111" s="2383"/>
      <c r="G111" s="2384"/>
      <c r="H111" s="4005">
        <f>H112+H113+H114+H115+H116+H117+H118+H119</f>
        <v>28950</v>
      </c>
      <c r="I111" s="4006"/>
      <c r="J111" s="4006"/>
      <c r="K111" s="4007"/>
      <c r="L111" s="59"/>
      <c r="M111" s="59"/>
      <c r="N111" s="1"/>
      <c r="O111" s="217"/>
      <c r="P111" s="1"/>
      <c r="Q111" s="1"/>
      <c r="R111" s="59"/>
      <c r="S111" s="59"/>
      <c r="T111" s="59"/>
      <c r="U111" s="59"/>
      <c r="V111" s="59"/>
      <c r="W111" s="59"/>
    </row>
    <row r="112" spans="1:23">
      <c r="A112" s="1"/>
      <c r="B112" s="1"/>
      <c r="C112" s="3632" t="s">
        <v>66</v>
      </c>
      <c r="D112" s="3935"/>
      <c r="E112" s="3935"/>
      <c r="F112" s="3935"/>
      <c r="G112" s="3936"/>
      <c r="H112" s="4008">
        <v>9113.2999999999993</v>
      </c>
      <c r="I112" s="4008"/>
      <c r="J112" s="4008"/>
      <c r="K112" s="4009"/>
      <c r="L112" s="59"/>
      <c r="M112" s="59"/>
      <c r="N112" s="1"/>
      <c r="O112" s="217"/>
      <c r="P112" s="1"/>
      <c r="Q112" s="1"/>
      <c r="R112" s="59"/>
      <c r="S112" s="59"/>
      <c r="T112" s="59"/>
      <c r="U112" s="59"/>
      <c r="V112" s="59"/>
      <c r="W112" s="59"/>
    </row>
    <row r="113" spans="1:23">
      <c r="A113" s="1"/>
      <c r="B113" s="1"/>
      <c r="C113" s="2388" t="s">
        <v>881</v>
      </c>
      <c r="D113" s="2389"/>
      <c r="E113" s="2389"/>
      <c r="F113" s="2389"/>
      <c r="G113" s="2390"/>
      <c r="H113" s="4000">
        <v>119.9</v>
      </c>
      <c r="I113" s="4000"/>
      <c r="J113" s="4000"/>
      <c r="K113" s="4001"/>
      <c r="L113" s="1901"/>
      <c r="M113" s="59"/>
      <c r="N113" s="1"/>
      <c r="O113" s="217"/>
      <c r="P113" s="1"/>
      <c r="Q113" s="1"/>
      <c r="R113" s="59"/>
      <c r="S113" s="59"/>
      <c r="T113" s="59"/>
      <c r="U113" s="59"/>
      <c r="V113" s="59"/>
      <c r="W113" s="59"/>
    </row>
    <row r="114" spans="1:23">
      <c r="A114" s="1"/>
      <c r="B114" s="1"/>
      <c r="C114" s="2360" t="s">
        <v>882</v>
      </c>
      <c r="D114" s="2361"/>
      <c r="E114" s="2361"/>
      <c r="F114" s="2361"/>
      <c r="G114" s="2362"/>
      <c r="H114" s="4000">
        <v>154.19999999999999</v>
      </c>
      <c r="I114" s="4000"/>
      <c r="J114" s="4000"/>
      <c r="K114" s="4001"/>
      <c r="L114" s="59"/>
      <c r="M114" s="59"/>
      <c r="N114" s="1"/>
      <c r="O114" s="217"/>
      <c r="P114" s="1"/>
      <c r="Q114" s="1"/>
      <c r="R114" s="59"/>
      <c r="S114" s="59"/>
      <c r="T114" s="59"/>
      <c r="U114" s="59"/>
      <c r="V114" s="59"/>
      <c r="W114" s="59"/>
    </row>
    <row r="115" spans="1:23">
      <c r="A115" s="1"/>
      <c r="B115" s="1"/>
      <c r="C115" s="2370" t="s">
        <v>883</v>
      </c>
      <c r="D115" s="2371"/>
      <c r="E115" s="2371"/>
      <c r="F115" s="2371"/>
      <c r="G115" s="2372"/>
      <c r="H115" s="4000">
        <v>2335</v>
      </c>
      <c r="I115" s="4000"/>
      <c r="J115" s="4000"/>
      <c r="K115" s="4001"/>
      <c r="L115" s="59"/>
      <c r="M115" s="59"/>
      <c r="N115" s="1"/>
      <c r="O115" s="217"/>
      <c r="P115" s="1"/>
      <c r="Q115" s="1"/>
      <c r="R115" s="59"/>
      <c r="S115" s="59"/>
      <c r="T115" s="59"/>
      <c r="U115" s="59"/>
      <c r="V115" s="59"/>
      <c r="W115" s="59"/>
    </row>
    <row r="116" spans="1:23">
      <c r="A116" s="1"/>
      <c r="B116" s="1"/>
      <c r="C116" s="2370" t="s">
        <v>884</v>
      </c>
      <c r="D116" s="2371"/>
      <c r="E116" s="2371"/>
      <c r="F116" s="2371"/>
      <c r="G116" s="2372"/>
      <c r="H116" s="4000">
        <v>65.2</v>
      </c>
      <c r="I116" s="4000"/>
      <c r="J116" s="4000"/>
      <c r="K116" s="4001"/>
      <c r="L116" s="59"/>
      <c r="M116" s="59"/>
      <c r="N116" s="1"/>
      <c r="O116" s="217"/>
      <c r="P116" s="1"/>
      <c r="Q116" s="1"/>
      <c r="R116" s="59"/>
      <c r="S116" s="59"/>
      <c r="T116" s="59"/>
      <c r="U116" s="59"/>
      <c r="V116" s="59"/>
      <c r="W116" s="59"/>
    </row>
    <row r="117" spans="1:23">
      <c r="A117" s="1"/>
      <c r="B117" s="1"/>
      <c r="C117" s="2388" t="s">
        <v>138</v>
      </c>
      <c r="D117" s="2389"/>
      <c r="E117" s="2389"/>
      <c r="F117" s="2389"/>
      <c r="G117" s="2390"/>
      <c r="H117" s="4000">
        <v>17127.8</v>
      </c>
      <c r="I117" s="4000"/>
      <c r="J117" s="4000"/>
      <c r="K117" s="4001"/>
      <c r="L117" s="59"/>
      <c r="M117" s="59"/>
      <c r="N117" s="1"/>
      <c r="O117" s="217"/>
      <c r="P117" s="1"/>
      <c r="Q117" s="1"/>
      <c r="R117" s="59"/>
      <c r="S117" s="59"/>
      <c r="T117" s="59"/>
      <c r="U117" s="59"/>
      <c r="V117" s="59"/>
      <c r="W117" s="59"/>
    </row>
    <row r="118" spans="1:23">
      <c r="A118" s="1"/>
      <c r="B118" s="1"/>
      <c r="C118" s="2370" t="s">
        <v>68</v>
      </c>
      <c r="D118" s="2371"/>
      <c r="E118" s="2371"/>
      <c r="F118" s="2371"/>
      <c r="G118" s="2372"/>
      <c r="H118" s="4000">
        <v>0</v>
      </c>
      <c r="I118" s="3704"/>
      <c r="J118" s="3704"/>
      <c r="K118" s="3705"/>
      <c r="L118" s="59"/>
      <c r="M118" s="59"/>
      <c r="N118" s="1"/>
      <c r="O118" s="217"/>
      <c r="P118" s="1"/>
      <c r="Q118" s="1"/>
      <c r="R118" s="59"/>
      <c r="S118" s="59"/>
      <c r="T118" s="59"/>
      <c r="U118" s="59"/>
      <c r="V118" s="59"/>
      <c r="W118" s="59"/>
    </row>
    <row r="119" spans="1:23" ht="13.8" thickBot="1">
      <c r="A119" s="1"/>
      <c r="B119" s="1"/>
      <c r="C119" s="2376" t="s">
        <v>885</v>
      </c>
      <c r="D119" s="2377"/>
      <c r="E119" s="2377"/>
      <c r="F119" s="2377"/>
      <c r="G119" s="2378"/>
      <c r="H119" s="4004">
        <v>34.6</v>
      </c>
      <c r="I119" s="3710"/>
      <c r="J119" s="3710"/>
      <c r="K119" s="3711"/>
      <c r="L119" s="59"/>
      <c r="M119" s="59"/>
      <c r="N119" s="1"/>
      <c r="O119" s="217"/>
      <c r="P119" s="1"/>
      <c r="Q119" s="1"/>
      <c r="R119" s="59"/>
      <c r="S119" s="59"/>
      <c r="T119" s="59"/>
      <c r="U119" s="59"/>
      <c r="V119" s="59"/>
      <c r="W119" s="59"/>
    </row>
    <row r="120" spans="1:23" ht="13.8" thickBot="1">
      <c r="A120" s="1"/>
      <c r="B120" s="1"/>
      <c r="C120" s="2382" t="s">
        <v>19</v>
      </c>
      <c r="D120" s="2383"/>
      <c r="E120" s="2383"/>
      <c r="F120" s="2383"/>
      <c r="G120" s="2384"/>
      <c r="H120" s="3997">
        <f>H121*1</f>
        <v>0</v>
      </c>
      <c r="I120" s="3998"/>
      <c r="J120" s="3998"/>
      <c r="K120" s="3999"/>
      <c r="L120" s="59"/>
      <c r="M120" s="59"/>
      <c r="N120" s="1"/>
      <c r="O120" s="217"/>
      <c r="P120" s="1"/>
      <c r="Q120" s="1"/>
      <c r="R120" s="59"/>
      <c r="S120" s="59"/>
      <c r="T120" s="59"/>
      <c r="U120" s="59"/>
      <c r="V120" s="59"/>
      <c r="W120" s="59"/>
    </row>
    <row r="121" spans="1:23" ht="13.8" thickBot="1">
      <c r="A121" s="1"/>
      <c r="B121" s="1"/>
      <c r="C121" s="2360" t="s">
        <v>70</v>
      </c>
      <c r="D121" s="2361"/>
      <c r="E121" s="2361"/>
      <c r="F121" s="2361"/>
      <c r="G121" s="2362"/>
      <c r="H121" s="4000">
        <v>0</v>
      </c>
      <c r="I121" s="4000"/>
      <c r="J121" s="4000"/>
      <c r="K121" s="4001"/>
      <c r="L121" s="59"/>
      <c r="M121" s="59"/>
      <c r="N121" s="1"/>
      <c r="O121" s="217"/>
      <c r="P121" s="1"/>
      <c r="Q121" s="1"/>
      <c r="R121" s="59"/>
      <c r="S121" s="59"/>
      <c r="T121" s="59"/>
      <c r="U121" s="59"/>
      <c r="V121" s="59"/>
      <c r="W121" s="59"/>
    </row>
    <row r="122" spans="1:23" ht="13.8" thickBot="1">
      <c r="A122" s="1"/>
      <c r="B122" s="1"/>
      <c r="C122" s="2365" t="s">
        <v>20</v>
      </c>
      <c r="D122" s="2366"/>
      <c r="E122" s="2366"/>
      <c r="F122" s="2366"/>
      <c r="G122" s="2367"/>
      <c r="H122" s="4002">
        <f>H120+H111</f>
        <v>28950</v>
      </c>
      <c r="I122" s="4002"/>
      <c r="J122" s="4002"/>
      <c r="K122" s="4003"/>
      <c r="L122" s="1"/>
      <c r="M122" s="1"/>
      <c r="N122" s="1"/>
      <c r="O122" s="217"/>
      <c r="P122" s="1"/>
      <c r="Q122" s="1"/>
    </row>
  </sheetData>
  <mergeCells count="223">
    <mergeCell ref="M1:Q1"/>
    <mergeCell ref="D3:W3"/>
    <mergeCell ref="A4:A6"/>
    <mergeCell ref="B4:B6"/>
    <mergeCell ref="C4:C6"/>
    <mergeCell ref="D4:D6"/>
    <mergeCell ref="E4:E6"/>
    <mergeCell ref="F4:F6"/>
    <mergeCell ref="G4:G6"/>
    <mergeCell ref="H4:K4"/>
    <mergeCell ref="A9:A10"/>
    <mergeCell ref="B9:B10"/>
    <mergeCell ref="C9:C10"/>
    <mergeCell ref="D9:D10"/>
    <mergeCell ref="E9:E10"/>
    <mergeCell ref="F9:F10"/>
    <mergeCell ref="N9:N10"/>
    <mergeCell ref="L4:L6"/>
    <mergeCell ref="M4:M6"/>
    <mergeCell ref="N4:Q4"/>
    <mergeCell ref="H5:H6"/>
    <mergeCell ref="I5:J5"/>
    <mergeCell ref="K5:K6"/>
    <mergeCell ref="N5:N6"/>
    <mergeCell ref="O5:Q5"/>
    <mergeCell ref="D11:D12"/>
    <mergeCell ref="E11:E12"/>
    <mergeCell ref="N11:N12"/>
    <mergeCell ref="C13:C15"/>
    <mergeCell ref="D13:D15"/>
    <mergeCell ref="E13:E15"/>
    <mergeCell ref="F13:F15"/>
    <mergeCell ref="N13:N15"/>
    <mergeCell ref="B7:Q7"/>
    <mergeCell ref="C8:Q8"/>
    <mergeCell ref="C21:C22"/>
    <mergeCell ref="D21:D22"/>
    <mergeCell ref="E21:E22"/>
    <mergeCell ref="F21:F22"/>
    <mergeCell ref="N21:N22"/>
    <mergeCell ref="C24:G24"/>
    <mergeCell ref="C16:C18"/>
    <mergeCell ref="D16:D18"/>
    <mergeCell ref="E16:E18"/>
    <mergeCell ref="F16:F18"/>
    <mergeCell ref="N16:N18"/>
    <mergeCell ref="C19:C20"/>
    <mergeCell ref="D19:D20"/>
    <mergeCell ref="E19:E20"/>
    <mergeCell ref="F19:F20"/>
    <mergeCell ref="N19:N20"/>
    <mergeCell ref="A28:A29"/>
    <mergeCell ref="B28:B29"/>
    <mergeCell ref="C28:C29"/>
    <mergeCell ref="D28:D29"/>
    <mergeCell ref="E28:E29"/>
    <mergeCell ref="F28:F29"/>
    <mergeCell ref="C25:Q25"/>
    <mergeCell ref="A26:A27"/>
    <mergeCell ref="B26:B27"/>
    <mergeCell ref="C26:C27"/>
    <mergeCell ref="D26:D27"/>
    <mergeCell ref="E26:E27"/>
    <mergeCell ref="F26:F27"/>
    <mergeCell ref="N26:N27"/>
    <mergeCell ref="N28:N29"/>
    <mergeCell ref="D30:D31"/>
    <mergeCell ref="E30:E31"/>
    <mergeCell ref="F30:F31"/>
    <mergeCell ref="N30:N31"/>
    <mergeCell ref="D32:D33"/>
    <mergeCell ref="E32:E33"/>
    <mergeCell ref="F32:F33"/>
    <mergeCell ref="N32:N33"/>
    <mergeCell ref="N34:N35"/>
    <mergeCell ref="C36:G36"/>
    <mergeCell ref="C37:Q37"/>
    <mergeCell ref="A38:A39"/>
    <mergeCell ref="B38:B39"/>
    <mergeCell ref="D38:D39"/>
    <mergeCell ref="E38:E39"/>
    <mergeCell ref="F38:F39"/>
    <mergeCell ref="N38:N39"/>
    <mergeCell ref="A34:A35"/>
    <mergeCell ref="B34:B35"/>
    <mergeCell ref="C34:C35"/>
    <mergeCell ref="D34:D35"/>
    <mergeCell ref="E34:E35"/>
    <mergeCell ref="F34:F35"/>
    <mergeCell ref="C40:G40"/>
    <mergeCell ref="C41:Q41"/>
    <mergeCell ref="A42:A43"/>
    <mergeCell ref="B42:B43"/>
    <mergeCell ref="C42:C43"/>
    <mergeCell ref="D42:D43"/>
    <mergeCell ref="E42:E43"/>
    <mergeCell ref="F42:F43"/>
    <mergeCell ref="N42:N43"/>
    <mergeCell ref="A48:A49"/>
    <mergeCell ref="B48:B49"/>
    <mergeCell ref="C48:C49"/>
    <mergeCell ref="D48:D49"/>
    <mergeCell ref="E48:E49"/>
    <mergeCell ref="F48:F49"/>
    <mergeCell ref="C44:G44"/>
    <mergeCell ref="C45:Q45"/>
    <mergeCell ref="A46:A47"/>
    <mergeCell ref="B46:B47"/>
    <mergeCell ref="C46:C47"/>
    <mergeCell ref="D46:D47"/>
    <mergeCell ref="E46:E47"/>
    <mergeCell ref="F46:F47"/>
    <mergeCell ref="N46:N47"/>
    <mergeCell ref="N58:N59"/>
    <mergeCell ref="C60:C63"/>
    <mergeCell ref="D60:D63"/>
    <mergeCell ref="E60:E63"/>
    <mergeCell ref="F60:F63"/>
    <mergeCell ref="N62:N63"/>
    <mergeCell ref="N48:N49"/>
    <mergeCell ref="C50:G50"/>
    <mergeCell ref="B51:G51"/>
    <mergeCell ref="B52:Q52"/>
    <mergeCell ref="C53:Q53"/>
    <mergeCell ref="C54:C59"/>
    <mergeCell ref="D54:D59"/>
    <mergeCell ref="E54:E59"/>
    <mergeCell ref="F54:F59"/>
    <mergeCell ref="N54:N55"/>
    <mergeCell ref="C71:C73"/>
    <mergeCell ref="D71:D73"/>
    <mergeCell ref="E71:E73"/>
    <mergeCell ref="N72:N73"/>
    <mergeCell ref="C74:G74"/>
    <mergeCell ref="C75:Q75"/>
    <mergeCell ref="C64:G64"/>
    <mergeCell ref="C65:Q65"/>
    <mergeCell ref="C66:C70"/>
    <mergeCell ref="D66:D70"/>
    <mergeCell ref="E66:E70"/>
    <mergeCell ref="N68:N70"/>
    <mergeCell ref="A80:A81"/>
    <mergeCell ref="B80:B81"/>
    <mergeCell ref="C80:C81"/>
    <mergeCell ref="D80:D81"/>
    <mergeCell ref="E80:E81"/>
    <mergeCell ref="F80:F81"/>
    <mergeCell ref="N76:N77"/>
    <mergeCell ref="A78:A79"/>
    <mergeCell ref="B78:B79"/>
    <mergeCell ref="C78:C79"/>
    <mergeCell ref="D78:D79"/>
    <mergeCell ref="E78:E79"/>
    <mergeCell ref="F78:F79"/>
    <mergeCell ref="N78:N79"/>
    <mergeCell ref="A76:A77"/>
    <mergeCell ref="B76:B77"/>
    <mergeCell ref="C76:C77"/>
    <mergeCell ref="D76:D77"/>
    <mergeCell ref="E76:E77"/>
    <mergeCell ref="F76:F77"/>
    <mergeCell ref="C89:C92"/>
    <mergeCell ref="D89:D92"/>
    <mergeCell ref="E89:E92"/>
    <mergeCell ref="F89:F92"/>
    <mergeCell ref="N89:N90"/>
    <mergeCell ref="N91:N92"/>
    <mergeCell ref="N80:N81"/>
    <mergeCell ref="C82:G82"/>
    <mergeCell ref="B83:G83"/>
    <mergeCell ref="B84:Q84"/>
    <mergeCell ref="C85:Q85"/>
    <mergeCell ref="C86:C88"/>
    <mergeCell ref="D86:D88"/>
    <mergeCell ref="E86:E88"/>
    <mergeCell ref="F86:F88"/>
    <mergeCell ref="N86:N88"/>
    <mergeCell ref="A99:A100"/>
    <mergeCell ref="B99:B100"/>
    <mergeCell ref="C99:C100"/>
    <mergeCell ref="D99:D100"/>
    <mergeCell ref="E99:E100"/>
    <mergeCell ref="F99:F100"/>
    <mergeCell ref="N99:N100"/>
    <mergeCell ref="C93:C94"/>
    <mergeCell ref="D93:D94"/>
    <mergeCell ref="E93:E94"/>
    <mergeCell ref="F93:F94"/>
    <mergeCell ref="N93:N94"/>
    <mergeCell ref="C95:G95"/>
    <mergeCell ref="C101:G101"/>
    <mergeCell ref="B102:G102"/>
    <mergeCell ref="B103:G103"/>
    <mergeCell ref="F109:M109"/>
    <mergeCell ref="C110:G110"/>
    <mergeCell ref="H110:K110"/>
    <mergeCell ref="B96:G96"/>
    <mergeCell ref="B97:Q97"/>
    <mergeCell ref="C98:Q98"/>
    <mergeCell ref="C114:G114"/>
    <mergeCell ref="H114:K114"/>
    <mergeCell ref="C115:G115"/>
    <mergeCell ref="H115:K115"/>
    <mergeCell ref="C116:G116"/>
    <mergeCell ref="H116:K116"/>
    <mergeCell ref="C111:G111"/>
    <mergeCell ref="H111:K111"/>
    <mergeCell ref="C112:G112"/>
    <mergeCell ref="H112:K112"/>
    <mergeCell ref="C113:G113"/>
    <mergeCell ref="H113:K113"/>
    <mergeCell ref="C120:G120"/>
    <mergeCell ref="H120:K120"/>
    <mergeCell ref="C121:G121"/>
    <mergeCell ref="H121:K121"/>
    <mergeCell ref="C122:G122"/>
    <mergeCell ref="H122:K122"/>
    <mergeCell ref="C117:G117"/>
    <mergeCell ref="H117:K117"/>
    <mergeCell ref="C118:G118"/>
    <mergeCell ref="H118:K118"/>
    <mergeCell ref="C119:G119"/>
    <mergeCell ref="H119:K119"/>
  </mergeCells>
  <pageMargins left="0.7" right="0.7" top="0.75" bottom="0.75" header="0.3" footer="0.3"/>
  <pageSetup paperSize="9" orientation="landscape"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
  <sheetViews>
    <sheetView workbookViewId="0">
      <selection activeCell="G21" sqref="G21"/>
    </sheetView>
  </sheetViews>
  <sheetFormatPr defaultRowHeight="13.2"/>
  <cols>
    <col min="1" max="1" width="2.6640625" customWidth="1"/>
    <col min="2" max="3" width="2.5546875" customWidth="1"/>
    <col min="4" max="4" width="21.109375" customWidth="1"/>
    <col min="5" max="5" width="7.88671875" customWidth="1"/>
    <col min="6" max="6" width="4.44140625" customWidth="1"/>
    <col min="7" max="7" width="8.109375" customWidth="1"/>
    <col min="8" max="8" width="6.6640625" customWidth="1"/>
    <col min="9" max="9" width="7" customWidth="1"/>
    <col min="10" max="10" width="5.44140625" customWidth="1"/>
    <col min="11" max="12" width="6.5546875" customWidth="1"/>
    <col min="13" max="13" width="6.33203125" customWidth="1"/>
    <col min="14" max="14" width="25.6640625" customWidth="1"/>
    <col min="15" max="17" width="5.88671875" customWidth="1"/>
  </cols>
  <sheetData>
    <row r="1" spans="1:23" ht="43.2" customHeight="1">
      <c r="N1" s="2529" t="s">
        <v>147</v>
      </c>
      <c r="O1" s="2529"/>
      <c r="P1" s="2529"/>
      <c r="Q1" s="2529"/>
    </row>
    <row r="3" spans="1:23" ht="13.8">
      <c r="A3" s="1"/>
      <c r="B3" s="1"/>
      <c r="C3" s="1"/>
      <c r="D3" s="1902"/>
      <c r="E3" s="1903"/>
      <c r="F3" s="1902"/>
      <c r="G3" s="1136" t="s">
        <v>886</v>
      </c>
      <c r="H3" s="1902"/>
      <c r="I3" s="1902"/>
      <c r="J3" s="1902"/>
      <c r="K3" s="1902"/>
      <c r="L3" s="964"/>
      <c r="M3" s="965"/>
      <c r="N3" s="965"/>
      <c r="O3" s="1363"/>
      <c r="P3" s="1363"/>
      <c r="Q3" s="1363"/>
      <c r="R3" s="529"/>
      <c r="S3" s="529"/>
      <c r="T3" s="529"/>
      <c r="U3" s="529"/>
      <c r="V3" s="529"/>
      <c r="W3" s="529"/>
    </row>
    <row r="4" spans="1:23" ht="13.8" thickBot="1">
      <c r="A4" s="17"/>
      <c r="B4" s="18"/>
      <c r="C4" s="18"/>
      <c r="D4" s="2851" t="s">
        <v>34</v>
      </c>
      <c r="E4" s="2851"/>
      <c r="F4" s="2851"/>
      <c r="G4" s="2851"/>
      <c r="H4" s="2851"/>
      <c r="I4" s="2851"/>
      <c r="J4" s="2851"/>
      <c r="K4" s="2851"/>
      <c r="L4" s="2851"/>
      <c r="M4" s="2851"/>
      <c r="N4" s="2851"/>
      <c r="O4" s="2851"/>
      <c r="P4" s="2851"/>
      <c r="Q4" s="2851"/>
      <c r="R4" s="2851"/>
      <c r="S4" s="2851"/>
      <c r="T4" s="2851"/>
      <c r="U4" s="2851"/>
      <c r="V4" s="2851"/>
      <c r="W4" s="2851"/>
    </row>
    <row r="5" spans="1:23" ht="30" customHeight="1">
      <c r="A5" s="2532" t="s">
        <v>0</v>
      </c>
      <c r="B5" s="2535" t="s">
        <v>1</v>
      </c>
      <c r="C5" s="2535" t="s">
        <v>2</v>
      </c>
      <c r="D5" s="2538" t="s">
        <v>3</v>
      </c>
      <c r="E5" s="2541" t="s">
        <v>4</v>
      </c>
      <c r="F5" s="2544" t="s">
        <v>5</v>
      </c>
      <c r="G5" s="2514" t="s">
        <v>6</v>
      </c>
      <c r="H5" s="2395" t="s">
        <v>350</v>
      </c>
      <c r="I5" s="2396"/>
      <c r="J5" s="2396"/>
      <c r="K5" s="2397"/>
      <c r="L5" s="2547" t="s">
        <v>404</v>
      </c>
      <c r="M5" s="2514" t="s">
        <v>405</v>
      </c>
      <c r="N5" s="2517" t="s">
        <v>21</v>
      </c>
      <c r="O5" s="2518"/>
      <c r="P5" s="2518"/>
      <c r="Q5" s="2519"/>
      <c r="R5" s="59"/>
      <c r="S5" s="59"/>
      <c r="T5" s="59"/>
      <c r="U5" s="59"/>
      <c r="V5" s="59"/>
      <c r="W5" s="59"/>
    </row>
    <row r="6" spans="1:23">
      <c r="A6" s="2533"/>
      <c r="B6" s="2536"/>
      <c r="C6" s="2536"/>
      <c r="D6" s="2539"/>
      <c r="E6" s="2542"/>
      <c r="F6" s="2545"/>
      <c r="G6" s="2515"/>
      <c r="H6" s="2520" t="s">
        <v>7</v>
      </c>
      <c r="I6" s="2522" t="s">
        <v>8</v>
      </c>
      <c r="J6" s="2522"/>
      <c r="K6" s="2523" t="s">
        <v>406</v>
      </c>
      <c r="L6" s="2548"/>
      <c r="M6" s="2515"/>
      <c r="N6" s="2525" t="s">
        <v>33</v>
      </c>
      <c r="O6" s="2527" t="s">
        <v>9</v>
      </c>
      <c r="P6" s="2527"/>
      <c r="Q6" s="2528"/>
      <c r="R6" s="59"/>
      <c r="S6" s="59"/>
      <c r="T6" s="59"/>
      <c r="U6" s="59"/>
      <c r="V6" s="59"/>
      <c r="W6" s="59"/>
    </row>
    <row r="7" spans="1:23" ht="97.2" customHeight="1" thickBot="1">
      <c r="A7" s="2534"/>
      <c r="B7" s="2537"/>
      <c r="C7" s="2537"/>
      <c r="D7" s="2540"/>
      <c r="E7" s="2543"/>
      <c r="F7" s="2546"/>
      <c r="G7" s="2516"/>
      <c r="H7" s="2521"/>
      <c r="I7" s="962" t="s">
        <v>7</v>
      </c>
      <c r="J7" s="963" t="s">
        <v>10</v>
      </c>
      <c r="K7" s="2524"/>
      <c r="L7" s="2549"/>
      <c r="M7" s="2516"/>
      <c r="N7" s="2526"/>
      <c r="O7" s="21" t="s">
        <v>43</v>
      </c>
      <c r="P7" s="21" t="s">
        <v>56</v>
      </c>
      <c r="Q7" s="22" t="s">
        <v>141</v>
      </c>
      <c r="R7" s="59"/>
      <c r="S7" s="59"/>
      <c r="T7" s="59"/>
      <c r="U7" s="59"/>
      <c r="V7" s="59"/>
      <c r="W7" s="59"/>
    </row>
    <row r="8" spans="1:23" ht="13.8" thickBot="1">
      <c r="A8" s="23" t="s">
        <v>11</v>
      </c>
      <c r="B8" s="2424" t="s">
        <v>887</v>
      </c>
      <c r="C8" s="2425"/>
      <c r="D8" s="2425"/>
      <c r="E8" s="2425"/>
      <c r="F8" s="2425"/>
      <c r="G8" s="2425"/>
      <c r="H8" s="2425"/>
      <c r="I8" s="2425"/>
      <c r="J8" s="2425"/>
      <c r="K8" s="2425"/>
      <c r="L8" s="2425"/>
      <c r="M8" s="2425"/>
      <c r="N8" s="2425"/>
      <c r="O8" s="2425"/>
      <c r="P8" s="2425"/>
      <c r="Q8" s="2426"/>
      <c r="R8" s="59"/>
      <c r="S8" s="59"/>
      <c r="T8" s="59"/>
      <c r="U8" s="59"/>
      <c r="V8" s="59"/>
      <c r="W8" s="59"/>
    </row>
    <row r="9" spans="1:23" ht="13.8" thickBot="1">
      <c r="A9" s="24" t="s">
        <v>11</v>
      </c>
      <c r="B9" s="25" t="s">
        <v>11</v>
      </c>
      <c r="C9" s="2499" t="s">
        <v>888</v>
      </c>
      <c r="D9" s="2499"/>
      <c r="E9" s="2499"/>
      <c r="F9" s="2499"/>
      <c r="G9" s="2499"/>
      <c r="H9" s="2499"/>
      <c r="I9" s="2499"/>
      <c r="J9" s="2499"/>
      <c r="K9" s="2499"/>
      <c r="L9" s="2499"/>
      <c r="M9" s="2499"/>
      <c r="N9" s="2499"/>
      <c r="O9" s="2499"/>
      <c r="P9" s="2499"/>
      <c r="Q9" s="2500"/>
      <c r="R9" s="59"/>
      <c r="S9" s="59"/>
      <c r="T9" s="59"/>
      <c r="U9" s="59"/>
      <c r="V9" s="59"/>
      <c r="W9" s="59"/>
    </row>
    <row r="10" spans="1:23" ht="24">
      <c r="A10" s="2501" t="s">
        <v>11</v>
      </c>
      <c r="B10" s="2504" t="s">
        <v>11</v>
      </c>
      <c r="C10" s="2459" t="s">
        <v>11</v>
      </c>
      <c r="D10" s="4075" t="s">
        <v>889</v>
      </c>
      <c r="E10" s="2418" t="s">
        <v>41</v>
      </c>
      <c r="F10" s="4078" t="s">
        <v>118</v>
      </c>
      <c r="G10" s="1904" t="s">
        <v>890</v>
      </c>
      <c r="H10" s="1198">
        <f>I10+K10</f>
        <v>345.2</v>
      </c>
      <c r="I10" s="1141">
        <v>345.2</v>
      </c>
      <c r="J10" s="1141">
        <v>247.7</v>
      </c>
      <c r="K10" s="1142">
        <v>0</v>
      </c>
      <c r="L10" s="1143">
        <v>360</v>
      </c>
      <c r="M10" s="1144">
        <v>360</v>
      </c>
      <c r="N10" s="1905" t="s">
        <v>891</v>
      </c>
      <c r="O10" s="1906">
        <v>3000</v>
      </c>
      <c r="P10" s="1906">
        <v>3000</v>
      </c>
      <c r="Q10" s="1907">
        <v>3000</v>
      </c>
      <c r="R10" s="59"/>
      <c r="S10" s="59"/>
      <c r="T10" s="59"/>
      <c r="U10" s="59"/>
      <c r="V10" s="59"/>
      <c r="W10" s="59"/>
    </row>
    <row r="11" spans="1:23">
      <c r="A11" s="2853"/>
      <c r="B11" s="2982"/>
      <c r="C11" s="2471"/>
      <c r="D11" s="4076"/>
      <c r="E11" s="2440"/>
      <c r="F11" s="4065"/>
      <c r="G11" s="100" t="s">
        <v>37</v>
      </c>
      <c r="H11" s="1204">
        <f>I11+K11</f>
        <v>21.7</v>
      </c>
      <c r="I11" s="29">
        <v>21.7</v>
      </c>
      <c r="J11" s="29">
        <v>16.600000000000001</v>
      </c>
      <c r="K11" s="76">
        <v>0</v>
      </c>
      <c r="L11" s="37">
        <v>22</v>
      </c>
      <c r="M11" s="30">
        <v>22</v>
      </c>
      <c r="N11" s="938" t="s">
        <v>892</v>
      </c>
      <c r="O11" s="1908">
        <v>150000</v>
      </c>
      <c r="P11" s="1909">
        <v>150000</v>
      </c>
      <c r="Q11" s="1910">
        <v>150000</v>
      </c>
      <c r="R11" s="59"/>
      <c r="S11" s="59"/>
      <c r="T11" s="59"/>
      <c r="U11" s="59"/>
      <c r="V11" s="59"/>
      <c r="W11" s="59"/>
    </row>
    <row r="12" spans="1:23" ht="24">
      <c r="A12" s="2502"/>
      <c r="B12" s="2505"/>
      <c r="C12" s="2507"/>
      <c r="D12" s="4076"/>
      <c r="E12" s="2441"/>
      <c r="F12" s="2512"/>
      <c r="G12" s="1911" t="s">
        <v>409</v>
      </c>
      <c r="H12" s="1204">
        <f>I12+K12</f>
        <v>1.3</v>
      </c>
      <c r="I12" s="29">
        <v>1.3</v>
      </c>
      <c r="J12" s="29">
        <v>0</v>
      </c>
      <c r="K12" s="76">
        <v>0</v>
      </c>
      <c r="L12" s="37">
        <v>1.5</v>
      </c>
      <c r="M12" s="30">
        <v>1.5</v>
      </c>
      <c r="N12" s="1912" t="s">
        <v>893</v>
      </c>
      <c r="O12" s="1908" t="s">
        <v>42</v>
      </c>
      <c r="P12" s="1909" t="s">
        <v>42</v>
      </c>
      <c r="Q12" s="1910" t="s">
        <v>42</v>
      </c>
      <c r="R12" s="59"/>
      <c r="S12" s="59"/>
      <c r="T12" s="699"/>
      <c r="U12" s="59"/>
      <c r="V12" s="59"/>
      <c r="W12" s="59"/>
    </row>
    <row r="13" spans="1:23" ht="24.6" thickBot="1">
      <c r="A13" s="2503"/>
      <c r="B13" s="2506"/>
      <c r="C13" s="2460"/>
      <c r="D13" s="4077"/>
      <c r="E13" s="2419"/>
      <c r="F13" s="2513"/>
      <c r="G13" s="31" t="s">
        <v>12</v>
      </c>
      <c r="H13" s="1210">
        <f t="shared" ref="H13:M13" si="0">SUM(H10:H12)</f>
        <v>368.2</v>
      </c>
      <c r="I13" s="1210">
        <f t="shared" si="0"/>
        <v>368.2</v>
      </c>
      <c r="J13" s="1210">
        <f t="shared" si="0"/>
        <v>264.3</v>
      </c>
      <c r="K13" s="1211">
        <f t="shared" si="0"/>
        <v>0</v>
      </c>
      <c r="L13" s="32">
        <f t="shared" si="0"/>
        <v>383.5</v>
      </c>
      <c r="M13" s="32">
        <f t="shared" si="0"/>
        <v>383.5</v>
      </c>
      <c r="N13" s="1913" t="s">
        <v>894</v>
      </c>
      <c r="O13" s="702" t="s">
        <v>42</v>
      </c>
      <c r="P13" s="1914" t="s">
        <v>42</v>
      </c>
      <c r="Q13" s="274" t="s">
        <v>42</v>
      </c>
      <c r="R13" s="222"/>
      <c r="S13" s="59"/>
      <c r="T13" s="699"/>
      <c r="U13" s="59"/>
      <c r="V13" s="59"/>
      <c r="W13" s="59"/>
    </row>
    <row r="14" spans="1:23">
      <c r="A14" s="966" t="s">
        <v>11</v>
      </c>
      <c r="B14" s="968" t="s">
        <v>11</v>
      </c>
      <c r="C14" s="2482" t="s">
        <v>36</v>
      </c>
      <c r="D14" s="4072" t="s">
        <v>895</v>
      </c>
      <c r="E14" s="4064" t="s">
        <v>41</v>
      </c>
      <c r="F14" s="2484" t="s">
        <v>118</v>
      </c>
      <c r="G14" s="88" t="s">
        <v>37</v>
      </c>
      <c r="H14" s="1915">
        <f>I14+K14</f>
        <v>0.8</v>
      </c>
      <c r="I14" s="69">
        <v>0.8</v>
      </c>
      <c r="J14" s="69">
        <v>0</v>
      </c>
      <c r="K14" s="70">
        <v>0</v>
      </c>
      <c r="L14" s="71">
        <v>1</v>
      </c>
      <c r="M14" s="72">
        <v>1</v>
      </c>
      <c r="N14" s="2954" t="s">
        <v>896</v>
      </c>
      <c r="O14" s="1010">
        <v>2</v>
      </c>
      <c r="P14" s="1010">
        <v>2</v>
      </c>
      <c r="Q14" s="277">
        <v>2</v>
      </c>
      <c r="R14" s="222"/>
      <c r="S14" s="59"/>
      <c r="T14" s="699"/>
      <c r="U14" s="59"/>
      <c r="V14" s="59"/>
      <c r="W14" s="59"/>
    </row>
    <row r="15" spans="1:23">
      <c r="A15" s="967"/>
      <c r="B15" s="969"/>
      <c r="C15" s="2471"/>
      <c r="D15" s="4073"/>
      <c r="E15" s="4065"/>
      <c r="F15" s="2486"/>
      <c r="G15" s="946"/>
      <c r="H15" s="106"/>
      <c r="I15" s="95"/>
      <c r="J15" s="95"/>
      <c r="K15" s="119"/>
      <c r="L15" s="1157"/>
      <c r="M15" s="103"/>
      <c r="N15" s="2662"/>
      <c r="O15" s="1194"/>
      <c r="P15" s="1194"/>
      <c r="Q15" s="1916"/>
      <c r="R15" s="222"/>
      <c r="S15" s="59"/>
      <c r="T15" s="699"/>
      <c r="U15" s="59"/>
      <c r="V15" s="59"/>
      <c r="W15" s="59"/>
    </row>
    <row r="16" spans="1:23" ht="28.2" customHeight="1" thickBot="1">
      <c r="A16" s="62"/>
      <c r="B16" s="112"/>
      <c r="C16" s="2483"/>
      <c r="D16" s="4074"/>
      <c r="E16" s="2485"/>
      <c r="F16" s="2485"/>
      <c r="G16" s="31" t="s">
        <v>12</v>
      </c>
      <c r="H16" s="1210">
        <f t="shared" ref="H16:M16" si="1">H14</f>
        <v>0.8</v>
      </c>
      <c r="I16" s="1210">
        <f t="shared" si="1"/>
        <v>0.8</v>
      </c>
      <c r="J16" s="1210">
        <f t="shared" si="1"/>
        <v>0</v>
      </c>
      <c r="K16" s="1211">
        <f t="shared" si="1"/>
        <v>0</v>
      </c>
      <c r="L16" s="32">
        <f t="shared" si="1"/>
        <v>1</v>
      </c>
      <c r="M16" s="32">
        <f t="shared" si="1"/>
        <v>1</v>
      </c>
      <c r="N16" s="950" t="s">
        <v>897</v>
      </c>
      <c r="O16" s="706">
        <v>1</v>
      </c>
      <c r="P16" s="706">
        <v>1</v>
      </c>
      <c r="Q16" s="289">
        <v>1</v>
      </c>
      <c r="R16" s="222"/>
      <c r="S16" s="59"/>
      <c r="T16" s="699"/>
      <c r="U16" s="59"/>
      <c r="V16" s="59"/>
      <c r="W16" s="59"/>
    </row>
    <row r="17" spans="1:23" ht="24">
      <c r="A17" s="966" t="s">
        <v>11</v>
      </c>
      <c r="B17" s="968" t="s">
        <v>11</v>
      </c>
      <c r="C17" s="2482" t="s">
        <v>59</v>
      </c>
      <c r="D17" s="4067" t="s">
        <v>898</v>
      </c>
      <c r="E17" s="4064" t="s">
        <v>41</v>
      </c>
      <c r="F17" s="2484" t="s">
        <v>118</v>
      </c>
      <c r="G17" s="88" t="s">
        <v>37</v>
      </c>
      <c r="H17" s="1915">
        <f>I17+K17</f>
        <v>28.2</v>
      </c>
      <c r="I17" s="69">
        <v>28.2</v>
      </c>
      <c r="J17" s="69">
        <v>0</v>
      </c>
      <c r="K17" s="89">
        <v>0</v>
      </c>
      <c r="L17" s="90">
        <v>30</v>
      </c>
      <c r="M17" s="72">
        <v>30</v>
      </c>
      <c r="N17" s="1917" t="s">
        <v>899</v>
      </c>
      <c r="O17" s="1906">
        <v>25</v>
      </c>
      <c r="P17" s="1906">
        <v>25</v>
      </c>
      <c r="Q17" s="1907">
        <v>25</v>
      </c>
      <c r="R17" s="222"/>
      <c r="S17" s="59"/>
      <c r="T17" s="699"/>
      <c r="U17" s="59"/>
      <c r="V17" s="59"/>
      <c r="W17" s="59"/>
    </row>
    <row r="18" spans="1:23">
      <c r="A18" s="967"/>
      <c r="B18" s="969"/>
      <c r="C18" s="2471"/>
      <c r="D18" s="4068"/>
      <c r="E18" s="4065"/>
      <c r="F18" s="2486"/>
      <c r="G18" s="1918"/>
      <c r="H18" s="1919"/>
      <c r="I18" s="1920"/>
      <c r="J18" s="1920"/>
      <c r="K18" s="1921"/>
      <c r="L18" s="1922"/>
      <c r="M18" s="1923"/>
      <c r="N18" s="4070" t="s">
        <v>900</v>
      </c>
      <c r="O18" s="296">
        <v>15000</v>
      </c>
      <c r="P18" s="476">
        <v>15000</v>
      </c>
      <c r="Q18" s="242">
        <v>15000</v>
      </c>
      <c r="R18" s="222"/>
      <c r="S18" s="59"/>
      <c r="T18" s="699"/>
      <c r="U18" s="59"/>
      <c r="V18" s="59"/>
      <c r="W18" s="59"/>
    </row>
    <row r="19" spans="1:23" ht="13.8" thickBot="1">
      <c r="A19" s="62"/>
      <c r="B19" s="112"/>
      <c r="C19" s="2483"/>
      <c r="D19" s="4069"/>
      <c r="E19" s="2485"/>
      <c r="F19" s="2485"/>
      <c r="G19" s="31" t="s">
        <v>12</v>
      </c>
      <c r="H19" s="122">
        <f t="shared" ref="H19:M19" si="2">H17+H18</f>
        <v>28.2</v>
      </c>
      <c r="I19" s="122">
        <f t="shared" si="2"/>
        <v>28.2</v>
      </c>
      <c r="J19" s="122">
        <f t="shared" si="2"/>
        <v>0</v>
      </c>
      <c r="K19" s="122">
        <f t="shared" si="2"/>
        <v>0</v>
      </c>
      <c r="L19" s="1924">
        <f t="shared" si="2"/>
        <v>30</v>
      </c>
      <c r="M19" s="1924">
        <f t="shared" si="2"/>
        <v>30</v>
      </c>
      <c r="N19" s="4071"/>
      <c r="O19" s="702"/>
      <c r="P19" s="1914"/>
      <c r="Q19" s="274"/>
      <c r="R19" s="222"/>
      <c r="S19" s="59"/>
      <c r="T19" s="699"/>
      <c r="U19" s="59"/>
      <c r="V19" s="59"/>
      <c r="W19" s="59"/>
    </row>
    <row r="20" spans="1:23">
      <c r="A20" s="966" t="s">
        <v>11</v>
      </c>
      <c r="B20" s="968" t="s">
        <v>11</v>
      </c>
      <c r="C20" s="2482" t="s">
        <v>38</v>
      </c>
      <c r="D20" s="4061" t="s">
        <v>901</v>
      </c>
      <c r="E20" s="4064" t="s">
        <v>41</v>
      </c>
      <c r="F20" s="2484" t="s">
        <v>118</v>
      </c>
      <c r="G20" s="1925" t="s">
        <v>97</v>
      </c>
      <c r="H20" s="1926">
        <f>I20+K20</f>
        <v>12.6</v>
      </c>
      <c r="I20" s="1927">
        <v>12.6</v>
      </c>
      <c r="J20" s="1927">
        <v>8.1</v>
      </c>
      <c r="K20" s="1928">
        <v>0</v>
      </c>
      <c r="L20" s="1929">
        <v>14</v>
      </c>
      <c r="M20" s="1929">
        <v>14</v>
      </c>
      <c r="N20" s="2954" t="s">
        <v>902</v>
      </c>
      <c r="O20" s="1010">
        <v>230</v>
      </c>
      <c r="P20" s="1010">
        <v>280</v>
      </c>
      <c r="Q20" s="277">
        <v>280</v>
      </c>
      <c r="R20" s="512"/>
      <c r="S20" s="1930"/>
      <c r="T20" s="1931"/>
      <c r="U20" s="1930"/>
      <c r="V20" s="1930"/>
      <c r="W20" s="1930"/>
    </row>
    <row r="21" spans="1:23">
      <c r="A21" s="967"/>
      <c r="B21" s="969"/>
      <c r="C21" s="2471"/>
      <c r="D21" s="4062"/>
      <c r="E21" s="4065"/>
      <c r="F21" s="2486"/>
      <c r="G21" s="1932"/>
      <c r="H21" s="1933"/>
      <c r="I21" s="1934"/>
      <c r="J21" s="1934"/>
      <c r="K21" s="1935"/>
      <c r="L21" s="1936"/>
      <c r="M21" s="1936"/>
      <c r="N21" s="2975"/>
      <c r="O21" s="1937"/>
      <c r="P21" s="1937"/>
      <c r="Q21" s="284"/>
      <c r="R21" s="512"/>
      <c r="S21" s="1930"/>
      <c r="T21" s="1931"/>
      <c r="U21" s="1930"/>
      <c r="V21" s="1930"/>
      <c r="W21" s="1930"/>
    </row>
    <row r="22" spans="1:23" ht="13.8" thickBot="1">
      <c r="A22" s="62"/>
      <c r="B22" s="112"/>
      <c r="C22" s="2483"/>
      <c r="D22" s="4063"/>
      <c r="E22" s="2485"/>
      <c r="F22" s="2485"/>
      <c r="G22" s="1938"/>
      <c r="H22" s="1160">
        <f>+H20+H21</f>
        <v>12.6</v>
      </c>
      <c r="I22" s="1160">
        <f t="shared" ref="I22:M22" si="3">+I20+I21</f>
        <v>12.6</v>
      </c>
      <c r="J22" s="1160">
        <f t="shared" si="3"/>
        <v>8.1</v>
      </c>
      <c r="K22" s="1211">
        <f t="shared" si="3"/>
        <v>0</v>
      </c>
      <c r="L22" s="32">
        <f t="shared" si="3"/>
        <v>14</v>
      </c>
      <c r="M22" s="32">
        <f t="shared" si="3"/>
        <v>14</v>
      </c>
      <c r="N22" s="2955"/>
      <c r="O22" s="706"/>
      <c r="P22" s="706"/>
      <c r="Q22" s="289"/>
      <c r="R22" s="512"/>
      <c r="S22" s="1930"/>
      <c r="T22" s="1931"/>
      <c r="U22" s="1930"/>
      <c r="V22" s="1930"/>
      <c r="W22" s="1930"/>
    </row>
    <row r="23" spans="1:23" ht="13.8" thickBot="1">
      <c r="A23" s="24" t="s">
        <v>11</v>
      </c>
      <c r="B23" s="38" t="s">
        <v>11</v>
      </c>
      <c r="C23" s="2431" t="s">
        <v>14</v>
      </c>
      <c r="D23" s="2432"/>
      <c r="E23" s="2432"/>
      <c r="F23" s="2432"/>
      <c r="G23" s="2434"/>
      <c r="H23" s="1339">
        <f>H16+H13+H19+H22</f>
        <v>409.8</v>
      </c>
      <c r="I23" s="1339">
        <f t="shared" ref="I23:M23" si="4">I16+I13+I19+I22</f>
        <v>409.8</v>
      </c>
      <c r="J23" s="1339">
        <f t="shared" si="4"/>
        <v>272.40000000000003</v>
      </c>
      <c r="K23" s="1339">
        <f t="shared" si="4"/>
        <v>0</v>
      </c>
      <c r="L23" s="1339">
        <f t="shared" si="4"/>
        <v>428.5</v>
      </c>
      <c r="M23" s="1339">
        <f t="shared" si="4"/>
        <v>428.5</v>
      </c>
      <c r="N23" s="40"/>
      <c r="O23" s="41"/>
      <c r="P23" s="41"/>
      <c r="Q23" s="42"/>
      <c r="R23" s="59"/>
      <c r="S23" s="59"/>
      <c r="T23" s="59"/>
      <c r="U23" s="59"/>
      <c r="V23" s="59"/>
      <c r="W23" s="59"/>
    </row>
    <row r="24" spans="1:23" ht="13.8" thickBot="1">
      <c r="A24" s="24" t="s">
        <v>11</v>
      </c>
      <c r="B24" s="25" t="s">
        <v>13</v>
      </c>
      <c r="C24" s="2499" t="s">
        <v>903</v>
      </c>
      <c r="D24" s="2499"/>
      <c r="E24" s="2499"/>
      <c r="F24" s="2499"/>
      <c r="G24" s="2499"/>
      <c r="H24" s="2499"/>
      <c r="I24" s="2499"/>
      <c r="J24" s="2499"/>
      <c r="K24" s="2499"/>
      <c r="L24" s="2499"/>
      <c r="M24" s="2499"/>
      <c r="N24" s="2499"/>
      <c r="O24" s="2499"/>
      <c r="P24" s="2499"/>
      <c r="Q24" s="2500"/>
      <c r="R24" s="59"/>
      <c r="S24" s="59"/>
      <c r="T24" s="59"/>
      <c r="U24" s="59"/>
      <c r="V24" s="59"/>
      <c r="W24" s="59"/>
    </row>
    <row r="25" spans="1:23" ht="13.8" thickBot="1">
      <c r="A25" s="966" t="s">
        <v>11</v>
      </c>
      <c r="B25" s="968" t="s">
        <v>13</v>
      </c>
      <c r="C25" s="2482" t="s">
        <v>11</v>
      </c>
      <c r="D25" s="2416" t="s">
        <v>904</v>
      </c>
      <c r="E25" s="4064" t="s">
        <v>41</v>
      </c>
      <c r="F25" s="2484" t="s">
        <v>118</v>
      </c>
      <c r="G25" s="88" t="s">
        <v>37</v>
      </c>
      <c r="H25" s="68">
        <f>I25+K25</f>
        <v>5</v>
      </c>
      <c r="I25" s="69">
        <v>5</v>
      </c>
      <c r="J25" s="69">
        <v>0</v>
      </c>
      <c r="K25" s="70">
        <v>0</v>
      </c>
      <c r="L25" s="90">
        <v>7</v>
      </c>
      <c r="M25" s="72">
        <v>7</v>
      </c>
      <c r="N25" s="2429" t="s">
        <v>905</v>
      </c>
      <c r="O25" s="1939" t="s">
        <v>42</v>
      </c>
      <c r="P25" s="1940" t="s">
        <v>42</v>
      </c>
      <c r="Q25" s="160" t="s">
        <v>42</v>
      </c>
      <c r="R25" s="59"/>
      <c r="S25" s="59"/>
      <c r="T25" s="59"/>
      <c r="U25" s="59"/>
      <c r="V25" s="59"/>
      <c r="W25" s="59"/>
    </row>
    <row r="26" spans="1:23">
      <c r="A26" s="967"/>
      <c r="B26" s="969"/>
      <c r="C26" s="2471"/>
      <c r="D26" s="2439"/>
      <c r="E26" s="4065"/>
      <c r="F26" s="2486"/>
      <c r="G26" s="946"/>
      <c r="H26" s="1941"/>
      <c r="I26" s="1730"/>
      <c r="J26" s="1730"/>
      <c r="K26" s="1942"/>
      <c r="L26" s="90"/>
      <c r="M26" s="72"/>
      <c r="N26" s="4060"/>
      <c r="O26" s="1174"/>
      <c r="P26" s="1175"/>
      <c r="Q26" s="1176"/>
      <c r="R26" s="59"/>
      <c r="S26" s="59"/>
      <c r="T26" s="59"/>
      <c r="U26" s="59"/>
      <c r="V26" s="59"/>
      <c r="W26" s="59"/>
    </row>
    <row r="27" spans="1:23" ht="13.8" thickBot="1">
      <c r="A27" s="62"/>
      <c r="B27" s="112"/>
      <c r="C27" s="2483"/>
      <c r="D27" s="2417"/>
      <c r="E27" s="2485"/>
      <c r="F27" s="2485"/>
      <c r="G27" s="31" t="s">
        <v>12</v>
      </c>
      <c r="H27" s="1943">
        <f>H25+H26</f>
        <v>5</v>
      </c>
      <c r="I27" s="1944">
        <f>I25+I26</f>
        <v>5</v>
      </c>
      <c r="J27" s="1944">
        <v>0</v>
      </c>
      <c r="K27" s="1945">
        <f>K25+K26</f>
        <v>0</v>
      </c>
      <c r="L27" s="1924">
        <f>L25+L26</f>
        <v>7</v>
      </c>
      <c r="M27" s="1924">
        <f>M25+M26</f>
        <v>7</v>
      </c>
      <c r="N27" s="4066"/>
      <c r="O27" s="1051"/>
      <c r="P27" s="1052"/>
      <c r="Q27" s="1053"/>
      <c r="R27" s="59"/>
      <c r="S27" s="59"/>
      <c r="T27" s="59"/>
      <c r="U27" s="59"/>
      <c r="V27" s="59"/>
      <c r="W27" s="59"/>
    </row>
    <row r="28" spans="1:23">
      <c r="A28" s="966" t="s">
        <v>11</v>
      </c>
      <c r="B28" s="968" t="s">
        <v>13</v>
      </c>
      <c r="C28" s="2482" t="s">
        <v>13</v>
      </c>
      <c r="D28" s="2416" t="s">
        <v>906</v>
      </c>
      <c r="E28" s="4064" t="s">
        <v>41</v>
      </c>
      <c r="F28" s="2484" t="s">
        <v>118</v>
      </c>
      <c r="G28" s="88" t="s">
        <v>37</v>
      </c>
      <c r="H28" s="68">
        <f>I28+K28</f>
        <v>3</v>
      </c>
      <c r="I28" s="69">
        <v>3</v>
      </c>
      <c r="J28" s="69">
        <v>0</v>
      </c>
      <c r="K28" s="70">
        <v>0</v>
      </c>
      <c r="L28" s="90">
        <v>4</v>
      </c>
      <c r="M28" s="72">
        <v>4</v>
      </c>
      <c r="N28" s="2429" t="s">
        <v>907</v>
      </c>
      <c r="O28" s="1174">
        <v>25</v>
      </c>
      <c r="P28" s="1175">
        <v>25</v>
      </c>
      <c r="Q28" s="1176">
        <v>25</v>
      </c>
      <c r="R28" s="59"/>
      <c r="S28" s="59"/>
      <c r="T28" s="59"/>
      <c r="U28" s="59"/>
      <c r="V28" s="59"/>
      <c r="W28" s="59"/>
    </row>
    <row r="29" spans="1:23">
      <c r="A29" s="967"/>
      <c r="B29" s="969"/>
      <c r="C29" s="2471"/>
      <c r="D29" s="2439"/>
      <c r="E29" s="4065"/>
      <c r="F29" s="2486"/>
      <c r="G29" s="1955"/>
      <c r="H29" s="1941"/>
      <c r="I29" s="1730"/>
      <c r="J29" s="1730"/>
      <c r="K29" s="1942"/>
      <c r="L29" s="1946"/>
      <c r="M29" s="1234"/>
      <c r="N29" s="4060"/>
      <c r="O29" s="1174"/>
      <c r="P29" s="1175"/>
      <c r="Q29" s="1176"/>
      <c r="R29" s="59"/>
      <c r="S29" s="59"/>
      <c r="T29" s="59"/>
      <c r="U29" s="59"/>
      <c r="V29" s="59"/>
      <c r="W29" s="59"/>
    </row>
    <row r="30" spans="1:23" ht="13.8" thickBot="1">
      <c r="A30" s="62"/>
      <c r="B30" s="112"/>
      <c r="C30" s="2483"/>
      <c r="D30" s="2417"/>
      <c r="E30" s="2485"/>
      <c r="F30" s="2485"/>
      <c r="G30" s="31" t="s">
        <v>12</v>
      </c>
      <c r="H30" s="1943">
        <f>H28+H29</f>
        <v>3</v>
      </c>
      <c r="I30" s="1944">
        <f>I28+I29</f>
        <v>3</v>
      </c>
      <c r="J30" s="1944">
        <v>0</v>
      </c>
      <c r="K30" s="1945">
        <f>K28+K29</f>
        <v>0</v>
      </c>
      <c r="L30" s="1924">
        <f>L28+L29</f>
        <v>4</v>
      </c>
      <c r="M30" s="1924">
        <f>M28+M29</f>
        <v>4</v>
      </c>
      <c r="N30" s="1956"/>
      <c r="O30" s="1051"/>
      <c r="P30" s="1052"/>
      <c r="Q30" s="1053"/>
      <c r="R30" s="59"/>
      <c r="S30" s="59"/>
      <c r="T30" s="59"/>
      <c r="U30" s="59"/>
      <c r="V30" s="59"/>
      <c r="W30" s="59"/>
    </row>
    <row r="31" spans="1:23" ht="13.8" thickBot="1">
      <c r="A31" s="45" t="s">
        <v>11</v>
      </c>
      <c r="B31" s="2435" t="s">
        <v>65</v>
      </c>
      <c r="C31" s="2435"/>
      <c r="D31" s="2435"/>
      <c r="E31" s="2435"/>
      <c r="F31" s="2435"/>
      <c r="G31" s="2436"/>
      <c r="H31" s="53">
        <f>H27+H30</f>
        <v>8</v>
      </c>
      <c r="I31" s="53">
        <f t="shared" ref="I31:M31" si="5">I27+I30</f>
        <v>8</v>
      </c>
      <c r="J31" s="53">
        <f t="shared" si="5"/>
        <v>0</v>
      </c>
      <c r="K31" s="53">
        <f t="shared" si="5"/>
        <v>0</v>
      </c>
      <c r="L31" s="53">
        <f t="shared" si="5"/>
        <v>11</v>
      </c>
      <c r="M31" s="53">
        <f t="shared" si="5"/>
        <v>11</v>
      </c>
      <c r="N31" s="54"/>
      <c r="O31" s="54"/>
      <c r="P31" s="54"/>
      <c r="Q31" s="55"/>
      <c r="R31" s="59"/>
      <c r="S31" s="59"/>
      <c r="T31" s="59"/>
      <c r="U31" s="59"/>
      <c r="V31" s="59"/>
      <c r="W31" s="59"/>
    </row>
    <row r="32" spans="1:23" ht="13.8" thickBot="1">
      <c r="A32" s="24" t="s">
        <v>11</v>
      </c>
      <c r="B32" s="38" t="s">
        <v>13</v>
      </c>
      <c r="C32" s="2431" t="s">
        <v>14</v>
      </c>
      <c r="D32" s="2432"/>
      <c r="E32" s="2432"/>
      <c r="F32" s="2432"/>
      <c r="G32" s="2434"/>
      <c r="H32" s="39">
        <f t="shared" ref="H32:M32" si="6">H31</f>
        <v>8</v>
      </c>
      <c r="I32" s="39">
        <f t="shared" si="6"/>
        <v>8</v>
      </c>
      <c r="J32" s="39">
        <f t="shared" si="6"/>
        <v>0</v>
      </c>
      <c r="K32" s="39">
        <f t="shared" si="6"/>
        <v>0</v>
      </c>
      <c r="L32" s="39">
        <f t="shared" si="6"/>
        <v>11</v>
      </c>
      <c r="M32" s="39">
        <f t="shared" si="6"/>
        <v>11</v>
      </c>
      <c r="N32" s="40"/>
      <c r="O32" s="41"/>
      <c r="P32" s="41"/>
      <c r="Q32" s="42"/>
      <c r="R32" s="59"/>
      <c r="S32" s="59"/>
      <c r="T32" s="59"/>
      <c r="U32" s="59"/>
      <c r="V32" s="59"/>
      <c r="W32" s="59"/>
    </row>
    <row r="33" spans="1:23" ht="13.8" thickBot="1">
      <c r="A33" s="56"/>
      <c r="B33" s="2406" t="s">
        <v>15</v>
      </c>
      <c r="C33" s="2406"/>
      <c r="D33" s="2406"/>
      <c r="E33" s="2406"/>
      <c r="F33" s="2406"/>
      <c r="G33" s="2406"/>
      <c r="H33" s="1947">
        <f t="shared" ref="H33:M33" si="7">H32+H23</f>
        <v>417.8</v>
      </c>
      <c r="I33" s="1947">
        <f t="shared" si="7"/>
        <v>417.8</v>
      </c>
      <c r="J33" s="1947">
        <f t="shared" si="7"/>
        <v>272.40000000000003</v>
      </c>
      <c r="K33" s="1947">
        <f t="shared" si="7"/>
        <v>0</v>
      </c>
      <c r="L33" s="1947">
        <f t="shared" si="7"/>
        <v>439.5</v>
      </c>
      <c r="M33" s="1947">
        <f t="shared" si="7"/>
        <v>439.5</v>
      </c>
      <c r="N33" s="2407"/>
      <c r="O33" s="2408"/>
      <c r="P33" s="2408"/>
      <c r="Q33" s="2409"/>
      <c r="R33" s="59"/>
      <c r="S33" s="59"/>
      <c r="T33" s="59"/>
      <c r="U33" s="59"/>
      <c r="V33" s="59"/>
      <c r="W33" s="59"/>
    </row>
    <row r="34" spans="1:23">
      <c r="A34" s="1"/>
      <c r="B34" s="1"/>
      <c r="C34" s="222"/>
      <c r="D34" s="1900"/>
      <c r="E34" s="693"/>
      <c r="F34" s="58"/>
      <c r="G34" s="58"/>
      <c r="H34" s="58"/>
      <c r="I34" s="58"/>
      <c r="J34" s="58"/>
      <c r="K34" s="58"/>
      <c r="L34" s="58"/>
      <c r="M34" s="58"/>
      <c r="N34" s="1"/>
      <c r="O34" s="217"/>
      <c r="P34" s="1"/>
      <c r="Q34" s="1"/>
      <c r="R34" s="729"/>
      <c r="S34" s="729"/>
      <c r="T34" s="729"/>
      <c r="U34" s="729"/>
      <c r="V34" s="729"/>
      <c r="W34" s="729"/>
    </row>
    <row r="35" spans="1:23">
      <c r="A35" s="1"/>
      <c r="B35" s="1"/>
      <c r="C35" s="222"/>
      <c r="D35" s="1900"/>
      <c r="E35" s="693"/>
      <c r="F35" s="58"/>
      <c r="G35" s="58"/>
      <c r="H35" s="58"/>
      <c r="I35" s="58"/>
      <c r="J35" s="58"/>
      <c r="K35" s="58"/>
      <c r="L35" s="58"/>
      <c r="M35" s="58"/>
      <c r="N35" s="1"/>
      <c r="O35" s="217"/>
      <c r="P35" s="1"/>
      <c r="Q35" s="1"/>
      <c r="R35" s="729"/>
      <c r="S35" s="729"/>
      <c r="T35" s="729"/>
      <c r="U35" s="729"/>
      <c r="V35" s="729"/>
      <c r="W35" s="729"/>
    </row>
    <row r="36" spans="1:23" ht="13.8" thickBot="1">
      <c r="A36" s="1"/>
      <c r="B36" s="1"/>
      <c r="C36" s="222"/>
      <c r="D36" s="1900"/>
      <c r="E36" s="693"/>
      <c r="F36" s="2412" t="s">
        <v>16</v>
      </c>
      <c r="G36" s="2413"/>
      <c r="H36" s="2413"/>
      <c r="I36" s="2413"/>
      <c r="J36" s="2413"/>
      <c r="K36" s="2413"/>
      <c r="L36" s="2413"/>
      <c r="M36" s="2413"/>
      <c r="N36" s="1"/>
      <c r="O36" s="217"/>
      <c r="P36" s="1"/>
      <c r="Q36" s="1"/>
      <c r="R36" s="729"/>
      <c r="S36" s="729"/>
      <c r="T36" s="729"/>
      <c r="U36" s="729"/>
      <c r="V36" s="729"/>
      <c r="W36" s="729"/>
    </row>
    <row r="37" spans="1:23" ht="37.799999999999997" customHeight="1" thickBot="1">
      <c r="A37" s="1"/>
      <c r="B37" s="1"/>
      <c r="C37" s="1"/>
      <c r="D37" s="2392" t="s">
        <v>17</v>
      </c>
      <c r="E37" s="2393"/>
      <c r="F37" s="2393"/>
      <c r="G37" s="2393"/>
      <c r="H37" s="2394"/>
      <c r="I37" s="2830" t="s">
        <v>139</v>
      </c>
      <c r="J37" s="2831"/>
      <c r="K37" s="2831"/>
      <c r="L37" s="2832"/>
      <c r="M37" s="1"/>
      <c r="N37" s="1"/>
      <c r="O37" s="217"/>
      <c r="P37" s="1"/>
      <c r="Q37" s="1"/>
      <c r="R37" s="59"/>
      <c r="S37" s="59"/>
      <c r="T37" s="59"/>
      <c r="U37" s="59"/>
      <c r="V37" s="59"/>
      <c r="W37" s="59"/>
    </row>
    <row r="38" spans="1:23" ht="13.8" thickBot="1">
      <c r="A38" s="1"/>
      <c r="B38" s="1"/>
      <c r="C38" s="1"/>
      <c r="D38" s="4052" t="s">
        <v>18</v>
      </c>
      <c r="E38" s="2383"/>
      <c r="F38" s="2383"/>
      <c r="G38" s="2383"/>
      <c r="H38" s="2384"/>
      <c r="I38" s="4053">
        <f>I39+I40+I41+I42</f>
        <v>417.8</v>
      </c>
      <c r="J38" s="4054"/>
      <c r="K38" s="4054"/>
      <c r="L38" s="4055"/>
      <c r="M38" s="1"/>
      <c r="N38" s="1"/>
      <c r="O38" s="217"/>
      <c r="P38" s="1"/>
      <c r="Q38" s="1"/>
      <c r="R38" s="59"/>
      <c r="S38" s="59"/>
      <c r="T38" s="59"/>
      <c r="U38" s="59"/>
      <c r="V38" s="59"/>
      <c r="W38" s="59"/>
    </row>
    <row r="39" spans="1:23">
      <c r="A39" s="1"/>
      <c r="B39" s="1"/>
      <c r="C39" s="1"/>
      <c r="D39" s="4044" t="s">
        <v>351</v>
      </c>
      <c r="E39" s="2371"/>
      <c r="F39" s="2371"/>
      <c r="G39" s="2371"/>
      <c r="H39" s="2398"/>
      <c r="I39" s="4057">
        <f>+H11+H14+H17+H25+H28</f>
        <v>58.7</v>
      </c>
      <c r="J39" s="4058"/>
      <c r="K39" s="4058"/>
      <c r="L39" s="4059"/>
      <c r="M39" s="1"/>
      <c r="N39" s="1948"/>
      <c r="O39" s="1949"/>
      <c r="P39" s="1"/>
      <c r="Q39" s="1"/>
      <c r="R39" s="59"/>
      <c r="S39" s="59"/>
      <c r="T39" s="59"/>
      <c r="U39" s="59"/>
      <c r="V39" s="59"/>
      <c r="W39" s="59"/>
    </row>
    <row r="40" spans="1:23">
      <c r="A40" s="1"/>
      <c r="B40" s="1"/>
      <c r="C40" s="1"/>
      <c r="D40" s="4056" t="s">
        <v>908</v>
      </c>
      <c r="E40" s="2361"/>
      <c r="F40" s="2361"/>
      <c r="G40" s="2361"/>
      <c r="H40" s="2391"/>
      <c r="I40" s="4041">
        <f>+H12</f>
        <v>1.3</v>
      </c>
      <c r="J40" s="4042"/>
      <c r="K40" s="4042"/>
      <c r="L40" s="4043"/>
      <c r="M40" s="1"/>
      <c r="N40" s="1"/>
      <c r="O40" s="217"/>
      <c r="P40" s="1"/>
      <c r="Q40" s="1"/>
      <c r="R40" s="59"/>
      <c r="S40" s="59"/>
      <c r="T40" s="59"/>
      <c r="U40" s="59"/>
      <c r="V40" s="59"/>
      <c r="W40" s="59"/>
    </row>
    <row r="41" spans="1:23">
      <c r="A41" s="1"/>
      <c r="B41" s="1"/>
      <c r="C41" s="1"/>
      <c r="D41" s="4056" t="s">
        <v>353</v>
      </c>
      <c r="E41" s="2361"/>
      <c r="F41" s="2361"/>
      <c r="G41" s="2361"/>
      <c r="H41" s="2391"/>
      <c r="I41" s="4041">
        <f>+H20+H10</f>
        <v>357.8</v>
      </c>
      <c r="J41" s="4042"/>
      <c r="K41" s="4042"/>
      <c r="L41" s="4043"/>
      <c r="M41" s="1193"/>
      <c r="N41" s="1193"/>
      <c r="O41" s="1193"/>
      <c r="P41" s="1193"/>
      <c r="Q41" s="1193"/>
      <c r="R41" s="59"/>
      <c r="S41" s="59"/>
      <c r="T41" s="59"/>
      <c r="U41" s="59"/>
      <c r="V41" s="59"/>
      <c r="W41" s="59"/>
    </row>
    <row r="42" spans="1:23">
      <c r="A42" s="1"/>
      <c r="B42" s="1"/>
      <c r="C42" s="1"/>
      <c r="D42" s="2723" t="s">
        <v>354</v>
      </c>
      <c r="E42" s="2389"/>
      <c r="F42" s="2389"/>
      <c r="G42" s="2389"/>
      <c r="H42" s="2390"/>
      <c r="I42" s="4041">
        <v>0</v>
      </c>
      <c r="J42" s="4042"/>
      <c r="K42" s="4042"/>
      <c r="L42" s="4043"/>
      <c r="M42" s="1"/>
      <c r="N42" s="1"/>
      <c r="O42" s="217"/>
      <c r="P42" s="1"/>
      <c r="Q42" s="1"/>
      <c r="R42" s="59"/>
      <c r="S42" s="59"/>
      <c r="T42" s="59"/>
      <c r="U42" s="59"/>
      <c r="V42" s="59"/>
      <c r="W42" s="59"/>
    </row>
    <row r="43" spans="1:23">
      <c r="A43" s="1"/>
      <c r="B43" s="1"/>
      <c r="C43" s="1"/>
      <c r="D43" s="4044" t="s">
        <v>355</v>
      </c>
      <c r="E43" s="2371"/>
      <c r="F43" s="2371"/>
      <c r="G43" s="2371"/>
      <c r="H43" s="2372"/>
      <c r="I43" s="4045"/>
      <c r="J43" s="4046"/>
      <c r="K43" s="4046"/>
      <c r="L43" s="4047"/>
      <c r="M43" s="1"/>
      <c r="N43" s="1"/>
      <c r="O43" s="217"/>
      <c r="P43" s="1"/>
      <c r="Q43" s="1"/>
      <c r="R43" s="59"/>
      <c r="S43" s="59"/>
      <c r="T43" s="59"/>
      <c r="U43" s="59"/>
      <c r="V43" s="59"/>
      <c r="W43" s="59"/>
    </row>
    <row r="44" spans="1:23" ht="13.8" thickBot="1">
      <c r="A44" s="1"/>
      <c r="B44" s="1"/>
      <c r="C44" s="1"/>
      <c r="D44" s="2712" t="s">
        <v>356</v>
      </c>
      <c r="E44" s="2377"/>
      <c r="F44" s="2377"/>
      <c r="G44" s="2377"/>
      <c r="H44" s="2378"/>
      <c r="I44" s="4051"/>
      <c r="J44" s="3710"/>
      <c r="K44" s="3710"/>
      <c r="L44" s="3711"/>
      <c r="M44" s="1"/>
      <c r="N44" s="1"/>
      <c r="O44" s="217"/>
      <c r="P44" s="1"/>
      <c r="Q44" s="1"/>
      <c r="R44" s="59"/>
      <c r="S44" s="59"/>
      <c r="T44" s="59"/>
      <c r="U44" s="59"/>
      <c r="V44" s="59"/>
      <c r="W44" s="59"/>
    </row>
    <row r="45" spans="1:23" ht="13.8" thickBot="1">
      <c r="A45" s="1"/>
      <c r="B45" s="1"/>
      <c r="C45" s="1"/>
      <c r="D45" s="4052" t="s">
        <v>19</v>
      </c>
      <c r="E45" s="2383"/>
      <c r="F45" s="2383"/>
      <c r="G45" s="2383"/>
      <c r="H45" s="2384"/>
      <c r="I45" s="4053">
        <f>I46*1</f>
        <v>0</v>
      </c>
      <c r="J45" s="4054"/>
      <c r="K45" s="4054"/>
      <c r="L45" s="4055"/>
      <c r="M45" s="1"/>
      <c r="N45" s="1"/>
      <c r="O45" s="217"/>
      <c r="P45" s="1"/>
      <c r="Q45" s="1"/>
      <c r="R45" s="59"/>
      <c r="S45" s="59"/>
      <c r="T45" s="59"/>
      <c r="U45" s="59"/>
      <c r="V45" s="59"/>
      <c r="W45" s="59"/>
    </row>
    <row r="46" spans="1:23" ht="13.8" thickBot="1">
      <c r="A46" s="1"/>
      <c r="B46" s="1"/>
      <c r="C46" s="1"/>
      <c r="D46" s="4056" t="s">
        <v>357</v>
      </c>
      <c r="E46" s="2361"/>
      <c r="F46" s="2361"/>
      <c r="G46" s="2361"/>
      <c r="H46" s="2362"/>
      <c r="I46" s="4042">
        <v>0</v>
      </c>
      <c r="J46" s="4042"/>
      <c r="K46" s="4042"/>
      <c r="L46" s="4043"/>
      <c r="M46" s="1"/>
      <c r="N46" s="1"/>
      <c r="O46" s="217"/>
      <c r="P46" s="1"/>
      <c r="Q46" s="1"/>
      <c r="R46" s="59"/>
      <c r="S46" s="59"/>
      <c r="T46" s="59"/>
      <c r="U46" s="59"/>
      <c r="V46" s="59"/>
      <c r="W46" s="59"/>
    </row>
    <row r="47" spans="1:23" ht="13.8" thickBot="1">
      <c r="A47" s="1"/>
      <c r="B47" s="1"/>
      <c r="C47" s="1"/>
      <c r="D47" s="4048" t="s">
        <v>20</v>
      </c>
      <c r="E47" s="2366"/>
      <c r="F47" s="2366"/>
      <c r="G47" s="2366"/>
      <c r="H47" s="2367"/>
      <c r="I47" s="4049">
        <f>I45+I38</f>
        <v>417.8</v>
      </c>
      <c r="J47" s="4049"/>
      <c r="K47" s="4049"/>
      <c r="L47" s="4050"/>
      <c r="M47" s="1"/>
      <c r="N47" s="1"/>
      <c r="O47" s="217"/>
      <c r="P47" s="1"/>
      <c r="Q47" s="1"/>
      <c r="R47" s="59"/>
      <c r="S47" s="59"/>
      <c r="T47" s="59"/>
      <c r="U47" s="59"/>
      <c r="V47" s="59"/>
      <c r="W47" s="59"/>
    </row>
  </sheetData>
  <mergeCells count="80">
    <mergeCell ref="N1:Q1"/>
    <mergeCell ref="D4:W4"/>
    <mergeCell ref="A5:A7"/>
    <mergeCell ref="B5:B7"/>
    <mergeCell ref="C5:C7"/>
    <mergeCell ref="D5:D7"/>
    <mergeCell ref="E5:E7"/>
    <mergeCell ref="F5:F7"/>
    <mergeCell ref="G5:G7"/>
    <mergeCell ref="H5:K5"/>
    <mergeCell ref="L5:L7"/>
    <mergeCell ref="M5:M7"/>
    <mergeCell ref="N5:Q5"/>
    <mergeCell ref="H6:H7"/>
    <mergeCell ref="I6:J6"/>
    <mergeCell ref="K6:K7"/>
    <mergeCell ref="N6:N7"/>
    <mergeCell ref="O6:Q6"/>
    <mergeCell ref="B8:Q8"/>
    <mergeCell ref="C9:Q9"/>
    <mergeCell ref="A10:A13"/>
    <mergeCell ref="B10:B13"/>
    <mergeCell ref="C10:C13"/>
    <mergeCell ref="D10:D13"/>
    <mergeCell ref="E10:E13"/>
    <mergeCell ref="F10:F13"/>
    <mergeCell ref="N14:N15"/>
    <mergeCell ref="C17:C19"/>
    <mergeCell ref="D17:D19"/>
    <mergeCell ref="E17:E19"/>
    <mergeCell ref="F17:F19"/>
    <mergeCell ref="N18:N19"/>
    <mergeCell ref="C14:C16"/>
    <mergeCell ref="D14:D16"/>
    <mergeCell ref="E14:E16"/>
    <mergeCell ref="F14:F16"/>
    <mergeCell ref="N33:Q33"/>
    <mergeCell ref="F36:M36"/>
    <mergeCell ref="B31:G31"/>
    <mergeCell ref="N28:N29"/>
    <mergeCell ref="C20:C22"/>
    <mergeCell ref="D20:D22"/>
    <mergeCell ref="E20:E22"/>
    <mergeCell ref="F20:F22"/>
    <mergeCell ref="N20:N22"/>
    <mergeCell ref="C23:G23"/>
    <mergeCell ref="C24:Q24"/>
    <mergeCell ref="C25:C27"/>
    <mergeCell ref="D25:D27"/>
    <mergeCell ref="E25:E27"/>
    <mergeCell ref="F25:F27"/>
    <mergeCell ref="N25:N27"/>
    <mergeCell ref="F28:F30"/>
    <mergeCell ref="D37:H37"/>
    <mergeCell ref="I37:L37"/>
    <mergeCell ref="D38:H38"/>
    <mergeCell ref="I38:L38"/>
    <mergeCell ref="C32:G32"/>
    <mergeCell ref="B33:G33"/>
    <mergeCell ref="C28:C30"/>
    <mergeCell ref="D28:D30"/>
    <mergeCell ref="E28:E30"/>
    <mergeCell ref="D39:H39"/>
    <mergeCell ref="I39:L39"/>
    <mergeCell ref="D40:H40"/>
    <mergeCell ref="I40:L40"/>
    <mergeCell ref="D41:H41"/>
    <mergeCell ref="I41:L41"/>
    <mergeCell ref="D42:H42"/>
    <mergeCell ref="I42:L42"/>
    <mergeCell ref="D43:H43"/>
    <mergeCell ref="I43:L43"/>
    <mergeCell ref="D47:H47"/>
    <mergeCell ref="I47:L47"/>
    <mergeCell ref="D44:H44"/>
    <mergeCell ref="I44:L44"/>
    <mergeCell ref="D45:H45"/>
    <mergeCell ref="I45:L45"/>
    <mergeCell ref="D46:H46"/>
    <mergeCell ref="I46:L46"/>
  </mergeCells>
  <pageMargins left="0.7" right="0.7" top="0.75" bottom="0.75" header="0.3" footer="0.3"/>
  <pageSetup paperSize="9" orientation="landscape"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C13" sqref="C13"/>
    </sheetView>
  </sheetViews>
  <sheetFormatPr defaultRowHeight="13.2"/>
  <cols>
    <col min="2" max="2" width="10.6640625" customWidth="1"/>
    <col min="3" max="3" width="53.33203125" customWidth="1"/>
  </cols>
  <sheetData>
    <row r="2" spans="2:3" ht="13.8" thickBot="1">
      <c r="C2" t="s">
        <v>31</v>
      </c>
    </row>
    <row r="3" spans="2:3" ht="31.8" thickBot="1">
      <c r="B3" s="2" t="s">
        <v>22</v>
      </c>
      <c r="C3" s="3" t="s">
        <v>23</v>
      </c>
    </row>
    <row r="4" spans="2:3" ht="14.25" customHeight="1">
      <c r="B4" s="10">
        <v>0</v>
      </c>
      <c r="C4" s="11" t="s">
        <v>24</v>
      </c>
    </row>
    <row r="5" spans="2:3" ht="14.25" customHeight="1">
      <c r="B5" s="4">
        <v>1</v>
      </c>
      <c r="C5" s="5" t="s">
        <v>26</v>
      </c>
    </row>
    <row r="6" spans="2:3" ht="14.25" customHeight="1">
      <c r="B6" s="4">
        <v>2</v>
      </c>
      <c r="C6" s="5" t="s">
        <v>25</v>
      </c>
    </row>
    <row r="7" spans="2:3" ht="14.25" customHeight="1">
      <c r="B7" s="4">
        <v>3</v>
      </c>
      <c r="C7" s="5" t="s">
        <v>28</v>
      </c>
    </row>
    <row r="8" spans="2:3" ht="14.25" customHeight="1">
      <c r="B8" s="4">
        <v>4</v>
      </c>
      <c r="C8" s="5" t="s">
        <v>48</v>
      </c>
    </row>
    <row r="9" spans="2:3" ht="14.25" customHeight="1">
      <c r="B9" s="4">
        <v>5</v>
      </c>
      <c r="C9" s="5" t="s">
        <v>52</v>
      </c>
    </row>
    <row r="10" spans="2:3" ht="14.25" customHeight="1">
      <c r="B10" s="4">
        <v>6</v>
      </c>
      <c r="C10" s="5" t="s">
        <v>29</v>
      </c>
    </row>
    <row r="11" spans="2:3" ht="14.25" customHeight="1">
      <c r="B11" s="4">
        <v>7</v>
      </c>
      <c r="C11" s="5" t="s">
        <v>49</v>
      </c>
    </row>
    <row r="12" spans="2:3" ht="14.25" customHeight="1">
      <c r="B12" s="4">
        <v>8</v>
      </c>
      <c r="C12" s="5" t="s">
        <v>46</v>
      </c>
    </row>
    <row r="13" spans="2:3" ht="14.25" customHeight="1">
      <c r="B13" s="4">
        <v>9</v>
      </c>
      <c r="C13" s="5" t="s">
        <v>53</v>
      </c>
    </row>
    <row r="14" spans="2:3" ht="14.25" customHeight="1">
      <c r="B14" s="4">
        <v>10</v>
      </c>
      <c r="C14" s="5" t="s">
        <v>44</v>
      </c>
    </row>
    <row r="15" spans="2:3" ht="13.95" customHeight="1">
      <c r="B15" s="4">
        <v>11</v>
      </c>
      <c r="C15" s="5" t="s">
        <v>47</v>
      </c>
    </row>
    <row r="16" spans="2:3" ht="13.95" customHeight="1">
      <c r="B16" s="4">
        <v>12</v>
      </c>
      <c r="C16" s="5" t="s">
        <v>54</v>
      </c>
    </row>
    <row r="17" spans="2:3" ht="14.25" customHeight="1">
      <c r="B17" s="4">
        <v>13</v>
      </c>
      <c r="C17" s="5" t="s">
        <v>50</v>
      </c>
    </row>
    <row r="18" spans="2:3" ht="14.25" customHeight="1">
      <c r="B18" s="4">
        <v>14</v>
      </c>
      <c r="C18" s="5" t="s">
        <v>45</v>
      </c>
    </row>
    <row r="19" spans="2:3" ht="14.25" customHeight="1">
      <c r="B19" s="4">
        <v>15</v>
      </c>
      <c r="C19" s="5" t="s">
        <v>30</v>
      </c>
    </row>
    <row r="20" spans="2:3" ht="14.25" customHeight="1">
      <c r="B20" s="4">
        <v>16</v>
      </c>
      <c r="C20" s="5" t="s">
        <v>51</v>
      </c>
    </row>
    <row r="21" spans="2:3" ht="14.25" customHeight="1">
      <c r="B21" s="4">
        <v>17</v>
      </c>
      <c r="C21" s="5" t="s">
        <v>27</v>
      </c>
    </row>
    <row r="22" spans="2:3" ht="15.75" customHeight="1" thickBot="1">
      <c r="B22" s="6">
        <v>18</v>
      </c>
      <c r="C22" s="7" t="s">
        <v>32</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9"/>
  <sheetViews>
    <sheetView workbookViewId="0">
      <selection activeCell="AB6" sqref="AB6"/>
    </sheetView>
  </sheetViews>
  <sheetFormatPr defaultRowHeight="13.2"/>
  <cols>
    <col min="1" max="1" width="2.6640625" customWidth="1"/>
    <col min="2" max="3" width="2.5546875" customWidth="1"/>
    <col min="4" max="4" width="25" customWidth="1"/>
    <col min="5" max="5" width="7.88671875" customWidth="1"/>
    <col min="6" max="6" width="6" customWidth="1"/>
    <col min="7" max="7" width="5.6640625" customWidth="1"/>
    <col min="8" max="8" width="6.44140625" customWidth="1"/>
    <col min="9" max="9" width="5.88671875" customWidth="1"/>
    <col min="10" max="10" width="5" customWidth="1"/>
    <col min="11" max="11" width="7.33203125" customWidth="1"/>
    <col min="12" max="12" width="6.33203125" customWidth="1"/>
    <col min="13" max="13" width="6.109375" customWidth="1"/>
    <col min="14" max="14" width="34.44140625" customWidth="1"/>
    <col min="15" max="17" width="3.33203125" customWidth="1"/>
    <col min="18" max="18" width="0.88671875" customWidth="1"/>
    <col min="19" max="23" width="0" hidden="1" customWidth="1"/>
  </cols>
  <sheetData>
    <row r="1" spans="1:23" ht="42.6" customHeight="1">
      <c r="N1" s="2529" t="s">
        <v>147</v>
      </c>
      <c r="O1" s="2529"/>
      <c r="P1" s="2529"/>
      <c r="Q1" s="2529"/>
    </row>
    <row r="2" spans="1:23" ht="15.6">
      <c r="A2" s="222"/>
      <c r="B2" s="222"/>
      <c r="C2" s="222"/>
      <c r="D2" s="222"/>
      <c r="E2" s="223" t="s">
        <v>149</v>
      </c>
      <c r="F2" s="224"/>
      <c r="G2" s="225"/>
      <c r="H2" s="224"/>
      <c r="I2" s="224"/>
      <c r="J2" s="224"/>
      <c r="K2" s="224"/>
      <c r="L2" s="226"/>
      <c r="M2" s="224"/>
      <c r="N2" s="224"/>
      <c r="O2" s="222"/>
      <c r="P2" s="222"/>
      <c r="Q2" s="222"/>
      <c r="R2" s="222"/>
      <c r="S2" s="222"/>
      <c r="T2" s="222"/>
      <c r="U2" s="222"/>
      <c r="V2" s="222"/>
      <c r="W2" s="222"/>
    </row>
    <row r="3" spans="1:23" ht="12" customHeight="1" thickBot="1">
      <c r="A3" s="12"/>
      <c r="B3" s="227"/>
      <c r="C3" s="227"/>
      <c r="D3" s="2587" t="s">
        <v>34</v>
      </c>
      <c r="E3" s="2587"/>
      <c r="F3" s="2587"/>
      <c r="G3" s="2587"/>
      <c r="H3" s="2587"/>
      <c r="I3" s="2587"/>
      <c r="J3" s="2587"/>
      <c r="K3" s="2587"/>
      <c r="L3" s="2587"/>
      <c r="M3" s="2587"/>
      <c r="N3" s="2587"/>
      <c r="O3" s="2587"/>
      <c r="P3" s="2587"/>
      <c r="Q3" s="2587"/>
      <c r="R3" s="2587"/>
      <c r="S3" s="2587"/>
      <c r="T3" s="2587"/>
      <c r="U3" s="2587"/>
      <c r="V3" s="2587"/>
      <c r="W3" s="2587"/>
    </row>
    <row r="4" spans="1:23" ht="21.6" customHeight="1">
      <c r="A4" s="2550" t="s">
        <v>0</v>
      </c>
      <c r="B4" s="2553" t="s">
        <v>1</v>
      </c>
      <c r="C4" s="2553" t="s">
        <v>2</v>
      </c>
      <c r="D4" s="2556" t="s">
        <v>3</v>
      </c>
      <c r="E4" s="2559" t="s">
        <v>4</v>
      </c>
      <c r="F4" s="2562" t="s">
        <v>5</v>
      </c>
      <c r="G4" s="2565" t="s">
        <v>6</v>
      </c>
      <c r="H4" s="2568" t="s">
        <v>150</v>
      </c>
      <c r="I4" s="2569"/>
      <c r="J4" s="2569"/>
      <c r="K4" s="2570"/>
      <c r="L4" s="2571" t="s">
        <v>151</v>
      </c>
      <c r="M4" s="2574" t="s">
        <v>152</v>
      </c>
      <c r="N4" s="2577" t="s">
        <v>21</v>
      </c>
      <c r="O4" s="2578"/>
      <c r="P4" s="2578"/>
      <c r="Q4" s="2579"/>
      <c r="R4" s="222"/>
      <c r="S4" s="222"/>
      <c r="T4" s="222"/>
      <c r="U4" s="222"/>
      <c r="V4" s="222"/>
      <c r="W4" s="222"/>
    </row>
    <row r="5" spans="1:23">
      <c r="A5" s="2551"/>
      <c r="B5" s="2554"/>
      <c r="C5" s="2554"/>
      <c r="D5" s="2557"/>
      <c r="E5" s="2560"/>
      <c r="F5" s="2563"/>
      <c r="G5" s="2566"/>
      <c r="H5" s="2580" t="s">
        <v>7</v>
      </c>
      <c r="I5" s="2582" t="s">
        <v>8</v>
      </c>
      <c r="J5" s="2582"/>
      <c r="K5" s="2523" t="s">
        <v>153</v>
      </c>
      <c r="L5" s="2572"/>
      <c r="M5" s="2575"/>
      <c r="N5" s="2583" t="s">
        <v>33</v>
      </c>
      <c r="O5" s="2585" t="s">
        <v>9</v>
      </c>
      <c r="P5" s="2585"/>
      <c r="Q5" s="2586"/>
      <c r="R5" s="222"/>
      <c r="S5" s="222"/>
      <c r="T5" s="222"/>
      <c r="U5" s="222"/>
      <c r="V5" s="222"/>
      <c r="W5" s="222"/>
    </row>
    <row r="6" spans="1:23" ht="121.2" customHeight="1" thickBot="1">
      <c r="A6" s="2552"/>
      <c r="B6" s="2555"/>
      <c r="C6" s="2555"/>
      <c r="D6" s="2558"/>
      <c r="E6" s="2561"/>
      <c r="F6" s="2564"/>
      <c r="G6" s="2567"/>
      <c r="H6" s="2581"/>
      <c r="I6" s="20" t="s">
        <v>7</v>
      </c>
      <c r="J6" s="20" t="s">
        <v>10</v>
      </c>
      <c r="K6" s="2524"/>
      <c r="L6" s="2573"/>
      <c r="M6" s="2576"/>
      <c r="N6" s="2584"/>
      <c r="O6" s="228" t="s">
        <v>43</v>
      </c>
      <c r="P6" s="228" t="s">
        <v>56</v>
      </c>
      <c r="Q6" s="229" t="s">
        <v>141</v>
      </c>
      <c r="R6" s="222"/>
      <c r="S6" s="222"/>
      <c r="T6" s="222"/>
      <c r="U6" s="222"/>
      <c r="V6" s="222"/>
      <c r="W6" s="222"/>
    </row>
    <row r="7" spans="1:23" ht="13.8" thickBot="1">
      <c r="A7" s="230" t="s">
        <v>11</v>
      </c>
      <c r="B7" s="2604" t="s">
        <v>154</v>
      </c>
      <c r="C7" s="2604"/>
      <c r="D7" s="2604"/>
      <c r="E7" s="2604"/>
      <c r="F7" s="2604"/>
      <c r="G7" s="2604"/>
      <c r="H7" s="2604"/>
      <c r="I7" s="2604"/>
      <c r="J7" s="2604"/>
      <c r="K7" s="2604"/>
      <c r="L7" s="2604"/>
      <c r="M7" s="2604"/>
      <c r="N7" s="2604"/>
      <c r="O7" s="2604"/>
      <c r="P7" s="2604"/>
      <c r="Q7" s="2605"/>
      <c r="R7" s="222"/>
      <c r="S7" s="222"/>
      <c r="T7" s="222"/>
      <c r="U7" s="222"/>
      <c r="V7" s="222"/>
      <c r="W7" s="222"/>
    </row>
    <row r="8" spans="1:23" ht="13.8" thickBot="1">
      <c r="A8" s="231" t="s">
        <v>11</v>
      </c>
      <c r="B8" s="232" t="s">
        <v>11</v>
      </c>
      <c r="C8" s="2606" t="s">
        <v>155</v>
      </c>
      <c r="D8" s="2606"/>
      <c r="E8" s="2606"/>
      <c r="F8" s="2606"/>
      <c r="G8" s="2606"/>
      <c r="H8" s="2606"/>
      <c r="I8" s="2606"/>
      <c r="J8" s="2606"/>
      <c r="K8" s="2606"/>
      <c r="L8" s="2606"/>
      <c r="M8" s="2606"/>
      <c r="N8" s="2606"/>
      <c r="O8" s="2606"/>
      <c r="P8" s="2606"/>
      <c r="Q8" s="2607"/>
      <c r="R8" s="222"/>
      <c r="S8" s="222"/>
      <c r="T8" s="222"/>
      <c r="U8" s="222"/>
      <c r="V8" s="222"/>
      <c r="W8" s="222"/>
    </row>
    <row r="9" spans="1:23">
      <c r="A9" s="2588" t="s">
        <v>11</v>
      </c>
      <c r="B9" s="2591" t="s">
        <v>11</v>
      </c>
      <c r="C9" s="2594" t="s">
        <v>11</v>
      </c>
      <c r="D9" s="2608" t="s">
        <v>156</v>
      </c>
      <c r="E9" s="2597" t="s">
        <v>41</v>
      </c>
      <c r="F9" s="2601" t="s">
        <v>77</v>
      </c>
      <c r="G9" s="129" t="s">
        <v>157</v>
      </c>
      <c r="H9" s="130">
        <f t="shared" ref="H9:M11" si="0">H13+H17+H21+H25+H29+H33+H37+H42</f>
        <v>215.7</v>
      </c>
      <c r="I9" s="130">
        <f t="shared" si="0"/>
        <v>1.1000000000000001</v>
      </c>
      <c r="J9" s="130">
        <f t="shared" si="0"/>
        <v>0</v>
      </c>
      <c r="K9" s="130">
        <f t="shared" si="0"/>
        <v>214.6</v>
      </c>
      <c r="L9" s="130">
        <f t="shared" si="0"/>
        <v>382.2</v>
      </c>
      <c r="M9" s="130">
        <f t="shared" si="0"/>
        <v>131.30000000000001</v>
      </c>
      <c r="N9" s="233"/>
      <c r="O9" s="234"/>
      <c r="P9" s="235"/>
      <c r="Q9" s="236"/>
      <c r="R9" s="222"/>
      <c r="S9" s="222"/>
      <c r="T9" s="222"/>
      <c r="U9" s="222"/>
      <c r="V9" s="222"/>
      <c r="W9" s="222"/>
    </row>
    <row r="10" spans="1:23">
      <c r="A10" s="2589"/>
      <c r="B10" s="2592"/>
      <c r="C10" s="2595"/>
      <c r="D10" s="2609"/>
      <c r="E10" s="2598"/>
      <c r="F10" s="2602"/>
      <c r="G10" s="237" t="s">
        <v>81</v>
      </c>
      <c r="H10" s="238">
        <f t="shared" si="0"/>
        <v>2231.8000000000002</v>
      </c>
      <c r="I10" s="238">
        <f t="shared" si="0"/>
        <v>17.100000000000001</v>
      </c>
      <c r="J10" s="238">
        <f t="shared" si="0"/>
        <v>7</v>
      </c>
      <c r="K10" s="238">
        <f t="shared" si="0"/>
        <v>2214.6999999999998</v>
      </c>
      <c r="L10" s="238">
        <f t="shared" si="0"/>
        <v>4302.1000000000004</v>
      </c>
      <c r="M10" s="238">
        <f t="shared" si="0"/>
        <v>921.8</v>
      </c>
      <c r="N10" s="239"/>
      <c r="O10" s="240"/>
      <c r="P10" s="241"/>
      <c r="Q10" s="242"/>
      <c r="R10" s="222"/>
      <c r="S10" s="222"/>
      <c r="T10" s="222"/>
      <c r="U10" s="222"/>
      <c r="V10" s="222"/>
      <c r="W10" s="222"/>
    </row>
    <row r="11" spans="1:23" ht="13.8" thickBot="1">
      <c r="A11" s="2589"/>
      <c r="B11" s="2592"/>
      <c r="C11" s="2595"/>
      <c r="D11" s="2609"/>
      <c r="E11" s="2599"/>
      <c r="F11" s="2603"/>
      <c r="G11" s="136" t="s">
        <v>37</v>
      </c>
      <c r="H11" s="137">
        <f t="shared" si="0"/>
        <v>70.900000000000006</v>
      </c>
      <c r="I11" s="137">
        <f t="shared" si="0"/>
        <v>0.89999999999999991</v>
      </c>
      <c r="J11" s="137">
        <f t="shared" si="0"/>
        <v>0.60000000000000009</v>
      </c>
      <c r="K11" s="137">
        <f t="shared" si="0"/>
        <v>70</v>
      </c>
      <c r="L11" s="137">
        <f t="shared" si="0"/>
        <v>1.2</v>
      </c>
      <c r="M11" s="137">
        <f t="shared" si="0"/>
        <v>0.3</v>
      </c>
      <c r="N11" s="239"/>
      <c r="O11" s="243"/>
      <c r="P11" s="241"/>
      <c r="Q11" s="244"/>
      <c r="R11" s="222"/>
      <c r="S11" s="222"/>
      <c r="T11" s="222"/>
      <c r="U11" s="222"/>
      <c r="V11" s="222"/>
      <c r="W11" s="222"/>
    </row>
    <row r="12" spans="1:23" ht="13.8" thickBot="1">
      <c r="A12" s="2590"/>
      <c r="B12" s="2593"/>
      <c r="C12" s="2596"/>
      <c r="D12" s="2610"/>
      <c r="E12" s="2600"/>
      <c r="F12" s="2600"/>
      <c r="G12" s="245" t="s">
        <v>12</v>
      </c>
      <c r="H12" s="246">
        <f t="shared" ref="H12:M12" si="1">H9+H10+H11</f>
        <v>2518.4</v>
      </c>
      <c r="I12" s="247">
        <f t="shared" si="1"/>
        <v>19.100000000000001</v>
      </c>
      <c r="J12" s="247">
        <f t="shared" si="1"/>
        <v>7.6</v>
      </c>
      <c r="K12" s="248">
        <f t="shared" si="1"/>
        <v>2499.2999999999997</v>
      </c>
      <c r="L12" s="249">
        <f t="shared" si="1"/>
        <v>4685.5</v>
      </c>
      <c r="M12" s="249">
        <f t="shared" si="1"/>
        <v>1053.3999999999999</v>
      </c>
      <c r="N12" s="250"/>
      <c r="O12" s="251"/>
      <c r="P12" s="252"/>
      <c r="Q12" s="253"/>
      <c r="R12" s="222"/>
      <c r="S12" s="222"/>
      <c r="T12" s="222"/>
      <c r="U12" s="222"/>
      <c r="V12" s="222"/>
      <c r="W12" s="222"/>
    </row>
    <row r="13" spans="1:23">
      <c r="A13" s="2588"/>
      <c r="B13" s="2591"/>
      <c r="C13" s="2594"/>
      <c r="D13" s="2461" t="s">
        <v>158</v>
      </c>
      <c r="E13" s="2597" t="s">
        <v>41</v>
      </c>
      <c r="F13" s="2601" t="s">
        <v>159</v>
      </c>
      <c r="G13" s="129" t="s">
        <v>157</v>
      </c>
      <c r="H13" s="156">
        <f>I13+K13</f>
        <v>0</v>
      </c>
      <c r="I13" s="131">
        <v>0</v>
      </c>
      <c r="J13" s="157"/>
      <c r="K13" s="158">
        <v>0</v>
      </c>
      <c r="L13" s="254">
        <v>35</v>
      </c>
      <c r="M13" s="135">
        <v>30</v>
      </c>
      <c r="N13" s="233" t="s">
        <v>160</v>
      </c>
      <c r="O13" s="234" t="s">
        <v>42</v>
      </c>
      <c r="P13" s="235"/>
      <c r="Q13" s="236"/>
      <c r="R13" s="222"/>
      <c r="S13" s="222"/>
      <c r="T13" s="222"/>
      <c r="U13" s="222"/>
      <c r="V13" s="222"/>
      <c r="W13" s="222"/>
    </row>
    <row r="14" spans="1:23">
      <c r="A14" s="2589"/>
      <c r="B14" s="2592"/>
      <c r="C14" s="2595"/>
      <c r="D14" s="2472"/>
      <c r="E14" s="2598"/>
      <c r="F14" s="2602"/>
      <c r="G14" s="237" t="s">
        <v>81</v>
      </c>
      <c r="H14" s="255">
        <f>I14+K14</f>
        <v>0</v>
      </c>
      <c r="I14" s="256"/>
      <c r="J14" s="257"/>
      <c r="K14" s="258"/>
      <c r="L14" s="259">
        <v>432.5</v>
      </c>
      <c r="M14" s="260">
        <v>268.39999999999998</v>
      </c>
      <c r="N14" s="239" t="s">
        <v>161</v>
      </c>
      <c r="O14" s="240"/>
      <c r="P14" s="241"/>
      <c r="Q14" s="242" t="s">
        <v>42</v>
      </c>
      <c r="R14" s="222"/>
      <c r="S14" s="222"/>
      <c r="T14" s="222"/>
      <c r="U14" s="222"/>
      <c r="V14" s="222"/>
      <c r="W14" s="222"/>
    </row>
    <row r="15" spans="1:23">
      <c r="A15" s="2589"/>
      <c r="B15" s="2592"/>
      <c r="C15" s="2595"/>
      <c r="D15" s="2472"/>
      <c r="E15" s="2599"/>
      <c r="F15" s="2603"/>
      <c r="G15" s="136" t="s">
        <v>37</v>
      </c>
      <c r="H15" s="161">
        <f>I15+K15</f>
        <v>0</v>
      </c>
      <c r="I15" s="138"/>
      <c r="J15" s="162"/>
      <c r="K15" s="163"/>
      <c r="L15" s="261"/>
      <c r="M15" s="141"/>
      <c r="N15" s="239"/>
      <c r="O15" s="243"/>
      <c r="P15" s="241"/>
      <c r="Q15" s="244"/>
      <c r="R15" s="222"/>
      <c r="S15" s="222"/>
      <c r="T15" s="262"/>
      <c r="U15" s="222"/>
      <c r="V15" s="222"/>
      <c r="W15" s="222"/>
    </row>
    <row r="16" spans="1:23" ht="13.8" thickBot="1">
      <c r="A16" s="2590"/>
      <c r="B16" s="2593"/>
      <c r="C16" s="2596"/>
      <c r="D16" s="2462"/>
      <c r="E16" s="2600"/>
      <c r="F16" s="2600"/>
      <c r="G16" s="245" t="s">
        <v>12</v>
      </c>
      <c r="H16" s="249">
        <f t="shared" ref="H16:M16" si="2">SUM(H13:H15)</f>
        <v>0</v>
      </c>
      <c r="I16" s="263">
        <f t="shared" si="2"/>
        <v>0</v>
      </c>
      <c r="J16" s="264">
        <f t="shared" si="2"/>
        <v>0</v>
      </c>
      <c r="K16" s="265">
        <f t="shared" si="2"/>
        <v>0</v>
      </c>
      <c r="L16" s="266">
        <f>SUM(L13:L15)</f>
        <v>467.5</v>
      </c>
      <c r="M16" s="267">
        <f t="shared" si="2"/>
        <v>298.39999999999998</v>
      </c>
      <c r="N16" s="250"/>
      <c r="O16" s="251"/>
      <c r="P16" s="252"/>
      <c r="Q16" s="253"/>
      <c r="R16" s="222"/>
      <c r="S16" s="222"/>
      <c r="T16" s="262"/>
      <c r="U16" s="222"/>
      <c r="V16" s="222"/>
      <c r="W16" s="222"/>
    </row>
    <row r="17" spans="1:23">
      <c r="A17" s="2588"/>
      <c r="B17" s="2591"/>
      <c r="C17" s="2594"/>
      <c r="D17" s="2461" t="s">
        <v>162</v>
      </c>
      <c r="E17" s="2597" t="s">
        <v>41</v>
      </c>
      <c r="F17" s="2601" t="s">
        <v>163</v>
      </c>
      <c r="G17" s="129" t="s">
        <v>157</v>
      </c>
      <c r="H17" s="156">
        <f>I17+K17</f>
        <v>0</v>
      </c>
      <c r="I17" s="131">
        <v>0</v>
      </c>
      <c r="J17" s="157"/>
      <c r="K17" s="158">
        <v>0</v>
      </c>
      <c r="L17" s="254">
        <v>52.5</v>
      </c>
      <c r="M17" s="130">
        <v>52.5</v>
      </c>
      <c r="N17" s="268" t="s">
        <v>160</v>
      </c>
      <c r="O17" s="234" t="s">
        <v>42</v>
      </c>
      <c r="P17" s="235"/>
      <c r="Q17" s="236"/>
      <c r="R17" s="269"/>
      <c r="S17" s="269"/>
      <c r="T17" s="270"/>
      <c r="U17" s="269"/>
      <c r="V17" s="269"/>
      <c r="W17" s="269"/>
    </row>
    <row r="18" spans="1:23">
      <c r="A18" s="2589"/>
      <c r="B18" s="2592"/>
      <c r="C18" s="2595"/>
      <c r="D18" s="2472"/>
      <c r="E18" s="2598"/>
      <c r="F18" s="2602"/>
      <c r="G18" s="237" t="s">
        <v>81</v>
      </c>
      <c r="H18" s="255">
        <f>I18+K18</f>
        <v>0</v>
      </c>
      <c r="I18" s="256"/>
      <c r="J18" s="257"/>
      <c r="K18" s="258"/>
      <c r="L18" s="259">
        <v>99.6</v>
      </c>
      <c r="M18" s="238">
        <v>48.6</v>
      </c>
      <c r="N18" s="271" t="s">
        <v>164</v>
      </c>
      <c r="O18" s="240"/>
      <c r="P18" s="241" t="s">
        <v>42</v>
      </c>
      <c r="Q18" s="242"/>
      <c r="R18" s="269"/>
      <c r="S18" s="269"/>
      <c r="T18" s="270"/>
      <c r="U18" s="269"/>
      <c r="V18" s="269"/>
      <c r="W18" s="269"/>
    </row>
    <row r="19" spans="1:23">
      <c r="A19" s="2589"/>
      <c r="B19" s="2592"/>
      <c r="C19" s="2595"/>
      <c r="D19" s="2472"/>
      <c r="E19" s="2598"/>
      <c r="F19" s="2602"/>
      <c r="G19" s="237" t="s">
        <v>37</v>
      </c>
      <c r="H19" s="255">
        <f>I19+K19</f>
        <v>0</v>
      </c>
      <c r="I19" s="256"/>
      <c r="J19" s="257"/>
      <c r="K19" s="258"/>
      <c r="L19" s="259">
        <v>0.3</v>
      </c>
      <c r="M19" s="260"/>
      <c r="N19" s="271"/>
      <c r="O19" s="240"/>
      <c r="P19" s="241"/>
      <c r="Q19" s="242"/>
      <c r="R19" s="269"/>
      <c r="S19" s="269"/>
      <c r="T19" s="270"/>
      <c r="U19" s="269"/>
      <c r="V19" s="269"/>
      <c r="W19" s="269"/>
    </row>
    <row r="20" spans="1:23" ht="11.4" customHeight="1" thickBot="1">
      <c r="A20" s="2590"/>
      <c r="B20" s="2593"/>
      <c r="C20" s="2596"/>
      <c r="D20" s="2462"/>
      <c r="E20" s="2600"/>
      <c r="F20" s="2600"/>
      <c r="G20" s="245" t="s">
        <v>12</v>
      </c>
      <c r="H20" s="249">
        <f>SUM(H17:H19)</f>
        <v>0</v>
      </c>
      <c r="I20" s="263">
        <f>SUM(I17:I19)</f>
        <v>0</v>
      </c>
      <c r="J20" s="264">
        <f>SUM(J17:J19)</f>
        <v>0</v>
      </c>
      <c r="K20" s="265">
        <f>SUM(K17:K19)</f>
        <v>0</v>
      </c>
      <c r="L20" s="265">
        <f t="shared" ref="L20:M20" si="3">SUM(L17:L19)</f>
        <v>152.4</v>
      </c>
      <c r="M20" s="265">
        <f t="shared" si="3"/>
        <v>101.1</v>
      </c>
      <c r="N20" s="272"/>
      <c r="O20" s="273"/>
      <c r="P20" s="252"/>
      <c r="Q20" s="274"/>
      <c r="R20" s="269"/>
      <c r="S20" s="269"/>
      <c r="T20" s="270"/>
      <c r="U20" s="269"/>
      <c r="V20" s="269"/>
      <c r="W20" s="269"/>
    </row>
    <row r="21" spans="1:23">
      <c r="A21" s="2588"/>
      <c r="B21" s="2591"/>
      <c r="C21" s="2594"/>
      <c r="D21" s="2461" t="s">
        <v>165</v>
      </c>
      <c r="E21" s="2597" t="s">
        <v>41</v>
      </c>
      <c r="F21" s="2611" t="s">
        <v>166</v>
      </c>
      <c r="G21" s="129" t="s">
        <v>157</v>
      </c>
      <c r="H21" s="156">
        <f>I21+K21</f>
        <v>92.5</v>
      </c>
      <c r="I21" s="131">
        <v>0</v>
      </c>
      <c r="J21" s="157"/>
      <c r="K21" s="158">
        <v>92.5</v>
      </c>
      <c r="L21" s="254">
        <v>116</v>
      </c>
      <c r="M21" s="135">
        <v>0</v>
      </c>
      <c r="N21" s="233" t="s">
        <v>160</v>
      </c>
      <c r="O21" s="275" t="s">
        <v>42</v>
      </c>
      <c r="P21" s="276"/>
      <c r="Q21" s="277"/>
      <c r="R21" s="269"/>
      <c r="S21" s="269"/>
      <c r="T21" s="270"/>
      <c r="U21" s="269"/>
      <c r="V21" s="269"/>
      <c r="W21" s="269"/>
    </row>
    <row r="22" spans="1:23">
      <c r="A22" s="2589"/>
      <c r="B22" s="2592"/>
      <c r="C22" s="2595"/>
      <c r="D22" s="2472"/>
      <c r="E22" s="2598"/>
      <c r="F22" s="2612"/>
      <c r="G22" s="278" t="s">
        <v>81</v>
      </c>
      <c r="H22" s="279">
        <f>I22+K22</f>
        <v>848.8</v>
      </c>
      <c r="I22" s="182">
        <v>4.9000000000000004</v>
      </c>
      <c r="J22" s="181">
        <v>3.4</v>
      </c>
      <c r="K22" s="280">
        <v>843.9</v>
      </c>
      <c r="L22" s="281">
        <v>1624</v>
      </c>
      <c r="M22" s="184">
        <v>0</v>
      </c>
      <c r="N22" s="239" t="s">
        <v>161</v>
      </c>
      <c r="O22" s="282"/>
      <c r="P22" s="283" t="s">
        <v>42</v>
      </c>
      <c r="Q22" s="284"/>
      <c r="R22" s="269"/>
      <c r="S22" s="269"/>
      <c r="T22" s="270"/>
      <c r="U22" s="269"/>
      <c r="V22" s="269"/>
      <c r="W22" s="269"/>
    </row>
    <row r="23" spans="1:23">
      <c r="A23" s="2589"/>
      <c r="B23" s="2592"/>
      <c r="C23" s="2595"/>
      <c r="D23" s="2472"/>
      <c r="E23" s="2598"/>
      <c r="F23" s="2612"/>
      <c r="G23" s="278" t="s">
        <v>37</v>
      </c>
      <c r="H23" s="279">
        <f>I23+K23</f>
        <v>0.3</v>
      </c>
      <c r="I23" s="182">
        <v>0.3</v>
      </c>
      <c r="J23" s="181">
        <v>0.2</v>
      </c>
      <c r="K23" s="280">
        <v>0</v>
      </c>
      <c r="L23" s="281">
        <v>0.3</v>
      </c>
      <c r="M23" s="184"/>
      <c r="N23" s="239"/>
      <c r="O23" s="282"/>
      <c r="P23" s="283"/>
      <c r="Q23" s="284"/>
      <c r="R23" s="269"/>
      <c r="S23" s="269"/>
      <c r="T23" s="270"/>
      <c r="U23" s="269"/>
      <c r="V23" s="269"/>
      <c r="W23" s="269"/>
    </row>
    <row r="24" spans="1:23" ht="12.6" customHeight="1" thickBot="1">
      <c r="A24" s="2590"/>
      <c r="B24" s="2593"/>
      <c r="C24" s="2596"/>
      <c r="D24" s="2462"/>
      <c r="E24" s="2600"/>
      <c r="F24" s="2613"/>
      <c r="G24" s="285" t="s">
        <v>12</v>
      </c>
      <c r="H24" s="249">
        <f t="shared" ref="H24:M24" si="4">SUM(H21:H23)</f>
        <v>941.59999999999991</v>
      </c>
      <c r="I24" s="263">
        <f t="shared" si="4"/>
        <v>5.2</v>
      </c>
      <c r="J24" s="264">
        <f t="shared" si="4"/>
        <v>3.6</v>
      </c>
      <c r="K24" s="265">
        <f t="shared" si="4"/>
        <v>936.4</v>
      </c>
      <c r="L24" s="265">
        <f t="shared" si="4"/>
        <v>1740.3</v>
      </c>
      <c r="M24" s="265">
        <f t="shared" si="4"/>
        <v>0</v>
      </c>
      <c r="N24" s="286"/>
      <c r="O24" s="287"/>
      <c r="P24" s="288"/>
      <c r="Q24" s="289"/>
      <c r="R24" s="269"/>
      <c r="S24" s="269"/>
      <c r="T24" s="270"/>
      <c r="U24" s="269"/>
      <c r="V24" s="269"/>
      <c r="W24" s="269"/>
    </row>
    <row r="25" spans="1:23">
      <c r="A25" s="2588"/>
      <c r="B25" s="2591"/>
      <c r="C25" s="2594"/>
      <c r="D25" s="2461" t="s">
        <v>167</v>
      </c>
      <c r="E25" s="2597" t="s">
        <v>41</v>
      </c>
      <c r="F25" s="2601" t="s">
        <v>168</v>
      </c>
      <c r="G25" s="129" t="s">
        <v>157</v>
      </c>
      <c r="H25" s="156">
        <f>I25+K25</f>
        <v>52.6</v>
      </c>
      <c r="I25" s="131">
        <v>0.5</v>
      </c>
      <c r="J25" s="157"/>
      <c r="K25" s="158">
        <v>52.1</v>
      </c>
      <c r="L25" s="254">
        <v>49.5</v>
      </c>
      <c r="M25" s="135">
        <v>24.8</v>
      </c>
      <c r="N25" s="233" t="s">
        <v>160</v>
      </c>
      <c r="O25" s="290" t="s">
        <v>42</v>
      </c>
      <c r="P25" s="291"/>
      <c r="Q25" s="292"/>
      <c r="R25" s="269"/>
      <c r="S25" s="269"/>
      <c r="T25" s="270"/>
      <c r="U25" s="269"/>
      <c r="V25" s="269"/>
      <c r="W25" s="269"/>
    </row>
    <row r="26" spans="1:23">
      <c r="A26" s="2589"/>
      <c r="B26" s="2592"/>
      <c r="C26" s="2595"/>
      <c r="D26" s="2472"/>
      <c r="E26" s="2598"/>
      <c r="F26" s="2602"/>
      <c r="G26" s="237" t="s">
        <v>81</v>
      </c>
      <c r="H26" s="255">
        <f>I26+K26</f>
        <v>648.70000000000005</v>
      </c>
      <c r="I26" s="256">
        <v>5.7</v>
      </c>
      <c r="J26" s="293">
        <v>1.8</v>
      </c>
      <c r="K26" s="258">
        <v>643</v>
      </c>
      <c r="L26" s="259">
        <v>611.1</v>
      </c>
      <c r="M26" s="260">
        <v>305.3</v>
      </c>
      <c r="N26" s="294" t="s">
        <v>169</v>
      </c>
      <c r="O26" s="295"/>
      <c r="P26" s="296"/>
      <c r="Q26" s="297" t="s">
        <v>42</v>
      </c>
      <c r="R26" s="269"/>
      <c r="S26" s="269"/>
      <c r="T26" s="270"/>
      <c r="U26" s="269"/>
      <c r="V26" s="269"/>
      <c r="W26" s="269"/>
    </row>
    <row r="27" spans="1:23">
      <c r="A27" s="2589"/>
      <c r="B27" s="2592"/>
      <c r="C27" s="2595"/>
      <c r="D27" s="2472"/>
      <c r="E27" s="2598"/>
      <c r="F27" s="2602"/>
      <c r="G27" s="237" t="s">
        <v>37</v>
      </c>
      <c r="H27" s="255">
        <f>I27+K27</f>
        <v>0.3</v>
      </c>
      <c r="I27" s="256">
        <v>0.3</v>
      </c>
      <c r="J27" s="293">
        <v>0.2</v>
      </c>
      <c r="K27" s="298"/>
      <c r="L27" s="259">
        <v>0.3</v>
      </c>
      <c r="M27" s="260">
        <v>0.3</v>
      </c>
      <c r="N27" s="294"/>
      <c r="O27" s="295"/>
      <c r="P27" s="296"/>
      <c r="Q27" s="297"/>
      <c r="R27" s="269"/>
      <c r="S27" s="269"/>
      <c r="T27" s="270"/>
      <c r="U27" s="269"/>
      <c r="V27" s="269"/>
      <c r="W27" s="269"/>
    </row>
    <row r="28" spans="1:23" ht="13.8" thickBot="1">
      <c r="A28" s="2590"/>
      <c r="B28" s="2593"/>
      <c r="C28" s="2596"/>
      <c r="D28" s="2462"/>
      <c r="E28" s="2600"/>
      <c r="F28" s="2600"/>
      <c r="G28" s="245" t="s">
        <v>12</v>
      </c>
      <c r="H28" s="249">
        <f t="shared" ref="H28:M28" si="5">SUM(H25:H27)</f>
        <v>701.6</v>
      </c>
      <c r="I28" s="263">
        <f t="shared" si="5"/>
        <v>6.5</v>
      </c>
      <c r="J28" s="264">
        <f t="shared" si="5"/>
        <v>2</v>
      </c>
      <c r="K28" s="265">
        <f t="shared" si="5"/>
        <v>695.1</v>
      </c>
      <c r="L28" s="265">
        <f t="shared" si="5"/>
        <v>660.9</v>
      </c>
      <c r="M28" s="265">
        <f t="shared" si="5"/>
        <v>330.40000000000003</v>
      </c>
      <c r="N28" s="299"/>
      <c r="O28" s="300"/>
      <c r="P28" s="301"/>
      <c r="Q28" s="302"/>
      <c r="R28" s="269"/>
      <c r="S28" s="269"/>
      <c r="T28" s="270"/>
      <c r="U28" s="269"/>
      <c r="V28" s="269"/>
      <c r="W28" s="269"/>
    </row>
    <row r="29" spans="1:23">
      <c r="A29" s="2588"/>
      <c r="B29" s="2591"/>
      <c r="C29" s="2594"/>
      <c r="D29" s="2614" t="s">
        <v>170</v>
      </c>
      <c r="E29" s="2597" t="s">
        <v>41</v>
      </c>
      <c r="F29" s="2601" t="s">
        <v>171</v>
      </c>
      <c r="G29" s="129" t="s">
        <v>157</v>
      </c>
      <c r="H29" s="156">
        <f>I29+K29</f>
        <v>59.6</v>
      </c>
      <c r="I29" s="131">
        <v>0.6</v>
      </c>
      <c r="J29" s="157"/>
      <c r="K29" s="158">
        <v>59</v>
      </c>
      <c r="L29" s="254">
        <v>104.2</v>
      </c>
      <c r="M29" s="135">
        <v>0</v>
      </c>
      <c r="N29" s="233" t="s">
        <v>160</v>
      </c>
      <c r="O29" s="290" t="s">
        <v>42</v>
      </c>
      <c r="P29" s="291"/>
      <c r="Q29" s="292"/>
      <c r="R29" s="222"/>
      <c r="S29" s="269"/>
      <c r="T29" s="270"/>
      <c r="U29" s="269"/>
      <c r="V29" s="269"/>
      <c r="W29" s="269"/>
    </row>
    <row r="30" spans="1:23">
      <c r="A30" s="2589"/>
      <c r="B30" s="2592"/>
      <c r="C30" s="2595"/>
      <c r="D30" s="2615"/>
      <c r="E30" s="2598"/>
      <c r="F30" s="2617"/>
      <c r="G30" s="237" t="s">
        <v>81</v>
      </c>
      <c r="H30" s="255">
        <f>I30+K30</f>
        <v>734.3</v>
      </c>
      <c r="I30" s="256">
        <v>6.5</v>
      </c>
      <c r="J30" s="293">
        <v>1.8</v>
      </c>
      <c r="K30" s="258">
        <v>727.8</v>
      </c>
      <c r="L30" s="259">
        <v>1285.4000000000001</v>
      </c>
      <c r="M30" s="260">
        <v>0</v>
      </c>
      <c r="N30" s="294" t="s">
        <v>172</v>
      </c>
      <c r="O30" s="303"/>
      <c r="P30" s="304"/>
      <c r="Q30" s="305" t="s">
        <v>42</v>
      </c>
      <c r="R30" s="306"/>
      <c r="S30" s="307"/>
      <c r="T30" s="308"/>
      <c r="U30" s="269"/>
      <c r="V30" s="269"/>
      <c r="W30" s="269"/>
    </row>
    <row r="31" spans="1:23">
      <c r="A31" s="2589"/>
      <c r="B31" s="2592"/>
      <c r="C31" s="2595"/>
      <c r="D31" s="2615"/>
      <c r="E31" s="2598"/>
      <c r="F31" s="2617"/>
      <c r="G31" s="237" t="s">
        <v>37</v>
      </c>
      <c r="H31" s="255">
        <f>I31+K31</f>
        <v>0.3</v>
      </c>
      <c r="I31" s="256">
        <v>0.3</v>
      </c>
      <c r="J31" s="293">
        <v>0.2</v>
      </c>
      <c r="K31" s="258">
        <v>0</v>
      </c>
      <c r="L31" s="259">
        <v>0.3</v>
      </c>
      <c r="M31" s="260">
        <v>0</v>
      </c>
      <c r="N31" s="294"/>
      <c r="O31" s="295"/>
      <c r="P31" s="296"/>
      <c r="Q31" s="297"/>
      <c r="R31" s="222"/>
      <c r="S31" s="269"/>
      <c r="T31" s="270"/>
      <c r="U31" s="269"/>
      <c r="V31" s="269"/>
      <c r="W31" s="269"/>
    </row>
    <row r="32" spans="1:23" ht="13.8" thickBot="1">
      <c r="A32" s="2590"/>
      <c r="B32" s="2593"/>
      <c r="C32" s="2596"/>
      <c r="D32" s="2616"/>
      <c r="E32" s="2600"/>
      <c r="F32" s="2600"/>
      <c r="G32" s="245" t="s">
        <v>12</v>
      </c>
      <c r="H32" s="249">
        <f t="shared" ref="H32:M32" si="6">SUM(H29:H31)</f>
        <v>794.19999999999993</v>
      </c>
      <c r="I32" s="263">
        <f t="shared" si="6"/>
        <v>7.3999999999999995</v>
      </c>
      <c r="J32" s="264">
        <f t="shared" si="6"/>
        <v>2</v>
      </c>
      <c r="K32" s="265">
        <f t="shared" si="6"/>
        <v>786.8</v>
      </c>
      <c r="L32" s="265">
        <f t="shared" si="6"/>
        <v>1389.9</v>
      </c>
      <c r="M32" s="265">
        <f t="shared" si="6"/>
        <v>0</v>
      </c>
      <c r="N32" s="309"/>
      <c r="O32" s="300"/>
      <c r="P32" s="301"/>
      <c r="Q32" s="302"/>
      <c r="R32" s="222"/>
      <c r="S32" s="269"/>
      <c r="T32" s="270"/>
      <c r="U32" s="269"/>
      <c r="V32" s="269"/>
      <c r="W32" s="269"/>
    </row>
    <row r="33" spans="1:23">
      <c r="A33" s="2588"/>
      <c r="B33" s="2591"/>
      <c r="C33" s="2594"/>
      <c r="D33" s="2461" t="s">
        <v>173</v>
      </c>
      <c r="E33" s="2597" t="s">
        <v>41</v>
      </c>
      <c r="F33" s="2601" t="s">
        <v>171</v>
      </c>
      <c r="G33" s="129" t="s">
        <v>157</v>
      </c>
      <c r="H33" s="156">
        <f>I33+K33</f>
        <v>0</v>
      </c>
      <c r="I33" s="131">
        <v>0</v>
      </c>
      <c r="J33" s="157"/>
      <c r="K33" s="158">
        <v>0</v>
      </c>
      <c r="L33" s="254">
        <v>0</v>
      </c>
      <c r="M33" s="135">
        <v>0</v>
      </c>
      <c r="N33" s="233" t="s">
        <v>174</v>
      </c>
      <c r="O33" s="310"/>
      <c r="P33" s="311" t="s">
        <v>42</v>
      </c>
      <c r="Q33" s="236"/>
      <c r="R33" s="269"/>
      <c r="S33" s="269"/>
      <c r="T33" s="270"/>
      <c r="U33" s="269"/>
      <c r="V33" s="269"/>
      <c r="W33" s="269"/>
    </row>
    <row r="34" spans="1:23">
      <c r="A34" s="2589"/>
      <c r="B34" s="2592"/>
      <c r="C34" s="2595"/>
      <c r="D34" s="2472"/>
      <c r="E34" s="2598"/>
      <c r="F34" s="2602"/>
      <c r="G34" s="237" t="s">
        <v>81</v>
      </c>
      <c r="H34" s="255">
        <f>I34+K34</f>
        <v>0</v>
      </c>
      <c r="I34" s="256">
        <v>0</v>
      </c>
      <c r="J34" s="257"/>
      <c r="K34" s="258">
        <v>0</v>
      </c>
      <c r="L34" s="259">
        <v>0</v>
      </c>
      <c r="M34" s="260">
        <v>0</v>
      </c>
      <c r="N34" s="312"/>
      <c r="O34" s="313"/>
      <c r="P34" s="314"/>
      <c r="Q34" s="242"/>
      <c r="R34" s="269"/>
      <c r="S34" s="269"/>
      <c r="T34" s="270"/>
      <c r="U34" s="269"/>
      <c r="V34" s="269"/>
      <c r="W34" s="269"/>
    </row>
    <row r="35" spans="1:23">
      <c r="A35" s="2589"/>
      <c r="B35" s="2592"/>
      <c r="C35" s="2595"/>
      <c r="D35" s="2472"/>
      <c r="E35" s="2599"/>
      <c r="F35" s="2603"/>
      <c r="G35" s="136" t="s">
        <v>37</v>
      </c>
      <c r="H35" s="161">
        <f>I35+K35</f>
        <v>0</v>
      </c>
      <c r="I35" s="138"/>
      <c r="J35" s="162"/>
      <c r="K35" s="163"/>
      <c r="L35" s="261"/>
      <c r="M35" s="141"/>
      <c r="N35" s="315"/>
      <c r="O35" s="316"/>
      <c r="P35" s="317"/>
      <c r="Q35" s="244"/>
      <c r="R35" s="269"/>
      <c r="S35" s="269"/>
      <c r="T35" s="270"/>
      <c r="U35" s="269"/>
      <c r="V35" s="269"/>
      <c r="W35" s="269"/>
    </row>
    <row r="36" spans="1:23" ht="27" thickBot="1">
      <c r="A36" s="2590"/>
      <c r="B36" s="2593"/>
      <c r="C36" s="2596"/>
      <c r="D36" s="2462"/>
      <c r="E36" s="2600"/>
      <c r="F36" s="2600"/>
      <c r="G36" s="245" t="s">
        <v>12</v>
      </c>
      <c r="H36" s="249">
        <f>SUM(H33:H35)</f>
        <v>0</v>
      </c>
      <c r="I36" s="263">
        <f>SUM(I33:I35)</f>
        <v>0</v>
      </c>
      <c r="J36" s="264">
        <f>SUM(J33:J35)</f>
        <v>0</v>
      </c>
      <c r="K36" s="265">
        <f>SUM(K33:K35)</f>
        <v>0</v>
      </c>
      <c r="L36" s="266">
        <f>L33+L34+L35</f>
        <v>0</v>
      </c>
      <c r="M36" s="267">
        <f>M33+M34+M35</f>
        <v>0</v>
      </c>
      <c r="N36" s="309" t="s">
        <v>175</v>
      </c>
      <c r="O36" s="300"/>
      <c r="P36" s="301"/>
      <c r="Q36" s="253"/>
      <c r="R36" s="269"/>
      <c r="S36" s="269"/>
      <c r="T36" s="270"/>
      <c r="U36" s="269"/>
      <c r="V36" s="269"/>
      <c r="W36" s="269"/>
    </row>
    <row r="37" spans="1:23">
      <c r="A37" s="2588"/>
      <c r="B37" s="2591"/>
      <c r="C37" s="2594"/>
      <c r="D37" s="2461" t="s">
        <v>176</v>
      </c>
      <c r="E37" s="2597" t="s">
        <v>41</v>
      </c>
      <c r="F37" s="2601" t="s">
        <v>177</v>
      </c>
      <c r="G37" s="129" t="s">
        <v>157</v>
      </c>
      <c r="H37" s="255">
        <f>I37+K37</f>
        <v>11</v>
      </c>
      <c r="I37" s="131">
        <v>0</v>
      </c>
      <c r="J37" s="157"/>
      <c r="K37" s="158">
        <v>11</v>
      </c>
      <c r="L37" s="254">
        <v>19</v>
      </c>
      <c r="M37" s="135">
        <v>18</v>
      </c>
      <c r="N37" s="268"/>
      <c r="O37" s="290"/>
      <c r="P37" s="291"/>
      <c r="Q37" s="236"/>
      <c r="R37" s="269"/>
      <c r="S37" s="269"/>
      <c r="T37" s="270"/>
      <c r="U37" s="269"/>
      <c r="V37" s="269"/>
      <c r="W37" s="269"/>
    </row>
    <row r="38" spans="1:23">
      <c r="A38" s="2589"/>
      <c r="B38" s="2592"/>
      <c r="C38" s="2595"/>
      <c r="D38" s="2472"/>
      <c r="E38" s="2598"/>
      <c r="F38" s="2602"/>
      <c r="G38" s="237" t="s">
        <v>81</v>
      </c>
      <c r="H38" s="255">
        <f>I38+K38</f>
        <v>0</v>
      </c>
      <c r="I38" s="256">
        <v>0</v>
      </c>
      <c r="J38" s="257"/>
      <c r="K38" s="258">
        <v>0</v>
      </c>
      <c r="L38" s="259">
        <v>180</v>
      </c>
      <c r="M38" s="260">
        <v>230</v>
      </c>
      <c r="N38" s="318" t="s">
        <v>178</v>
      </c>
      <c r="O38" s="295" t="s">
        <v>42</v>
      </c>
      <c r="P38" s="296"/>
      <c r="Q38" s="242"/>
      <c r="R38" s="269"/>
      <c r="S38" s="269"/>
      <c r="T38" s="270"/>
      <c r="U38" s="269"/>
      <c r="V38" s="269"/>
      <c r="W38" s="269"/>
    </row>
    <row r="39" spans="1:23">
      <c r="A39" s="2589"/>
      <c r="B39" s="2592"/>
      <c r="C39" s="2595"/>
      <c r="D39" s="2472"/>
      <c r="E39" s="2599"/>
      <c r="F39" s="2603"/>
      <c r="G39" s="237" t="s">
        <v>37</v>
      </c>
      <c r="H39" s="255">
        <f>I39+K39</f>
        <v>0</v>
      </c>
      <c r="I39" s="256"/>
      <c r="J39" s="293"/>
      <c r="K39" s="258"/>
      <c r="L39" s="319">
        <v>0</v>
      </c>
      <c r="M39" s="260">
        <v>0</v>
      </c>
      <c r="N39" s="318" t="s">
        <v>179</v>
      </c>
      <c r="O39" s="316" t="s">
        <v>42</v>
      </c>
      <c r="P39" s="317"/>
      <c r="Q39" s="244"/>
      <c r="R39" s="269"/>
      <c r="S39" s="269"/>
      <c r="T39" s="270"/>
      <c r="U39" s="269"/>
      <c r="V39" s="269"/>
      <c r="W39" s="269"/>
    </row>
    <row r="40" spans="1:23">
      <c r="A40" s="2589"/>
      <c r="B40" s="2592"/>
      <c r="C40" s="2595"/>
      <c r="D40" s="2472"/>
      <c r="E40" s="2599"/>
      <c r="F40" s="2599"/>
      <c r="G40" s="136"/>
      <c r="H40" s="161"/>
      <c r="I40" s="138"/>
      <c r="J40" s="162"/>
      <c r="K40" s="163"/>
      <c r="L40" s="261"/>
      <c r="M40" s="141"/>
      <c r="N40" s="318" t="s">
        <v>160</v>
      </c>
      <c r="O40" s="316" t="s">
        <v>42</v>
      </c>
      <c r="P40" s="317"/>
      <c r="Q40" s="244"/>
      <c r="R40" s="269"/>
      <c r="S40" s="269"/>
      <c r="T40" s="270"/>
      <c r="U40" s="269"/>
      <c r="V40" s="269"/>
      <c r="W40" s="269"/>
    </row>
    <row r="41" spans="1:23" ht="13.8" thickBot="1">
      <c r="A41" s="2590"/>
      <c r="B41" s="2593"/>
      <c r="C41" s="2596"/>
      <c r="D41" s="2462"/>
      <c r="E41" s="2600"/>
      <c r="F41" s="2600"/>
      <c r="G41" s="245" t="s">
        <v>12</v>
      </c>
      <c r="H41" s="249">
        <f t="shared" ref="H41:M41" si="7">SUM(H37:H40)</f>
        <v>11</v>
      </c>
      <c r="I41" s="249">
        <f t="shared" si="7"/>
        <v>0</v>
      </c>
      <c r="J41" s="249">
        <f t="shared" si="7"/>
        <v>0</v>
      </c>
      <c r="K41" s="249">
        <f t="shared" si="7"/>
        <v>11</v>
      </c>
      <c r="L41" s="249">
        <f t="shared" si="7"/>
        <v>199</v>
      </c>
      <c r="M41" s="249">
        <f t="shared" si="7"/>
        <v>248</v>
      </c>
      <c r="N41" s="320" t="s">
        <v>161</v>
      </c>
      <c r="O41" s="300"/>
      <c r="P41" s="301"/>
      <c r="Q41" s="253" t="s">
        <v>42</v>
      </c>
      <c r="R41" s="269"/>
      <c r="S41" s="269"/>
      <c r="T41" s="270"/>
      <c r="U41" s="269"/>
      <c r="V41" s="269"/>
      <c r="W41" s="269"/>
    </row>
    <row r="42" spans="1:23">
      <c r="A42" s="2588"/>
      <c r="B42" s="2591"/>
      <c r="C42" s="2594"/>
      <c r="D42" s="2461" t="s">
        <v>180</v>
      </c>
      <c r="E42" s="2597" t="s">
        <v>41</v>
      </c>
      <c r="F42" s="2601" t="s">
        <v>177</v>
      </c>
      <c r="G42" s="129" t="s">
        <v>157</v>
      </c>
      <c r="H42" s="255">
        <f>I42+K42</f>
        <v>0</v>
      </c>
      <c r="I42" s="131">
        <v>0</v>
      </c>
      <c r="J42" s="157"/>
      <c r="K42" s="158">
        <v>0</v>
      </c>
      <c r="L42" s="254">
        <v>6</v>
      </c>
      <c r="M42" s="135">
        <v>6</v>
      </c>
      <c r="N42" s="268" t="s">
        <v>161</v>
      </c>
      <c r="O42" s="290"/>
      <c r="P42" s="291"/>
      <c r="Q42" s="236" t="s">
        <v>42</v>
      </c>
      <c r="R42" s="269"/>
      <c r="S42" s="269"/>
      <c r="T42" s="270"/>
      <c r="U42" s="269"/>
      <c r="V42" s="269"/>
      <c r="W42" s="269"/>
    </row>
    <row r="43" spans="1:23">
      <c r="A43" s="2589"/>
      <c r="B43" s="2592"/>
      <c r="C43" s="2595"/>
      <c r="D43" s="2472"/>
      <c r="E43" s="2598"/>
      <c r="F43" s="2602"/>
      <c r="G43" s="237" t="s">
        <v>81</v>
      </c>
      <c r="H43" s="255">
        <f>I43+K43</f>
        <v>0</v>
      </c>
      <c r="I43" s="256">
        <v>0</v>
      </c>
      <c r="J43" s="257"/>
      <c r="K43" s="258">
        <v>0</v>
      </c>
      <c r="L43" s="259">
        <v>69.5</v>
      </c>
      <c r="M43" s="260">
        <v>69.5</v>
      </c>
      <c r="N43" s="318"/>
      <c r="O43" s="295"/>
      <c r="P43" s="296"/>
      <c r="Q43" s="242"/>
      <c r="R43" s="269"/>
      <c r="S43" s="269"/>
      <c r="T43" s="270"/>
      <c r="U43" s="269"/>
      <c r="V43" s="269"/>
      <c r="W43" s="269"/>
    </row>
    <row r="44" spans="1:23">
      <c r="A44" s="2589"/>
      <c r="B44" s="2592"/>
      <c r="C44" s="2595"/>
      <c r="D44" s="2472"/>
      <c r="E44" s="2599"/>
      <c r="F44" s="2603"/>
      <c r="G44" s="237" t="s">
        <v>37</v>
      </c>
      <c r="H44" s="255">
        <f>I44+K44</f>
        <v>70</v>
      </c>
      <c r="I44" s="256">
        <v>0</v>
      </c>
      <c r="J44" s="293"/>
      <c r="K44" s="258">
        <v>70</v>
      </c>
      <c r="L44" s="319">
        <v>0</v>
      </c>
      <c r="M44" s="260"/>
      <c r="N44" s="318"/>
      <c r="O44" s="316"/>
      <c r="P44" s="317"/>
      <c r="Q44" s="244"/>
      <c r="R44" s="269"/>
      <c r="S44" s="269"/>
      <c r="T44" s="270"/>
      <c r="U44" s="269"/>
      <c r="V44" s="269"/>
      <c r="W44" s="269"/>
    </row>
    <row r="45" spans="1:23" ht="13.8" thickBot="1">
      <c r="A45" s="2590"/>
      <c r="B45" s="2593"/>
      <c r="C45" s="2596"/>
      <c r="D45" s="2462"/>
      <c r="E45" s="2600"/>
      <c r="F45" s="2600"/>
      <c r="G45" s="245" t="s">
        <v>12</v>
      </c>
      <c r="H45" s="249">
        <f t="shared" ref="H45:M45" si="8">SUM(H42:H44)</f>
        <v>70</v>
      </c>
      <c r="I45" s="249">
        <f t="shared" si="8"/>
        <v>0</v>
      </c>
      <c r="J45" s="249">
        <f t="shared" si="8"/>
        <v>0</v>
      </c>
      <c r="K45" s="249">
        <f t="shared" si="8"/>
        <v>70</v>
      </c>
      <c r="L45" s="249">
        <f t="shared" si="8"/>
        <v>75.5</v>
      </c>
      <c r="M45" s="249">
        <f t="shared" si="8"/>
        <v>75.5</v>
      </c>
      <c r="N45" s="320"/>
      <c r="O45" s="300"/>
      <c r="P45" s="301"/>
      <c r="Q45" s="253"/>
      <c r="R45" s="269"/>
      <c r="S45" s="269"/>
      <c r="T45" s="270"/>
      <c r="U45" s="269"/>
      <c r="V45" s="269"/>
      <c r="W45" s="269"/>
    </row>
    <row r="46" spans="1:23" ht="13.8" thickBot="1">
      <c r="A46" s="231" t="s">
        <v>11</v>
      </c>
      <c r="B46" s="321" t="s">
        <v>11</v>
      </c>
      <c r="C46" s="2618" t="s">
        <v>14</v>
      </c>
      <c r="D46" s="2619"/>
      <c r="E46" s="2619"/>
      <c r="F46" s="2619"/>
      <c r="G46" s="2620"/>
      <c r="H46" s="322">
        <f t="shared" ref="H46:M46" si="9">H16+H20+H24+H28+H32+H36+H41+H45</f>
        <v>2518.3999999999996</v>
      </c>
      <c r="I46" s="322">
        <f t="shared" si="9"/>
        <v>19.099999999999998</v>
      </c>
      <c r="J46" s="322">
        <f t="shared" si="9"/>
        <v>7.6</v>
      </c>
      <c r="K46" s="322">
        <f t="shared" si="9"/>
        <v>2499.3000000000002</v>
      </c>
      <c r="L46" s="322">
        <f t="shared" si="9"/>
        <v>4685.5</v>
      </c>
      <c r="M46" s="322">
        <f t="shared" si="9"/>
        <v>1053.4000000000001</v>
      </c>
      <c r="N46" s="323"/>
      <c r="O46" s="324"/>
      <c r="P46" s="324"/>
      <c r="Q46" s="325"/>
      <c r="R46" s="326"/>
      <c r="S46" s="269"/>
      <c r="T46" s="270"/>
      <c r="U46" s="269"/>
      <c r="V46" s="269"/>
      <c r="W46" s="269"/>
    </row>
    <row r="47" spans="1:23" ht="13.8" thickBot="1">
      <c r="A47" s="231" t="s">
        <v>11</v>
      </c>
      <c r="B47" s="232" t="s">
        <v>13</v>
      </c>
      <c r="C47" s="2621" t="s">
        <v>181</v>
      </c>
      <c r="D47" s="2622"/>
      <c r="E47" s="2622"/>
      <c r="F47" s="2622"/>
      <c r="G47" s="2622"/>
      <c r="H47" s="2622"/>
      <c r="I47" s="2622"/>
      <c r="J47" s="2622"/>
      <c r="K47" s="2622"/>
      <c r="L47" s="2622"/>
      <c r="M47" s="2622"/>
      <c r="N47" s="2622"/>
      <c r="O47" s="2622"/>
      <c r="P47" s="2622"/>
      <c r="Q47" s="2623"/>
      <c r="R47" s="326"/>
      <c r="S47" s="269"/>
      <c r="T47" s="270"/>
      <c r="U47" s="269"/>
      <c r="V47" s="269"/>
      <c r="W47" s="269"/>
    </row>
    <row r="48" spans="1:23">
      <c r="A48" s="2588" t="s">
        <v>11</v>
      </c>
      <c r="B48" s="2591" t="s">
        <v>13</v>
      </c>
      <c r="C48" s="2594" t="s">
        <v>11</v>
      </c>
      <c r="D48" s="2608" t="s">
        <v>182</v>
      </c>
      <c r="E48" s="2597" t="s">
        <v>41</v>
      </c>
      <c r="F48" s="2601" t="s">
        <v>77</v>
      </c>
      <c r="G48" s="129" t="s">
        <v>157</v>
      </c>
      <c r="H48" s="130">
        <f t="shared" ref="H48:M48" si="10">H52+H56+H60+H64+H68+H72+H76+H85+H89+H98+H101+H105+H109+H114+H118+H122+H126+H130+H138+H134</f>
        <v>337.4</v>
      </c>
      <c r="I48" s="130">
        <f t="shared" si="10"/>
        <v>54.1</v>
      </c>
      <c r="J48" s="130">
        <f t="shared" si="10"/>
        <v>0</v>
      </c>
      <c r="K48" s="130">
        <f t="shared" si="10"/>
        <v>283.3</v>
      </c>
      <c r="L48" s="130">
        <f t="shared" si="10"/>
        <v>1112.9999999999998</v>
      </c>
      <c r="M48" s="130">
        <f t="shared" si="10"/>
        <v>253.6</v>
      </c>
      <c r="N48" s="268"/>
      <c r="O48" s="290"/>
      <c r="P48" s="291"/>
      <c r="Q48" s="236"/>
      <c r="R48" s="326"/>
      <c r="S48" s="269"/>
      <c r="T48" s="270"/>
      <c r="U48" s="269"/>
      <c r="V48" s="269"/>
      <c r="W48" s="269"/>
    </row>
    <row r="49" spans="1:23">
      <c r="A49" s="2589"/>
      <c r="B49" s="2592"/>
      <c r="C49" s="2595"/>
      <c r="D49" s="2609"/>
      <c r="E49" s="2598"/>
      <c r="F49" s="2602"/>
      <c r="G49" s="237" t="s">
        <v>81</v>
      </c>
      <c r="H49" s="238">
        <f t="shared" ref="H49:M49" si="11">H53+H57+H61+H65+H69+H73+H77+H86+H93+H97+H103+H106+H110+H115+H119+H123+H127+H131+H139+H135</f>
        <v>1028</v>
      </c>
      <c r="I49" s="238">
        <f t="shared" si="11"/>
        <v>205.20000000000002</v>
      </c>
      <c r="J49" s="238">
        <f t="shared" si="11"/>
        <v>4.2</v>
      </c>
      <c r="K49" s="238">
        <f t="shared" si="11"/>
        <v>822.80000000000018</v>
      </c>
      <c r="L49" s="238">
        <f t="shared" si="11"/>
        <v>7732.6</v>
      </c>
      <c r="M49" s="238">
        <f t="shared" si="11"/>
        <v>2516.4</v>
      </c>
      <c r="N49" s="318"/>
      <c r="O49" s="295"/>
      <c r="P49" s="296"/>
      <c r="Q49" s="242"/>
      <c r="R49" s="326"/>
      <c r="S49" s="269"/>
      <c r="T49" s="270"/>
      <c r="U49" s="269"/>
      <c r="V49" s="269"/>
      <c r="W49" s="269"/>
    </row>
    <row r="50" spans="1:23">
      <c r="A50" s="2589"/>
      <c r="B50" s="2592"/>
      <c r="C50" s="2595"/>
      <c r="D50" s="2609"/>
      <c r="E50" s="2599"/>
      <c r="F50" s="2603"/>
      <c r="G50" s="237" t="s">
        <v>37</v>
      </c>
      <c r="H50" s="238">
        <f t="shared" ref="H50:M50" si="12">H54+H58+H62+H66+H70+H74+H78+H81+H87+H94+H102+H107+H111+H116+H120+H124+H128+H132+H140+H136+H99</f>
        <v>207.2</v>
      </c>
      <c r="I50" s="238">
        <f t="shared" si="12"/>
        <v>82.6</v>
      </c>
      <c r="J50" s="238">
        <f t="shared" si="12"/>
        <v>0.7</v>
      </c>
      <c r="K50" s="238">
        <f t="shared" si="12"/>
        <v>124.6</v>
      </c>
      <c r="L50" s="238">
        <f t="shared" si="12"/>
        <v>225</v>
      </c>
      <c r="M50" s="238">
        <f t="shared" si="12"/>
        <v>0</v>
      </c>
      <c r="N50" s="318"/>
      <c r="O50" s="316"/>
      <c r="P50" s="317"/>
      <c r="Q50" s="244"/>
      <c r="R50" s="326"/>
      <c r="S50" s="269"/>
      <c r="T50" s="270"/>
      <c r="U50" s="269"/>
      <c r="V50" s="269"/>
      <c r="W50" s="269"/>
    </row>
    <row r="51" spans="1:23" ht="13.8" thickBot="1">
      <c r="A51" s="2590"/>
      <c r="B51" s="2593"/>
      <c r="C51" s="2596"/>
      <c r="D51" s="2610"/>
      <c r="E51" s="2600"/>
      <c r="F51" s="2600"/>
      <c r="G51" s="245" t="s">
        <v>12</v>
      </c>
      <c r="H51" s="327">
        <f t="shared" ref="H51:M51" si="13">H48+H49+H50</f>
        <v>1572.6000000000001</v>
      </c>
      <c r="I51" s="327">
        <f t="shared" si="13"/>
        <v>341.9</v>
      </c>
      <c r="J51" s="327">
        <f t="shared" si="13"/>
        <v>4.9000000000000004</v>
      </c>
      <c r="K51" s="327">
        <f t="shared" si="13"/>
        <v>1230.7</v>
      </c>
      <c r="L51" s="327">
        <f t="shared" si="13"/>
        <v>9070.6</v>
      </c>
      <c r="M51" s="327">
        <f t="shared" si="13"/>
        <v>2770</v>
      </c>
      <c r="N51" s="328"/>
      <c r="O51" s="300"/>
      <c r="P51" s="301"/>
      <c r="Q51" s="253"/>
      <c r="R51" s="326"/>
      <c r="S51" s="269"/>
      <c r="T51" s="270"/>
      <c r="U51" s="269"/>
      <c r="V51" s="269"/>
      <c r="W51" s="269"/>
    </row>
    <row r="52" spans="1:23">
      <c r="A52" s="2588"/>
      <c r="B52" s="2591"/>
      <c r="C52" s="2594"/>
      <c r="D52" s="2461" t="s">
        <v>183</v>
      </c>
      <c r="E52" s="2597" t="s">
        <v>41</v>
      </c>
      <c r="F52" s="2601" t="s">
        <v>184</v>
      </c>
      <c r="G52" s="129" t="s">
        <v>157</v>
      </c>
      <c r="H52" s="156">
        <f>I52+K52</f>
        <v>69.5</v>
      </c>
      <c r="I52" s="131">
        <v>0</v>
      </c>
      <c r="J52" s="157"/>
      <c r="K52" s="158">
        <v>69.5</v>
      </c>
      <c r="L52" s="254">
        <v>65</v>
      </c>
      <c r="M52" s="135">
        <v>60</v>
      </c>
      <c r="N52" s="268" t="s">
        <v>160</v>
      </c>
      <c r="O52" s="290" t="s">
        <v>42</v>
      </c>
      <c r="P52" s="291"/>
      <c r="Q52" s="236"/>
      <c r="R52" s="326"/>
      <c r="S52" s="269"/>
      <c r="T52" s="270"/>
      <c r="U52" s="269"/>
      <c r="V52" s="269"/>
      <c r="W52" s="269"/>
    </row>
    <row r="53" spans="1:23">
      <c r="A53" s="2589"/>
      <c r="B53" s="2592"/>
      <c r="C53" s="2595"/>
      <c r="D53" s="2472"/>
      <c r="E53" s="2598"/>
      <c r="F53" s="2602"/>
      <c r="G53" s="237" t="s">
        <v>81</v>
      </c>
      <c r="H53" s="255">
        <f>I53+K53</f>
        <v>71.3</v>
      </c>
      <c r="I53" s="256">
        <v>0</v>
      </c>
      <c r="J53" s="257"/>
      <c r="K53" s="258">
        <v>71.3</v>
      </c>
      <c r="L53" s="259">
        <v>111</v>
      </c>
      <c r="M53" s="260">
        <v>55</v>
      </c>
      <c r="N53" s="318" t="s">
        <v>185</v>
      </c>
      <c r="O53" s="295"/>
      <c r="P53" s="296"/>
      <c r="Q53" s="242" t="s">
        <v>42</v>
      </c>
      <c r="R53" s="326"/>
      <c r="S53" s="269"/>
      <c r="T53" s="270"/>
      <c r="U53" s="269"/>
      <c r="V53" s="269"/>
      <c r="W53" s="269"/>
    </row>
    <row r="54" spans="1:23">
      <c r="A54" s="2589"/>
      <c r="B54" s="2592"/>
      <c r="C54" s="2595"/>
      <c r="D54" s="2472"/>
      <c r="E54" s="2599"/>
      <c r="F54" s="2603"/>
      <c r="G54" s="237" t="s">
        <v>37</v>
      </c>
      <c r="H54" s="255">
        <f>I54+K54</f>
        <v>0</v>
      </c>
      <c r="I54" s="329"/>
      <c r="J54" s="257"/>
      <c r="K54" s="258">
        <v>0</v>
      </c>
      <c r="L54" s="319"/>
      <c r="M54" s="260"/>
      <c r="N54" s="318"/>
      <c r="O54" s="316"/>
      <c r="P54" s="317"/>
      <c r="Q54" s="244"/>
      <c r="R54" s="326"/>
      <c r="S54" s="269"/>
      <c r="T54" s="270"/>
      <c r="U54" s="269"/>
      <c r="V54" s="269"/>
      <c r="W54" s="269"/>
    </row>
    <row r="55" spans="1:23" ht="13.8" thickBot="1">
      <c r="A55" s="2590"/>
      <c r="B55" s="2593"/>
      <c r="C55" s="2596"/>
      <c r="D55" s="2462"/>
      <c r="E55" s="2600"/>
      <c r="F55" s="2600"/>
      <c r="G55" s="245" t="s">
        <v>12</v>
      </c>
      <c r="H55" s="249">
        <f t="shared" ref="H55:M55" si="14">SUM(H52:H54)</f>
        <v>140.80000000000001</v>
      </c>
      <c r="I55" s="263">
        <f t="shared" si="14"/>
        <v>0</v>
      </c>
      <c r="J55" s="264">
        <f t="shared" si="14"/>
        <v>0</v>
      </c>
      <c r="K55" s="265">
        <f t="shared" si="14"/>
        <v>140.80000000000001</v>
      </c>
      <c r="L55" s="265">
        <f t="shared" si="14"/>
        <v>176</v>
      </c>
      <c r="M55" s="265">
        <f t="shared" si="14"/>
        <v>115</v>
      </c>
      <c r="N55" s="221"/>
      <c r="O55" s="300"/>
      <c r="P55" s="301"/>
      <c r="Q55" s="253"/>
      <c r="R55" s="269"/>
      <c r="S55" s="269"/>
      <c r="T55" s="269"/>
      <c r="U55" s="269"/>
      <c r="V55" s="269"/>
      <c r="W55" s="269"/>
    </row>
    <row r="56" spans="1:23">
      <c r="A56" s="2588"/>
      <c r="B56" s="2591"/>
      <c r="C56" s="2594"/>
      <c r="D56" s="2461" t="s">
        <v>186</v>
      </c>
      <c r="E56" s="2597" t="s">
        <v>41</v>
      </c>
      <c r="F56" s="2601" t="s">
        <v>171</v>
      </c>
      <c r="G56" s="129" t="s">
        <v>157</v>
      </c>
      <c r="H56" s="156">
        <f>I56+K56</f>
        <v>25</v>
      </c>
      <c r="I56" s="131">
        <v>0</v>
      </c>
      <c r="J56" s="157"/>
      <c r="K56" s="158">
        <v>25</v>
      </c>
      <c r="L56" s="254">
        <v>32</v>
      </c>
      <c r="M56" s="135">
        <v>8</v>
      </c>
      <c r="N56" s="268" t="s">
        <v>160</v>
      </c>
      <c r="O56" s="290" t="s">
        <v>42</v>
      </c>
      <c r="P56" s="291"/>
      <c r="Q56" s="236"/>
      <c r="R56" s="269"/>
      <c r="S56" s="269"/>
      <c r="T56" s="269"/>
      <c r="U56" s="269"/>
      <c r="V56" s="269"/>
      <c r="W56" s="269"/>
    </row>
    <row r="57" spans="1:23" ht="26.4">
      <c r="A57" s="2589"/>
      <c r="B57" s="2592"/>
      <c r="C57" s="2595"/>
      <c r="D57" s="2472"/>
      <c r="E57" s="2598"/>
      <c r="F57" s="2602"/>
      <c r="G57" s="237" t="s">
        <v>81</v>
      </c>
      <c r="H57" s="255">
        <f>I57+K57</f>
        <v>305</v>
      </c>
      <c r="I57" s="256">
        <v>0</v>
      </c>
      <c r="J57" s="257"/>
      <c r="K57" s="258">
        <v>305</v>
      </c>
      <c r="L57" s="259">
        <v>388</v>
      </c>
      <c r="M57" s="260">
        <v>93</v>
      </c>
      <c r="N57" s="330" t="s">
        <v>187</v>
      </c>
      <c r="O57" s="295"/>
      <c r="P57" s="296"/>
      <c r="Q57" s="242" t="s">
        <v>42</v>
      </c>
      <c r="R57" s="269"/>
      <c r="S57" s="269"/>
      <c r="T57" s="269"/>
      <c r="U57" s="269"/>
      <c r="V57" s="269"/>
      <c r="W57" s="269"/>
    </row>
    <row r="58" spans="1:23">
      <c r="A58" s="2589"/>
      <c r="B58" s="2592"/>
      <c r="C58" s="2595"/>
      <c r="D58" s="2472"/>
      <c r="E58" s="2599"/>
      <c r="F58" s="2603"/>
      <c r="G58" s="237" t="s">
        <v>37</v>
      </c>
      <c r="H58" s="255">
        <f>I58+K58</f>
        <v>0</v>
      </c>
      <c r="I58" s="256">
        <v>0</v>
      </c>
      <c r="J58" s="293">
        <v>0</v>
      </c>
      <c r="K58" s="258">
        <v>0</v>
      </c>
      <c r="L58" s="319">
        <v>0</v>
      </c>
      <c r="M58" s="260">
        <v>0</v>
      </c>
      <c r="N58" s="318"/>
      <c r="O58" s="316"/>
      <c r="P58" s="317"/>
      <c r="Q58" s="244"/>
      <c r="R58" s="269"/>
      <c r="S58" s="269"/>
      <c r="T58" s="269"/>
      <c r="U58" s="269"/>
      <c r="V58" s="269"/>
      <c r="W58" s="269"/>
    </row>
    <row r="59" spans="1:23" ht="21" customHeight="1" thickBot="1">
      <c r="A59" s="2590"/>
      <c r="B59" s="2593"/>
      <c r="C59" s="2596"/>
      <c r="D59" s="2462"/>
      <c r="E59" s="2600"/>
      <c r="F59" s="2600"/>
      <c r="G59" s="245" t="s">
        <v>12</v>
      </c>
      <c r="H59" s="249">
        <f>SUM(H56:H58)</f>
        <v>330</v>
      </c>
      <c r="I59" s="263">
        <f>SUM(I56:I58)</f>
        <v>0</v>
      </c>
      <c r="J59" s="264">
        <f>SUM(J56:J58)</f>
        <v>0</v>
      </c>
      <c r="K59" s="265">
        <f>SUM(K56:K58)</f>
        <v>330</v>
      </c>
      <c r="L59" s="265">
        <f t="shared" ref="L59:M59" si="15">SUM(L56:L58)</f>
        <v>420</v>
      </c>
      <c r="M59" s="265">
        <f t="shared" si="15"/>
        <v>101</v>
      </c>
      <c r="N59" s="331"/>
      <c r="O59" s="300"/>
      <c r="P59" s="301"/>
      <c r="Q59" s="253"/>
      <c r="R59" s="269"/>
      <c r="S59" s="269"/>
      <c r="T59" s="269"/>
      <c r="U59" s="269"/>
      <c r="V59" s="269"/>
      <c r="W59" s="269"/>
    </row>
    <row r="60" spans="1:23">
      <c r="A60" s="2588"/>
      <c r="B60" s="2591"/>
      <c r="C60" s="2594"/>
      <c r="D60" s="2461" t="s">
        <v>188</v>
      </c>
      <c r="E60" s="2597" t="s">
        <v>41</v>
      </c>
      <c r="F60" s="2601" t="s">
        <v>177</v>
      </c>
      <c r="G60" s="129" t="s">
        <v>157</v>
      </c>
      <c r="H60" s="255">
        <f>I60+K60</f>
        <v>10</v>
      </c>
      <c r="I60" s="131">
        <v>0</v>
      </c>
      <c r="J60" s="157"/>
      <c r="K60" s="158">
        <v>10</v>
      </c>
      <c r="L60" s="254">
        <v>170</v>
      </c>
      <c r="M60" s="135">
        <v>0</v>
      </c>
      <c r="N60" s="268" t="s">
        <v>179</v>
      </c>
      <c r="O60" s="290" t="s">
        <v>42</v>
      </c>
      <c r="P60" s="291"/>
      <c r="Q60" s="236"/>
      <c r="R60" s="269"/>
      <c r="S60" s="269"/>
      <c r="T60" s="269"/>
      <c r="U60" s="269"/>
      <c r="V60" s="269"/>
      <c r="W60" s="269"/>
    </row>
    <row r="61" spans="1:23">
      <c r="A61" s="2589"/>
      <c r="B61" s="2592"/>
      <c r="C61" s="2595"/>
      <c r="D61" s="2472"/>
      <c r="E61" s="2598"/>
      <c r="F61" s="2602"/>
      <c r="G61" s="237" t="s">
        <v>81</v>
      </c>
      <c r="H61" s="255">
        <f>I61+K61</f>
        <v>161.70000000000002</v>
      </c>
      <c r="I61" s="256">
        <v>3.8</v>
      </c>
      <c r="J61" s="293">
        <v>1</v>
      </c>
      <c r="K61" s="258">
        <v>157.9</v>
      </c>
      <c r="L61" s="259">
        <v>860</v>
      </c>
      <c r="M61" s="260">
        <v>0</v>
      </c>
      <c r="N61" s="318" t="s">
        <v>189</v>
      </c>
      <c r="O61" s="295" t="s">
        <v>42</v>
      </c>
      <c r="P61" s="296"/>
      <c r="Q61" s="242"/>
      <c r="R61" s="269"/>
      <c r="S61" s="269"/>
      <c r="T61" s="269"/>
      <c r="U61" s="269"/>
      <c r="V61" s="269"/>
      <c r="W61" s="269"/>
    </row>
    <row r="62" spans="1:23">
      <c r="A62" s="2589"/>
      <c r="B62" s="2592"/>
      <c r="C62" s="2595"/>
      <c r="D62" s="2472"/>
      <c r="E62" s="2599"/>
      <c r="F62" s="2603"/>
      <c r="G62" s="237" t="s">
        <v>37</v>
      </c>
      <c r="H62" s="255">
        <f>I62+K62</f>
        <v>0</v>
      </c>
      <c r="I62" s="256"/>
      <c r="J62" s="293"/>
      <c r="K62" s="258">
        <v>0</v>
      </c>
      <c r="L62" s="319">
        <v>0</v>
      </c>
      <c r="M62" s="260"/>
      <c r="N62" s="318" t="s">
        <v>161</v>
      </c>
      <c r="O62" s="316"/>
      <c r="P62" s="317" t="s">
        <v>42</v>
      </c>
      <c r="Q62" s="244"/>
      <c r="R62" s="269"/>
      <c r="S62" s="269"/>
      <c r="T62" s="269"/>
      <c r="U62" s="269"/>
      <c r="V62" s="269"/>
      <c r="W62" s="269"/>
    </row>
    <row r="63" spans="1:23" ht="18.600000000000001" customHeight="1" thickBot="1">
      <c r="A63" s="2590"/>
      <c r="B63" s="2593"/>
      <c r="C63" s="2596"/>
      <c r="D63" s="2462"/>
      <c r="E63" s="2600"/>
      <c r="F63" s="2600"/>
      <c r="G63" s="245" t="s">
        <v>12</v>
      </c>
      <c r="H63" s="249">
        <f>SUM(H60:H62)</f>
        <v>171.70000000000002</v>
      </c>
      <c r="I63" s="263">
        <f>SUM(I60:I62)</f>
        <v>3.8</v>
      </c>
      <c r="J63" s="264">
        <f>SUM(J60:J62)</f>
        <v>1</v>
      </c>
      <c r="K63" s="265">
        <f>SUM(K60:K62)</f>
        <v>167.9</v>
      </c>
      <c r="L63" s="265">
        <f t="shared" ref="L63:M63" si="16">SUM(L60:L62)</f>
        <v>1030</v>
      </c>
      <c r="M63" s="265">
        <f t="shared" si="16"/>
        <v>0</v>
      </c>
      <c r="N63" s="320"/>
      <c r="O63" s="300"/>
      <c r="P63" s="301"/>
      <c r="Q63" s="253"/>
      <c r="R63" s="269"/>
      <c r="S63" s="269"/>
      <c r="T63" s="269"/>
      <c r="U63" s="269"/>
      <c r="V63" s="269"/>
      <c r="W63" s="269"/>
    </row>
    <row r="64" spans="1:23">
      <c r="A64" s="2588"/>
      <c r="B64" s="2591"/>
      <c r="C64" s="2594"/>
      <c r="D64" s="2461" t="s">
        <v>190</v>
      </c>
      <c r="E64" s="2597" t="s">
        <v>41</v>
      </c>
      <c r="F64" s="2601" t="s">
        <v>191</v>
      </c>
      <c r="G64" s="129" t="s">
        <v>157</v>
      </c>
      <c r="H64" s="255">
        <f>I64+K64</f>
        <v>10</v>
      </c>
      <c r="I64" s="131">
        <v>0</v>
      </c>
      <c r="J64" s="178">
        <v>0</v>
      </c>
      <c r="K64" s="158">
        <v>10</v>
      </c>
      <c r="L64" s="254">
        <v>202</v>
      </c>
      <c r="M64" s="135">
        <v>0</v>
      </c>
      <c r="N64" s="268" t="s">
        <v>161</v>
      </c>
      <c r="O64" s="290"/>
      <c r="P64" s="291" t="s">
        <v>42</v>
      </c>
      <c r="Q64" s="236"/>
      <c r="R64" s="269"/>
      <c r="S64" s="269"/>
      <c r="T64" s="269"/>
      <c r="U64" s="269"/>
      <c r="V64" s="269"/>
      <c r="W64" s="269"/>
    </row>
    <row r="65" spans="1:23">
      <c r="A65" s="2589"/>
      <c r="B65" s="2592"/>
      <c r="C65" s="2595"/>
      <c r="D65" s="2472"/>
      <c r="E65" s="2598"/>
      <c r="F65" s="2602"/>
      <c r="G65" s="237" t="s">
        <v>81</v>
      </c>
      <c r="H65" s="255">
        <f>I65+K65</f>
        <v>225.79999999999998</v>
      </c>
      <c r="I65" s="256">
        <v>4.0999999999999996</v>
      </c>
      <c r="J65" s="293">
        <v>1.4</v>
      </c>
      <c r="K65" s="258">
        <v>221.7</v>
      </c>
      <c r="L65" s="259">
        <v>973</v>
      </c>
      <c r="M65" s="260">
        <v>0</v>
      </c>
      <c r="N65" s="318"/>
      <c r="O65" s="295"/>
      <c r="P65" s="296"/>
      <c r="Q65" s="242"/>
      <c r="R65" s="269"/>
      <c r="S65" s="269"/>
      <c r="T65" s="269"/>
      <c r="U65" s="269"/>
      <c r="V65" s="269"/>
      <c r="W65" s="269"/>
    </row>
    <row r="66" spans="1:23">
      <c r="A66" s="2589"/>
      <c r="B66" s="2592"/>
      <c r="C66" s="2595"/>
      <c r="D66" s="2472"/>
      <c r="E66" s="2599"/>
      <c r="F66" s="2603"/>
      <c r="G66" s="237" t="s">
        <v>37</v>
      </c>
      <c r="H66" s="255">
        <f>I66+K66</f>
        <v>0.4</v>
      </c>
      <c r="I66" s="256">
        <v>0.4</v>
      </c>
      <c r="J66" s="293">
        <v>0.3</v>
      </c>
      <c r="K66" s="258">
        <v>0</v>
      </c>
      <c r="L66" s="319">
        <v>0</v>
      </c>
      <c r="M66" s="260"/>
      <c r="N66" s="318"/>
      <c r="O66" s="316"/>
      <c r="P66" s="317"/>
      <c r="Q66" s="244"/>
      <c r="R66" s="269"/>
      <c r="S66" s="269"/>
      <c r="T66" s="269"/>
      <c r="U66" s="269"/>
      <c r="V66" s="269"/>
      <c r="W66" s="269"/>
    </row>
    <row r="67" spans="1:23" ht="13.8" thickBot="1">
      <c r="A67" s="2590"/>
      <c r="B67" s="2593"/>
      <c r="C67" s="2596"/>
      <c r="D67" s="2462"/>
      <c r="E67" s="2600"/>
      <c r="F67" s="2600"/>
      <c r="G67" s="245" t="s">
        <v>12</v>
      </c>
      <c r="H67" s="249">
        <f>SUM(H64:H66)</f>
        <v>236.2</v>
      </c>
      <c r="I67" s="263">
        <f>SUM(I64:I66)</f>
        <v>4.5</v>
      </c>
      <c r="J67" s="264">
        <f>SUM(J64:J66)</f>
        <v>1.7</v>
      </c>
      <c r="K67" s="265">
        <f>SUM(K64:K66)</f>
        <v>231.7</v>
      </c>
      <c r="L67" s="265">
        <f t="shared" ref="L67:M67" si="17">SUM(L64:L66)</f>
        <v>1175</v>
      </c>
      <c r="M67" s="265">
        <f t="shared" si="17"/>
        <v>0</v>
      </c>
      <c r="N67" s="320"/>
      <c r="O67" s="300"/>
      <c r="P67" s="301"/>
      <c r="Q67" s="253"/>
      <c r="R67" s="269"/>
      <c r="S67" s="269"/>
      <c r="T67" s="269"/>
      <c r="U67" s="269"/>
      <c r="V67" s="269"/>
      <c r="W67" s="269"/>
    </row>
    <row r="68" spans="1:23">
      <c r="A68" s="2588"/>
      <c r="B68" s="2591"/>
      <c r="C68" s="2594"/>
      <c r="D68" s="2461" t="s">
        <v>192</v>
      </c>
      <c r="E68" s="2597" t="s">
        <v>41</v>
      </c>
      <c r="F68" s="2601" t="s">
        <v>193</v>
      </c>
      <c r="G68" s="129" t="s">
        <v>157</v>
      </c>
      <c r="H68" s="255">
        <f>I68+K68</f>
        <v>2.6</v>
      </c>
      <c r="I68" s="131">
        <v>0</v>
      </c>
      <c r="J68" s="178">
        <v>0</v>
      </c>
      <c r="K68" s="158">
        <v>2.6</v>
      </c>
      <c r="L68" s="254">
        <v>74</v>
      </c>
      <c r="M68" s="135">
        <v>0</v>
      </c>
      <c r="N68" s="268" t="s">
        <v>160</v>
      </c>
      <c r="O68" s="290" t="s">
        <v>42</v>
      </c>
      <c r="P68" s="291"/>
      <c r="Q68" s="236"/>
      <c r="R68" s="269"/>
      <c r="S68" s="269"/>
      <c r="T68" s="269"/>
      <c r="U68" s="269"/>
      <c r="V68" s="269"/>
      <c r="W68" s="269"/>
    </row>
    <row r="69" spans="1:23">
      <c r="A69" s="2589"/>
      <c r="B69" s="2592"/>
      <c r="C69" s="2595"/>
      <c r="D69" s="2472"/>
      <c r="E69" s="2598"/>
      <c r="F69" s="2602"/>
      <c r="G69" s="237" t="s">
        <v>81</v>
      </c>
      <c r="H69" s="255">
        <f>I69+K69</f>
        <v>32.700000000000003</v>
      </c>
      <c r="I69" s="256">
        <v>4.0999999999999996</v>
      </c>
      <c r="J69" s="293">
        <v>1.8</v>
      </c>
      <c r="K69" s="258">
        <v>28.6</v>
      </c>
      <c r="L69" s="259">
        <v>912</v>
      </c>
      <c r="M69" s="260">
        <v>0</v>
      </c>
      <c r="N69" s="294" t="s">
        <v>161</v>
      </c>
      <c r="O69" s="295"/>
      <c r="P69" s="296" t="s">
        <v>42</v>
      </c>
      <c r="Q69" s="242"/>
      <c r="R69" s="269"/>
      <c r="S69" s="269"/>
      <c r="T69" s="269"/>
      <c r="U69" s="269"/>
      <c r="V69" s="269"/>
      <c r="W69" s="269"/>
    </row>
    <row r="70" spans="1:23">
      <c r="A70" s="2589"/>
      <c r="B70" s="2592"/>
      <c r="C70" s="2595"/>
      <c r="D70" s="2472"/>
      <c r="E70" s="2599"/>
      <c r="F70" s="2603"/>
      <c r="G70" s="136" t="s">
        <v>37</v>
      </c>
      <c r="H70" s="255">
        <f>I70+K70</f>
        <v>0.3</v>
      </c>
      <c r="I70" s="256">
        <v>0.3</v>
      </c>
      <c r="J70" s="293">
        <v>0.2</v>
      </c>
      <c r="K70" s="258">
        <v>0</v>
      </c>
      <c r="L70" s="319">
        <v>0</v>
      </c>
      <c r="M70" s="260"/>
      <c r="N70" s="332"/>
      <c r="O70" s="316"/>
      <c r="P70" s="317"/>
      <c r="Q70" s="244"/>
      <c r="R70" s="269"/>
      <c r="S70" s="269"/>
      <c r="T70" s="269"/>
      <c r="U70" s="269"/>
      <c r="V70" s="269"/>
      <c r="W70" s="269"/>
    </row>
    <row r="71" spans="1:23" ht="13.8" thickBot="1">
      <c r="A71" s="2590"/>
      <c r="B71" s="2593"/>
      <c r="C71" s="2596"/>
      <c r="D71" s="2462"/>
      <c r="E71" s="2600"/>
      <c r="F71" s="2600"/>
      <c r="G71" s="245" t="s">
        <v>12</v>
      </c>
      <c r="H71" s="249">
        <f>SUM(H68:H70)</f>
        <v>35.6</v>
      </c>
      <c r="I71" s="263">
        <f>SUM(I68:I70)</f>
        <v>4.3999999999999995</v>
      </c>
      <c r="J71" s="264">
        <f>SUM(J68:J70)</f>
        <v>2</v>
      </c>
      <c r="K71" s="265">
        <f>SUM(K68:K70)</f>
        <v>31.200000000000003</v>
      </c>
      <c r="L71" s="265">
        <f t="shared" ref="L71:M71" si="18">SUM(L68:L70)</f>
        <v>986</v>
      </c>
      <c r="M71" s="265">
        <f t="shared" si="18"/>
        <v>0</v>
      </c>
      <c r="N71" s="333"/>
      <c r="O71" s="300"/>
      <c r="P71" s="301"/>
      <c r="Q71" s="253"/>
      <c r="R71" s="269"/>
      <c r="S71" s="269"/>
      <c r="T71" s="269"/>
      <c r="U71" s="269"/>
      <c r="V71" s="269"/>
      <c r="W71" s="269"/>
    </row>
    <row r="72" spans="1:23">
      <c r="A72" s="2588"/>
      <c r="B72" s="2591"/>
      <c r="C72" s="2594"/>
      <c r="D72" s="2461" t="s">
        <v>194</v>
      </c>
      <c r="E72" s="2597" t="s">
        <v>41</v>
      </c>
      <c r="F72" s="2601" t="s">
        <v>171</v>
      </c>
      <c r="G72" s="129" t="s">
        <v>157</v>
      </c>
      <c r="H72" s="156">
        <f>I72+K72</f>
        <v>10</v>
      </c>
      <c r="I72" s="131">
        <v>10</v>
      </c>
      <c r="J72" s="178">
        <v>0</v>
      </c>
      <c r="K72" s="158">
        <v>0</v>
      </c>
      <c r="L72" s="254">
        <v>20</v>
      </c>
      <c r="M72" s="135">
        <v>0</v>
      </c>
      <c r="N72" s="268" t="s">
        <v>179</v>
      </c>
      <c r="O72" s="290" t="s">
        <v>42</v>
      </c>
      <c r="P72" s="334"/>
      <c r="Q72" s="236"/>
      <c r="R72" s="269"/>
      <c r="S72" s="269"/>
      <c r="T72" s="269"/>
      <c r="U72" s="269"/>
      <c r="V72" s="269"/>
      <c r="W72" s="269"/>
    </row>
    <row r="73" spans="1:23">
      <c r="A73" s="2589"/>
      <c r="B73" s="2592"/>
      <c r="C73" s="2595"/>
      <c r="D73" s="2472"/>
      <c r="E73" s="2598"/>
      <c r="F73" s="2602"/>
      <c r="G73" s="237" t="s">
        <v>81</v>
      </c>
      <c r="H73" s="255">
        <f>I73+K73</f>
        <v>174.2</v>
      </c>
      <c r="I73" s="256">
        <v>160</v>
      </c>
      <c r="J73" s="293">
        <v>0</v>
      </c>
      <c r="K73" s="258">
        <v>14.2</v>
      </c>
      <c r="L73" s="259">
        <v>195.8</v>
      </c>
      <c r="M73" s="260">
        <v>0</v>
      </c>
      <c r="N73" s="318" t="s">
        <v>160</v>
      </c>
      <c r="O73" s="295" t="s">
        <v>42</v>
      </c>
      <c r="P73" s="335"/>
      <c r="Q73" s="242"/>
      <c r="R73" s="269"/>
      <c r="S73" s="269"/>
      <c r="T73" s="269"/>
      <c r="U73" s="269"/>
      <c r="V73" s="269"/>
      <c r="W73" s="269"/>
    </row>
    <row r="74" spans="1:23">
      <c r="A74" s="2589"/>
      <c r="B74" s="2592"/>
      <c r="C74" s="2595"/>
      <c r="D74" s="2472"/>
      <c r="E74" s="2599"/>
      <c r="F74" s="2603"/>
      <c r="G74" s="237" t="s">
        <v>37</v>
      </c>
      <c r="H74" s="255">
        <f>I74+K74</f>
        <v>0.3</v>
      </c>
      <c r="I74" s="256">
        <v>0.3</v>
      </c>
      <c r="J74" s="293">
        <v>0.2</v>
      </c>
      <c r="K74" s="258">
        <v>0</v>
      </c>
      <c r="L74" s="259">
        <v>0</v>
      </c>
      <c r="M74" s="260"/>
      <c r="N74" s="294" t="s">
        <v>161</v>
      </c>
      <c r="O74" s="316"/>
      <c r="P74" s="336" t="s">
        <v>42</v>
      </c>
      <c r="Q74" s="244"/>
      <c r="R74" s="269"/>
      <c r="S74" s="269"/>
      <c r="T74" s="269"/>
      <c r="U74" s="269"/>
      <c r="V74" s="269"/>
      <c r="W74" s="269"/>
    </row>
    <row r="75" spans="1:23" ht="13.8" thickBot="1">
      <c r="A75" s="2590"/>
      <c r="B75" s="2593"/>
      <c r="C75" s="2596"/>
      <c r="D75" s="2462"/>
      <c r="E75" s="2600"/>
      <c r="F75" s="2600"/>
      <c r="G75" s="245" t="s">
        <v>12</v>
      </c>
      <c r="H75" s="249">
        <f>SUM(H72:H74)</f>
        <v>184.5</v>
      </c>
      <c r="I75" s="263">
        <f>SUM(I72:I74)</f>
        <v>170.3</v>
      </c>
      <c r="J75" s="264">
        <f>SUM(J72:J74)</f>
        <v>0.2</v>
      </c>
      <c r="K75" s="265">
        <f>SUM(K72:K74)</f>
        <v>14.2</v>
      </c>
      <c r="L75" s="265">
        <f t="shared" ref="L75:M75" si="19">SUM(L72:L74)</f>
        <v>215.8</v>
      </c>
      <c r="M75" s="265">
        <f t="shared" si="19"/>
        <v>0</v>
      </c>
      <c r="N75" s="333"/>
      <c r="O75" s="300"/>
      <c r="P75" s="337"/>
      <c r="Q75" s="253"/>
      <c r="R75" s="269"/>
      <c r="S75" s="269"/>
      <c r="T75" s="269"/>
      <c r="U75" s="269"/>
      <c r="V75" s="269"/>
      <c r="W75" s="269"/>
    </row>
    <row r="76" spans="1:23">
      <c r="A76" s="2588"/>
      <c r="B76" s="2591"/>
      <c r="C76" s="2594"/>
      <c r="D76" s="2461" t="s">
        <v>195</v>
      </c>
      <c r="E76" s="2597" t="s">
        <v>41</v>
      </c>
      <c r="F76" s="2601" t="s">
        <v>171</v>
      </c>
      <c r="G76" s="129" t="s">
        <v>157</v>
      </c>
      <c r="H76" s="156">
        <f>I76+K76</f>
        <v>0</v>
      </c>
      <c r="I76" s="131">
        <v>0</v>
      </c>
      <c r="J76" s="157"/>
      <c r="K76" s="158">
        <v>0</v>
      </c>
      <c r="L76" s="254">
        <v>0</v>
      </c>
      <c r="M76" s="135">
        <v>0</v>
      </c>
      <c r="N76" s="332" t="s">
        <v>160</v>
      </c>
      <c r="O76" s="295"/>
      <c r="P76" s="296"/>
      <c r="Q76" s="236"/>
      <c r="R76" s="222"/>
      <c r="S76" s="222"/>
      <c r="T76" s="222"/>
      <c r="U76" s="222"/>
      <c r="V76" s="222"/>
      <c r="W76" s="222"/>
    </row>
    <row r="77" spans="1:23">
      <c r="A77" s="2589"/>
      <c r="B77" s="2592"/>
      <c r="C77" s="2595"/>
      <c r="D77" s="2472"/>
      <c r="E77" s="2598"/>
      <c r="F77" s="2602"/>
      <c r="G77" s="237" t="s">
        <v>81</v>
      </c>
      <c r="H77" s="255">
        <f>I77+K77</f>
        <v>0</v>
      </c>
      <c r="I77" s="256">
        <v>0</v>
      </c>
      <c r="J77" s="257"/>
      <c r="K77" s="258">
        <v>0</v>
      </c>
      <c r="L77" s="259">
        <v>0</v>
      </c>
      <c r="M77" s="260">
        <v>0</v>
      </c>
      <c r="N77" s="294" t="s">
        <v>161</v>
      </c>
      <c r="O77" s="295"/>
      <c r="P77" s="296"/>
      <c r="Q77" s="242"/>
      <c r="R77" s="269"/>
      <c r="S77" s="269"/>
      <c r="T77" s="269"/>
      <c r="U77" s="269"/>
      <c r="V77" s="269"/>
      <c r="W77" s="269"/>
    </row>
    <row r="78" spans="1:23">
      <c r="A78" s="2589"/>
      <c r="B78" s="2592"/>
      <c r="C78" s="2595"/>
      <c r="D78" s="2472"/>
      <c r="E78" s="2599"/>
      <c r="F78" s="2603"/>
      <c r="G78" s="237" t="s">
        <v>37</v>
      </c>
      <c r="H78" s="255">
        <f>I78+K78</f>
        <v>0</v>
      </c>
      <c r="I78" s="329"/>
      <c r="J78" s="257"/>
      <c r="K78" s="298"/>
      <c r="L78" s="259"/>
      <c r="M78" s="260"/>
      <c r="N78" s="332"/>
      <c r="O78" s="316"/>
      <c r="P78" s="317"/>
      <c r="Q78" s="244"/>
      <c r="R78" s="269"/>
      <c r="S78" s="269"/>
      <c r="T78" s="269"/>
      <c r="U78" s="269"/>
      <c r="V78" s="269"/>
      <c r="W78" s="269"/>
    </row>
    <row r="79" spans="1:23">
      <c r="A79" s="2589"/>
      <c r="B79" s="2592"/>
      <c r="C79" s="2595"/>
      <c r="D79" s="2472"/>
      <c r="E79" s="2599"/>
      <c r="F79" s="2599"/>
      <c r="G79" s="136"/>
      <c r="H79" s="161"/>
      <c r="I79" s="138"/>
      <c r="J79" s="162"/>
      <c r="K79" s="163"/>
      <c r="L79" s="261"/>
      <c r="M79" s="141"/>
      <c r="O79" s="316"/>
      <c r="P79" s="317"/>
      <c r="Q79" s="244"/>
      <c r="R79" s="269"/>
      <c r="S79" s="269"/>
      <c r="T79" s="269"/>
      <c r="U79" s="269"/>
      <c r="V79" s="269"/>
      <c r="W79" s="269"/>
    </row>
    <row r="80" spans="1:23" ht="13.8" thickBot="1">
      <c r="A80" s="2590"/>
      <c r="B80" s="2593"/>
      <c r="C80" s="2596"/>
      <c r="D80" s="2462"/>
      <c r="E80" s="2600"/>
      <c r="F80" s="2600"/>
      <c r="G80" s="245" t="s">
        <v>12</v>
      </c>
      <c r="H80" s="249">
        <f>SUM(H76:H79)</f>
        <v>0</v>
      </c>
      <c r="I80" s="263">
        <f>SUM(I76:I78)</f>
        <v>0</v>
      </c>
      <c r="J80" s="264">
        <f>SUM(J76:J78)</f>
        <v>0</v>
      </c>
      <c r="K80" s="265">
        <f>SUM(K76:K78)</f>
        <v>0</v>
      </c>
      <c r="L80" s="266">
        <f>SUM(L76:L79)</f>
        <v>0</v>
      </c>
      <c r="M80" s="267">
        <f>SUM(M76:M79)</f>
        <v>0</v>
      </c>
      <c r="O80" s="300"/>
      <c r="P80" s="301"/>
      <c r="Q80" s="253"/>
      <c r="R80" s="269"/>
      <c r="S80" s="269"/>
      <c r="T80" s="269"/>
      <c r="U80" s="269"/>
      <c r="V80" s="269"/>
      <c r="W80" s="269"/>
    </row>
    <row r="81" spans="1:23">
      <c r="A81" s="2588"/>
      <c r="B81" s="2591"/>
      <c r="C81" s="2594"/>
      <c r="D81" s="2461" t="s">
        <v>196</v>
      </c>
      <c r="E81" s="2597" t="s">
        <v>41</v>
      </c>
      <c r="F81" s="2601" t="s">
        <v>197</v>
      </c>
      <c r="G81" s="129" t="s">
        <v>37</v>
      </c>
      <c r="H81" s="156">
        <f>I81+K81</f>
        <v>0</v>
      </c>
      <c r="I81" s="131">
        <v>0</v>
      </c>
      <c r="J81" s="157"/>
      <c r="K81" s="158">
        <v>0</v>
      </c>
      <c r="L81" s="254">
        <v>0</v>
      </c>
      <c r="M81" s="135">
        <v>0</v>
      </c>
      <c r="N81" s="338"/>
      <c r="O81" s="290"/>
      <c r="P81" s="291"/>
      <c r="Q81" s="236"/>
      <c r="R81" s="269"/>
      <c r="S81" s="269"/>
      <c r="T81" s="269"/>
      <c r="U81" s="269"/>
      <c r="V81" s="269"/>
      <c r="W81" s="269"/>
    </row>
    <row r="82" spans="1:23">
      <c r="A82" s="2589"/>
      <c r="B82" s="2592"/>
      <c r="C82" s="2595"/>
      <c r="D82" s="2472"/>
      <c r="E82" s="2598"/>
      <c r="F82" s="2602"/>
      <c r="G82" s="237" t="s">
        <v>57</v>
      </c>
      <c r="H82" s="255">
        <f>I82+K82</f>
        <v>0</v>
      </c>
      <c r="I82" s="256">
        <v>0</v>
      </c>
      <c r="J82" s="257"/>
      <c r="K82" s="258">
        <v>0</v>
      </c>
      <c r="L82" s="259">
        <v>0</v>
      </c>
      <c r="M82" s="260">
        <v>0</v>
      </c>
      <c r="N82" s="339"/>
      <c r="O82" s="295"/>
      <c r="P82" s="296"/>
      <c r="Q82" s="242"/>
      <c r="R82" s="269"/>
      <c r="S82" s="269"/>
      <c r="T82" s="269"/>
      <c r="U82" s="269"/>
      <c r="V82" s="269"/>
      <c r="W82" s="269"/>
    </row>
    <row r="83" spans="1:23">
      <c r="A83" s="2589"/>
      <c r="B83" s="2592"/>
      <c r="C83" s="2595"/>
      <c r="D83" s="2472"/>
      <c r="E83" s="2599"/>
      <c r="F83" s="2603"/>
      <c r="G83" s="136"/>
      <c r="H83" s="161"/>
      <c r="I83" s="138"/>
      <c r="J83" s="162"/>
      <c r="K83" s="163"/>
      <c r="L83" s="261"/>
      <c r="M83" s="141"/>
      <c r="N83" s="339"/>
      <c r="O83" s="316"/>
      <c r="P83" s="317"/>
      <c r="Q83" s="244"/>
      <c r="R83" s="269"/>
      <c r="S83" s="269"/>
      <c r="T83" s="269"/>
      <c r="U83" s="269"/>
      <c r="V83" s="269"/>
      <c r="W83" s="269"/>
    </row>
    <row r="84" spans="1:23" ht="13.8" thickBot="1">
      <c r="A84" s="2590"/>
      <c r="B84" s="2593"/>
      <c r="C84" s="2596"/>
      <c r="D84" s="2462"/>
      <c r="E84" s="2600"/>
      <c r="F84" s="2600"/>
      <c r="G84" s="245" t="s">
        <v>12</v>
      </c>
      <c r="H84" s="249">
        <f t="shared" ref="H84:M84" si="20">SUM(H81:H83)</f>
        <v>0</v>
      </c>
      <c r="I84" s="263">
        <f t="shared" si="20"/>
        <v>0</v>
      </c>
      <c r="J84" s="264">
        <f t="shared" si="20"/>
        <v>0</v>
      </c>
      <c r="K84" s="265">
        <f t="shared" si="20"/>
        <v>0</v>
      </c>
      <c r="L84" s="266">
        <f>SUM(L81:L83)</f>
        <v>0</v>
      </c>
      <c r="M84" s="267">
        <f t="shared" si="20"/>
        <v>0</v>
      </c>
      <c r="N84" s="250" t="s">
        <v>161</v>
      </c>
      <c r="O84" s="300"/>
      <c r="P84" s="301"/>
      <c r="Q84" s="253"/>
      <c r="R84" s="269"/>
      <c r="S84" s="269"/>
      <c r="T84" s="269"/>
      <c r="U84" s="269"/>
      <c r="V84" s="269"/>
      <c r="W84" s="269"/>
    </row>
    <row r="85" spans="1:23">
      <c r="A85" s="2588"/>
      <c r="B85" s="2591"/>
      <c r="C85" s="2594"/>
      <c r="D85" s="2461" t="s">
        <v>198</v>
      </c>
      <c r="E85" s="2597" t="s">
        <v>41</v>
      </c>
      <c r="F85" s="2601" t="s">
        <v>199</v>
      </c>
      <c r="G85" s="129" t="s">
        <v>157</v>
      </c>
      <c r="H85" s="156">
        <f>I85+K85</f>
        <v>0</v>
      </c>
      <c r="I85" s="131">
        <v>0</v>
      </c>
      <c r="J85" s="178">
        <v>0</v>
      </c>
      <c r="K85" s="158">
        <v>0</v>
      </c>
      <c r="L85" s="254">
        <v>40</v>
      </c>
      <c r="M85" s="135">
        <v>40</v>
      </c>
      <c r="N85" s="268" t="s">
        <v>200</v>
      </c>
      <c r="O85" s="290" t="s">
        <v>42</v>
      </c>
      <c r="P85" s="291"/>
      <c r="Q85" s="236"/>
      <c r="R85" s="269"/>
      <c r="S85" s="269"/>
      <c r="T85" s="269"/>
      <c r="U85" s="269"/>
      <c r="V85" s="269"/>
      <c r="W85" s="269"/>
    </row>
    <row r="86" spans="1:23">
      <c r="A86" s="2589"/>
      <c r="B86" s="2592"/>
      <c r="C86" s="2595"/>
      <c r="D86" s="2472"/>
      <c r="E86" s="2598"/>
      <c r="F86" s="2602"/>
      <c r="G86" s="237" t="s">
        <v>81</v>
      </c>
      <c r="H86" s="255">
        <f>I86+K86</f>
        <v>26</v>
      </c>
      <c r="I86" s="256">
        <v>1.9</v>
      </c>
      <c r="J86" s="293">
        <v>0</v>
      </c>
      <c r="K86" s="258">
        <v>24.1</v>
      </c>
      <c r="L86" s="259">
        <v>1300</v>
      </c>
      <c r="M86" s="260">
        <v>475.3</v>
      </c>
      <c r="N86" s="318" t="s">
        <v>160</v>
      </c>
      <c r="O86" s="295" t="s">
        <v>42</v>
      </c>
      <c r="P86" s="296"/>
      <c r="Q86" s="242"/>
      <c r="R86" s="269"/>
      <c r="S86" s="269"/>
      <c r="T86" s="269"/>
      <c r="U86" s="269"/>
      <c r="V86" s="269"/>
      <c r="W86" s="269"/>
    </row>
    <row r="87" spans="1:23">
      <c r="A87" s="2589"/>
      <c r="B87" s="2592"/>
      <c r="C87" s="2595"/>
      <c r="D87" s="2472"/>
      <c r="E87" s="2599"/>
      <c r="F87" s="2603"/>
      <c r="G87" s="340" t="s">
        <v>37</v>
      </c>
      <c r="H87" s="279">
        <f>I87+K87</f>
        <v>2.4</v>
      </c>
      <c r="I87" s="182">
        <v>2.4</v>
      </c>
      <c r="J87" s="181">
        <v>0</v>
      </c>
      <c r="K87" s="280">
        <v>0</v>
      </c>
      <c r="L87" s="281">
        <v>0</v>
      </c>
      <c r="M87" s="184">
        <v>0</v>
      </c>
      <c r="N87" s="318" t="s">
        <v>161</v>
      </c>
      <c r="O87" s="316"/>
      <c r="P87" s="317"/>
      <c r="Q87" s="244" t="s">
        <v>42</v>
      </c>
      <c r="R87" s="269"/>
      <c r="S87" s="269"/>
      <c r="T87" s="269"/>
      <c r="U87" s="269"/>
      <c r="V87" s="269"/>
      <c r="W87" s="269"/>
    </row>
    <row r="88" spans="1:23" ht="13.8" thickBot="1">
      <c r="A88" s="2590"/>
      <c r="B88" s="2593"/>
      <c r="C88" s="2596"/>
      <c r="D88" s="2462"/>
      <c r="E88" s="2600"/>
      <c r="F88" s="2600"/>
      <c r="G88" s="245" t="s">
        <v>12</v>
      </c>
      <c r="H88" s="249">
        <f>SUM(H85:H87)</f>
        <v>28.4</v>
      </c>
      <c r="I88" s="263">
        <f>SUM(I85:I87)</f>
        <v>4.3</v>
      </c>
      <c r="J88" s="264">
        <f>SUM(J85:J87)</f>
        <v>0</v>
      </c>
      <c r="K88" s="265">
        <f>SUM(K85:K87)</f>
        <v>24.1</v>
      </c>
      <c r="L88" s="265">
        <f t="shared" ref="L88:M88" si="21">SUM(L85:L87)</f>
        <v>1340</v>
      </c>
      <c r="M88" s="265">
        <f t="shared" si="21"/>
        <v>515.29999999999995</v>
      </c>
      <c r="N88" s="320"/>
      <c r="O88" s="300"/>
      <c r="P88" s="301"/>
      <c r="Q88" s="253"/>
      <c r="R88" s="269"/>
      <c r="S88" s="269"/>
      <c r="T88" s="269"/>
      <c r="U88" s="269"/>
      <c r="V88" s="269"/>
      <c r="W88" s="269"/>
    </row>
    <row r="89" spans="1:23">
      <c r="A89" s="2588"/>
      <c r="B89" s="2591"/>
      <c r="C89" s="2594"/>
      <c r="D89" s="2461" t="s">
        <v>201</v>
      </c>
      <c r="E89" s="2597" t="s">
        <v>41</v>
      </c>
      <c r="F89" s="2601" t="s">
        <v>55</v>
      </c>
      <c r="G89" s="129" t="s">
        <v>157</v>
      </c>
      <c r="H89" s="156">
        <f>I89+K89</f>
        <v>0</v>
      </c>
      <c r="I89" s="131">
        <v>0</v>
      </c>
      <c r="J89" s="157"/>
      <c r="K89" s="158">
        <v>0</v>
      </c>
      <c r="L89" s="254">
        <v>0</v>
      </c>
      <c r="M89" s="135">
        <v>0</v>
      </c>
      <c r="N89" s="318"/>
      <c r="O89" s="290"/>
      <c r="P89" s="291"/>
      <c r="Q89" s="236"/>
      <c r="R89" s="269"/>
      <c r="S89" s="269"/>
      <c r="T89" s="269"/>
      <c r="U89" s="269"/>
      <c r="V89" s="269"/>
      <c r="W89" s="269"/>
    </row>
    <row r="90" spans="1:23">
      <c r="A90" s="2589"/>
      <c r="B90" s="2592"/>
      <c r="C90" s="2595"/>
      <c r="D90" s="2472"/>
      <c r="E90" s="2598"/>
      <c r="F90" s="2602"/>
      <c r="G90" s="237" t="s">
        <v>57</v>
      </c>
      <c r="H90" s="255">
        <f>I90+K90</f>
        <v>0</v>
      </c>
      <c r="I90" s="256">
        <v>0</v>
      </c>
      <c r="J90" s="257"/>
      <c r="K90" s="258">
        <v>0</v>
      </c>
      <c r="L90" s="259">
        <v>0</v>
      </c>
      <c r="M90" s="260">
        <v>0</v>
      </c>
      <c r="N90" s="318"/>
      <c r="O90" s="295"/>
      <c r="P90" s="296"/>
      <c r="Q90" s="242"/>
      <c r="R90" s="269"/>
      <c r="S90" s="269"/>
      <c r="T90" s="269"/>
      <c r="U90" s="269"/>
      <c r="V90" s="269"/>
      <c r="W90" s="269"/>
    </row>
    <row r="91" spans="1:23">
      <c r="A91" s="2589"/>
      <c r="B91" s="2592"/>
      <c r="C91" s="2595"/>
      <c r="D91" s="2472"/>
      <c r="E91" s="2599"/>
      <c r="F91" s="2603"/>
      <c r="G91" s="136"/>
      <c r="H91" s="161"/>
      <c r="I91" s="138"/>
      <c r="J91" s="162"/>
      <c r="K91" s="163"/>
      <c r="L91" s="261"/>
      <c r="M91" s="141"/>
      <c r="N91" s="318"/>
      <c r="O91" s="316"/>
      <c r="P91" s="317"/>
      <c r="Q91" s="244"/>
      <c r="R91" s="269"/>
      <c r="S91" s="269"/>
      <c r="T91" s="269"/>
      <c r="U91" s="269"/>
      <c r="V91" s="269"/>
      <c r="W91" s="269"/>
    </row>
    <row r="92" spans="1:23" ht="22.8" customHeight="1" thickBot="1">
      <c r="A92" s="2590"/>
      <c r="B92" s="2593"/>
      <c r="C92" s="2596"/>
      <c r="D92" s="2462"/>
      <c r="E92" s="2600"/>
      <c r="F92" s="2600"/>
      <c r="G92" s="245" t="s">
        <v>12</v>
      </c>
      <c r="H92" s="249">
        <f t="shared" ref="H92:M92" si="22">SUM(H89:H91)</f>
        <v>0</v>
      </c>
      <c r="I92" s="263">
        <f t="shared" si="22"/>
        <v>0</v>
      </c>
      <c r="J92" s="264">
        <f t="shared" si="22"/>
        <v>0</v>
      </c>
      <c r="K92" s="265">
        <f t="shared" si="22"/>
        <v>0</v>
      </c>
      <c r="L92" s="266">
        <f t="shared" si="22"/>
        <v>0</v>
      </c>
      <c r="M92" s="267">
        <f t="shared" si="22"/>
        <v>0</v>
      </c>
      <c r="N92" s="320"/>
      <c r="O92" s="300"/>
      <c r="P92" s="301"/>
      <c r="Q92" s="253"/>
      <c r="R92" s="269"/>
      <c r="S92" s="269"/>
      <c r="T92" s="269"/>
      <c r="U92" s="269"/>
      <c r="V92" s="269"/>
      <c r="W92" s="269"/>
    </row>
    <row r="93" spans="1:23">
      <c r="A93" s="2588"/>
      <c r="B93" s="2591"/>
      <c r="C93" s="2594"/>
      <c r="D93" s="2461" t="s">
        <v>202</v>
      </c>
      <c r="E93" s="2601" t="s">
        <v>41</v>
      </c>
      <c r="F93" s="2601" t="s">
        <v>55</v>
      </c>
      <c r="G93" s="129" t="s">
        <v>81</v>
      </c>
      <c r="H93" s="156">
        <f>I93+K93</f>
        <v>0</v>
      </c>
      <c r="I93" s="131">
        <v>0</v>
      </c>
      <c r="J93" s="157"/>
      <c r="K93" s="158">
        <v>0</v>
      </c>
      <c r="L93" s="254">
        <v>0</v>
      </c>
      <c r="M93" s="135">
        <v>0</v>
      </c>
      <c r="N93" s="341"/>
      <c r="O93" s="290"/>
      <c r="P93" s="291"/>
      <c r="Q93" s="236"/>
      <c r="R93" s="269"/>
      <c r="S93" s="269"/>
      <c r="T93" s="269"/>
      <c r="U93" s="269"/>
      <c r="V93" s="269"/>
      <c r="W93" s="269"/>
    </row>
    <row r="94" spans="1:23">
      <c r="A94" s="2589"/>
      <c r="B94" s="2592"/>
      <c r="C94" s="2595"/>
      <c r="D94" s="2472"/>
      <c r="E94" s="2617"/>
      <c r="F94" s="2602"/>
      <c r="G94" s="237" t="s">
        <v>37</v>
      </c>
      <c r="H94" s="255">
        <f>I94+K94</f>
        <v>8</v>
      </c>
      <c r="I94" s="256">
        <v>8</v>
      </c>
      <c r="J94" s="293"/>
      <c r="K94" s="258">
        <v>0</v>
      </c>
      <c r="L94" s="259">
        <v>0</v>
      </c>
      <c r="M94" s="260">
        <v>0</v>
      </c>
      <c r="N94" s="342" t="s">
        <v>203</v>
      </c>
      <c r="O94" s="295" t="s">
        <v>42</v>
      </c>
      <c r="P94" s="296" t="s">
        <v>42</v>
      </c>
      <c r="Q94" s="242" t="s">
        <v>42</v>
      </c>
      <c r="R94" s="269"/>
      <c r="S94" s="269"/>
      <c r="T94" s="269"/>
      <c r="U94" s="269"/>
      <c r="V94" s="269"/>
      <c r="W94" s="269"/>
    </row>
    <row r="95" spans="1:23">
      <c r="A95" s="2589"/>
      <c r="B95" s="2592"/>
      <c r="C95" s="2595"/>
      <c r="D95" s="2472"/>
      <c r="E95" s="2599"/>
      <c r="F95" s="2603"/>
      <c r="G95" s="136"/>
      <c r="H95" s="161"/>
      <c r="I95" s="138"/>
      <c r="J95" s="162"/>
      <c r="K95" s="163"/>
      <c r="L95" s="261"/>
      <c r="M95" s="141"/>
      <c r="N95" s="222"/>
      <c r="O95" s="316"/>
      <c r="P95" s="317"/>
      <c r="Q95" s="244"/>
      <c r="R95" s="269"/>
      <c r="S95" s="269"/>
      <c r="T95" s="269"/>
      <c r="U95" s="269"/>
      <c r="V95" s="269"/>
      <c r="W95" s="269"/>
    </row>
    <row r="96" spans="1:23" ht="19.2" customHeight="1" thickBot="1">
      <c r="A96" s="2590"/>
      <c r="B96" s="2593"/>
      <c r="C96" s="2596"/>
      <c r="D96" s="2462"/>
      <c r="E96" s="2600"/>
      <c r="F96" s="2600"/>
      <c r="G96" s="343" t="s">
        <v>12</v>
      </c>
      <c r="H96" s="249">
        <f t="shared" ref="H96:M96" si="23">SUM(H93:H95)</f>
        <v>8</v>
      </c>
      <c r="I96" s="249">
        <f t="shared" si="23"/>
        <v>8</v>
      </c>
      <c r="J96" s="249">
        <f t="shared" si="23"/>
        <v>0</v>
      </c>
      <c r="K96" s="249">
        <f t="shared" si="23"/>
        <v>0</v>
      </c>
      <c r="L96" s="249">
        <f t="shared" si="23"/>
        <v>0</v>
      </c>
      <c r="M96" s="249">
        <f t="shared" si="23"/>
        <v>0</v>
      </c>
      <c r="N96" s="344"/>
      <c r="O96" s="300"/>
      <c r="P96" s="301"/>
      <c r="Q96" s="253"/>
      <c r="R96" s="269"/>
      <c r="S96" s="269"/>
      <c r="T96" s="269"/>
      <c r="U96" s="269"/>
      <c r="V96" s="269"/>
      <c r="W96" s="269"/>
    </row>
    <row r="97" spans="1:23">
      <c r="A97" s="2588"/>
      <c r="B97" s="2591"/>
      <c r="C97" s="2594"/>
      <c r="D97" s="2461" t="s">
        <v>204</v>
      </c>
      <c r="E97" s="2601" t="s">
        <v>41</v>
      </c>
      <c r="F97" s="2624" t="s">
        <v>205</v>
      </c>
      <c r="G97" s="129" t="s">
        <v>81</v>
      </c>
      <c r="H97" s="156">
        <f>I97+K97</f>
        <v>0</v>
      </c>
      <c r="I97" s="131">
        <v>0</v>
      </c>
      <c r="J97" s="157"/>
      <c r="K97" s="158">
        <v>0</v>
      </c>
      <c r="L97" s="254">
        <v>700</v>
      </c>
      <c r="M97" s="135">
        <v>0</v>
      </c>
      <c r="N97" s="318" t="s">
        <v>206</v>
      </c>
      <c r="O97" s="290" t="s">
        <v>42</v>
      </c>
      <c r="P97" s="291"/>
      <c r="Q97" s="236"/>
      <c r="R97" s="269"/>
      <c r="S97" s="269"/>
      <c r="T97" s="269"/>
      <c r="U97" s="269"/>
      <c r="V97" s="269"/>
      <c r="W97" s="269"/>
    </row>
    <row r="98" spans="1:23">
      <c r="A98" s="2589"/>
      <c r="B98" s="2592"/>
      <c r="C98" s="2595"/>
      <c r="D98" s="2472"/>
      <c r="E98" s="2617"/>
      <c r="F98" s="2602"/>
      <c r="G98" s="237" t="s">
        <v>157</v>
      </c>
      <c r="H98" s="255">
        <f>I98+K98</f>
        <v>78.7</v>
      </c>
      <c r="I98" s="256">
        <v>0</v>
      </c>
      <c r="J98" s="293"/>
      <c r="K98" s="258">
        <v>78.7</v>
      </c>
      <c r="L98" s="259">
        <v>358.8</v>
      </c>
      <c r="M98" s="260">
        <v>0</v>
      </c>
      <c r="N98" s="318" t="s">
        <v>179</v>
      </c>
      <c r="O98" s="295" t="s">
        <v>42</v>
      </c>
      <c r="P98" s="296"/>
      <c r="Q98" s="242"/>
      <c r="R98" s="269"/>
      <c r="S98" s="269"/>
      <c r="T98" s="269"/>
      <c r="U98" s="269"/>
      <c r="V98" s="269"/>
      <c r="W98" s="269"/>
    </row>
    <row r="99" spans="1:23">
      <c r="A99" s="2589"/>
      <c r="B99" s="2592"/>
      <c r="C99" s="2595"/>
      <c r="D99" s="2472"/>
      <c r="E99" s="2599"/>
      <c r="F99" s="2603"/>
      <c r="G99" s="136" t="s">
        <v>37</v>
      </c>
      <c r="H99" s="255">
        <f>I99+K99</f>
        <v>5</v>
      </c>
      <c r="I99" s="152">
        <v>5</v>
      </c>
      <c r="J99" s="162"/>
      <c r="K99" s="345">
        <v>0</v>
      </c>
      <c r="L99" s="261">
        <v>0</v>
      </c>
      <c r="M99" s="141">
        <v>0</v>
      </c>
      <c r="N99" s="318" t="s">
        <v>160</v>
      </c>
      <c r="O99" s="316" t="s">
        <v>42</v>
      </c>
      <c r="P99" s="317"/>
      <c r="Q99" s="244"/>
      <c r="R99" s="269"/>
      <c r="S99" s="269"/>
      <c r="T99" s="269"/>
      <c r="U99" s="269"/>
      <c r="V99" s="269"/>
      <c r="W99" s="269"/>
    </row>
    <row r="100" spans="1:23" ht="19.8" customHeight="1" thickBot="1">
      <c r="A100" s="2590"/>
      <c r="B100" s="2593"/>
      <c r="C100" s="2596"/>
      <c r="D100" s="2462"/>
      <c r="E100" s="2600"/>
      <c r="F100" s="2600"/>
      <c r="G100" s="343" t="s">
        <v>12</v>
      </c>
      <c r="H100" s="249">
        <f t="shared" ref="H100:M100" si="24">SUM(H97:H99)</f>
        <v>83.7</v>
      </c>
      <c r="I100" s="249">
        <f t="shared" si="24"/>
        <v>5</v>
      </c>
      <c r="J100" s="249">
        <f t="shared" si="24"/>
        <v>0</v>
      </c>
      <c r="K100" s="249">
        <f t="shared" si="24"/>
        <v>78.7</v>
      </c>
      <c r="L100" s="249">
        <f t="shared" si="24"/>
        <v>1058.8</v>
      </c>
      <c r="M100" s="249">
        <f t="shared" si="24"/>
        <v>0</v>
      </c>
      <c r="N100" s="320"/>
      <c r="O100" s="300"/>
      <c r="P100" s="301"/>
      <c r="Q100" s="253"/>
      <c r="R100" s="269"/>
      <c r="S100" s="269"/>
      <c r="T100" s="269"/>
      <c r="U100" s="269"/>
      <c r="V100" s="269"/>
      <c r="W100" s="269"/>
    </row>
    <row r="101" spans="1:23">
      <c r="A101" s="2588"/>
      <c r="B101" s="2591"/>
      <c r="C101" s="2594"/>
      <c r="D101" s="2461" t="s">
        <v>207</v>
      </c>
      <c r="E101" s="2601" t="s">
        <v>41</v>
      </c>
      <c r="F101" s="2624" t="s">
        <v>208</v>
      </c>
      <c r="G101" s="129" t="s">
        <v>157</v>
      </c>
      <c r="H101" s="156">
        <f>I101+K101</f>
        <v>0</v>
      </c>
      <c r="I101" s="131">
        <v>0</v>
      </c>
      <c r="J101" s="157"/>
      <c r="K101" s="158">
        <v>0</v>
      </c>
      <c r="L101" s="254">
        <v>0</v>
      </c>
      <c r="M101" s="135">
        <v>0</v>
      </c>
      <c r="N101" s="318" t="s">
        <v>206</v>
      </c>
      <c r="O101" s="290" t="s">
        <v>42</v>
      </c>
      <c r="P101" s="291"/>
      <c r="Q101" s="236"/>
      <c r="R101" s="269"/>
      <c r="S101" s="269"/>
      <c r="T101" s="269"/>
      <c r="U101" s="269"/>
      <c r="V101" s="269"/>
      <c r="W101" s="269"/>
    </row>
    <row r="102" spans="1:23">
      <c r="A102" s="2589"/>
      <c r="B102" s="2592"/>
      <c r="C102" s="2595"/>
      <c r="D102" s="2472"/>
      <c r="E102" s="2617"/>
      <c r="F102" s="2602"/>
      <c r="G102" s="237" t="s">
        <v>37</v>
      </c>
      <c r="H102" s="255">
        <f>I102+K102</f>
        <v>35</v>
      </c>
      <c r="I102" s="256">
        <v>35</v>
      </c>
      <c r="J102" s="293"/>
      <c r="K102" s="258">
        <v>0</v>
      </c>
      <c r="L102" s="259">
        <v>225</v>
      </c>
      <c r="M102" s="260">
        <v>0</v>
      </c>
      <c r="N102" s="318" t="s">
        <v>179</v>
      </c>
      <c r="O102" s="295" t="s">
        <v>42</v>
      </c>
      <c r="P102" s="296"/>
      <c r="Q102" s="242"/>
      <c r="R102" s="269"/>
      <c r="S102" s="269"/>
      <c r="T102" s="269"/>
      <c r="U102" s="269"/>
      <c r="V102" s="269"/>
      <c r="W102" s="269"/>
    </row>
    <row r="103" spans="1:23">
      <c r="A103" s="2589"/>
      <c r="B103" s="2592"/>
      <c r="C103" s="2595"/>
      <c r="D103" s="2472"/>
      <c r="E103" s="2599"/>
      <c r="F103" s="2603"/>
      <c r="G103" s="136" t="s">
        <v>81</v>
      </c>
      <c r="H103" s="161">
        <f>I103+K103</f>
        <v>0</v>
      </c>
      <c r="I103" s="152">
        <v>0</v>
      </c>
      <c r="J103" s="162"/>
      <c r="K103" s="163"/>
      <c r="L103" s="261">
        <v>300</v>
      </c>
      <c r="M103" s="141">
        <v>350</v>
      </c>
      <c r="N103" s="318" t="s">
        <v>160</v>
      </c>
      <c r="O103" s="316"/>
      <c r="P103" s="317" t="s">
        <v>42</v>
      </c>
      <c r="Q103" s="244"/>
      <c r="R103" s="269"/>
      <c r="S103" s="269"/>
      <c r="T103" s="269"/>
      <c r="U103" s="269"/>
      <c r="V103" s="269"/>
      <c r="W103" s="269"/>
    </row>
    <row r="104" spans="1:23" ht="13.8" thickBot="1">
      <c r="A104" s="2590"/>
      <c r="B104" s="2593"/>
      <c r="C104" s="2596"/>
      <c r="D104" s="2462"/>
      <c r="E104" s="2600"/>
      <c r="F104" s="2600"/>
      <c r="G104" s="343" t="s">
        <v>12</v>
      </c>
      <c r="H104" s="249">
        <f t="shared" ref="H104:M104" si="25">SUM(H101:H103)</f>
        <v>35</v>
      </c>
      <c r="I104" s="249">
        <f t="shared" si="25"/>
        <v>35</v>
      </c>
      <c r="J104" s="249">
        <f t="shared" si="25"/>
        <v>0</v>
      </c>
      <c r="K104" s="249">
        <f t="shared" si="25"/>
        <v>0</v>
      </c>
      <c r="L104" s="249">
        <f t="shared" si="25"/>
        <v>525</v>
      </c>
      <c r="M104" s="249">
        <f t="shared" si="25"/>
        <v>350</v>
      </c>
      <c r="N104" s="320"/>
      <c r="O104" s="300"/>
      <c r="P104" s="301"/>
      <c r="Q104" s="253"/>
      <c r="R104" s="269"/>
      <c r="S104" s="269"/>
      <c r="T104" s="269"/>
      <c r="U104" s="269"/>
      <c r="V104" s="269"/>
      <c r="W104" s="269"/>
    </row>
    <row r="105" spans="1:23">
      <c r="A105" s="2588"/>
      <c r="B105" s="2591"/>
      <c r="C105" s="2594"/>
      <c r="D105" s="2461" t="s">
        <v>209</v>
      </c>
      <c r="E105" s="2601" t="s">
        <v>41</v>
      </c>
      <c r="F105" s="2601" t="s">
        <v>55</v>
      </c>
      <c r="G105" s="129" t="s">
        <v>157</v>
      </c>
      <c r="H105" s="156">
        <f>I105+K105</f>
        <v>0</v>
      </c>
      <c r="I105" s="131">
        <v>0</v>
      </c>
      <c r="J105" s="157"/>
      <c r="K105" s="158">
        <v>0</v>
      </c>
      <c r="L105" s="254">
        <v>40</v>
      </c>
      <c r="M105" s="135">
        <v>40</v>
      </c>
      <c r="N105" s="318"/>
      <c r="O105" s="290"/>
      <c r="P105" s="291"/>
      <c r="Q105" s="236"/>
      <c r="R105" s="346"/>
      <c r="S105" s="269"/>
      <c r="T105" s="269"/>
      <c r="U105" s="269"/>
      <c r="V105" s="269"/>
      <c r="W105" s="269"/>
    </row>
    <row r="106" spans="1:23">
      <c r="A106" s="2589"/>
      <c r="B106" s="2592"/>
      <c r="C106" s="2595"/>
      <c r="D106" s="2472"/>
      <c r="E106" s="2617"/>
      <c r="F106" s="2602"/>
      <c r="G106" s="237" t="s">
        <v>81</v>
      </c>
      <c r="H106" s="255">
        <f>I106+K106</f>
        <v>0</v>
      </c>
      <c r="I106" s="256">
        <v>0</v>
      </c>
      <c r="J106" s="293"/>
      <c r="K106" s="258">
        <v>0</v>
      </c>
      <c r="L106" s="259">
        <v>225.7</v>
      </c>
      <c r="M106" s="260">
        <v>225.7</v>
      </c>
      <c r="N106" s="318" t="s">
        <v>179</v>
      </c>
      <c r="O106" s="295" t="s">
        <v>42</v>
      </c>
      <c r="P106" s="296"/>
      <c r="Q106" s="242"/>
      <c r="R106" s="346"/>
      <c r="S106" s="269"/>
      <c r="T106" s="269"/>
      <c r="U106" s="269"/>
      <c r="V106" s="269"/>
      <c r="W106" s="269"/>
    </row>
    <row r="107" spans="1:23">
      <c r="A107" s="2589"/>
      <c r="B107" s="2592"/>
      <c r="C107" s="2595"/>
      <c r="D107" s="2472"/>
      <c r="E107" s="2599"/>
      <c r="F107" s="2603"/>
      <c r="G107" s="136" t="s">
        <v>37</v>
      </c>
      <c r="H107" s="161">
        <f>I107+K107</f>
        <v>0</v>
      </c>
      <c r="I107" s="152">
        <v>0</v>
      </c>
      <c r="J107" s="162"/>
      <c r="K107" s="345">
        <v>0</v>
      </c>
      <c r="L107" s="261">
        <v>0</v>
      </c>
      <c r="M107" s="141">
        <v>0</v>
      </c>
      <c r="N107" s="318" t="s">
        <v>161</v>
      </c>
      <c r="O107" s="316"/>
      <c r="P107" s="317"/>
      <c r="Q107" s="244"/>
      <c r="R107" s="346"/>
      <c r="S107" s="269"/>
      <c r="T107" s="269"/>
      <c r="U107" s="269"/>
      <c r="V107" s="269"/>
      <c r="W107" s="269"/>
    </row>
    <row r="108" spans="1:23" ht="13.8" thickBot="1">
      <c r="A108" s="2590"/>
      <c r="B108" s="2593"/>
      <c r="C108" s="2596"/>
      <c r="D108" s="2462"/>
      <c r="E108" s="2600"/>
      <c r="F108" s="2600"/>
      <c r="G108" s="343" t="s">
        <v>12</v>
      </c>
      <c r="H108" s="249">
        <f t="shared" ref="H108:M108" si="26">SUM(H105:H107)</f>
        <v>0</v>
      </c>
      <c r="I108" s="249">
        <f t="shared" si="26"/>
        <v>0</v>
      </c>
      <c r="J108" s="249">
        <f t="shared" si="26"/>
        <v>0</v>
      </c>
      <c r="K108" s="249">
        <f t="shared" si="26"/>
        <v>0</v>
      </c>
      <c r="L108" s="249">
        <f t="shared" si="26"/>
        <v>265.7</v>
      </c>
      <c r="M108" s="249">
        <f t="shared" si="26"/>
        <v>265.7</v>
      </c>
      <c r="N108" s="320"/>
      <c r="O108" s="300"/>
      <c r="P108" s="301"/>
      <c r="Q108" s="253"/>
      <c r="R108" s="346"/>
      <c r="S108" s="269"/>
      <c r="T108" s="269"/>
      <c r="U108" s="269"/>
      <c r="V108" s="269"/>
      <c r="W108" s="269"/>
    </row>
    <row r="109" spans="1:23">
      <c r="A109" s="2588"/>
      <c r="B109" s="2591"/>
      <c r="C109" s="2594"/>
      <c r="D109" s="2461" t="s">
        <v>210</v>
      </c>
      <c r="E109" s="2597" t="s">
        <v>41</v>
      </c>
      <c r="F109" s="2601" t="s">
        <v>177</v>
      </c>
      <c r="G109" s="129" t="s">
        <v>157</v>
      </c>
      <c r="H109" s="156">
        <f>I109+K109</f>
        <v>0</v>
      </c>
      <c r="I109" s="131">
        <v>0</v>
      </c>
      <c r="J109" s="157"/>
      <c r="K109" s="158">
        <v>0</v>
      </c>
      <c r="L109" s="254">
        <v>65</v>
      </c>
      <c r="M109" s="135">
        <v>65</v>
      </c>
      <c r="N109" s="318" t="s">
        <v>178</v>
      </c>
      <c r="O109" s="290" t="s">
        <v>42</v>
      </c>
      <c r="P109" s="291"/>
      <c r="Q109" s="236"/>
      <c r="R109" s="346"/>
      <c r="S109" s="269"/>
      <c r="T109" s="269"/>
      <c r="U109" s="269"/>
      <c r="V109" s="269"/>
      <c r="W109" s="269"/>
    </row>
    <row r="110" spans="1:23">
      <c r="A110" s="2589"/>
      <c r="B110" s="2592"/>
      <c r="C110" s="2595"/>
      <c r="D110" s="2472"/>
      <c r="E110" s="2598"/>
      <c r="F110" s="2602"/>
      <c r="G110" s="237" t="s">
        <v>81</v>
      </c>
      <c r="H110" s="255">
        <f>I110+K110</f>
        <v>0</v>
      </c>
      <c r="I110" s="256">
        <v>0</v>
      </c>
      <c r="J110" s="257"/>
      <c r="K110" s="258">
        <v>0</v>
      </c>
      <c r="L110" s="259">
        <v>733</v>
      </c>
      <c r="M110" s="260">
        <v>734</v>
      </c>
      <c r="N110" s="318" t="s">
        <v>179</v>
      </c>
      <c r="O110" s="295" t="s">
        <v>42</v>
      </c>
      <c r="P110" s="296"/>
      <c r="Q110" s="242"/>
      <c r="R110" s="346"/>
      <c r="S110" s="269"/>
      <c r="T110" s="269"/>
      <c r="U110" s="269"/>
      <c r="V110" s="269"/>
      <c r="W110" s="269"/>
    </row>
    <row r="111" spans="1:23">
      <c r="A111" s="2589"/>
      <c r="B111" s="2592"/>
      <c r="C111" s="2595"/>
      <c r="D111" s="2472"/>
      <c r="E111" s="2599"/>
      <c r="F111" s="2603"/>
      <c r="G111" s="237" t="s">
        <v>37</v>
      </c>
      <c r="H111" s="255">
        <f>I111+K111</f>
        <v>0</v>
      </c>
      <c r="I111" s="256">
        <v>0</v>
      </c>
      <c r="J111" s="257"/>
      <c r="K111" s="258">
        <v>0</v>
      </c>
      <c r="L111" s="259">
        <v>0</v>
      </c>
      <c r="M111" s="260">
        <v>0</v>
      </c>
      <c r="N111" s="318" t="s">
        <v>160</v>
      </c>
      <c r="O111" s="316" t="s">
        <v>42</v>
      </c>
      <c r="P111" s="317"/>
      <c r="Q111" s="244"/>
      <c r="R111" s="346"/>
      <c r="S111" s="269"/>
      <c r="T111" s="269"/>
      <c r="U111" s="269"/>
      <c r="V111" s="269"/>
      <c r="W111" s="269"/>
    </row>
    <row r="112" spans="1:23">
      <c r="A112" s="2589"/>
      <c r="B112" s="2592"/>
      <c r="C112" s="2595"/>
      <c r="D112" s="2472"/>
      <c r="E112" s="2599"/>
      <c r="F112" s="2599"/>
      <c r="G112" s="136"/>
      <c r="H112" s="161"/>
      <c r="I112" s="138"/>
      <c r="J112" s="162"/>
      <c r="K112" s="163"/>
      <c r="L112" s="261"/>
      <c r="M112" s="141"/>
      <c r="N112" s="347" t="s">
        <v>161</v>
      </c>
      <c r="O112" s="316"/>
      <c r="P112" s="317"/>
      <c r="Q112" s="244"/>
      <c r="R112" s="346"/>
      <c r="S112" s="269"/>
      <c r="T112" s="269"/>
      <c r="U112" s="269"/>
      <c r="V112" s="269"/>
      <c r="W112" s="269"/>
    </row>
    <row r="113" spans="1:23" ht="13.8" thickBot="1">
      <c r="A113" s="2590"/>
      <c r="B113" s="2593"/>
      <c r="C113" s="2596"/>
      <c r="D113" s="2462"/>
      <c r="E113" s="2600"/>
      <c r="F113" s="2600"/>
      <c r="G113" s="245" t="s">
        <v>12</v>
      </c>
      <c r="H113" s="249">
        <f t="shared" ref="H113:M113" si="27">SUM(H109:H112)</f>
        <v>0</v>
      </c>
      <c r="I113" s="249">
        <f t="shared" si="27"/>
        <v>0</v>
      </c>
      <c r="J113" s="249">
        <f t="shared" si="27"/>
        <v>0</v>
      </c>
      <c r="K113" s="267">
        <f t="shared" si="27"/>
        <v>0</v>
      </c>
      <c r="L113" s="266">
        <f t="shared" si="27"/>
        <v>798</v>
      </c>
      <c r="M113" s="267">
        <f t="shared" si="27"/>
        <v>799</v>
      </c>
      <c r="N113" s="320"/>
      <c r="O113" s="300"/>
      <c r="P113" s="301"/>
      <c r="Q113" s="253"/>
      <c r="R113" s="346"/>
      <c r="S113" s="269"/>
      <c r="T113" s="269"/>
      <c r="U113" s="269"/>
      <c r="V113" s="269"/>
      <c r="W113" s="269"/>
    </row>
    <row r="114" spans="1:23">
      <c r="A114" s="2588"/>
      <c r="B114" s="2591"/>
      <c r="C114" s="2594"/>
      <c r="D114" s="2461" t="s">
        <v>211</v>
      </c>
      <c r="E114" s="2601" t="s">
        <v>41</v>
      </c>
      <c r="F114" s="2601" t="s">
        <v>55</v>
      </c>
      <c r="G114" s="129" t="s">
        <v>157</v>
      </c>
      <c r="H114" s="156">
        <f>I114+K114</f>
        <v>0</v>
      </c>
      <c r="I114" s="131">
        <v>0</v>
      </c>
      <c r="J114" s="157"/>
      <c r="K114" s="158">
        <v>0</v>
      </c>
      <c r="L114" s="254">
        <v>4.0999999999999996</v>
      </c>
      <c r="M114" s="135">
        <v>4.0999999999999996</v>
      </c>
      <c r="N114" s="318" t="s">
        <v>179</v>
      </c>
      <c r="O114" s="290" t="s">
        <v>42</v>
      </c>
      <c r="P114" s="291"/>
      <c r="Q114" s="236"/>
      <c r="R114" s="346"/>
      <c r="S114" s="269"/>
      <c r="T114" s="269"/>
      <c r="U114" s="269"/>
      <c r="V114" s="269"/>
      <c r="W114" s="269"/>
    </row>
    <row r="115" spans="1:23">
      <c r="A115" s="2589"/>
      <c r="B115" s="2592"/>
      <c r="C115" s="2595"/>
      <c r="D115" s="2472"/>
      <c r="E115" s="2617"/>
      <c r="F115" s="2602"/>
      <c r="G115" s="237" t="s">
        <v>81</v>
      </c>
      <c r="H115" s="255">
        <f>I115+K115</f>
        <v>30.8</v>
      </c>
      <c r="I115" s="256">
        <v>30.8</v>
      </c>
      <c r="J115" s="293"/>
      <c r="K115" s="258">
        <v>0</v>
      </c>
      <c r="L115" s="259">
        <v>49.8</v>
      </c>
      <c r="M115" s="260">
        <v>49.8</v>
      </c>
      <c r="N115" s="318" t="s">
        <v>161</v>
      </c>
      <c r="O115" s="295"/>
      <c r="P115" s="296" t="s">
        <v>42</v>
      </c>
      <c r="Q115" s="242"/>
      <c r="R115" s="346"/>
      <c r="S115" s="269"/>
      <c r="T115" s="269"/>
      <c r="U115" s="269"/>
      <c r="V115" s="269"/>
      <c r="W115" s="269"/>
    </row>
    <row r="116" spans="1:23">
      <c r="A116" s="2589"/>
      <c r="B116" s="2592"/>
      <c r="C116" s="2595"/>
      <c r="D116" s="2472"/>
      <c r="E116" s="2599"/>
      <c r="F116" s="2603"/>
      <c r="G116" s="136" t="s">
        <v>37</v>
      </c>
      <c r="H116" s="161">
        <f>I116+K116</f>
        <v>0</v>
      </c>
      <c r="I116" s="152">
        <v>0</v>
      </c>
      <c r="J116" s="162"/>
      <c r="K116" s="345">
        <v>0</v>
      </c>
      <c r="L116" s="261">
        <v>0</v>
      </c>
      <c r="M116" s="141">
        <v>0</v>
      </c>
      <c r="N116" s="318"/>
      <c r="O116" s="316"/>
      <c r="P116" s="317"/>
      <c r="Q116" s="244"/>
      <c r="R116" s="346"/>
      <c r="S116" s="269"/>
      <c r="T116" s="269"/>
      <c r="U116" s="269"/>
      <c r="V116" s="269"/>
      <c r="W116" s="269"/>
    </row>
    <row r="117" spans="1:23" ht="13.8" thickBot="1">
      <c r="A117" s="2590"/>
      <c r="B117" s="2593"/>
      <c r="C117" s="2596"/>
      <c r="D117" s="2462"/>
      <c r="E117" s="2600"/>
      <c r="F117" s="2600"/>
      <c r="G117" s="343" t="s">
        <v>12</v>
      </c>
      <c r="H117" s="249">
        <f t="shared" ref="H117:M117" si="28">SUM(H114:H116)</f>
        <v>30.8</v>
      </c>
      <c r="I117" s="249">
        <f t="shared" si="28"/>
        <v>30.8</v>
      </c>
      <c r="J117" s="249">
        <f t="shared" si="28"/>
        <v>0</v>
      </c>
      <c r="K117" s="249">
        <f t="shared" si="28"/>
        <v>0</v>
      </c>
      <c r="L117" s="249">
        <f t="shared" si="28"/>
        <v>53.9</v>
      </c>
      <c r="M117" s="249">
        <f t="shared" si="28"/>
        <v>53.9</v>
      </c>
      <c r="N117" s="320"/>
      <c r="O117" s="300"/>
      <c r="P117" s="301"/>
      <c r="Q117" s="253"/>
      <c r="R117" s="346"/>
      <c r="S117" s="269"/>
      <c r="T117" s="269"/>
      <c r="U117" s="269"/>
      <c r="V117" s="269"/>
      <c r="W117" s="269"/>
    </row>
    <row r="118" spans="1:23">
      <c r="A118" s="2588"/>
      <c r="B118" s="2591"/>
      <c r="C118" s="2594"/>
      <c r="D118" s="2461" t="s">
        <v>212</v>
      </c>
      <c r="E118" s="2601" t="s">
        <v>41</v>
      </c>
      <c r="F118" s="2601" t="s">
        <v>55</v>
      </c>
      <c r="G118" s="129" t="s">
        <v>157</v>
      </c>
      <c r="H118" s="156">
        <f>I118+K118</f>
        <v>0</v>
      </c>
      <c r="I118" s="131">
        <v>0</v>
      </c>
      <c r="J118" s="157"/>
      <c r="K118" s="158">
        <v>0</v>
      </c>
      <c r="L118" s="254">
        <v>36</v>
      </c>
      <c r="M118" s="135">
        <v>36</v>
      </c>
      <c r="N118" s="318" t="s">
        <v>178</v>
      </c>
      <c r="O118" s="290" t="s">
        <v>42</v>
      </c>
      <c r="P118" s="291"/>
      <c r="Q118" s="236"/>
      <c r="R118" s="346"/>
      <c r="S118" s="269"/>
      <c r="T118" s="269"/>
      <c r="U118" s="269"/>
      <c r="V118" s="269"/>
      <c r="W118" s="269"/>
    </row>
    <row r="119" spans="1:23">
      <c r="A119" s="2589"/>
      <c r="B119" s="2592"/>
      <c r="C119" s="2595"/>
      <c r="D119" s="2472"/>
      <c r="E119" s="2617"/>
      <c r="F119" s="2602"/>
      <c r="G119" s="237" t="s">
        <v>81</v>
      </c>
      <c r="H119" s="255">
        <f>I119+K119</f>
        <v>0</v>
      </c>
      <c r="I119" s="256">
        <v>0</v>
      </c>
      <c r="J119" s="293"/>
      <c r="K119" s="258">
        <v>0</v>
      </c>
      <c r="L119" s="259">
        <v>218</v>
      </c>
      <c r="M119" s="260">
        <v>218</v>
      </c>
      <c r="N119" s="318" t="s">
        <v>179</v>
      </c>
      <c r="O119" s="295" t="s">
        <v>42</v>
      </c>
      <c r="P119" s="296"/>
      <c r="Q119" s="242"/>
      <c r="R119" s="346"/>
      <c r="S119" s="269"/>
      <c r="T119" s="269"/>
      <c r="U119" s="269"/>
      <c r="V119" s="269"/>
      <c r="W119" s="269"/>
    </row>
    <row r="120" spans="1:23">
      <c r="A120" s="2589"/>
      <c r="B120" s="2592"/>
      <c r="C120" s="2595"/>
      <c r="D120" s="2472"/>
      <c r="E120" s="2599"/>
      <c r="F120" s="2603"/>
      <c r="G120" s="136" t="s">
        <v>37</v>
      </c>
      <c r="H120" s="161">
        <f>I120+K120</f>
        <v>0</v>
      </c>
      <c r="I120" s="152">
        <v>0</v>
      </c>
      <c r="J120" s="162"/>
      <c r="K120" s="163"/>
      <c r="L120" s="261">
        <v>0</v>
      </c>
      <c r="M120" s="141">
        <v>0</v>
      </c>
      <c r="N120" s="318" t="s">
        <v>206</v>
      </c>
      <c r="O120" s="316" t="s">
        <v>42</v>
      </c>
      <c r="P120" s="317"/>
      <c r="Q120" s="244"/>
      <c r="R120" s="346"/>
      <c r="S120" s="269"/>
      <c r="T120" s="269"/>
      <c r="U120" s="269"/>
      <c r="V120" s="269"/>
      <c r="W120" s="269"/>
    </row>
    <row r="121" spans="1:23" ht="13.8" thickBot="1">
      <c r="A121" s="2590"/>
      <c r="B121" s="2593"/>
      <c r="C121" s="2596"/>
      <c r="D121" s="2462"/>
      <c r="E121" s="2600"/>
      <c r="F121" s="2600"/>
      <c r="G121" s="343" t="s">
        <v>12</v>
      </c>
      <c r="H121" s="249">
        <f t="shared" ref="H121:M121" si="29">SUM(H118:H120)</f>
        <v>0</v>
      </c>
      <c r="I121" s="249">
        <f t="shared" si="29"/>
        <v>0</v>
      </c>
      <c r="J121" s="249">
        <f t="shared" si="29"/>
        <v>0</v>
      </c>
      <c r="K121" s="249">
        <f t="shared" si="29"/>
        <v>0</v>
      </c>
      <c r="L121" s="249">
        <f t="shared" si="29"/>
        <v>254</v>
      </c>
      <c r="M121" s="249">
        <f t="shared" si="29"/>
        <v>254</v>
      </c>
      <c r="N121" s="320" t="s">
        <v>161</v>
      </c>
      <c r="O121" s="300"/>
      <c r="P121" s="301"/>
      <c r="Q121" s="253" t="s">
        <v>42</v>
      </c>
      <c r="R121" s="346"/>
      <c r="S121" s="269"/>
      <c r="T121" s="269"/>
      <c r="U121" s="269"/>
      <c r="V121" s="269"/>
      <c r="W121" s="269"/>
    </row>
    <row r="122" spans="1:23">
      <c r="A122" s="2588"/>
      <c r="B122" s="2591"/>
      <c r="C122" s="2594"/>
      <c r="D122" s="2461" t="s">
        <v>213</v>
      </c>
      <c r="E122" s="2601" t="s">
        <v>41</v>
      </c>
      <c r="F122" s="2601" t="s">
        <v>55</v>
      </c>
      <c r="G122" s="129" t="s">
        <v>157</v>
      </c>
      <c r="H122" s="156">
        <f>I122+K122</f>
        <v>0</v>
      </c>
      <c r="I122" s="131">
        <v>0</v>
      </c>
      <c r="J122" s="157"/>
      <c r="K122" s="158">
        <v>0</v>
      </c>
      <c r="L122" s="254">
        <v>0.5</v>
      </c>
      <c r="M122" s="135">
        <v>0.5</v>
      </c>
      <c r="N122" s="318" t="s">
        <v>178</v>
      </c>
      <c r="O122" s="290" t="s">
        <v>42</v>
      </c>
      <c r="P122" s="291"/>
      <c r="Q122" s="236"/>
      <c r="R122" s="346"/>
      <c r="S122" s="269"/>
      <c r="T122" s="269"/>
      <c r="U122" s="269"/>
      <c r="V122" s="269"/>
      <c r="W122" s="269"/>
    </row>
    <row r="123" spans="1:23">
      <c r="A123" s="2589"/>
      <c r="B123" s="2592"/>
      <c r="C123" s="2595"/>
      <c r="D123" s="2472"/>
      <c r="E123" s="2617"/>
      <c r="F123" s="2602"/>
      <c r="G123" s="237" t="s">
        <v>81</v>
      </c>
      <c r="H123" s="255">
        <f>I123+K123</f>
        <v>0.5</v>
      </c>
      <c r="I123" s="256">
        <v>0.5</v>
      </c>
      <c r="J123" s="293"/>
      <c r="K123" s="258">
        <v>0</v>
      </c>
      <c r="L123" s="259">
        <v>5.6</v>
      </c>
      <c r="M123" s="260">
        <v>5.6</v>
      </c>
      <c r="N123" s="318" t="s">
        <v>179</v>
      </c>
      <c r="O123" s="295" t="s">
        <v>42</v>
      </c>
      <c r="P123" s="296"/>
      <c r="Q123" s="242"/>
      <c r="R123" s="346"/>
      <c r="S123" s="269"/>
      <c r="T123" s="269"/>
      <c r="U123" s="269"/>
      <c r="V123" s="269"/>
      <c r="W123" s="269"/>
    </row>
    <row r="124" spans="1:23">
      <c r="A124" s="2589"/>
      <c r="B124" s="2592"/>
      <c r="C124" s="2595"/>
      <c r="D124" s="2472"/>
      <c r="E124" s="2599"/>
      <c r="F124" s="2603"/>
      <c r="G124" s="136" t="s">
        <v>37</v>
      </c>
      <c r="H124" s="161">
        <f>I124+K124</f>
        <v>0</v>
      </c>
      <c r="I124" s="152">
        <v>0</v>
      </c>
      <c r="J124" s="162"/>
      <c r="K124" s="163"/>
      <c r="L124" s="261"/>
      <c r="M124" s="141"/>
      <c r="N124" s="318" t="s">
        <v>161</v>
      </c>
      <c r="O124" s="316"/>
      <c r="P124" s="317"/>
      <c r="Q124" s="244"/>
      <c r="R124" s="346"/>
      <c r="S124" s="269"/>
      <c r="T124" s="269"/>
      <c r="U124" s="269"/>
      <c r="V124" s="269"/>
      <c r="W124" s="269"/>
    </row>
    <row r="125" spans="1:23" ht="13.8" thickBot="1">
      <c r="A125" s="2590"/>
      <c r="B125" s="2593"/>
      <c r="C125" s="2596"/>
      <c r="D125" s="2462"/>
      <c r="E125" s="2600"/>
      <c r="F125" s="2600"/>
      <c r="G125" s="343" t="s">
        <v>12</v>
      </c>
      <c r="H125" s="249">
        <f t="shared" ref="H125:M125" si="30">SUM(H122:H124)</f>
        <v>0.5</v>
      </c>
      <c r="I125" s="249">
        <f t="shared" si="30"/>
        <v>0.5</v>
      </c>
      <c r="J125" s="249">
        <f t="shared" si="30"/>
        <v>0</v>
      </c>
      <c r="K125" s="249">
        <f t="shared" si="30"/>
        <v>0</v>
      </c>
      <c r="L125" s="249">
        <f t="shared" si="30"/>
        <v>6.1</v>
      </c>
      <c r="M125" s="249">
        <f t="shared" si="30"/>
        <v>6.1</v>
      </c>
      <c r="N125" s="320"/>
      <c r="O125" s="300"/>
      <c r="P125" s="301"/>
      <c r="Q125" s="253"/>
      <c r="R125" s="346"/>
      <c r="S125" s="269"/>
      <c r="T125" s="269"/>
      <c r="U125" s="269"/>
      <c r="V125" s="269"/>
      <c r="W125" s="269"/>
    </row>
    <row r="126" spans="1:23">
      <c r="A126" s="2588"/>
      <c r="B126" s="2591"/>
      <c r="C126" s="2594"/>
      <c r="D126" s="2461" t="s">
        <v>214</v>
      </c>
      <c r="E126" s="2601" t="s">
        <v>41</v>
      </c>
      <c r="F126" s="2601" t="s">
        <v>55</v>
      </c>
      <c r="G126" s="129" t="s">
        <v>157</v>
      </c>
      <c r="H126" s="156">
        <f>I126+K126</f>
        <v>0</v>
      </c>
      <c r="I126" s="131">
        <v>0</v>
      </c>
      <c r="J126" s="157"/>
      <c r="K126" s="158">
        <v>0</v>
      </c>
      <c r="L126" s="254">
        <v>5.6</v>
      </c>
      <c r="M126" s="135">
        <v>0</v>
      </c>
      <c r="N126" s="318" t="s">
        <v>161</v>
      </c>
      <c r="O126" s="290"/>
      <c r="P126" s="291" t="s">
        <v>42</v>
      </c>
      <c r="Q126" s="236"/>
      <c r="R126" s="346"/>
      <c r="S126" s="269"/>
      <c r="T126" s="269"/>
      <c r="U126" s="269"/>
      <c r="V126" s="269"/>
      <c r="W126" s="269"/>
    </row>
    <row r="127" spans="1:23">
      <c r="A127" s="2589"/>
      <c r="B127" s="2592"/>
      <c r="C127" s="2595"/>
      <c r="D127" s="2472"/>
      <c r="E127" s="2617"/>
      <c r="F127" s="2602"/>
      <c r="G127" s="237" t="s">
        <v>81</v>
      </c>
      <c r="H127" s="255">
        <f>I127+K127</f>
        <v>0</v>
      </c>
      <c r="I127" s="256">
        <v>0</v>
      </c>
      <c r="J127" s="293"/>
      <c r="K127" s="258">
        <v>0</v>
      </c>
      <c r="L127" s="259">
        <v>69.2</v>
      </c>
      <c r="M127" s="260">
        <v>0</v>
      </c>
      <c r="N127" s="318"/>
      <c r="O127" s="295"/>
      <c r="P127" s="296"/>
      <c r="Q127" s="242"/>
      <c r="R127" s="346"/>
      <c r="S127" s="269"/>
      <c r="T127" s="269"/>
      <c r="U127" s="269"/>
      <c r="V127" s="269"/>
      <c r="W127" s="269"/>
    </row>
    <row r="128" spans="1:23">
      <c r="A128" s="2589"/>
      <c r="B128" s="2592"/>
      <c r="C128" s="2595"/>
      <c r="D128" s="2472"/>
      <c r="E128" s="2599"/>
      <c r="F128" s="2603"/>
      <c r="G128" s="136" t="s">
        <v>37</v>
      </c>
      <c r="H128" s="161">
        <f>I128+K128</f>
        <v>74.900000000000006</v>
      </c>
      <c r="I128" s="152">
        <v>17.899999999999999</v>
      </c>
      <c r="J128" s="162"/>
      <c r="K128" s="345">
        <v>57</v>
      </c>
      <c r="L128" s="261">
        <v>0</v>
      </c>
      <c r="M128" s="141">
        <v>0</v>
      </c>
      <c r="N128" s="318"/>
      <c r="O128" s="316"/>
      <c r="P128" s="317"/>
      <c r="Q128" s="244"/>
      <c r="R128" s="346"/>
      <c r="S128" s="269"/>
      <c r="T128" s="269"/>
      <c r="U128" s="269"/>
      <c r="V128" s="269"/>
      <c r="W128" s="269"/>
    </row>
    <row r="129" spans="1:23" ht="13.8" thickBot="1">
      <c r="A129" s="2590"/>
      <c r="B129" s="2593"/>
      <c r="C129" s="2596"/>
      <c r="D129" s="2462"/>
      <c r="E129" s="2600"/>
      <c r="F129" s="2600"/>
      <c r="G129" s="343" t="s">
        <v>12</v>
      </c>
      <c r="H129" s="249">
        <f t="shared" ref="H129:M129" si="31">SUM(H126:H128)</f>
        <v>74.900000000000006</v>
      </c>
      <c r="I129" s="249">
        <f t="shared" si="31"/>
        <v>17.899999999999999</v>
      </c>
      <c r="J129" s="249">
        <f t="shared" si="31"/>
        <v>0</v>
      </c>
      <c r="K129" s="249">
        <f t="shared" si="31"/>
        <v>57</v>
      </c>
      <c r="L129" s="249">
        <f t="shared" si="31"/>
        <v>74.8</v>
      </c>
      <c r="M129" s="249">
        <f t="shared" si="31"/>
        <v>0</v>
      </c>
      <c r="N129" s="320"/>
      <c r="O129" s="300"/>
      <c r="P129" s="301"/>
      <c r="Q129" s="253"/>
      <c r="R129" s="346"/>
      <c r="S129" s="269"/>
      <c r="T129" s="269"/>
      <c r="U129" s="269"/>
      <c r="V129" s="269"/>
      <c r="W129" s="269"/>
    </row>
    <row r="130" spans="1:23">
      <c r="A130" s="2588"/>
      <c r="B130" s="2591"/>
      <c r="C130" s="2594"/>
      <c r="D130" s="2461" t="s">
        <v>215</v>
      </c>
      <c r="E130" s="2601" t="s">
        <v>41</v>
      </c>
      <c r="F130" s="2601" t="s">
        <v>55</v>
      </c>
      <c r="G130" s="129" t="s">
        <v>157</v>
      </c>
      <c r="H130" s="156">
        <f>I130+K130</f>
        <v>44.1</v>
      </c>
      <c r="I130" s="131">
        <v>44.1</v>
      </c>
      <c r="J130" s="157"/>
      <c r="K130" s="158">
        <v>0</v>
      </c>
      <c r="L130" s="254">
        <v>0</v>
      </c>
      <c r="M130" s="135">
        <v>0</v>
      </c>
      <c r="N130" s="318" t="s">
        <v>161</v>
      </c>
      <c r="O130" s="290"/>
      <c r="P130" s="291" t="s">
        <v>42</v>
      </c>
      <c r="Q130" s="236"/>
      <c r="R130" s="346"/>
      <c r="S130" s="269"/>
      <c r="T130" s="269"/>
      <c r="U130" s="269"/>
      <c r="V130" s="269"/>
      <c r="W130" s="269"/>
    </row>
    <row r="131" spans="1:23">
      <c r="A131" s="2589"/>
      <c r="B131" s="2592"/>
      <c r="C131" s="2595"/>
      <c r="D131" s="2472"/>
      <c r="E131" s="2617"/>
      <c r="F131" s="2602"/>
      <c r="G131" s="237" t="s">
        <v>81</v>
      </c>
      <c r="H131" s="255">
        <f>I131+K131</f>
        <v>0</v>
      </c>
      <c r="I131" s="256">
        <v>0</v>
      </c>
      <c r="J131" s="293"/>
      <c r="K131" s="258">
        <v>0</v>
      </c>
      <c r="L131" s="259">
        <v>225</v>
      </c>
      <c r="M131" s="260">
        <v>0</v>
      </c>
      <c r="N131" s="318"/>
      <c r="O131" s="295"/>
      <c r="P131" s="296"/>
      <c r="Q131" s="242"/>
      <c r="R131" s="346"/>
      <c r="S131" s="269"/>
      <c r="T131" s="269"/>
      <c r="U131" s="269"/>
      <c r="V131" s="269"/>
      <c r="W131" s="269"/>
    </row>
    <row r="132" spans="1:23">
      <c r="A132" s="2589"/>
      <c r="B132" s="2592"/>
      <c r="C132" s="2595"/>
      <c r="D132" s="2472"/>
      <c r="E132" s="2599"/>
      <c r="F132" s="2603"/>
      <c r="G132" s="136" t="s">
        <v>37</v>
      </c>
      <c r="H132" s="161">
        <f>I132+K132</f>
        <v>80.899999999999991</v>
      </c>
      <c r="I132" s="152">
        <v>13.3</v>
      </c>
      <c r="J132" s="162"/>
      <c r="K132" s="345">
        <v>67.599999999999994</v>
      </c>
      <c r="L132" s="261">
        <v>0</v>
      </c>
      <c r="M132" s="141">
        <v>0</v>
      </c>
      <c r="N132" s="318"/>
      <c r="O132" s="316"/>
      <c r="P132" s="317"/>
      <c r="Q132" s="244"/>
      <c r="R132" s="346"/>
      <c r="S132" s="269"/>
      <c r="T132" s="269"/>
      <c r="U132" s="269"/>
      <c r="V132" s="269"/>
      <c r="W132" s="269"/>
    </row>
    <row r="133" spans="1:23" ht="22.2" customHeight="1" thickBot="1">
      <c r="A133" s="2590"/>
      <c r="B133" s="2593"/>
      <c r="C133" s="2596"/>
      <c r="D133" s="2462"/>
      <c r="E133" s="2600"/>
      <c r="F133" s="2600"/>
      <c r="G133" s="343" t="s">
        <v>12</v>
      </c>
      <c r="H133" s="249">
        <f t="shared" ref="H133:M133" si="32">SUM(H130:H132)</f>
        <v>125</v>
      </c>
      <c r="I133" s="249">
        <f t="shared" si="32"/>
        <v>57.400000000000006</v>
      </c>
      <c r="J133" s="249">
        <f t="shared" si="32"/>
        <v>0</v>
      </c>
      <c r="K133" s="249">
        <f t="shared" si="32"/>
        <v>67.599999999999994</v>
      </c>
      <c r="L133" s="249">
        <f t="shared" si="32"/>
        <v>225</v>
      </c>
      <c r="M133" s="249">
        <f t="shared" si="32"/>
        <v>0</v>
      </c>
      <c r="N133" s="320"/>
      <c r="O133" s="300"/>
      <c r="P133" s="301"/>
      <c r="Q133" s="253"/>
      <c r="R133" s="346"/>
      <c r="S133" s="269"/>
      <c r="T133" s="269"/>
      <c r="U133" s="269"/>
      <c r="V133" s="269"/>
      <c r="W133" s="269"/>
    </row>
    <row r="134" spans="1:23">
      <c r="A134" s="2588"/>
      <c r="B134" s="2591"/>
      <c r="C134" s="2594"/>
      <c r="D134" s="2461" t="s">
        <v>216</v>
      </c>
      <c r="E134" s="2601" t="s">
        <v>41</v>
      </c>
      <c r="F134" s="2601" t="s">
        <v>55</v>
      </c>
      <c r="G134" s="129" t="s">
        <v>157</v>
      </c>
      <c r="H134" s="156">
        <f>I134+K134</f>
        <v>87.5</v>
      </c>
      <c r="I134" s="131">
        <v>0</v>
      </c>
      <c r="J134" s="157"/>
      <c r="K134" s="158">
        <v>87.5</v>
      </c>
      <c r="L134" s="254">
        <v>0</v>
      </c>
      <c r="M134" s="135">
        <v>0</v>
      </c>
      <c r="N134" s="318" t="s">
        <v>161</v>
      </c>
      <c r="O134" s="290"/>
      <c r="P134" s="291" t="s">
        <v>42</v>
      </c>
      <c r="Q134" s="236"/>
      <c r="R134" s="346"/>
      <c r="S134" s="269"/>
      <c r="T134" s="269"/>
      <c r="U134" s="269"/>
      <c r="V134" s="269"/>
      <c r="W134" s="269"/>
    </row>
    <row r="135" spans="1:23">
      <c r="A135" s="2589"/>
      <c r="B135" s="2592"/>
      <c r="C135" s="2595"/>
      <c r="D135" s="2472"/>
      <c r="E135" s="2617"/>
      <c r="F135" s="2602"/>
      <c r="G135" s="237" t="s">
        <v>81</v>
      </c>
      <c r="H135" s="255">
        <f>I135+K135</f>
        <v>0</v>
      </c>
      <c r="I135" s="256">
        <v>0</v>
      </c>
      <c r="J135" s="293"/>
      <c r="K135" s="258">
        <v>0</v>
      </c>
      <c r="L135" s="259">
        <v>157.5</v>
      </c>
      <c r="M135" s="260">
        <v>0</v>
      </c>
      <c r="N135" s="318"/>
      <c r="O135" s="295"/>
      <c r="P135" s="296"/>
      <c r="Q135" s="242"/>
      <c r="R135" s="346"/>
      <c r="S135" s="269"/>
      <c r="T135" s="269"/>
      <c r="U135" s="269"/>
      <c r="V135" s="269"/>
      <c r="W135" s="269"/>
    </row>
    <row r="136" spans="1:23">
      <c r="A136" s="2589"/>
      <c r="B136" s="2592"/>
      <c r="C136" s="2595"/>
      <c r="D136" s="2472"/>
      <c r="E136" s="2599"/>
      <c r="F136" s="2603"/>
      <c r="G136" s="136" t="s">
        <v>37</v>
      </c>
      <c r="H136" s="161">
        <f>I136+K136</f>
        <v>0</v>
      </c>
      <c r="I136" s="152">
        <v>0</v>
      </c>
      <c r="J136" s="162"/>
      <c r="K136" s="345">
        <v>0</v>
      </c>
      <c r="L136" s="261"/>
      <c r="M136" s="141"/>
      <c r="N136" s="318"/>
      <c r="O136" s="316"/>
      <c r="P136" s="317"/>
      <c r="Q136" s="244"/>
      <c r="R136" s="346"/>
      <c r="S136" s="269"/>
      <c r="T136" s="269"/>
      <c r="U136" s="269"/>
      <c r="V136" s="269"/>
      <c r="W136" s="269"/>
    </row>
    <row r="137" spans="1:23" ht="18.600000000000001" customHeight="1" thickBot="1">
      <c r="A137" s="2590"/>
      <c r="B137" s="2593"/>
      <c r="C137" s="2596"/>
      <c r="D137" s="2462"/>
      <c r="E137" s="2600"/>
      <c r="F137" s="2600"/>
      <c r="G137" s="343" t="s">
        <v>12</v>
      </c>
      <c r="H137" s="249">
        <f t="shared" ref="H137:M137" si="33">SUM(H134:H136)</f>
        <v>87.5</v>
      </c>
      <c r="I137" s="249">
        <f t="shared" si="33"/>
        <v>0</v>
      </c>
      <c r="J137" s="249">
        <f t="shared" si="33"/>
        <v>0</v>
      </c>
      <c r="K137" s="249">
        <f t="shared" si="33"/>
        <v>87.5</v>
      </c>
      <c r="L137" s="249">
        <f t="shared" si="33"/>
        <v>157.5</v>
      </c>
      <c r="M137" s="249">
        <f t="shared" si="33"/>
        <v>0</v>
      </c>
      <c r="N137" s="320"/>
      <c r="O137" s="300"/>
      <c r="P137" s="301"/>
      <c r="Q137" s="253"/>
      <c r="R137" s="346"/>
      <c r="S137" s="269"/>
      <c r="T137" s="269"/>
      <c r="U137" s="269"/>
      <c r="V137" s="269"/>
      <c r="W137" s="269"/>
    </row>
    <row r="138" spans="1:23">
      <c r="A138" s="2588"/>
      <c r="B138" s="2591"/>
      <c r="C138" s="2594"/>
      <c r="D138" s="2461" t="s">
        <v>217</v>
      </c>
      <c r="E138" s="2601" t="s">
        <v>41</v>
      </c>
      <c r="F138" s="2601" t="s">
        <v>55</v>
      </c>
      <c r="G138" s="129" t="s">
        <v>157</v>
      </c>
      <c r="H138" s="156">
        <f>I138+K138</f>
        <v>0</v>
      </c>
      <c r="I138" s="131">
        <v>0</v>
      </c>
      <c r="J138" s="157"/>
      <c r="K138" s="158">
        <v>0</v>
      </c>
      <c r="L138" s="254">
        <v>0</v>
      </c>
      <c r="M138" s="135">
        <v>0</v>
      </c>
      <c r="N138" s="318" t="s">
        <v>178</v>
      </c>
      <c r="O138" s="290" t="s">
        <v>42</v>
      </c>
      <c r="P138" s="291"/>
      <c r="Q138" s="236"/>
      <c r="R138" s="346"/>
      <c r="S138" s="269"/>
      <c r="T138" s="269"/>
      <c r="U138" s="269"/>
      <c r="V138" s="269"/>
      <c r="W138" s="269"/>
    </row>
    <row r="139" spans="1:23">
      <c r="A139" s="2589"/>
      <c r="B139" s="2592"/>
      <c r="C139" s="2595"/>
      <c r="D139" s="2472"/>
      <c r="E139" s="2617"/>
      <c r="F139" s="2602"/>
      <c r="G139" s="237" t="s">
        <v>81</v>
      </c>
      <c r="H139" s="255">
        <f>I139+K139</f>
        <v>0</v>
      </c>
      <c r="I139" s="256">
        <v>0</v>
      </c>
      <c r="J139" s="293"/>
      <c r="K139" s="258">
        <v>0</v>
      </c>
      <c r="L139" s="259">
        <v>309</v>
      </c>
      <c r="M139" s="260">
        <v>310</v>
      </c>
      <c r="N139" s="318" t="s">
        <v>179</v>
      </c>
      <c r="O139" s="295" t="s">
        <v>42</v>
      </c>
      <c r="P139" s="296"/>
      <c r="Q139" s="242"/>
      <c r="R139" s="346"/>
      <c r="S139" s="269"/>
      <c r="T139" s="269"/>
      <c r="U139" s="269"/>
      <c r="V139" s="269"/>
      <c r="W139" s="269"/>
    </row>
    <row r="140" spans="1:23">
      <c r="A140" s="2589"/>
      <c r="B140" s="2592"/>
      <c r="C140" s="2595"/>
      <c r="D140" s="2472"/>
      <c r="E140" s="2599"/>
      <c r="F140" s="2603"/>
      <c r="G140" s="136" t="s">
        <v>37</v>
      </c>
      <c r="H140" s="161">
        <f>I140+K140</f>
        <v>0</v>
      </c>
      <c r="I140" s="152">
        <v>0</v>
      </c>
      <c r="J140" s="162"/>
      <c r="K140" s="345">
        <v>0</v>
      </c>
      <c r="L140" s="261">
        <v>0</v>
      </c>
      <c r="M140" s="141">
        <v>0</v>
      </c>
      <c r="N140" s="318" t="s">
        <v>161</v>
      </c>
      <c r="O140" s="316"/>
      <c r="P140" s="317"/>
      <c r="Q140" s="244" t="s">
        <v>42</v>
      </c>
      <c r="R140" s="346"/>
      <c r="S140" s="269"/>
      <c r="T140" s="269"/>
      <c r="U140" s="269"/>
      <c r="V140" s="269"/>
      <c r="W140" s="269"/>
    </row>
    <row r="141" spans="1:23" ht="13.8" thickBot="1">
      <c r="A141" s="2590"/>
      <c r="B141" s="2593"/>
      <c r="C141" s="2596"/>
      <c r="D141" s="2462"/>
      <c r="E141" s="2600"/>
      <c r="F141" s="2600"/>
      <c r="G141" s="343" t="s">
        <v>12</v>
      </c>
      <c r="H141" s="249">
        <f t="shared" ref="H141:M141" si="34">SUM(H138:H140)</f>
        <v>0</v>
      </c>
      <c r="I141" s="249">
        <f t="shared" si="34"/>
        <v>0</v>
      </c>
      <c r="J141" s="249">
        <f t="shared" si="34"/>
        <v>0</v>
      </c>
      <c r="K141" s="249">
        <f t="shared" si="34"/>
        <v>0</v>
      </c>
      <c r="L141" s="249">
        <f t="shared" si="34"/>
        <v>309</v>
      </c>
      <c r="M141" s="249">
        <f t="shared" si="34"/>
        <v>310</v>
      </c>
      <c r="N141" s="320"/>
      <c r="O141" s="300"/>
      <c r="P141" s="301"/>
      <c r="Q141" s="253"/>
      <c r="R141" s="346"/>
      <c r="S141" s="269"/>
      <c r="T141" s="269"/>
      <c r="U141" s="269"/>
      <c r="V141" s="269"/>
      <c r="W141" s="269"/>
    </row>
    <row r="142" spans="1:23" ht="13.8" thickBot="1">
      <c r="A142" s="231" t="s">
        <v>11</v>
      </c>
      <c r="B142" s="321" t="s">
        <v>13</v>
      </c>
      <c r="C142" s="2618" t="s">
        <v>14</v>
      </c>
      <c r="D142" s="2619"/>
      <c r="E142" s="2619"/>
      <c r="F142" s="2619"/>
      <c r="G142" s="2620"/>
      <c r="H142" s="322">
        <f t="shared" ref="H142:M142" si="35">H55+H59+H63+H67+H71+H75+H80+H84+H88+H108+H92+H96+H100+H104+H113+H117+H121+H125+H129+H133+H141+H137</f>
        <v>1572.6000000000004</v>
      </c>
      <c r="I142" s="322">
        <f t="shared" si="35"/>
        <v>341.9</v>
      </c>
      <c r="J142" s="322">
        <f t="shared" si="35"/>
        <v>4.9000000000000004</v>
      </c>
      <c r="K142" s="322">
        <f t="shared" si="35"/>
        <v>1230.7000000000003</v>
      </c>
      <c r="L142" s="322">
        <f t="shared" si="35"/>
        <v>9070.6</v>
      </c>
      <c r="M142" s="322">
        <f t="shared" si="35"/>
        <v>2770</v>
      </c>
      <c r="N142" s="323"/>
      <c r="O142" s="324"/>
      <c r="P142" s="324"/>
      <c r="Q142" s="325"/>
      <c r="R142" s="269"/>
      <c r="S142" s="269"/>
      <c r="T142" s="269"/>
      <c r="U142" s="269"/>
      <c r="V142" s="269"/>
      <c r="W142" s="269"/>
    </row>
    <row r="143" spans="1:23" ht="13.8" thickBot="1">
      <c r="A143" s="348" t="s">
        <v>11</v>
      </c>
      <c r="B143" s="2625" t="s">
        <v>65</v>
      </c>
      <c r="C143" s="2625"/>
      <c r="D143" s="2625"/>
      <c r="E143" s="2625"/>
      <c r="F143" s="2625"/>
      <c r="G143" s="2626"/>
      <c r="H143" s="349">
        <f t="shared" ref="H143:M143" si="36">H142+H46</f>
        <v>4091</v>
      </c>
      <c r="I143" s="349">
        <f t="shared" si="36"/>
        <v>361</v>
      </c>
      <c r="J143" s="349">
        <f t="shared" si="36"/>
        <v>12.5</v>
      </c>
      <c r="K143" s="349">
        <f t="shared" si="36"/>
        <v>3730.0000000000005</v>
      </c>
      <c r="L143" s="349">
        <f t="shared" si="36"/>
        <v>13756.1</v>
      </c>
      <c r="M143" s="349">
        <f t="shared" si="36"/>
        <v>3823.4</v>
      </c>
      <c r="N143" s="350"/>
      <c r="O143" s="350"/>
      <c r="P143" s="350"/>
      <c r="Q143" s="351"/>
      <c r="R143" s="269"/>
      <c r="S143" s="269"/>
      <c r="T143" s="269"/>
      <c r="U143" s="269"/>
      <c r="V143" s="269"/>
      <c r="W143" s="269"/>
    </row>
    <row r="144" spans="1:23" ht="13.8" thickBot="1">
      <c r="A144" s="230" t="s">
        <v>13</v>
      </c>
      <c r="B144" s="2604" t="s">
        <v>218</v>
      </c>
      <c r="C144" s="2604"/>
      <c r="D144" s="2604"/>
      <c r="E144" s="2604"/>
      <c r="F144" s="2604"/>
      <c r="G144" s="2604"/>
      <c r="H144" s="2604"/>
      <c r="I144" s="2604"/>
      <c r="J144" s="2604"/>
      <c r="K144" s="2604"/>
      <c r="L144" s="2604"/>
      <c r="M144" s="2604"/>
      <c r="N144" s="2604"/>
      <c r="O144" s="2604"/>
      <c r="P144" s="2604"/>
      <c r="Q144" s="2605"/>
      <c r="R144" s="269"/>
      <c r="S144" s="269"/>
      <c r="T144" s="269"/>
      <c r="U144" s="269"/>
      <c r="V144" s="269"/>
      <c r="W144" s="269"/>
    </row>
    <row r="145" spans="1:23" ht="13.8" thickBot="1">
      <c r="A145" s="231" t="s">
        <v>13</v>
      </c>
      <c r="B145" s="232" t="s">
        <v>11</v>
      </c>
      <c r="C145" s="2627" t="s">
        <v>219</v>
      </c>
      <c r="D145" s="2628"/>
      <c r="E145" s="2628"/>
      <c r="F145" s="2628"/>
      <c r="G145" s="2628"/>
      <c r="H145" s="2628"/>
      <c r="I145" s="2628"/>
      <c r="J145" s="2628"/>
      <c r="K145" s="2628"/>
      <c r="L145" s="2628"/>
      <c r="M145" s="2628"/>
      <c r="N145" s="2628"/>
      <c r="O145" s="2628"/>
      <c r="P145" s="2628"/>
      <c r="Q145" s="2629"/>
      <c r="R145" s="269"/>
      <c r="S145" s="269"/>
      <c r="T145" s="269"/>
      <c r="U145" s="269"/>
      <c r="V145" s="269"/>
      <c r="W145" s="269"/>
    </row>
    <row r="146" spans="1:23">
      <c r="A146" s="2588" t="s">
        <v>13</v>
      </c>
      <c r="B146" s="2591" t="s">
        <v>11</v>
      </c>
      <c r="C146" s="2594" t="s">
        <v>11</v>
      </c>
      <c r="D146" s="2608" t="s">
        <v>220</v>
      </c>
      <c r="E146" s="2597" t="s">
        <v>41</v>
      </c>
      <c r="F146" s="2601" t="s">
        <v>77</v>
      </c>
      <c r="G146" s="129" t="s">
        <v>157</v>
      </c>
      <c r="H146" s="130">
        <f t="shared" ref="H146:M146" si="37">H151+H156+H160+H164+H169+H173+H177+H181+H185+H189+H193+H198+H202+H206+H210</f>
        <v>248.60000000000002</v>
      </c>
      <c r="I146" s="130">
        <f t="shared" si="37"/>
        <v>12.8</v>
      </c>
      <c r="J146" s="130">
        <f t="shared" si="37"/>
        <v>0</v>
      </c>
      <c r="K146" s="130">
        <f t="shared" si="37"/>
        <v>235.8</v>
      </c>
      <c r="L146" s="130">
        <f t="shared" si="37"/>
        <v>1017.5</v>
      </c>
      <c r="M146" s="130">
        <f t="shared" si="37"/>
        <v>355.1</v>
      </c>
      <c r="N146" s="268"/>
      <c r="O146" s="290"/>
      <c r="P146" s="291"/>
      <c r="Q146" s="236"/>
      <c r="R146" s="269"/>
      <c r="S146" s="269"/>
      <c r="T146" s="269"/>
      <c r="U146" s="269"/>
      <c r="V146" s="269"/>
      <c r="W146" s="269"/>
    </row>
    <row r="147" spans="1:23">
      <c r="A147" s="2589"/>
      <c r="B147" s="2592"/>
      <c r="C147" s="2595"/>
      <c r="D147" s="2609"/>
      <c r="E147" s="2598"/>
      <c r="F147" s="2602"/>
      <c r="G147" s="237" t="s">
        <v>81</v>
      </c>
      <c r="H147" s="238">
        <f t="shared" ref="H147:M147" si="38">H152+H157+H161+H165+H170+H178+H182+H186+H190+H194+H199+H203+H207+H211</f>
        <v>2951</v>
      </c>
      <c r="I147" s="238">
        <f t="shared" si="38"/>
        <v>219.4</v>
      </c>
      <c r="J147" s="238">
        <f t="shared" si="38"/>
        <v>9.1</v>
      </c>
      <c r="K147" s="238">
        <f t="shared" si="38"/>
        <v>2731.6</v>
      </c>
      <c r="L147" s="238">
        <f t="shared" si="38"/>
        <v>6470.4</v>
      </c>
      <c r="M147" s="238">
        <f t="shared" si="38"/>
        <v>1516.3</v>
      </c>
      <c r="N147" s="318"/>
      <c r="O147" s="295"/>
      <c r="P147" s="296"/>
      <c r="Q147" s="242"/>
      <c r="R147" s="269"/>
      <c r="S147" s="269"/>
      <c r="T147" s="269"/>
      <c r="U147" s="269"/>
      <c r="V147" s="269"/>
      <c r="W147" s="269"/>
    </row>
    <row r="148" spans="1:23">
      <c r="A148" s="2589"/>
      <c r="B148" s="2592"/>
      <c r="C148" s="2595"/>
      <c r="D148" s="2609"/>
      <c r="E148" s="2599"/>
      <c r="F148" s="2603"/>
      <c r="G148" s="237" t="s">
        <v>37</v>
      </c>
      <c r="H148" s="238">
        <f t="shared" ref="H148:M148" si="39">H153+H158+H162+H166+H171+H175+H179+H183+H187+H191+H195+H200+H204+H208+H212</f>
        <v>145.69999999999999</v>
      </c>
      <c r="I148" s="238">
        <f t="shared" si="39"/>
        <v>63.7</v>
      </c>
      <c r="J148" s="238">
        <f t="shared" si="39"/>
        <v>1.4000000000000001</v>
      </c>
      <c r="K148" s="238">
        <f t="shared" si="39"/>
        <v>82</v>
      </c>
      <c r="L148" s="238">
        <f t="shared" si="39"/>
        <v>3.6</v>
      </c>
      <c r="M148" s="238">
        <f t="shared" si="39"/>
        <v>0.8</v>
      </c>
      <c r="N148" s="318"/>
      <c r="O148" s="316"/>
      <c r="P148" s="317"/>
      <c r="Q148" s="244"/>
      <c r="R148" s="269"/>
      <c r="S148" s="269"/>
      <c r="T148" s="269"/>
      <c r="U148" s="269"/>
      <c r="V148" s="269"/>
      <c r="W148" s="269"/>
    </row>
    <row r="149" spans="1:23">
      <c r="A149" s="2589"/>
      <c r="B149" s="2592"/>
      <c r="C149" s="2595"/>
      <c r="D149" s="2609"/>
      <c r="E149" s="2599"/>
      <c r="F149" s="2599"/>
      <c r="G149" s="136"/>
      <c r="H149" s="137"/>
      <c r="I149" s="352"/>
      <c r="J149" s="352"/>
      <c r="K149" s="352"/>
      <c r="L149" s="261"/>
      <c r="M149" s="141"/>
      <c r="N149" s="318"/>
      <c r="O149" s="316"/>
      <c r="P149" s="222"/>
      <c r="Q149" s="244"/>
      <c r="R149" s="269"/>
      <c r="S149" s="269"/>
      <c r="T149" s="269"/>
      <c r="U149" s="269"/>
      <c r="V149" s="269"/>
      <c r="W149" s="269"/>
    </row>
    <row r="150" spans="1:23" ht="13.8" thickBot="1">
      <c r="A150" s="2590"/>
      <c r="B150" s="2593"/>
      <c r="C150" s="2596"/>
      <c r="D150" s="2610"/>
      <c r="E150" s="2600"/>
      <c r="F150" s="2600"/>
      <c r="G150" s="245" t="s">
        <v>12</v>
      </c>
      <c r="H150" s="327">
        <f t="shared" ref="H150:M150" si="40">H146+H147+H148</f>
        <v>3345.2999999999997</v>
      </c>
      <c r="I150" s="267">
        <f t="shared" si="40"/>
        <v>295.90000000000003</v>
      </c>
      <c r="J150" s="267">
        <f>J146+J147+J148</f>
        <v>10.5</v>
      </c>
      <c r="K150" s="267">
        <f t="shared" si="40"/>
        <v>3049.4</v>
      </c>
      <c r="L150" s="327">
        <f t="shared" si="40"/>
        <v>7491.5</v>
      </c>
      <c r="M150" s="327">
        <f t="shared" si="40"/>
        <v>1872.2</v>
      </c>
      <c r="N150" s="320"/>
      <c r="O150" s="300"/>
      <c r="P150" s="301"/>
      <c r="Q150" s="253"/>
      <c r="R150" s="269"/>
      <c r="S150" s="269"/>
      <c r="T150" s="269"/>
      <c r="U150" s="269"/>
      <c r="V150" s="269"/>
      <c r="W150" s="269"/>
    </row>
    <row r="151" spans="1:23">
      <c r="A151" s="2588"/>
      <c r="B151" s="2591"/>
      <c r="C151" s="2594"/>
      <c r="D151" s="2461" t="s">
        <v>221</v>
      </c>
      <c r="E151" s="2597" t="s">
        <v>41</v>
      </c>
      <c r="F151" s="2601" t="s">
        <v>55</v>
      </c>
      <c r="G151" s="129" t="s">
        <v>157</v>
      </c>
      <c r="H151" s="156">
        <f>I151+K151</f>
        <v>81.599999999999994</v>
      </c>
      <c r="I151" s="131">
        <v>0.5</v>
      </c>
      <c r="J151" s="178">
        <v>0</v>
      </c>
      <c r="K151" s="158">
        <v>81.099999999999994</v>
      </c>
      <c r="L151" s="254">
        <v>116.7</v>
      </c>
      <c r="M151" s="135">
        <v>0</v>
      </c>
      <c r="N151" s="268" t="s">
        <v>160</v>
      </c>
      <c r="O151" s="290" t="s">
        <v>42</v>
      </c>
      <c r="P151" s="291"/>
      <c r="Q151" s="236"/>
      <c r="R151" s="269"/>
      <c r="S151" s="269"/>
      <c r="T151" s="269"/>
      <c r="U151" s="269"/>
      <c r="V151" s="269"/>
      <c r="W151" s="269"/>
    </row>
    <row r="152" spans="1:23">
      <c r="A152" s="2589"/>
      <c r="B152" s="2592"/>
      <c r="C152" s="2595"/>
      <c r="D152" s="2472"/>
      <c r="E152" s="2598"/>
      <c r="F152" s="2602"/>
      <c r="G152" s="237" t="s">
        <v>81</v>
      </c>
      <c r="H152" s="255">
        <f>I152+K152</f>
        <v>1006.1999999999999</v>
      </c>
      <c r="I152" s="256">
        <v>5.9</v>
      </c>
      <c r="J152" s="293">
        <v>1.8</v>
      </c>
      <c r="K152" s="258">
        <v>1000.3</v>
      </c>
      <c r="L152" s="259">
        <v>1439.5</v>
      </c>
      <c r="M152" s="260">
        <v>0</v>
      </c>
      <c r="N152" s="318" t="s">
        <v>161</v>
      </c>
      <c r="O152" s="295"/>
      <c r="P152" s="296" t="s">
        <v>42</v>
      </c>
      <c r="Q152" s="242"/>
      <c r="R152" s="269"/>
      <c r="S152" s="269"/>
      <c r="T152" s="269"/>
      <c r="U152" s="269"/>
      <c r="V152" s="269"/>
      <c r="W152" s="269"/>
    </row>
    <row r="153" spans="1:23">
      <c r="A153" s="2589"/>
      <c r="B153" s="2592"/>
      <c r="C153" s="2595"/>
      <c r="D153" s="2472"/>
      <c r="E153" s="2599"/>
      <c r="F153" s="2603"/>
      <c r="G153" s="237" t="s">
        <v>37</v>
      </c>
      <c r="H153" s="255">
        <f>I153+K153</f>
        <v>0.6</v>
      </c>
      <c r="I153" s="256">
        <v>0.6</v>
      </c>
      <c r="J153" s="293">
        <v>0.4</v>
      </c>
      <c r="K153" s="258">
        <v>0</v>
      </c>
      <c r="L153" s="259">
        <v>0.6</v>
      </c>
      <c r="M153" s="260">
        <v>0</v>
      </c>
      <c r="N153" s="318"/>
      <c r="O153" s="316"/>
      <c r="P153" s="317"/>
      <c r="Q153" s="244"/>
      <c r="R153" s="269"/>
      <c r="S153" s="269"/>
      <c r="T153" s="269"/>
      <c r="U153" s="269"/>
      <c r="V153" s="269"/>
      <c r="W153" s="269"/>
    </row>
    <row r="154" spans="1:23">
      <c r="A154" s="2589"/>
      <c r="B154" s="2592"/>
      <c r="C154" s="2595"/>
      <c r="D154" s="2472"/>
      <c r="E154" s="2599"/>
      <c r="F154" s="2599"/>
      <c r="G154" s="136"/>
      <c r="H154" s="161"/>
      <c r="I154" s="138"/>
      <c r="J154" s="162"/>
      <c r="K154" s="163"/>
      <c r="L154" s="261"/>
      <c r="M154" s="141"/>
      <c r="N154" s="318"/>
      <c r="O154" s="316"/>
      <c r="P154" s="222"/>
      <c r="Q154" s="244"/>
      <c r="R154" s="269"/>
      <c r="S154" s="269"/>
      <c r="T154" s="269"/>
      <c r="U154" s="269"/>
      <c r="V154" s="269"/>
      <c r="W154" s="269"/>
    </row>
    <row r="155" spans="1:23" ht="46.2" customHeight="1" thickBot="1">
      <c r="A155" s="2590"/>
      <c r="B155" s="2593"/>
      <c r="C155" s="2596"/>
      <c r="D155" s="2462"/>
      <c r="E155" s="2600"/>
      <c r="F155" s="2600"/>
      <c r="G155" s="245" t="s">
        <v>12</v>
      </c>
      <c r="H155" s="249">
        <f>SUM(H151:H153)</f>
        <v>1088.3999999999999</v>
      </c>
      <c r="I155" s="263">
        <f>SUM(I151:I153)</f>
        <v>7</v>
      </c>
      <c r="J155" s="264">
        <f>SUM(J151:J153)</f>
        <v>2.2000000000000002</v>
      </c>
      <c r="K155" s="265">
        <f>SUM(K151:K153)</f>
        <v>1081.3999999999999</v>
      </c>
      <c r="L155" s="265">
        <f t="shared" ref="L155:M155" si="41">SUM(L151:L153)</f>
        <v>1556.8</v>
      </c>
      <c r="M155" s="265">
        <f t="shared" si="41"/>
        <v>0</v>
      </c>
      <c r="N155" s="320"/>
      <c r="O155" s="300"/>
      <c r="P155" s="301"/>
      <c r="Q155" s="253"/>
      <c r="R155" s="269"/>
      <c r="S155" s="269"/>
      <c r="T155" s="269"/>
      <c r="U155" s="269"/>
      <c r="V155" s="269"/>
      <c r="W155" s="269"/>
    </row>
    <row r="156" spans="1:23">
      <c r="A156" s="2588"/>
      <c r="B156" s="2591"/>
      <c r="C156" s="2594"/>
      <c r="D156" s="2461" t="s">
        <v>222</v>
      </c>
      <c r="E156" s="2597" t="s">
        <v>41</v>
      </c>
      <c r="F156" s="2601" t="s">
        <v>55</v>
      </c>
      <c r="G156" s="129" t="s">
        <v>157</v>
      </c>
      <c r="H156" s="156">
        <f>I156+K156</f>
        <v>15.6</v>
      </c>
      <c r="I156" s="131">
        <v>0.7</v>
      </c>
      <c r="J156" s="178">
        <v>0</v>
      </c>
      <c r="K156" s="158">
        <v>14.9</v>
      </c>
      <c r="L156" s="254">
        <v>27.3</v>
      </c>
      <c r="M156" s="135">
        <v>27.4</v>
      </c>
      <c r="N156" s="268" t="s">
        <v>160</v>
      </c>
      <c r="O156" s="290" t="s">
        <v>42</v>
      </c>
      <c r="P156" s="291"/>
      <c r="Q156" s="236"/>
      <c r="R156" s="269"/>
      <c r="S156" s="269"/>
      <c r="T156" s="269"/>
      <c r="U156" s="269"/>
      <c r="V156" s="269"/>
      <c r="W156" s="269"/>
    </row>
    <row r="157" spans="1:23">
      <c r="A157" s="2589"/>
      <c r="B157" s="2592"/>
      <c r="C157" s="2595"/>
      <c r="D157" s="2472"/>
      <c r="E157" s="2598"/>
      <c r="F157" s="2602"/>
      <c r="G157" s="237" t="s">
        <v>81</v>
      </c>
      <c r="H157" s="255">
        <f>I157+K157</f>
        <v>192.29999999999998</v>
      </c>
      <c r="I157" s="256">
        <v>8.1999999999999993</v>
      </c>
      <c r="J157" s="293">
        <v>1.7</v>
      </c>
      <c r="K157" s="258">
        <v>184.1</v>
      </c>
      <c r="L157" s="259">
        <v>336.5</v>
      </c>
      <c r="M157" s="260">
        <v>337.3</v>
      </c>
      <c r="N157" s="318" t="s">
        <v>161</v>
      </c>
      <c r="O157" s="295"/>
      <c r="P157" s="296" t="s">
        <v>42</v>
      </c>
      <c r="Q157" s="242"/>
      <c r="R157" s="269"/>
      <c r="S157" s="269"/>
      <c r="T157" s="269"/>
      <c r="U157" s="269"/>
      <c r="V157" s="269"/>
      <c r="W157" s="269"/>
    </row>
    <row r="158" spans="1:23">
      <c r="A158" s="2589"/>
      <c r="B158" s="2592"/>
      <c r="C158" s="2595"/>
      <c r="D158" s="2472"/>
      <c r="E158" s="2599"/>
      <c r="F158" s="2603"/>
      <c r="G158" s="237" t="s">
        <v>37</v>
      </c>
      <c r="H158" s="255">
        <f>I158+K158</f>
        <v>0.3</v>
      </c>
      <c r="I158" s="256">
        <v>0.3</v>
      </c>
      <c r="J158" s="293">
        <v>0.2</v>
      </c>
      <c r="K158" s="258">
        <v>0</v>
      </c>
      <c r="L158" s="259">
        <v>0.8</v>
      </c>
      <c r="M158" s="260">
        <v>0.8</v>
      </c>
      <c r="N158" s="318"/>
      <c r="O158" s="316"/>
      <c r="P158" s="317"/>
      <c r="Q158" s="244"/>
      <c r="R158" s="269"/>
      <c r="S158" s="269"/>
      <c r="T158" s="269"/>
      <c r="U158" s="269"/>
      <c r="V158" s="269"/>
      <c r="W158" s="269"/>
    </row>
    <row r="159" spans="1:23" ht="13.8" thickBot="1">
      <c r="A159" s="2590"/>
      <c r="B159" s="2593"/>
      <c r="C159" s="2596"/>
      <c r="D159" s="2462"/>
      <c r="E159" s="2600"/>
      <c r="F159" s="2600"/>
      <c r="G159" s="245" t="s">
        <v>12</v>
      </c>
      <c r="H159" s="249">
        <f>H156+H157+H158</f>
        <v>208.2</v>
      </c>
      <c r="I159" s="263">
        <f>SUM(I156:I158)</f>
        <v>9.1999999999999993</v>
      </c>
      <c r="J159" s="264">
        <f>SUM(J156:J158)</f>
        <v>1.9</v>
      </c>
      <c r="K159" s="265">
        <f>SUM(K156:K158)</f>
        <v>199</v>
      </c>
      <c r="L159" s="265">
        <f>SUM(L156:L158)</f>
        <v>364.6</v>
      </c>
      <c r="M159" s="265">
        <f>SUM(M156:M158)</f>
        <v>365.5</v>
      </c>
      <c r="N159" s="320"/>
      <c r="O159" s="300"/>
      <c r="P159" s="301"/>
      <c r="Q159" s="253"/>
      <c r="R159" s="269"/>
      <c r="S159" s="269"/>
      <c r="T159" s="269"/>
      <c r="U159" s="269"/>
      <c r="V159" s="269"/>
      <c r="W159" s="269"/>
    </row>
    <row r="160" spans="1:23">
      <c r="A160" s="2588"/>
      <c r="B160" s="2591"/>
      <c r="C160" s="2594"/>
      <c r="D160" s="2461" t="s">
        <v>223</v>
      </c>
      <c r="E160" s="2597" t="s">
        <v>41</v>
      </c>
      <c r="F160" s="2601" t="s">
        <v>177</v>
      </c>
      <c r="G160" s="129" t="s">
        <v>157</v>
      </c>
      <c r="H160" s="255">
        <f>I160+K160</f>
        <v>68.8</v>
      </c>
      <c r="I160" s="131">
        <v>0</v>
      </c>
      <c r="J160" s="178">
        <v>0</v>
      </c>
      <c r="K160" s="158">
        <v>68.8</v>
      </c>
      <c r="L160" s="254">
        <v>95</v>
      </c>
      <c r="M160" s="135">
        <v>0</v>
      </c>
      <c r="N160" s="268" t="s">
        <v>160</v>
      </c>
      <c r="O160" s="290" t="s">
        <v>42</v>
      </c>
      <c r="P160" s="291"/>
      <c r="Q160" s="236"/>
      <c r="R160" s="269"/>
      <c r="S160" s="269"/>
      <c r="T160" s="269"/>
      <c r="U160" s="269"/>
      <c r="V160" s="269"/>
      <c r="W160" s="269"/>
    </row>
    <row r="161" spans="1:23">
      <c r="A161" s="2589"/>
      <c r="B161" s="2592"/>
      <c r="C161" s="2595"/>
      <c r="D161" s="2472"/>
      <c r="E161" s="2598"/>
      <c r="F161" s="2602"/>
      <c r="G161" s="237" t="s">
        <v>81</v>
      </c>
      <c r="H161" s="255">
        <f>I161+K161</f>
        <v>613.79999999999995</v>
      </c>
      <c r="I161" s="256">
        <v>5.4</v>
      </c>
      <c r="J161" s="293">
        <v>3.8</v>
      </c>
      <c r="K161" s="258">
        <v>608.4</v>
      </c>
      <c r="L161" s="259">
        <v>1179</v>
      </c>
      <c r="M161" s="260">
        <v>0</v>
      </c>
      <c r="N161" s="318" t="s">
        <v>161</v>
      </c>
      <c r="O161" s="295"/>
      <c r="P161" s="296" t="s">
        <v>42</v>
      </c>
      <c r="Q161" s="242"/>
      <c r="R161" s="269"/>
      <c r="S161" s="269"/>
      <c r="T161" s="269"/>
      <c r="U161" s="269"/>
      <c r="V161" s="269"/>
      <c r="W161" s="269"/>
    </row>
    <row r="162" spans="1:23">
      <c r="A162" s="2589"/>
      <c r="B162" s="2592"/>
      <c r="C162" s="2595"/>
      <c r="D162" s="2472"/>
      <c r="E162" s="2599"/>
      <c r="F162" s="2603"/>
      <c r="G162" s="237" t="s">
        <v>37</v>
      </c>
      <c r="H162" s="255">
        <f>I162+K162</f>
        <v>0.3</v>
      </c>
      <c r="I162" s="256">
        <v>0.3</v>
      </c>
      <c r="J162" s="293">
        <v>0.2</v>
      </c>
      <c r="K162" s="258">
        <v>0</v>
      </c>
      <c r="L162" s="259">
        <v>0</v>
      </c>
      <c r="M162" s="260">
        <v>0</v>
      </c>
      <c r="N162" s="318"/>
      <c r="O162" s="316"/>
      <c r="P162" s="317"/>
      <c r="Q162" s="244"/>
      <c r="R162" s="269"/>
      <c r="S162" s="269"/>
      <c r="T162" s="269"/>
      <c r="U162" s="269"/>
      <c r="V162" s="269"/>
      <c r="W162" s="269"/>
    </row>
    <row r="163" spans="1:23" ht="13.8" thickBot="1">
      <c r="A163" s="2590"/>
      <c r="B163" s="2593"/>
      <c r="C163" s="2596"/>
      <c r="D163" s="2462"/>
      <c r="E163" s="2600"/>
      <c r="F163" s="2600"/>
      <c r="G163" s="245" t="s">
        <v>12</v>
      </c>
      <c r="H163" s="249">
        <f t="shared" ref="H163:M163" si="42">SUM(H160:H162)</f>
        <v>682.89999999999986</v>
      </c>
      <c r="I163" s="263">
        <f t="shared" si="42"/>
        <v>5.7</v>
      </c>
      <c r="J163" s="264">
        <f t="shared" si="42"/>
        <v>4</v>
      </c>
      <c r="K163" s="265">
        <f t="shared" si="42"/>
        <v>677.19999999999993</v>
      </c>
      <c r="L163" s="266">
        <f t="shared" si="42"/>
        <v>1274</v>
      </c>
      <c r="M163" s="267">
        <f t="shared" si="42"/>
        <v>0</v>
      </c>
      <c r="N163" s="320"/>
      <c r="O163" s="300"/>
      <c r="P163" s="301"/>
      <c r="Q163" s="253"/>
      <c r="R163" s="269"/>
      <c r="S163" s="269"/>
      <c r="T163" s="269"/>
      <c r="U163" s="269"/>
      <c r="V163" s="269"/>
      <c r="W163" s="269"/>
    </row>
    <row r="164" spans="1:23">
      <c r="A164" s="2588"/>
      <c r="B164" s="2591"/>
      <c r="C164" s="2594"/>
      <c r="D164" s="2461" t="s">
        <v>224</v>
      </c>
      <c r="E164" s="2597" t="s">
        <v>41</v>
      </c>
      <c r="F164" s="2601" t="s">
        <v>177</v>
      </c>
      <c r="G164" s="129" t="s">
        <v>157</v>
      </c>
      <c r="H164" s="156">
        <f>I164+K164</f>
        <v>0</v>
      </c>
      <c r="I164" s="131">
        <v>0</v>
      </c>
      <c r="J164" s="157"/>
      <c r="K164" s="158">
        <v>0</v>
      </c>
      <c r="L164" s="254">
        <v>130</v>
      </c>
      <c r="M164" s="135">
        <v>37.200000000000003</v>
      </c>
      <c r="N164" s="268" t="s">
        <v>206</v>
      </c>
      <c r="O164" s="290"/>
      <c r="P164" s="291" t="s">
        <v>42</v>
      </c>
      <c r="Q164" s="236"/>
      <c r="R164" s="222"/>
      <c r="S164" s="269"/>
      <c r="T164" s="269"/>
      <c r="U164" s="269"/>
      <c r="V164" s="269"/>
      <c r="W164" s="269"/>
    </row>
    <row r="165" spans="1:23">
      <c r="A165" s="2589"/>
      <c r="B165" s="2592"/>
      <c r="C165" s="2595"/>
      <c r="D165" s="2472"/>
      <c r="E165" s="2598"/>
      <c r="F165" s="2602"/>
      <c r="G165" s="237" t="s">
        <v>81</v>
      </c>
      <c r="H165" s="255">
        <f>I165+K165</f>
        <v>0</v>
      </c>
      <c r="I165" s="256">
        <v>0</v>
      </c>
      <c r="J165" s="257"/>
      <c r="K165" s="258">
        <v>0</v>
      </c>
      <c r="L165" s="259">
        <v>0</v>
      </c>
      <c r="M165" s="260">
        <v>0</v>
      </c>
      <c r="N165" s="318" t="s">
        <v>178</v>
      </c>
      <c r="O165" s="295"/>
      <c r="P165" s="296" t="s">
        <v>42</v>
      </c>
      <c r="Q165" s="242"/>
      <c r="R165" s="222"/>
      <c r="S165" s="269"/>
      <c r="T165" s="269"/>
      <c r="U165" s="269"/>
      <c r="V165" s="269"/>
      <c r="W165" s="269"/>
    </row>
    <row r="166" spans="1:23">
      <c r="A166" s="2589"/>
      <c r="B166" s="2592"/>
      <c r="C166" s="2595"/>
      <c r="D166" s="2472"/>
      <c r="E166" s="2599"/>
      <c r="F166" s="2603"/>
      <c r="G166" s="237" t="s">
        <v>37</v>
      </c>
      <c r="H166" s="255">
        <f>I166+K166</f>
        <v>0</v>
      </c>
      <c r="I166" s="329"/>
      <c r="J166" s="257"/>
      <c r="K166" s="298"/>
      <c r="L166" s="259"/>
      <c r="M166" s="260"/>
      <c r="N166" s="318" t="s">
        <v>179</v>
      </c>
      <c r="O166" s="316"/>
      <c r="P166" s="317" t="s">
        <v>42</v>
      </c>
      <c r="Q166" s="244"/>
      <c r="R166" s="222"/>
      <c r="S166" s="269"/>
      <c r="T166" s="269"/>
      <c r="U166" s="269"/>
      <c r="V166" s="269"/>
      <c r="W166" s="269"/>
    </row>
    <row r="167" spans="1:23">
      <c r="A167" s="2589"/>
      <c r="B167" s="2592"/>
      <c r="C167" s="2595"/>
      <c r="D167" s="2472"/>
      <c r="E167" s="2599"/>
      <c r="F167" s="2599"/>
      <c r="G167" s="136"/>
      <c r="H167" s="161"/>
      <c r="I167" s="138"/>
      <c r="J167" s="162"/>
      <c r="K167" s="163"/>
      <c r="L167" s="261"/>
      <c r="M167" s="141"/>
      <c r="N167" s="318" t="s">
        <v>160</v>
      </c>
      <c r="O167" s="316"/>
      <c r="P167" s="317"/>
      <c r="Q167" s="244" t="s">
        <v>42</v>
      </c>
      <c r="R167" s="222"/>
      <c r="S167" s="269"/>
      <c r="T167" s="269"/>
      <c r="U167" s="269"/>
      <c r="V167" s="269"/>
      <c r="W167" s="269"/>
    </row>
    <row r="168" spans="1:23" ht="27" thickBot="1">
      <c r="A168" s="2590"/>
      <c r="B168" s="2593"/>
      <c r="C168" s="2596"/>
      <c r="D168" s="2462"/>
      <c r="E168" s="2600"/>
      <c r="F168" s="2600"/>
      <c r="G168" s="245" t="s">
        <v>12</v>
      </c>
      <c r="H168" s="249">
        <f t="shared" ref="H168:M168" si="43">SUM(H164:H166)</f>
        <v>0</v>
      </c>
      <c r="I168" s="263">
        <f t="shared" si="43"/>
        <v>0</v>
      </c>
      <c r="J168" s="264">
        <f t="shared" si="43"/>
        <v>0</v>
      </c>
      <c r="K168" s="265">
        <f t="shared" si="43"/>
        <v>0</v>
      </c>
      <c r="L168" s="266">
        <f t="shared" si="43"/>
        <v>130</v>
      </c>
      <c r="M168" s="267">
        <f t="shared" si="43"/>
        <v>37.200000000000003</v>
      </c>
      <c r="N168" s="331" t="s">
        <v>225</v>
      </c>
      <c r="O168" s="300"/>
      <c r="P168" s="301"/>
      <c r="Q168" s="253"/>
      <c r="R168" s="222"/>
      <c r="S168" s="269"/>
      <c r="T168" s="269"/>
      <c r="U168" s="269"/>
      <c r="V168" s="269"/>
      <c r="W168" s="269"/>
    </row>
    <row r="169" spans="1:23">
      <c r="A169" s="2588"/>
      <c r="B169" s="2591"/>
      <c r="C169" s="2594"/>
      <c r="D169" s="2461" t="s">
        <v>226</v>
      </c>
      <c r="E169" s="2597" t="s">
        <v>41</v>
      </c>
      <c r="F169" s="2601" t="s">
        <v>199</v>
      </c>
      <c r="G169" s="129" t="s">
        <v>157</v>
      </c>
      <c r="H169" s="156">
        <f>I169+K169</f>
        <v>0</v>
      </c>
      <c r="I169" s="131">
        <v>0</v>
      </c>
      <c r="J169" s="178">
        <v>0</v>
      </c>
      <c r="K169" s="158">
        <v>0</v>
      </c>
      <c r="L169" s="254">
        <v>4.3</v>
      </c>
      <c r="M169" s="135">
        <v>0</v>
      </c>
      <c r="N169" s="268" t="s">
        <v>161</v>
      </c>
      <c r="O169" s="290"/>
      <c r="P169" s="291" t="s">
        <v>42</v>
      </c>
      <c r="Q169" s="236"/>
      <c r="R169" s="269"/>
      <c r="S169" s="269"/>
      <c r="T169" s="269"/>
      <c r="U169" s="269"/>
      <c r="V169" s="269"/>
      <c r="W169" s="269"/>
    </row>
    <row r="170" spans="1:23">
      <c r="A170" s="2589"/>
      <c r="B170" s="2592"/>
      <c r="C170" s="2595"/>
      <c r="D170" s="2472"/>
      <c r="E170" s="2598"/>
      <c r="F170" s="2602"/>
      <c r="G170" s="237" t="s">
        <v>81</v>
      </c>
      <c r="H170" s="255">
        <f>I170+K170</f>
        <v>512.6</v>
      </c>
      <c r="I170" s="256">
        <v>133.30000000000001</v>
      </c>
      <c r="J170" s="293">
        <v>0</v>
      </c>
      <c r="K170" s="258">
        <v>379.3</v>
      </c>
      <c r="L170" s="259">
        <v>24.4</v>
      </c>
      <c r="M170" s="260">
        <v>0</v>
      </c>
      <c r="N170" s="318"/>
      <c r="O170" s="295"/>
      <c r="P170" s="296"/>
      <c r="Q170" s="242"/>
      <c r="R170" s="269"/>
      <c r="S170" s="269"/>
      <c r="T170" s="269"/>
      <c r="U170" s="269"/>
      <c r="V170" s="269"/>
      <c r="W170" s="269"/>
    </row>
    <row r="171" spans="1:23">
      <c r="A171" s="2589"/>
      <c r="B171" s="2592"/>
      <c r="C171" s="2595"/>
      <c r="D171" s="2472"/>
      <c r="E171" s="2599"/>
      <c r="F171" s="2603"/>
      <c r="G171" s="237" t="s">
        <v>37</v>
      </c>
      <c r="H171" s="255">
        <f>I171+K171</f>
        <v>0.4</v>
      </c>
      <c r="I171" s="256">
        <v>0.4</v>
      </c>
      <c r="J171" s="293">
        <v>0.3</v>
      </c>
      <c r="K171" s="258">
        <v>0</v>
      </c>
      <c r="L171" s="353">
        <v>2.2000000000000002</v>
      </c>
      <c r="M171" s="260">
        <v>0</v>
      </c>
      <c r="N171" s="318"/>
      <c r="O171" s="316"/>
      <c r="P171" s="317"/>
      <c r="Q171" s="244"/>
      <c r="R171" s="269"/>
      <c r="S171" s="269"/>
      <c r="T171" s="269"/>
      <c r="U171" s="269"/>
      <c r="V171" s="269"/>
      <c r="W171" s="269"/>
    </row>
    <row r="172" spans="1:23" ht="13.8" thickBot="1">
      <c r="A172" s="2590"/>
      <c r="B172" s="2593"/>
      <c r="C172" s="2596"/>
      <c r="D172" s="2462"/>
      <c r="E172" s="2600"/>
      <c r="F172" s="2600"/>
      <c r="G172" s="245" t="s">
        <v>12</v>
      </c>
      <c r="H172" s="249">
        <f>SUM(H169:H171)</f>
        <v>513</v>
      </c>
      <c r="I172" s="263">
        <f>SUM(I169:I171)</f>
        <v>133.70000000000002</v>
      </c>
      <c r="J172" s="264">
        <f>SUM(J169:J171)</f>
        <v>0.3</v>
      </c>
      <c r="K172" s="265">
        <f>SUM(K169:K171)</f>
        <v>379.3</v>
      </c>
      <c r="L172" s="265">
        <f t="shared" ref="L172:M172" si="44">SUM(L169:L171)</f>
        <v>30.9</v>
      </c>
      <c r="M172" s="265">
        <f t="shared" si="44"/>
        <v>0</v>
      </c>
      <c r="N172" s="320"/>
      <c r="O172" s="300"/>
      <c r="P172" s="301"/>
      <c r="Q172" s="253"/>
      <c r="R172" s="269"/>
      <c r="S172" s="269"/>
      <c r="T172" s="269"/>
      <c r="U172" s="269"/>
      <c r="V172" s="269"/>
      <c r="W172" s="269"/>
    </row>
    <row r="173" spans="1:23">
      <c r="A173" s="354"/>
      <c r="B173" s="355"/>
      <c r="C173" s="356"/>
      <c r="D173" s="2416" t="s">
        <v>227</v>
      </c>
      <c r="E173" s="2597" t="s">
        <v>41</v>
      </c>
      <c r="F173" s="357" t="s">
        <v>228</v>
      </c>
      <c r="G173" s="358" t="s">
        <v>157</v>
      </c>
      <c r="H173" s="359">
        <f>I173+K173</f>
        <v>0</v>
      </c>
      <c r="I173" s="360">
        <v>0</v>
      </c>
      <c r="J173" s="361"/>
      <c r="K173" s="362">
        <v>0</v>
      </c>
      <c r="L173" s="254">
        <v>82</v>
      </c>
      <c r="M173" s="363">
        <v>82</v>
      </c>
      <c r="N173" s="268" t="s">
        <v>206</v>
      </c>
      <c r="O173" s="364" t="s">
        <v>42</v>
      </c>
      <c r="P173" s="365"/>
      <c r="Q173" s="366"/>
      <c r="R173" s="269"/>
      <c r="S173" s="269"/>
      <c r="T173" s="269"/>
      <c r="U173" s="269"/>
      <c r="V173" s="269"/>
      <c r="W173" s="269"/>
    </row>
    <row r="174" spans="1:23">
      <c r="A174" s="367"/>
      <c r="B174" s="368"/>
      <c r="C174" s="369"/>
      <c r="D174" s="2439"/>
      <c r="E174" s="2598"/>
      <c r="F174" s="370"/>
      <c r="G174" s="371" t="s">
        <v>81</v>
      </c>
      <c r="H174" s="372">
        <f>I174+K174</f>
        <v>0</v>
      </c>
      <c r="I174" s="373">
        <v>0</v>
      </c>
      <c r="J174" s="374"/>
      <c r="K174" s="375">
        <v>0</v>
      </c>
      <c r="L174" s="281">
        <v>464</v>
      </c>
      <c r="M174" s="376">
        <v>464</v>
      </c>
      <c r="N174" s="318" t="s">
        <v>178</v>
      </c>
      <c r="O174" s="377" t="s">
        <v>42</v>
      </c>
      <c r="P174" s="378"/>
      <c r="Q174" s="379"/>
      <c r="R174" s="269"/>
      <c r="S174" s="269"/>
      <c r="T174" s="269"/>
      <c r="U174" s="269"/>
      <c r="V174" s="269"/>
      <c r="W174" s="269"/>
    </row>
    <row r="175" spans="1:23">
      <c r="A175" s="367"/>
      <c r="B175" s="368"/>
      <c r="C175" s="369"/>
      <c r="D175" s="2439"/>
      <c r="E175" s="2599"/>
      <c r="F175" s="370"/>
      <c r="G175" s="380" t="s">
        <v>37</v>
      </c>
      <c r="H175" s="381">
        <f>I175+K175</f>
        <v>50</v>
      </c>
      <c r="I175" s="382">
        <v>50</v>
      </c>
      <c r="J175" s="383"/>
      <c r="K175" s="384">
        <v>0</v>
      </c>
      <c r="L175" s="259">
        <v>0</v>
      </c>
      <c r="M175" s="385">
        <v>0</v>
      </c>
      <c r="N175" s="318" t="s">
        <v>179</v>
      </c>
      <c r="O175" s="386"/>
      <c r="P175" s="387" t="s">
        <v>42</v>
      </c>
      <c r="Q175" s="388"/>
      <c r="R175" s="269"/>
      <c r="S175" s="269"/>
      <c r="T175" s="269"/>
      <c r="U175" s="269"/>
      <c r="V175" s="269"/>
      <c r="W175" s="269"/>
    </row>
    <row r="176" spans="1:23" ht="13.8" thickBot="1">
      <c r="A176" s="389"/>
      <c r="B176" s="390"/>
      <c r="C176" s="391"/>
      <c r="D176" s="2417"/>
      <c r="E176" s="2600"/>
      <c r="F176" s="392"/>
      <c r="G176" s="245" t="s">
        <v>12</v>
      </c>
      <c r="H176" s="393">
        <f t="shared" ref="H176:M176" si="45">H173+H174+H175</f>
        <v>50</v>
      </c>
      <c r="I176" s="393">
        <f t="shared" si="45"/>
        <v>50</v>
      </c>
      <c r="J176" s="393">
        <f t="shared" si="45"/>
        <v>0</v>
      </c>
      <c r="K176" s="393">
        <f t="shared" si="45"/>
        <v>0</v>
      </c>
      <c r="L176" s="393">
        <f t="shared" si="45"/>
        <v>546</v>
      </c>
      <c r="M176" s="393">
        <f t="shared" si="45"/>
        <v>546</v>
      </c>
      <c r="N176" s="320" t="s">
        <v>161</v>
      </c>
      <c r="O176" s="300"/>
      <c r="P176" s="301"/>
      <c r="Q176" s="253" t="s">
        <v>42</v>
      </c>
      <c r="R176" s="269"/>
      <c r="S176" s="269"/>
      <c r="T176" s="269"/>
      <c r="U176" s="269"/>
      <c r="V176" s="269"/>
      <c r="W176" s="269"/>
    </row>
    <row r="177" spans="1:23">
      <c r="A177" s="2588"/>
      <c r="B177" s="2591"/>
      <c r="C177" s="2594"/>
      <c r="D177" s="2461" t="s">
        <v>229</v>
      </c>
      <c r="E177" s="2597" t="s">
        <v>41</v>
      </c>
      <c r="F177" s="2601" t="s">
        <v>199</v>
      </c>
      <c r="G177" s="129" t="s">
        <v>157</v>
      </c>
      <c r="H177" s="156">
        <f>I177+K177</f>
        <v>11.3</v>
      </c>
      <c r="I177" s="131">
        <v>11.3</v>
      </c>
      <c r="J177" s="178">
        <v>0</v>
      </c>
      <c r="K177" s="158">
        <v>0</v>
      </c>
      <c r="L177" s="254">
        <v>82</v>
      </c>
      <c r="M177" s="135">
        <v>82</v>
      </c>
      <c r="N177" s="318" t="s">
        <v>161</v>
      </c>
      <c r="O177" s="290" t="s">
        <v>42</v>
      </c>
      <c r="P177" s="291"/>
      <c r="Q177" s="236"/>
      <c r="R177" s="269"/>
      <c r="S177" s="269"/>
      <c r="T177" s="269"/>
      <c r="U177" s="269"/>
      <c r="V177" s="269"/>
      <c r="W177" s="269"/>
    </row>
    <row r="178" spans="1:23">
      <c r="A178" s="2589"/>
      <c r="B178" s="2592"/>
      <c r="C178" s="2595"/>
      <c r="D178" s="2472"/>
      <c r="E178" s="2598"/>
      <c r="F178" s="2602"/>
      <c r="G178" s="237" t="s">
        <v>81</v>
      </c>
      <c r="H178" s="255">
        <f>I178+K178</f>
        <v>63.7</v>
      </c>
      <c r="I178" s="256">
        <v>63.7</v>
      </c>
      <c r="J178" s="293">
        <v>0</v>
      </c>
      <c r="K178" s="258">
        <v>0</v>
      </c>
      <c r="L178" s="259">
        <v>464</v>
      </c>
      <c r="M178" s="260">
        <v>464</v>
      </c>
      <c r="N178" s="318"/>
      <c r="O178" s="316"/>
      <c r="P178" s="296"/>
      <c r="Q178" s="242"/>
      <c r="R178" s="269"/>
      <c r="S178" s="269"/>
      <c r="T178" s="269"/>
      <c r="U178" s="269"/>
      <c r="V178" s="269"/>
      <c r="W178" s="269"/>
    </row>
    <row r="179" spans="1:23">
      <c r="A179" s="2589"/>
      <c r="B179" s="2592"/>
      <c r="C179" s="2595"/>
      <c r="D179" s="2472"/>
      <c r="E179" s="2599"/>
      <c r="F179" s="2603"/>
      <c r="G179" s="237" t="s">
        <v>37</v>
      </c>
      <c r="H179" s="255">
        <f>I179+K179</f>
        <v>0.2</v>
      </c>
      <c r="I179" s="256">
        <v>0.2</v>
      </c>
      <c r="J179" s="293">
        <v>0.1</v>
      </c>
      <c r="K179" s="258">
        <v>0</v>
      </c>
      <c r="L179" s="259">
        <v>0</v>
      </c>
      <c r="M179" s="260">
        <v>0</v>
      </c>
      <c r="N179" s="222"/>
      <c r="O179" s="394"/>
      <c r="P179" s="317"/>
      <c r="Q179" s="244"/>
      <c r="R179" s="269"/>
      <c r="S179" s="269"/>
      <c r="T179" s="269"/>
      <c r="U179" s="269"/>
      <c r="V179" s="269"/>
      <c r="W179" s="269"/>
    </row>
    <row r="180" spans="1:23" ht="13.8" thickBot="1">
      <c r="A180" s="2590"/>
      <c r="B180" s="2593"/>
      <c r="C180" s="2596"/>
      <c r="D180" s="2462"/>
      <c r="E180" s="2600"/>
      <c r="F180" s="2600"/>
      <c r="G180" s="245" t="s">
        <v>12</v>
      </c>
      <c r="H180" s="249">
        <f t="shared" ref="H180:M180" si="46">SUM(H177:H179)</f>
        <v>75.2</v>
      </c>
      <c r="I180" s="263">
        <f t="shared" si="46"/>
        <v>75.2</v>
      </c>
      <c r="J180" s="264">
        <f t="shared" si="46"/>
        <v>0.1</v>
      </c>
      <c r="K180" s="265">
        <f t="shared" si="46"/>
        <v>0</v>
      </c>
      <c r="L180" s="266">
        <f t="shared" si="46"/>
        <v>546</v>
      </c>
      <c r="M180" s="267">
        <f t="shared" si="46"/>
        <v>546</v>
      </c>
      <c r="N180" s="320"/>
      <c r="O180" s="300"/>
      <c r="P180" s="301"/>
      <c r="Q180" s="253"/>
      <c r="R180" s="269"/>
      <c r="S180" s="269"/>
      <c r="T180" s="269"/>
      <c r="U180" s="269"/>
      <c r="V180" s="269"/>
      <c r="W180" s="269"/>
    </row>
    <row r="181" spans="1:23">
      <c r="A181" s="2588"/>
      <c r="B181" s="2591"/>
      <c r="C181" s="2594"/>
      <c r="D181" s="2461" t="s">
        <v>230</v>
      </c>
      <c r="E181" s="2597" t="s">
        <v>41</v>
      </c>
      <c r="F181" s="2601" t="s">
        <v>55</v>
      </c>
      <c r="G181" s="129" t="s">
        <v>157</v>
      </c>
      <c r="H181" s="156">
        <f>I181+K181</f>
        <v>0</v>
      </c>
      <c r="I181" s="131">
        <v>0</v>
      </c>
      <c r="J181" s="157"/>
      <c r="K181" s="158">
        <v>0</v>
      </c>
      <c r="L181" s="254">
        <v>0</v>
      </c>
      <c r="M181" s="135">
        <v>0</v>
      </c>
      <c r="N181" s="268"/>
      <c r="O181" s="290"/>
      <c r="P181" s="291"/>
      <c r="Q181" s="236"/>
      <c r="R181" s="269"/>
      <c r="S181" s="269"/>
      <c r="T181" s="269"/>
      <c r="U181" s="269"/>
      <c r="V181" s="269"/>
      <c r="W181" s="269"/>
    </row>
    <row r="182" spans="1:23">
      <c r="A182" s="2589"/>
      <c r="B182" s="2592"/>
      <c r="C182" s="2595"/>
      <c r="D182" s="2472"/>
      <c r="E182" s="2598"/>
      <c r="F182" s="2602"/>
      <c r="G182" s="237" t="s">
        <v>81</v>
      </c>
      <c r="H182" s="255">
        <f>I182+K182</f>
        <v>0</v>
      </c>
      <c r="I182" s="256">
        <v>0</v>
      </c>
      <c r="J182" s="257"/>
      <c r="K182" s="258">
        <v>0</v>
      </c>
      <c r="L182" s="259">
        <v>0</v>
      </c>
      <c r="M182" s="260">
        <v>0</v>
      </c>
      <c r="N182" s="318"/>
      <c r="O182" s="295"/>
      <c r="P182" s="296"/>
      <c r="Q182" s="242"/>
      <c r="R182" s="269"/>
      <c r="S182" s="269"/>
      <c r="T182" s="269"/>
      <c r="U182" s="269"/>
      <c r="V182" s="269"/>
      <c r="W182" s="269"/>
    </row>
    <row r="183" spans="1:23">
      <c r="A183" s="2589"/>
      <c r="B183" s="2592"/>
      <c r="C183" s="2595"/>
      <c r="D183" s="2472"/>
      <c r="E183" s="2599"/>
      <c r="F183" s="2603"/>
      <c r="G183" s="237" t="s">
        <v>37</v>
      </c>
      <c r="H183" s="255">
        <f>I183+K183</f>
        <v>0</v>
      </c>
      <c r="I183" s="329"/>
      <c r="J183" s="257"/>
      <c r="K183" s="298"/>
      <c r="L183" s="259"/>
      <c r="M183" s="260"/>
      <c r="N183" s="318"/>
      <c r="O183" s="316"/>
      <c r="P183" s="317"/>
      <c r="Q183" s="244"/>
      <c r="R183" s="269"/>
      <c r="S183" s="269"/>
      <c r="T183" s="269"/>
      <c r="U183" s="269"/>
      <c r="V183" s="269"/>
      <c r="W183" s="269"/>
    </row>
    <row r="184" spans="1:23" ht="13.8" thickBot="1">
      <c r="A184" s="2590"/>
      <c r="B184" s="2593"/>
      <c r="C184" s="2596"/>
      <c r="D184" s="2462"/>
      <c r="E184" s="2600"/>
      <c r="F184" s="2600"/>
      <c r="G184" s="245" t="s">
        <v>12</v>
      </c>
      <c r="H184" s="249">
        <f t="shared" ref="H184:M184" si="47">SUM(H181:H183)</f>
        <v>0</v>
      </c>
      <c r="I184" s="263">
        <f t="shared" si="47"/>
        <v>0</v>
      </c>
      <c r="J184" s="264">
        <f t="shared" si="47"/>
        <v>0</v>
      </c>
      <c r="K184" s="265">
        <f t="shared" si="47"/>
        <v>0</v>
      </c>
      <c r="L184" s="266">
        <f t="shared" si="47"/>
        <v>0</v>
      </c>
      <c r="M184" s="267">
        <f t="shared" si="47"/>
        <v>0</v>
      </c>
      <c r="N184" s="320"/>
      <c r="O184" s="300"/>
      <c r="P184" s="301"/>
      <c r="Q184" s="253"/>
      <c r="R184" s="269"/>
      <c r="S184" s="269"/>
      <c r="T184" s="269"/>
      <c r="U184" s="269"/>
      <c r="V184" s="269"/>
      <c r="W184" s="269"/>
    </row>
    <row r="185" spans="1:23">
      <c r="A185" s="2588"/>
      <c r="B185" s="2591"/>
      <c r="C185" s="2594"/>
      <c r="D185" s="2461" t="s">
        <v>231</v>
      </c>
      <c r="E185" s="2597" t="s">
        <v>41</v>
      </c>
      <c r="F185" s="2601" t="s">
        <v>232</v>
      </c>
      <c r="G185" s="129" t="s">
        <v>157</v>
      </c>
      <c r="H185" s="156">
        <f>I185+K185</f>
        <v>0</v>
      </c>
      <c r="I185" s="131">
        <v>0</v>
      </c>
      <c r="J185" s="157"/>
      <c r="K185" s="158">
        <v>0</v>
      </c>
      <c r="L185" s="254">
        <v>340</v>
      </c>
      <c r="M185" s="135">
        <v>0</v>
      </c>
      <c r="N185" s="268" t="s">
        <v>179</v>
      </c>
      <c r="O185" s="290" t="s">
        <v>42</v>
      </c>
      <c r="P185" s="291"/>
      <c r="Q185" s="236"/>
      <c r="R185" s="269"/>
      <c r="S185" s="269"/>
      <c r="T185" s="269"/>
      <c r="U185" s="269"/>
      <c r="V185" s="269"/>
      <c r="W185" s="269"/>
    </row>
    <row r="186" spans="1:23">
      <c r="A186" s="2589"/>
      <c r="B186" s="2592"/>
      <c r="C186" s="2595"/>
      <c r="D186" s="2472"/>
      <c r="E186" s="2598"/>
      <c r="F186" s="2602"/>
      <c r="G186" s="237" t="s">
        <v>81</v>
      </c>
      <c r="H186" s="255">
        <f>I186+K186</f>
        <v>0</v>
      </c>
      <c r="I186" s="256">
        <v>0</v>
      </c>
      <c r="J186" s="257"/>
      <c r="K186" s="258">
        <v>0</v>
      </c>
      <c r="L186" s="259">
        <v>1923</v>
      </c>
      <c r="M186" s="260">
        <v>0</v>
      </c>
      <c r="N186" s="318" t="s">
        <v>233</v>
      </c>
      <c r="O186" s="295">
        <v>10</v>
      </c>
      <c r="P186" s="296"/>
      <c r="Q186" s="242"/>
      <c r="R186" s="269"/>
      <c r="S186" s="269"/>
      <c r="T186" s="269"/>
      <c r="U186" s="269"/>
      <c r="V186" s="269"/>
      <c r="W186" s="269"/>
    </row>
    <row r="187" spans="1:23">
      <c r="A187" s="2589"/>
      <c r="B187" s="2592"/>
      <c r="C187" s="2595"/>
      <c r="D187" s="2472"/>
      <c r="E187" s="2599"/>
      <c r="F187" s="2603"/>
      <c r="G187" s="237" t="s">
        <v>37</v>
      </c>
      <c r="H187" s="255">
        <f>I187+K187</f>
        <v>0</v>
      </c>
      <c r="I187" s="329"/>
      <c r="J187" s="257"/>
      <c r="K187" s="298"/>
      <c r="L187" s="259">
        <v>0</v>
      </c>
      <c r="M187" s="260">
        <v>0</v>
      </c>
      <c r="N187" s="318"/>
      <c r="O187" s="316"/>
      <c r="P187" s="317"/>
      <c r="Q187" s="244"/>
      <c r="R187" s="269"/>
      <c r="S187" s="269"/>
      <c r="T187" s="269"/>
      <c r="U187" s="269"/>
      <c r="V187" s="269"/>
      <c r="W187" s="269"/>
    </row>
    <row r="188" spans="1:23" ht="13.8" thickBot="1">
      <c r="A188" s="2590"/>
      <c r="B188" s="2593"/>
      <c r="C188" s="2596"/>
      <c r="D188" s="2462"/>
      <c r="E188" s="2600"/>
      <c r="F188" s="2600"/>
      <c r="G188" s="245" t="s">
        <v>12</v>
      </c>
      <c r="H188" s="249">
        <f t="shared" ref="H188:M188" si="48">SUM(H185:H187)</f>
        <v>0</v>
      </c>
      <c r="I188" s="263">
        <f t="shared" si="48"/>
        <v>0</v>
      </c>
      <c r="J188" s="264">
        <f t="shared" si="48"/>
        <v>0</v>
      </c>
      <c r="K188" s="265">
        <f t="shared" si="48"/>
        <v>0</v>
      </c>
      <c r="L188" s="266">
        <f t="shared" si="48"/>
        <v>2263</v>
      </c>
      <c r="M188" s="267">
        <f t="shared" si="48"/>
        <v>0</v>
      </c>
      <c r="N188" s="320"/>
      <c r="O188" s="300"/>
      <c r="P188" s="395"/>
      <c r="Q188" s="253"/>
      <c r="R188" s="269"/>
      <c r="S188" s="269"/>
      <c r="T188" s="269"/>
      <c r="U188" s="269"/>
      <c r="V188" s="269"/>
      <c r="W188" s="269"/>
    </row>
    <row r="189" spans="1:23">
      <c r="A189" s="2588"/>
      <c r="B189" s="2591"/>
      <c r="C189" s="2594"/>
      <c r="D189" s="2461" t="s">
        <v>234</v>
      </c>
      <c r="E189" s="2597" t="s">
        <v>41</v>
      </c>
      <c r="F189" s="2601" t="s">
        <v>55</v>
      </c>
      <c r="G189" s="129" t="s">
        <v>157</v>
      </c>
      <c r="H189" s="156">
        <f>I189+K189</f>
        <v>47.4</v>
      </c>
      <c r="I189" s="131">
        <v>0</v>
      </c>
      <c r="J189" s="157"/>
      <c r="K189" s="158">
        <v>47.4</v>
      </c>
      <c r="L189" s="254">
        <v>1.6</v>
      </c>
      <c r="M189" s="135">
        <v>0</v>
      </c>
      <c r="N189" s="318" t="s">
        <v>179</v>
      </c>
      <c r="O189" s="316" t="s">
        <v>42</v>
      </c>
      <c r="P189" s="291"/>
      <c r="Q189" s="236"/>
      <c r="R189" s="269"/>
      <c r="S189" s="269"/>
      <c r="T189" s="269"/>
      <c r="U189" s="269"/>
      <c r="V189" s="269"/>
      <c r="W189" s="269"/>
    </row>
    <row r="190" spans="1:23">
      <c r="A190" s="2589"/>
      <c r="B190" s="2592"/>
      <c r="C190" s="2595"/>
      <c r="D190" s="2472"/>
      <c r="E190" s="2598"/>
      <c r="F190" s="2602"/>
      <c r="G190" s="237" t="s">
        <v>81</v>
      </c>
      <c r="H190" s="255">
        <f>I190+K190</f>
        <v>268</v>
      </c>
      <c r="I190" s="256">
        <v>0</v>
      </c>
      <c r="J190" s="257"/>
      <c r="K190" s="258">
        <v>268</v>
      </c>
      <c r="L190" s="259">
        <v>8</v>
      </c>
      <c r="M190" s="260">
        <v>0</v>
      </c>
      <c r="N190" s="318" t="s">
        <v>161</v>
      </c>
      <c r="O190" s="295"/>
      <c r="P190" s="296" t="s">
        <v>42</v>
      </c>
      <c r="Q190" s="242"/>
      <c r="R190" s="269"/>
      <c r="S190" s="269"/>
      <c r="T190" s="269"/>
      <c r="U190" s="269"/>
      <c r="V190" s="269"/>
      <c r="W190" s="269"/>
    </row>
    <row r="191" spans="1:23">
      <c r="A191" s="2589"/>
      <c r="B191" s="2592"/>
      <c r="C191" s="2595"/>
      <c r="D191" s="2472"/>
      <c r="E191" s="2599"/>
      <c r="F191" s="2603"/>
      <c r="G191" s="237" t="s">
        <v>37</v>
      </c>
      <c r="H191" s="255">
        <f>I191+K191</f>
        <v>0</v>
      </c>
      <c r="I191" s="256">
        <v>0</v>
      </c>
      <c r="J191" s="293"/>
      <c r="K191" s="258">
        <v>0</v>
      </c>
      <c r="L191" s="259">
        <v>0</v>
      </c>
      <c r="M191" s="260">
        <v>0</v>
      </c>
      <c r="N191" s="318"/>
      <c r="O191" s="316"/>
      <c r="P191" s="317"/>
      <c r="Q191" s="244"/>
      <c r="R191" s="269"/>
      <c r="S191" s="269"/>
      <c r="T191" s="269"/>
      <c r="U191" s="269"/>
      <c r="V191" s="269"/>
      <c r="W191" s="269"/>
    </row>
    <row r="192" spans="1:23" ht="13.8" thickBot="1">
      <c r="A192" s="2590"/>
      <c r="B192" s="2593"/>
      <c r="C192" s="2596"/>
      <c r="D192" s="2462"/>
      <c r="E192" s="2600"/>
      <c r="F192" s="2600"/>
      <c r="G192" s="245" t="s">
        <v>12</v>
      </c>
      <c r="H192" s="249">
        <f t="shared" ref="H192:M192" si="49">SUM(H189:H191)</f>
        <v>315.39999999999998</v>
      </c>
      <c r="I192" s="263">
        <f t="shared" si="49"/>
        <v>0</v>
      </c>
      <c r="J192" s="264">
        <f t="shared" si="49"/>
        <v>0</v>
      </c>
      <c r="K192" s="265">
        <f t="shared" si="49"/>
        <v>315.39999999999998</v>
      </c>
      <c r="L192" s="265">
        <f t="shared" si="49"/>
        <v>9.6</v>
      </c>
      <c r="M192" s="267">
        <f t="shared" si="49"/>
        <v>0</v>
      </c>
      <c r="N192" s="320"/>
      <c r="O192" s="300"/>
      <c r="P192" s="301"/>
      <c r="Q192" s="253"/>
      <c r="R192" s="269"/>
      <c r="S192" s="269"/>
      <c r="T192" s="269"/>
      <c r="U192" s="269"/>
      <c r="V192" s="269"/>
      <c r="W192" s="269"/>
    </row>
    <row r="193" spans="1:23">
      <c r="A193" s="2588"/>
      <c r="B193" s="2591"/>
      <c r="C193" s="2594"/>
      <c r="D193" s="2461" t="s">
        <v>235</v>
      </c>
      <c r="E193" s="2597" t="s">
        <v>41</v>
      </c>
      <c r="F193" s="2601" t="s">
        <v>199</v>
      </c>
      <c r="G193" s="129" t="s">
        <v>157</v>
      </c>
      <c r="H193" s="156">
        <f>I193+K193</f>
        <v>0</v>
      </c>
      <c r="I193" s="131">
        <v>0</v>
      </c>
      <c r="J193" s="157"/>
      <c r="K193" s="158">
        <v>0</v>
      </c>
      <c r="L193" s="254">
        <v>7.5</v>
      </c>
      <c r="M193" s="135">
        <v>7.5</v>
      </c>
      <c r="N193" s="268" t="s">
        <v>179</v>
      </c>
      <c r="O193" s="290" t="s">
        <v>42</v>
      </c>
      <c r="P193" s="291"/>
      <c r="Q193" s="236"/>
      <c r="R193" s="269"/>
      <c r="S193" s="269"/>
      <c r="T193" s="269"/>
      <c r="U193" s="269"/>
      <c r="V193" s="269"/>
      <c r="W193" s="269"/>
    </row>
    <row r="194" spans="1:23">
      <c r="A194" s="2589"/>
      <c r="B194" s="2592"/>
      <c r="C194" s="2595"/>
      <c r="D194" s="2472"/>
      <c r="E194" s="2598"/>
      <c r="F194" s="2602"/>
      <c r="G194" s="237" t="s">
        <v>81</v>
      </c>
      <c r="H194" s="255">
        <f>I194+K194</f>
        <v>0</v>
      </c>
      <c r="I194" s="256">
        <v>0</v>
      </c>
      <c r="J194" s="257"/>
      <c r="K194" s="258">
        <v>0</v>
      </c>
      <c r="L194" s="259">
        <v>43</v>
      </c>
      <c r="M194" s="260">
        <v>43</v>
      </c>
      <c r="N194" s="318" t="s">
        <v>160</v>
      </c>
      <c r="O194" s="295" t="s">
        <v>42</v>
      </c>
      <c r="P194" s="296"/>
      <c r="Q194" s="242"/>
      <c r="R194" s="269"/>
      <c r="S194" s="269"/>
      <c r="T194" s="269"/>
      <c r="U194" s="269"/>
      <c r="V194" s="269"/>
      <c r="W194" s="269"/>
    </row>
    <row r="195" spans="1:23">
      <c r="A195" s="2589"/>
      <c r="B195" s="2592"/>
      <c r="C195" s="2595"/>
      <c r="D195" s="2472"/>
      <c r="E195" s="2599"/>
      <c r="F195" s="2603"/>
      <c r="G195" s="237" t="s">
        <v>37</v>
      </c>
      <c r="H195" s="255">
        <f>I195+K195</f>
        <v>0</v>
      </c>
      <c r="I195" s="256">
        <v>0</v>
      </c>
      <c r="J195" s="293"/>
      <c r="K195" s="258">
        <v>0</v>
      </c>
      <c r="L195" s="259">
        <v>0</v>
      </c>
      <c r="M195" s="260">
        <v>0</v>
      </c>
      <c r="N195" s="318" t="s">
        <v>161</v>
      </c>
      <c r="O195" s="316"/>
      <c r="P195" s="317"/>
      <c r="Q195" s="244" t="s">
        <v>42</v>
      </c>
      <c r="R195" s="269"/>
      <c r="S195" s="269"/>
      <c r="T195" s="269"/>
      <c r="U195" s="269"/>
      <c r="V195" s="269"/>
      <c r="W195" s="269"/>
    </row>
    <row r="196" spans="1:23">
      <c r="A196" s="2589"/>
      <c r="B196" s="2592"/>
      <c r="C196" s="2595"/>
      <c r="D196" s="2472"/>
      <c r="E196" s="2599"/>
      <c r="F196" s="2599"/>
      <c r="G196" s="136"/>
      <c r="H196" s="161"/>
      <c r="I196" s="138"/>
      <c r="J196" s="162"/>
      <c r="K196" s="163"/>
      <c r="L196" s="261"/>
      <c r="M196" s="141"/>
      <c r="N196" s="318"/>
      <c r="O196" s="316"/>
      <c r="P196" s="317"/>
      <c r="Q196" s="244"/>
      <c r="R196" s="269"/>
      <c r="S196" s="269"/>
      <c r="T196" s="269"/>
      <c r="U196" s="269"/>
      <c r="V196" s="269"/>
      <c r="W196" s="269"/>
    </row>
    <row r="197" spans="1:23" ht="28.8" customHeight="1" thickBot="1">
      <c r="A197" s="2590"/>
      <c r="B197" s="2593"/>
      <c r="C197" s="2596"/>
      <c r="D197" s="2462"/>
      <c r="E197" s="2600"/>
      <c r="F197" s="2600"/>
      <c r="G197" s="245" t="s">
        <v>12</v>
      </c>
      <c r="H197" s="249">
        <f t="shared" ref="H197:M197" si="50">SUM(H193:H195)</f>
        <v>0</v>
      </c>
      <c r="I197" s="263">
        <f t="shared" si="50"/>
        <v>0</v>
      </c>
      <c r="J197" s="264">
        <f t="shared" si="50"/>
        <v>0</v>
      </c>
      <c r="K197" s="265">
        <f t="shared" si="50"/>
        <v>0</v>
      </c>
      <c r="L197" s="265">
        <f t="shared" si="50"/>
        <v>50.5</v>
      </c>
      <c r="M197" s="265">
        <f t="shared" si="50"/>
        <v>50.5</v>
      </c>
      <c r="N197" s="320"/>
      <c r="O197" s="300"/>
      <c r="P197" s="301"/>
      <c r="Q197" s="253"/>
      <c r="R197" s="269"/>
      <c r="S197" s="269"/>
      <c r="T197" s="269"/>
      <c r="U197" s="269"/>
      <c r="V197" s="269"/>
      <c r="W197" s="269"/>
    </row>
    <row r="198" spans="1:23">
      <c r="A198" s="2588"/>
      <c r="B198" s="2591"/>
      <c r="C198" s="2594"/>
      <c r="D198" s="2461" t="s">
        <v>236</v>
      </c>
      <c r="E198" s="2597" t="s">
        <v>41</v>
      </c>
      <c r="F198" s="2601" t="s">
        <v>232</v>
      </c>
      <c r="G198" s="129" t="s">
        <v>157</v>
      </c>
      <c r="H198" s="156">
        <f>I198+K198</f>
        <v>0</v>
      </c>
      <c r="I198" s="131">
        <v>0</v>
      </c>
      <c r="J198" s="157"/>
      <c r="K198" s="158">
        <v>0</v>
      </c>
      <c r="L198" s="254">
        <v>100</v>
      </c>
      <c r="M198" s="135">
        <v>119</v>
      </c>
      <c r="N198" s="268" t="s">
        <v>179</v>
      </c>
      <c r="O198" s="290" t="s">
        <v>42</v>
      </c>
      <c r="P198" s="291"/>
      <c r="Q198" s="236"/>
      <c r="R198" s="269"/>
      <c r="S198" s="269"/>
      <c r="T198" s="269"/>
      <c r="U198" s="269"/>
      <c r="V198" s="269"/>
      <c r="W198" s="269"/>
    </row>
    <row r="199" spans="1:23">
      <c r="A199" s="2589"/>
      <c r="B199" s="2592"/>
      <c r="C199" s="2595"/>
      <c r="D199" s="2472"/>
      <c r="E199" s="2598"/>
      <c r="F199" s="2602"/>
      <c r="G199" s="237" t="s">
        <v>81</v>
      </c>
      <c r="H199" s="255">
        <f>I199+K199</f>
        <v>0</v>
      </c>
      <c r="I199" s="256">
        <v>0</v>
      </c>
      <c r="J199" s="257"/>
      <c r="K199" s="258">
        <v>0</v>
      </c>
      <c r="L199" s="259">
        <v>671</v>
      </c>
      <c r="M199" s="260">
        <v>672</v>
      </c>
      <c r="N199" s="318" t="s">
        <v>161</v>
      </c>
      <c r="O199" s="295"/>
      <c r="P199" s="296"/>
      <c r="Q199" s="242" t="s">
        <v>42</v>
      </c>
      <c r="R199" s="269"/>
      <c r="S199" s="269"/>
      <c r="T199" s="269"/>
      <c r="U199" s="269"/>
      <c r="V199" s="269"/>
      <c r="W199" s="269"/>
    </row>
    <row r="200" spans="1:23">
      <c r="A200" s="2589"/>
      <c r="B200" s="2592"/>
      <c r="C200" s="2595"/>
      <c r="D200" s="2472"/>
      <c r="E200" s="2599"/>
      <c r="F200" s="2603"/>
      <c r="G200" s="237" t="s">
        <v>37</v>
      </c>
      <c r="H200" s="255">
        <f>I200+K200</f>
        <v>0</v>
      </c>
      <c r="I200" s="256">
        <v>0</v>
      </c>
      <c r="J200" s="257"/>
      <c r="K200" s="258">
        <v>0</v>
      </c>
      <c r="L200" s="259">
        <v>0</v>
      </c>
      <c r="M200" s="260">
        <v>0</v>
      </c>
      <c r="N200" s="318"/>
      <c r="O200" s="316"/>
      <c r="P200" s="317"/>
      <c r="Q200" s="244"/>
      <c r="R200" s="269"/>
      <c r="S200" s="269"/>
      <c r="T200" s="269"/>
      <c r="U200" s="269"/>
      <c r="V200" s="269"/>
      <c r="W200" s="269"/>
    </row>
    <row r="201" spans="1:23" ht="13.8" thickBot="1">
      <c r="A201" s="2590"/>
      <c r="B201" s="2593"/>
      <c r="C201" s="2596"/>
      <c r="D201" s="2462"/>
      <c r="E201" s="2600"/>
      <c r="F201" s="2600"/>
      <c r="G201" s="245" t="s">
        <v>12</v>
      </c>
      <c r="H201" s="249">
        <f t="shared" ref="H201:M201" si="51">SUM(H198:H200)</f>
        <v>0</v>
      </c>
      <c r="I201" s="263">
        <f t="shared" si="51"/>
        <v>0</v>
      </c>
      <c r="J201" s="264">
        <f t="shared" si="51"/>
        <v>0</v>
      </c>
      <c r="K201" s="265">
        <f t="shared" si="51"/>
        <v>0</v>
      </c>
      <c r="L201" s="265">
        <f t="shared" si="51"/>
        <v>771</v>
      </c>
      <c r="M201" s="265">
        <f t="shared" si="51"/>
        <v>791</v>
      </c>
      <c r="N201" s="320"/>
      <c r="O201" s="300"/>
      <c r="P201" s="301"/>
      <c r="Q201" s="253"/>
      <c r="R201" s="269"/>
      <c r="S201" s="269"/>
      <c r="T201" s="269"/>
      <c r="U201" s="269"/>
      <c r="V201" s="269"/>
      <c r="W201" s="269"/>
    </row>
    <row r="202" spans="1:23">
      <c r="A202" s="2588"/>
      <c r="B202" s="2591"/>
      <c r="C202" s="2594"/>
      <c r="D202" s="2461" t="s">
        <v>237</v>
      </c>
      <c r="E202" s="2597" t="s">
        <v>41</v>
      </c>
      <c r="F202" s="2601" t="s">
        <v>232</v>
      </c>
      <c r="G202" s="129" t="s">
        <v>157</v>
      </c>
      <c r="H202" s="156">
        <f>I202+K202</f>
        <v>0</v>
      </c>
      <c r="I202" s="131">
        <v>0</v>
      </c>
      <c r="J202" s="157"/>
      <c r="K202" s="158">
        <v>0</v>
      </c>
      <c r="L202" s="254">
        <v>0</v>
      </c>
      <c r="M202" s="135">
        <v>0</v>
      </c>
      <c r="N202" s="268"/>
      <c r="O202" s="290"/>
      <c r="P202" s="291"/>
      <c r="Q202" s="236"/>
      <c r="R202" s="269"/>
      <c r="S202" s="269"/>
      <c r="T202" s="269"/>
      <c r="U202" s="269"/>
      <c r="V202" s="269"/>
      <c r="W202" s="269"/>
    </row>
    <row r="203" spans="1:23">
      <c r="A203" s="2589"/>
      <c r="B203" s="2592"/>
      <c r="C203" s="2595"/>
      <c r="D203" s="2472"/>
      <c r="E203" s="2598"/>
      <c r="F203" s="2602"/>
      <c r="G203" s="237" t="s">
        <v>81</v>
      </c>
      <c r="H203" s="255">
        <f>I203+K203</f>
        <v>0</v>
      </c>
      <c r="I203" s="256">
        <v>0</v>
      </c>
      <c r="J203" s="257"/>
      <c r="K203" s="258">
        <v>0</v>
      </c>
      <c r="L203" s="259">
        <v>0</v>
      </c>
      <c r="M203" s="260">
        <v>0</v>
      </c>
      <c r="N203" s="318"/>
      <c r="O203" s="295"/>
      <c r="P203" s="296"/>
      <c r="Q203" s="242"/>
      <c r="R203" s="269"/>
      <c r="S203" s="269"/>
      <c r="T203" s="269"/>
      <c r="U203" s="269"/>
      <c r="V203" s="269"/>
      <c r="W203" s="269"/>
    </row>
    <row r="204" spans="1:23">
      <c r="A204" s="2589"/>
      <c r="B204" s="2592"/>
      <c r="C204" s="2595"/>
      <c r="D204" s="2472"/>
      <c r="E204" s="2599"/>
      <c r="F204" s="2603"/>
      <c r="G204" s="237" t="s">
        <v>37</v>
      </c>
      <c r="H204" s="255">
        <f>I204+K204</f>
        <v>0</v>
      </c>
      <c r="I204" s="256">
        <v>0</v>
      </c>
      <c r="J204" s="293"/>
      <c r="K204" s="258">
        <v>0</v>
      </c>
      <c r="L204" s="259"/>
      <c r="M204" s="260"/>
      <c r="N204" s="318"/>
      <c r="O204" s="316"/>
      <c r="P204" s="317"/>
      <c r="Q204" s="244"/>
      <c r="R204" s="269"/>
      <c r="S204" s="269"/>
      <c r="T204" s="269"/>
      <c r="U204" s="269"/>
      <c r="V204" s="269"/>
      <c r="W204" s="269"/>
    </row>
    <row r="205" spans="1:23" ht="13.8" thickBot="1">
      <c r="A205" s="2590"/>
      <c r="B205" s="2593"/>
      <c r="C205" s="2596"/>
      <c r="D205" s="2462"/>
      <c r="E205" s="2600"/>
      <c r="F205" s="2600"/>
      <c r="G205" s="245" t="s">
        <v>12</v>
      </c>
      <c r="H205" s="249">
        <f t="shared" ref="H205:M205" si="52">SUM(H202:H204)</f>
        <v>0</v>
      </c>
      <c r="I205" s="263">
        <f t="shared" si="52"/>
        <v>0</v>
      </c>
      <c r="J205" s="264">
        <f t="shared" si="52"/>
        <v>0</v>
      </c>
      <c r="K205" s="265">
        <f t="shared" si="52"/>
        <v>0</v>
      </c>
      <c r="L205" s="266">
        <f t="shared" si="52"/>
        <v>0</v>
      </c>
      <c r="M205" s="267">
        <f t="shared" si="52"/>
        <v>0</v>
      </c>
      <c r="N205" s="320"/>
      <c r="O205" s="300"/>
      <c r="P205" s="301"/>
      <c r="Q205" s="253"/>
      <c r="R205" s="269"/>
      <c r="S205" s="269"/>
      <c r="T205" s="269"/>
      <c r="U205" s="269"/>
      <c r="V205" s="269"/>
      <c r="W205" s="269"/>
    </row>
    <row r="206" spans="1:23">
      <c r="A206" s="354"/>
      <c r="B206" s="396"/>
      <c r="C206" s="397"/>
      <c r="D206" s="2630" t="s">
        <v>238</v>
      </c>
      <c r="E206" s="357" t="s">
        <v>41</v>
      </c>
      <c r="F206" s="398" t="s">
        <v>171</v>
      </c>
      <c r="G206" s="399" t="s">
        <v>157</v>
      </c>
      <c r="H206" s="359">
        <f>I206+K206</f>
        <v>23.900000000000002</v>
      </c>
      <c r="I206" s="400">
        <v>0.3</v>
      </c>
      <c r="J206" s="400">
        <v>0</v>
      </c>
      <c r="K206" s="254">
        <v>23.6</v>
      </c>
      <c r="L206" s="363">
        <v>24</v>
      </c>
      <c r="M206" s="401">
        <v>0</v>
      </c>
      <c r="N206" s="402" t="s">
        <v>161</v>
      </c>
      <c r="O206" s="403"/>
      <c r="P206" s="404" t="s">
        <v>42</v>
      </c>
      <c r="Q206" s="405"/>
      <c r="R206" s="269"/>
      <c r="S206" s="269"/>
      <c r="T206" s="269"/>
      <c r="U206" s="269"/>
      <c r="V206" s="269"/>
      <c r="W206" s="269"/>
    </row>
    <row r="207" spans="1:23">
      <c r="A207" s="367"/>
      <c r="B207" s="406"/>
      <c r="C207" s="2633"/>
      <c r="D207" s="2631"/>
      <c r="E207" s="370"/>
      <c r="F207" s="407"/>
      <c r="G207" s="408" t="s">
        <v>81</v>
      </c>
      <c r="H207" s="372">
        <f>I207+K207</f>
        <v>294.39999999999998</v>
      </c>
      <c r="I207" s="409">
        <v>2.9</v>
      </c>
      <c r="J207" s="409">
        <v>1.8</v>
      </c>
      <c r="K207" s="281">
        <v>291.5</v>
      </c>
      <c r="L207" s="376">
        <v>295.39999999999998</v>
      </c>
      <c r="M207" s="410">
        <v>0</v>
      </c>
      <c r="N207" s="411"/>
      <c r="O207" s="412"/>
      <c r="P207" s="413"/>
      <c r="Q207" s="414"/>
      <c r="R207" s="269"/>
      <c r="S207" s="269"/>
      <c r="T207" s="269"/>
      <c r="U207" s="269"/>
      <c r="V207" s="269"/>
      <c r="W207" s="269"/>
    </row>
    <row r="208" spans="1:23">
      <c r="A208" s="367"/>
      <c r="B208" s="406"/>
      <c r="C208" s="2634"/>
      <c r="D208" s="2631"/>
      <c r="E208" s="370"/>
      <c r="F208" s="407"/>
      <c r="G208" s="380" t="s">
        <v>37</v>
      </c>
      <c r="H208" s="381">
        <f>I208+K208</f>
        <v>0.3</v>
      </c>
      <c r="I208" s="415">
        <v>0.3</v>
      </c>
      <c r="J208" s="415">
        <v>0.2</v>
      </c>
      <c r="K208" s="259">
        <v>0</v>
      </c>
      <c r="L208" s="385">
        <v>0</v>
      </c>
      <c r="M208" s="319">
        <v>0</v>
      </c>
      <c r="N208" s="416"/>
      <c r="O208" s="417"/>
      <c r="P208" s="418"/>
      <c r="Q208" s="419"/>
      <c r="R208" s="269"/>
      <c r="S208" s="269"/>
      <c r="T208" s="269"/>
      <c r="U208" s="269"/>
      <c r="V208" s="269"/>
      <c r="W208" s="269"/>
    </row>
    <row r="209" spans="1:23" ht="21.6" customHeight="1" thickBot="1">
      <c r="A209" s="389"/>
      <c r="B209" s="420"/>
      <c r="C209" s="2635"/>
      <c r="D209" s="2632"/>
      <c r="E209" s="392"/>
      <c r="F209" s="421"/>
      <c r="G209" s="422" t="s">
        <v>12</v>
      </c>
      <c r="H209" s="393">
        <f>H206+H207+H208</f>
        <v>318.59999999999997</v>
      </c>
      <c r="I209" s="393">
        <f t="shared" ref="I209:M209" si="53">I206+I207+I208</f>
        <v>3.4999999999999996</v>
      </c>
      <c r="J209" s="393">
        <f t="shared" si="53"/>
        <v>2</v>
      </c>
      <c r="K209" s="393">
        <f t="shared" si="53"/>
        <v>315.10000000000002</v>
      </c>
      <c r="L209" s="393">
        <f t="shared" si="53"/>
        <v>319.39999999999998</v>
      </c>
      <c r="M209" s="393">
        <f t="shared" si="53"/>
        <v>0</v>
      </c>
      <c r="N209" s="423"/>
      <c r="O209" s="251"/>
      <c r="P209" s="424"/>
      <c r="Q209" s="302"/>
      <c r="R209" s="269"/>
      <c r="S209" s="269"/>
      <c r="T209" s="269"/>
      <c r="U209" s="269"/>
      <c r="V209" s="269"/>
      <c r="W209" s="269"/>
    </row>
    <row r="210" spans="1:23">
      <c r="A210" s="2588"/>
      <c r="B210" s="2591"/>
      <c r="C210" s="2594"/>
      <c r="D210" s="2461" t="s">
        <v>239</v>
      </c>
      <c r="E210" s="2597" t="s">
        <v>41</v>
      </c>
      <c r="F210" s="2601" t="s">
        <v>232</v>
      </c>
      <c r="G210" s="129" t="s">
        <v>157</v>
      </c>
      <c r="H210" s="156">
        <f>I210+K210</f>
        <v>0</v>
      </c>
      <c r="I210" s="131">
        <v>0</v>
      </c>
      <c r="J210" s="157"/>
      <c r="K210" s="158">
        <v>0</v>
      </c>
      <c r="L210" s="254">
        <v>7.1</v>
      </c>
      <c r="M210" s="135">
        <v>0</v>
      </c>
      <c r="N210" s="402" t="s">
        <v>161</v>
      </c>
      <c r="O210" s="403"/>
      <c r="P210" s="404" t="s">
        <v>42</v>
      </c>
      <c r="Q210" s="405"/>
      <c r="R210" s="269"/>
      <c r="S210" s="269"/>
      <c r="T210" s="269"/>
      <c r="U210" s="269"/>
      <c r="V210" s="269"/>
      <c r="W210" s="269"/>
    </row>
    <row r="211" spans="1:23" ht="12" customHeight="1">
      <c r="A211" s="2589"/>
      <c r="B211" s="2592"/>
      <c r="C211" s="2595"/>
      <c r="D211" s="2472"/>
      <c r="E211" s="2598"/>
      <c r="F211" s="2602"/>
      <c r="G211" s="237" t="s">
        <v>81</v>
      </c>
      <c r="H211" s="255">
        <f>I211+K211</f>
        <v>0</v>
      </c>
      <c r="I211" s="256">
        <v>0</v>
      </c>
      <c r="J211" s="257"/>
      <c r="K211" s="258">
        <v>0</v>
      </c>
      <c r="L211" s="259">
        <v>86.6</v>
      </c>
      <c r="M211" s="260">
        <v>0</v>
      </c>
      <c r="N211" s="411"/>
      <c r="O211" s="412"/>
      <c r="P211" s="413"/>
      <c r="Q211" s="414"/>
      <c r="R211" s="269"/>
      <c r="S211" s="269"/>
      <c r="T211" s="269"/>
      <c r="U211" s="269"/>
      <c r="V211" s="269"/>
      <c r="W211" s="269"/>
    </row>
    <row r="212" spans="1:23">
      <c r="A212" s="2589"/>
      <c r="B212" s="2592"/>
      <c r="C212" s="2595"/>
      <c r="D212" s="2472"/>
      <c r="E212" s="2599"/>
      <c r="F212" s="2603"/>
      <c r="G212" s="237" t="s">
        <v>37</v>
      </c>
      <c r="H212" s="255">
        <f>I212+K212</f>
        <v>93.6</v>
      </c>
      <c r="I212" s="256">
        <v>11.6</v>
      </c>
      <c r="J212" s="257"/>
      <c r="K212" s="258">
        <v>82</v>
      </c>
      <c r="L212" s="259">
        <v>0</v>
      </c>
      <c r="M212" s="260">
        <v>0</v>
      </c>
      <c r="N212" s="416"/>
      <c r="O212" s="417"/>
      <c r="P212" s="418"/>
      <c r="Q212" s="419"/>
      <c r="R212" s="269"/>
      <c r="S212" s="269"/>
      <c r="T212" s="269"/>
      <c r="U212" s="269"/>
      <c r="V212" s="269"/>
      <c r="W212" s="269"/>
    </row>
    <row r="213" spans="1:23" ht="12.6" customHeight="1" thickBot="1">
      <c r="A213" s="2590"/>
      <c r="B213" s="2593"/>
      <c r="C213" s="2596"/>
      <c r="D213" s="2462"/>
      <c r="E213" s="2600"/>
      <c r="F213" s="2600"/>
      <c r="G213" s="245" t="s">
        <v>12</v>
      </c>
      <c r="H213" s="249">
        <f>SUM(H210:H212)</f>
        <v>93.6</v>
      </c>
      <c r="I213" s="263">
        <f t="shared" ref="I213:M213" si="54">SUM(I210:I212)</f>
        <v>11.6</v>
      </c>
      <c r="J213" s="264">
        <f t="shared" si="54"/>
        <v>0</v>
      </c>
      <c r="K213" s="265">
        <f t="shared" si="54"/>
        <v>82</v>
      </c>
      <c r="L213" s="266">
        <f t="shared" si="54"/>
        <v>93.699999999999989</v>
      </c>
      <c r="M213" s="267">
        <f t="shared" si="54"/>
        <v>0</v>
      </c>
      <c r="N213" s="423"/>
      <c r="O213" s="251"/>
      <c r="P213" s="424"/>
      <c r="Q213" s="302"/>
      <c r="R213" s="269"/>
      <c r="S213" s="269"/>
      <c r="T213" s="269"/>
      <c r="U213" s="269"/>
      <c r="V213" s="269"/>
      <c r="W213" s="269"/>
    </row>
    <row r="214" spans="1:23">
      <c r="A214" s="2588" t="s">
        <v>13</v>
      </c>
      <c r="B214" s="2591" t="s">
        <v>11</v>
      </c>
      <c r="C214" s="2594" t="s">
        <v>13</v>
      </c>
      <c r="D214" s="2608" t="s">
        <v>240</v>
      </c>
      <c r="E214" s="2597" t="s">
        <v>41</v>
      </c>
      <c r="F214" s="2601" t="s">
        <v>241</v>
      </c>
      <c r="G214" s="129" t="s">
        <v>37</v>
      </c>
      <c r="H214" s="381">
        <f>I214+K214</f>
        <v>800</v>
      </c>
      <c r="I214" s="131">
        <v>0</v>
      </c>
      <c r="J214" s="157"/>
      <c r="K214" s="158">
        <v>800</v>
      </c>
      <c r="L214" s="254">
        <v>1000</v>
      </c>
      <c r="M214" s="135">
        <v>1200</v>
      </c>
      <c r="N214" s="2636" t="s">
        <v>242</v>
      </c>
      <c r="O214" s="425" t="s">
        <v>42</v>
      </c>
      <c r="P214" s="426"/>
      <c r="Q214" s="427"/>
      <c r="R214" s="117"/>
      <c r="S214" s="269"/>
      <c r="T214" s="270"/>
      <c r="U214" s="269"/>
      <c r="V214" s="269"/>
      <c r="W214" s="269"/>
    </row>
    <row r="215" spans="1:23">
      <c r="A215" s="2589"/>
      <c r="B215" s="2592"/>
      <c r="C215" s="2595"/>
      <c r="D215" s="2609"/>
      <c r="E215" s="2598"/>
      <c r="F215" s="2602"/>
      <c r="G215" s="237" t="s">
        <v>243</v>
      </c>
      <c r="H215" s="381">
        <f>I215+K215</f>
        <v>1300</v>
      </c>
      <c r="I215" s="256">
        <v>0</v>
      </c>
      <c r="J215" s="257"/>
      <c r="K215" s="258">
        <v>1300</v>
      </c>
      <c r="L215" s="259">
        <v>1500</v>
      </c>
      <c r="M215" s="260">
        <v>2000</v>
      </c>
      <c r="N215" s="2637"/>
      <c r="O215" s="428"/>
      <c r="P215" s="429"/>
      <c r="Q215" s="430"/>
      <c r="R215" s="117"/>
      <c r="S215" s="269"/>
      <c r="T215" s="270"/>
      <c r="U215" s="269"/>
      <c r="V215" s="269"/>
      <c r="W215" s="269"/>
    </row>
    <row r="216" spans="1:23">
      <c r="A216" s="2589"/>
      <c r="B216" s="2592"/>
      <c r="C216" s="2595"/>
      <c r="D216" s="2609"/>
      <c r="E216" s="2598"/>
      <c r="F216" s="2602"/>
      <c r="G216" s="136"/>
      <c r="H216" s="161"/>
      <c r="I216" s="152"/>
      <c r="J216" s="162"/>
      <c r="K216" s="345"/>
      <c r="L216" s="431"/>
      <c r="M216" s="137"/>
      <c r="N216" s="2636" t="s">
        <v>244</v>
      </c>
      <c r="O216" s="428"/>
      <c r="P216" s="429"/>
      <c r="Q216" s="430"/>
      <c r="R216" s="117"/>
      <c r="S216" s="269"/>
      <c r="T216" s="270"/>
      <c r="U216" s="269"/>
      <c r="V216" s="269"/>
      <c r="W216" s="269"/>
    </row>
    <row r="217" spans="1:23">
      <c r="A217" s="2589"/>
      <c r="B217" s="2592"/>
      <c r="C217" s="2595"/>
      <c r="D217" s="2609"/>
      <c r="E217" s="2599"/>
      <c r="F217" s="2599"/>
      <c r="G217" s="136"/>
      <c r="H217" s="161"/>
      <c r="I217" s="138"/>
      <c r="J217" s="162"/>
      <c r="K217" s="163"/>
      <c r="L217" s="432"/>
      <c r="M217" s="137"/>
      <c r="N217" s="2637"/>
      <c r="O217" s="433" t="s">
        <v>42</v>
      </c>
      <c r="P217" s="434" t="s">
        <v>42</v>
      </c>
      <c r="Q217" s="435"/>
      <c r="R217" s="117"/>
      <c r="S217" s="269"/>
      <c r="T217" s="270"/>
      <c r="U217" s="269"/>
      <c r="V217" s="269"/>
      <c r="W217" s="269"/>
    </row>
    <row r="218" spans="1:23" ht="39.6">
      <c r="A218" s="2589"/>
      <c r="B218" s="2592"/>
      <c r="C218" s="2595"/>
      <c r="D218" s="2609"/>
      <c r="E218" s="2599"/>
      <c r="F218" s="2599"/>
      <c r="G218" s="136"/>
      <c r="H218" s="161"/>
      <c r="I218" s="138"/>
      <c r="J218" s="162"/>
      <c r="K218" s="163"/>
      <c r="L218" s="432"/>
      <c r="M218" s="137"/>
      <c r="N218" s="436" t="s">
        <v>245</v>
      </c>
      <c r="O218" s="433" t="s">
        <v>42</v>
      </c>
      <c r="P218" s="434"/>
      <c r="Q218" s="435"/>
      <c r="R218" s="117"/>
      <c r="S218" s="269"/>
      <c r="T218" s="270"/>
      <c r="U218" s="269"/>
      <c r="V218" s="269"/>
      <c r="W218" s="269"/>
    </row>
    <row r="219" spans="1:23" ht="26.4">
      <c r="A219" s="2589"/>
      <c r="B219" s="2592"/>
      <c r="C219" s="2595"/>
      <c r="D219" s="2609"/>
      <c r="E219" s="2599"/>
      <c r="F219" s="2599"/>
      <c r="G219" s="136"/>
      <c r="H219" s="161"/>
      <c r="I219" s="138"/>
      <c r="J219" s="162"/>
      <c r="K219" s="163"/>
      <c r="L219" s="432"/>
      <c r="M219" s="137"/>
      <c r="N219" s="436" t="s">
        <v>246</v>
      </c>
      <c r="O219" s="433" t="s">
        <v>42</v>
      </c>
      <c r="P219" s="434" t="s">
        <v>42</v>
      </c>
      <c r="Q219" s="435"/>
      <c r="R219" s="117"/>
      <c r="S219" s="269"/>
      <c r="T219" s="270"/>
      <c r="U219" s="269"/>
      <c r="V219" s="269"/>
      <c r="W219" s="269"/>
    </row>
    <row r="220" spans="1:23">
      <c r="A220" s="2589"/>
      <c r="B220" s="2592"/>
      <c r="C220" s="2595"/>
      <c r="D220" s="2609"/>
      <c r="E220" s="2599"/>
      <c r="F220" s="2599"/>
      <c r="G220" s="136"/>
      <c r="H220" s="161"/>
      <c r="I220" s="138"/>
      <c r="J220" s="162"/>
      <c r="K220" s="163"/>
      <c r="L220" s="432"/>
      <c r="M220" s="137"/>
      <c r="N220" s="436" t="s">
        <v>247</v>
      </c>
      <c r="O220" s="433" t="s">
        <v>42</v>
      </c>
      <c r="P220" s="434" t="s">
        <v>42</v>
      </c>
      <c r="Q220" s="435"/>
      <c r="R220" s="117"/>
      <c r="S220" s="269"/>
      <c r="T220" s="270"/>
      <c r="U220" s="269"/>
      <c r="V220" s="269"/>
      <c r="W220" s="269"/>
    </row>
    <row r="221" spans="1:23">
      <c r="A221" s="2589"/>
      <c r="B221" s="2592"/>
      <c r="C221" s="2595"/>
      <c r="D221" s="2609"/>
      <c r="E221" s="2599"/>
      <c r="F221" s="2599"/>
      <c r="G221" s="136"/>
      <c r="H221" s="161"/>
      <c r="I221" s="138"/>
      <c r="J221" s="162"/>
      <c r="K221" s="163"/>
      <c r="L221" s="432"/>
      <c r="M221" s="137"/>
      <c r="N221" s="436" t="s">
        <v>248</v>
      </c>
      <c r="O221" s="433" t="s">
        <v>42</v>
      </c>
      <c r="P221" s="434"/>
      <c r="Q221" s="435"/>
      <c r="R221" s="117"/>
      <c r="S221" s="269"/>
      <c r="T221" s="270"/>
      <c r="U221" s="269"/>
      <c r="V221" s="269"/>
      <c r="W221" s="269"/>
    </row>
    <row r="222" spans="1:23" ht="52.8">
      <c r="A222" s="2589"/>
      <c r="B222" s="2592"/>
      <c r="C222" s="2595"/>
      <c r="D222" s="2609"/>
      <c r="E222" s="2599"/>
      <c r="F222" s="2599"/>
      <c r="G222" s="136"/>
      <c r="H222" s="161"/>
      <c r="I222" s="138"/>
      <c r="J222" s="162"/>
      <c r="K222" s="163"/>
      <c r="L222" s="432"/>
      <c r="M222" s="137"/>
      <c r="N222" s="436" t="s">
        <v>249</v>
      </c>
      <c r="O222" s="433" t="s">
        <v>42</v>
      </c>
      <c r="P222" s="434" t="s">
        <v>42</v>
      </c>
      <c r="Q222" s="435"/>
      <c r="R222" s="117"/>
      <c r="S222" s="269"/>
      <c r="T222" s="270"/>
      <c r="U222" s="269"/>
      <c r="V222" s="269"/>
      <c r="W222" s="269"/>
    </row>
    <row r="223" spans="1:23" ht="39.6">
      <c r="A223" s="2589"/>
      <c r="B223" s="2592"/>
      <c r="C223" s="2595"/>
      <c r="D223" s="2609"/>
      <c r="E223" s="2599"/>
      <c r="F223" s="2599"/>
      <c r="G223" s="136"/>
      <c r="H223" s="161"/>
      <c r="I223" s="138"/>
      <c r="J223" s="162"/>
      <c r="K223" s="163"/>
      <c r="L223" s="432"/>
      <c r="M223" s="137"/>
      <c r="N223" s="436" t="s">
        <v>250</v>
      </c>
      <c r="O223" s="433" t="s">
        <v>42</v>
      </c>
      <c r="P223" s="434" t="s">
        <v>42</v>
      </c>
      <c r="Q223" s="435"/>
      <c r="R223" s="117"/>
      <c r="S223" s="269"/>
      <c r="T223" s="270"/>
      <c r="U223" s="269"/>
      <c r="V223" s="269"/>
      <c r="W223" s="269"/>
    </row>
    <row r="224" spans="1:23" ht="26.4">
      <c r="A224" s="2589"/>
      <c r="B224" s="2592"/>
      <c r="C224" s="2595"/>
      <c r="D224" s="2609"/>
      <c r="E224" s="2599"/>
      <c r="F224" s="2599"/>
      <c r="G224" s="136"/>
      <c r="H224" s="161"/>
      <c r="I224" s="138"/>
      <c r="J224" s="162"/>
      <c r="K224" s="163"/>
      <c r="L224" s="432"/>
      <c r="M224" s="137"/>
      <c r="N224" s="437" t="s">
        <v>251</v>
      </c>
      <c r="O224" s="433" t="s">
        <v>42</v>
      </c>
      <c r="P224" s="434"/>
      <c r="Q224" s="435"/>
      <c r="R224" s="117"/>
      <c r="S224" s="269"/>
      <c r="T224" s="270"/>
      <c r="U224" s="269"/>
      <c r="V224" s="269"/>
      <c r="W224" s="269"/>
    </row>
    <row r="225" spans="1:23" ht="39.6">
      <c r="A225" s="2589"/>
      <c r="B225" s="2592"/>
      <c r="C225" s="2595"/>
      <c r="D225" s="2609"/>
      <c r="E225" s="2599"/>
      <c r="F225" s="2599"/>
      <c r="G225" s="136"/>
      <c r="H225" s="161"/>
      <c r="I225" s="138"/>
      <c r="J225" s="162"/>
      <c r="K225" s="163"/>
      <c r="L225" s="432"/>
      <c r="M225" s="137"/>
      <c r="N225" s="438" t="s">
        <v>301</v>
      </c>
      <c r="O225" s="433" t="s">
        <v>42</v>
      </c>
      <c r="P225" s="434"/>
      <c r="Q225" s="435"/>
      <c r="R225" s="117"/>
      <c r="S225" s="269"/>
      <c r="T225" s="270"/>
      <c r="U225" s="269"/>
      <c r="V225" s="269"/>
      <c r="W225" s="269"/>
    </row>
    <row r="226" spans="1:23" ht="52.8">
      <c r="A226" s="2589"/>
      <c r="B226" s="2592"/>
      <c r="C226" s="2595"/>
      <c r="D226" s="2609"/>
      <c r="E226" s="2599"/>
      <c r="F226" s="2599"/>
      <c r="G226" s="136"/>
      <c r="H226" s="161"/>
      <c r="I226" s="138"/>
      <c r="J226" s="162"/>
      <c r="K226" s="163"/>
      <c r="L226" s="432"/>
      <c r="M226" s="137"/>
      <c r="N226" s="439" t="s">
        <v>252</v>
      </c>
      <c r="O226" s="433" t="s">
        <v>42</v>
      </c>
      <c r="P226" s="434" t="s">
        <v>42</v>
      </c>
      <c r="Q226" s="435"/>
      <c r="R226" s="117"/>
      <c r="S226" s="269"/>
      <c r="T226" s="270"/>
      <c r="U226" s="269"/>
      <c r="V226" s="269"/>
      <c r="W226" s="269"/>
    </row>
    <row r="227" spans="1:23" ht="39.6">
      <c r="A227" s="2589"/>
      <c r="B227" s="2592"/>
      <c r="C227" s="2595"/>
      <c r="D227" s="2609"/>
      <c r="E227" s="2599"/>
      <c r="F227" s="2599"/>
      <c r="G227" s="136"/>
      <c r="H227" s="161"/>
      <c r="I227" s="138"/>
      <c r="J227" s="162"/>
      <c r="K227" s="163"/>
      <c r="L227" s="432"/>
      <c r="M227" s="137"/>
      <c r="N227" s="440" t="s">
        <v>253</v>
      </c>
      <c r="O227" s="441" t="s">
        <v>42</v>
      </c>
      <c r="P227" s="442" t="s">
        <v>42</v>
      </c>
      <c r="Q227" s="443"/>
      <c r="R227" s="117"/>
      <c r="S227" s="269"/>
      <c r="T227" s="270"/>
      <c r="U227" s="269"/>
      <c r="V227" s="269"/>
      <c r="W227" s="269"/>
    </row>
    <row r="228" spans="1:23" ht="26.4">
      <c r="A228" s="2589"/>
      <c r="B228" s="2592"/>
      <c r="C228" s="2595"/>
      <c r="D228" s="2609"/>
      <c r="E228" s="2599"/>
      <c r="F228" s="2599"/>
      <c r="G228" s="136"/>
      <c r="H228" s="161"/>
      <c r="I228" s="138"/>
      <c r="J228" s="162"/>
      <c r="K228" s="163"/>
      <c r="L228" s="432"/>
      <c r="M228" s="137"/>
      <c r="N228" s="438" t="s">
        <v>254</v>
      </c>
      <c r="O228" s="441" t="s">
        <v>42</v>
      </c>
      <c r="P228" s="442" t="s">
        <v>42</v>
      </c>
      <c r="Q228" s="443"/>
      <c r="R228" s="117"/>
      <c r="S228" s="269"/>
      <c r="T228" s="270"/>
      <c r="U228" s="269"/>
      <c r="V228" s="269"/>
      <c r="W228" s="269"/>
    </row>
    <row r="229" spans="1:23" ht="39.6">
      <c r="A229" s="2589"/>
      <c r="B229" s="2592"/>
      <c r="C229" s="2595"/>
      <c r="D229" s="2609"/>
      <c r="E229" s="2599"/>
      <c r="F229" s="2599"/>
      <c r="G229" s="136"/>
      <c r="H229" s="161"/>
      <c r="I229" s="138"/>
      <c r="J229" s="162"/>
      <c r="K229" s="163"/>
      <c r="L229" s="432"/>
      <c r="M229" s="137"/>
      <c r="N229" s="444" t="s">
        <v>255</v>
      </c>
      <c r="O229" s="445"/>
      <c r="P229" s="446" t="s">
        <v>42</v>
      </c>
      <c r="Q229" s="447" t="s">
        <v>42</v>
      </c>
      <c r="R229" s="117"/>
      <c r="S229" s="269"/>
      <c r="T229" s="270"/>
      <c r="U229" s="269"/>
      <c r="V229" s="269"/>
      <c r="W229" s="269"/>
    </row>
    <row r="230" spans="1:23" ht="39.6">
      <c r="A230" s="2589"/>
      <c r="B230" s="2592"/>
      <c r="C230" s="2595"/>
      <c r="D230" s="2609"/>
      <c r="E230" s="2599"/>
      <c r="F230" s="2599"/>
      <c r="G230" s="136"/>
      <c r="H230" s="161"/>
      <c r="I230" s="138"/>
      <c r="J230" s="162"/>
      <c r="K230" s="163"/>
      <c r="L230" s="432"/>
      <c r="M230" s="137"/>
      <c r="N230" s="444" t="s">
        <v>256</v>
      </c>
      <c r="O230" s="445"/>
      <c r="P230" s="446" t="s">
        <v>42</v>
      </c>
      <c r="Q230" s="447" t="s">
        <v>42</v>
      </c>
      <c r="R230" s="117"/>
      <c r="S230" s="269"/>
      <c r="T230" s="270"/>
      <c r="U230" s="269"/>
      <c r="V230" s="269"/>
      <c r="W230" s="269"/>
    </row>
    <row r="231" spans="1:23" ht="39.6">
      <c r="A231" s="2589"/>
      <c r="B231" s="2592"/>
      <c r="C231" s="2595"/>
      <c r="D231" s="2609"/>
      <c r="E231" s="2599"/>
      <c r="F231" s="2599"/>
      <c r="G231" s="136"/>
      <c r="H231" s="161"/>
      <c r="I231" s="138"/>
      <c r="J231" s="162"/>
      <c r="K231" s="163"/>
      <c r="L231" s="432"/>
      <c r="M231" s="137"/>
      <c r="N231" s="416" t="s">
        <v>257</v>
      </c>
      <c r="O231" s="417"/>
      <c r="P231" s="448"/>
      <c r="Q231" s="388" t="s">
        <v>42</v>
      </c>
      <c r="R231" s="117"/>
      <c r="S231" s="269"/>
      <c r="T231" s="270"/>
      <c r="U231" s="269"/>
      <c r="V231" s="269"/>
      <c r="W231" s="269"/>
    </row>
    <row r="232" spans="1:23" ht="66">
      <c r="A232" s="2589"/>
      <c r="B232" s="2592"/>
      <c r="C232" s="2595"/>
      <c r="D232" s="2609"/>
      <c r="E232" s="2599"/>
      <c r="F232" s="2599"/>
      <c r="G232" s="136"/>
      <c r="H232" s="161"/>
      <c r="I232" s="138"/>
      <c r="J232" s="162"/>
      <c r="K232" s="163"/>
      <c r="L232" s="432"/>
      <c r="M232" s="137"/>
      <c r="N232" s="416" t="s">
        <v>258</v>
      </c>
      <c r="O232" s="449"/>
      <c r="P232" s="450" t="s">
        <v>42</v>
      </c>
      <c r="Q232" s="451" t="s">
        <v>42</v>
      </c>
      <c r="R232" s="117"/>
      <c r="S232" s="269"/>
      <c r="T232" s="270"/>
      <c r="U232" s="269"/>
      <c r="V232" s="269"/>
      <c r="W232" s="269"/>
    </row>
    <row r="233" spans="1:23" ht="26.4">
      <c r="A233" s="2589"/>
      <c r="B233" s="2592"/>
      <c r="C233" s="2595"/>
      <c r="D233" s="2609"/>
      <c r="E233" s="2599"/>
      <c r="F233" s="2599"/>
      <c r="G233" s="136"/>
      <c r="H233" s="161"/>
      <c r="I233" s="138"/>
      <c r="J233" s="162"/>
      <c r="K233" s="163"/>
      <c r="L233" s="432"/>
      <c r="M233" s="137"/>
      <c r="N233" s="416" t="s">
        <v>259</v>
      </c>
      <c r="O233" s="449" t="s">
        <v>42</v>
      </c>
      <c r="P233" s="450" t="s">
        <v>42</v>
      </c>
      <c r="Q233" s="451" t="s">
        <v>42</v>
      </c>
      <c r="R233" s="117"/>
      <c r="S233" s="269"/>
      <c r="T233" s="270"/>
      <c r="U233" s="269"/>
      <c r="V233" s="269"/>
      <c r="W233" s="269"/>
    </row>
    <row r="234" spans="1:23" ht="132">
      <c r="A234" s="2589"/>
      <c r="B234" s="2592"/>
      <c r="C234" s="2595"/>
      <c r="D234" s="2609"/>
      <c r="E234" s="2599"/>
      <c r="F234" s="2599"/>
      <c r="G234" s="136"/>
      <c r="H234" s="161"/>
      <c r="I234" s="138"/>
      <c r="J234" s="162"/>
      <c r="K234" s="163"/>
      <c r="L234" s="432"/>
      <c r="M234" s="137"/>
      <c r="N234" s="416" t="s">
        <v>260</v>
      </c>
      <c r="O234" s="449"/>
      <c r="P234" s="450" t="s">
        <v>42</v>
      </c>
      <c r="Q234" s="451"/>
      <c r="R234" s="117"/>
      <c r="S234" s="269"/>
      <c r="T234" s="270"/>
      <c r="U234" s="269"/>
      <c r="V234" s="269"/>
      <c r="W234" s="269"/>
    </row>
    <row r="235" spans="1:23" ht="53.4" thickBot="1">
      <c r="A235" s="2589"/>
      <c r="B235" s="2592"/>
      <c r="C235" s="2595"/>
      <c r="D235" s="2609"/>
      <c r="E235" s="2599"/>
      <c r="F235" s="2599"/>
      <c r="G235" s="136"/>
      <c r="H235" s="161"/>
      <c r="I235" s="138"/>
      <c r="J235" s="162"/>
      <c r="K235" s="163"/>
      <c r="L235" s="432"/>
      <c r="M235" s="137"/>
      <c r="N235" s="416" t="s">
        <v>261</v>
      </c>
      <c r="O235" s="449"/>
      <c r="P235" s="450" t="s">
        <v>42</v>
      </c>
      <c r="Q235" s="451" t="s">
        <v>42</v>
      </c>
      <c r="R235" s="117"/>
      <c r="S235" s="269"/>
      <c r="T235" s="270"/>
      <c r="U235" s="269"/>
      <c r="V235" s="269"/>
      <c r="W235" s="269"/>
    </row>
    <row r="236" spans="1:23" ht="13.8" thickBot="1">
      <c r="A236" s="2590"/>
      <c r="B236" s="2593"/>
      <c r="C236" s="2596"/>
      <c r="D236" s="2610"/>
      <c r="E236" s="2600"/>
      <c r="F236" s="2600"/>
      <c r="G236" s="245" t="s">
        <v>12</v>
      </c>
      <c r="H236" s="249">
        <f t="shared" ref="H236:M236" si="55">SUM(H214:H216)</f>
        <v>2100</v>
      </c>
      <c r="I236" s="263">
        <f t="shared" si="55"/>
        <v>0</v>
      </c>
      <c r="J236" s="264">
        <f t="shared" si="55"/>
        <v>0</v>
      </c>
      <c r="K236" s="452">
        <f t="shared" si="55"/>
        <v>2100</v>
      </c>
      <c r="L236" s="247">
        <f t="shared" si="55"/>
        <v>2500</v>
      </c>
      <c r="M236" s="327">
        <f t="shared" si="55"/>
        <v>3200</v>
      </c>
      <c r="N236" s="453"/>
      <c r="O236" s="300"/>
      <c r="P236" s="301"/>
      <c r="Q236" s="253"/>
      <c r="R236" s="222"/>
      <c r="S236" s="269"/>
      <c r="T236" s="270"/>
      <c r="U236" s="269"/>
      <c r="V236" s="269"/>
      <c r="W236" s="269"/>
    </row>
    <row r="237" spans="1:23" ht="13.8" thickBot="1">
      <c r="A237" s="231" t="s">
        <v>13</v>
      </c>
      <c r="B237" s="321" t="s">
        <v>11</v>
      </c>
      <c r="C237" s="2618" t="s">
        <v>14</v>
      </c>
      <c r="D237" s="2619"/>
      <c r="E237" s="2619"/>
      <c r="F237" s="2619"/>
      <c r="G237" s="2620"/>
      <c r="H237" s="322">
        <f t="shared" ref="H237:M237" si="56">H155+H159+H163+H168+H172+H180+H184+H188+H192+H197+H201+H205+H236+H176+H209+H213</f>
        <v>5445.3000000000011</v>
      </c>
      <c r="I237" s="322">
        <f t="shared" si="56"/>
        <v>295.90000000000003</v>
      </c>
      <c r="J237" s="322">
        <f t="shared" si="56"/>
        <v>10.5</v>
      </c>
      <c r="K237" s="322">
        <f t="shared" si="56"/>
        <v>5149.4000000000005</v>
      </c>
      <c r="L237" s="322">
        <f t="shared" si="56"/>
        <v>10455.500000000002</v>
      </c>
      <c r="M237" s="322">
        <f t="shared" si="56"/>
        <v>5536.2</v>
      </c>
      <c r="N237" s="323"/>
      <c r="O237" s="454"/>
      <c r="P237" s="454"/>
      <c r="Q237" s="455"/>
      <c r="R237" s="269"/>
      <c r="S237" s="269"/>
      <c r="T237" s="270"/>
      <c r="U237" s="269"/>
      <c r="V237" s="269"/>
      <c r="W237" s="269"/>
    </row>
    <row r="238" spans="1:23" ht="12" customHeight="1" thickBot="1">
      <c r="A238" s="231" t="s">
        <v>13</v>
      </c>
      <c r="B238" s="232" t="s">
        <v>13</v>
      </c>
      <c r="C238" s="2621" t="s">
        <v>262</v>
      </c>
      <c r="D238" s="2622"/>
      <c r="E238" s="2622"/>
      <c r="F238" s="2622"/>
      <c r="G238" s="2622"/>
      <c r="H238" s="2622"/>
      <c r="I238" s="2622"/>
      <c r="J238" s="2622"/>
      <c r="K238" s="2622"/>
      <c r="L238" s="2622"/>
      <c r="M238" s="2622"/>
      <c r="N238" s="2622"/>
      <c r="O238" s="2622"/>
      <c r="P238" s="2622"/>
      <c r="Q238" s="2623"/>
      <c r="R238" s="269"/>
      <c r="S238" s="269"/>
      <c r="T238" s="270"/>
      <c r="U238" s="269"/>
      <c r="V238" s="269"/>
      <c r="W238" s="269"/>
    </row>
    <row r="239" spans="1:23" ht="19.8" customHeight="1">
      <c r="A239" s="2588" t="s">
        <v>13</v>
      </c>
      <c r="B239" s="2591" t="s">
        <v>13</v>
      </c>
      <c r="C239" s="2594" t="s">
        <v>11</v>
      </c>
      <c r="D239" s="2608" t="s">
        <v>263</v>
      </c>
      <c r="E239" s="2597" t="s">
        <v>41</v>
      </c>
      <c r="F239" s="2601" t="s">
        <v>77</v>
      </c>
      <c r="G239" s="129" t="s">
        <v>157</v>
      </c>
      <c r="H239" s="130">
        <f t="shared" ref="H239:M239" si="57">H245+H249+H253+H257+H261+H265+H270+H275+H280+H284+H288+H291+H296+H301+H306+H311+H316+H321+H326+H331+H345+H361</f>
        <v>1545.7</v>
      </c>
      <c r="I239" s="133">
        <f t="shared" si="57"/>
        <v>109.1</v>
      </c>
      <c r="J239" s="133">
        <f t="shared" si="57"/>
        <v>0</v>
      </c>
      <c r="K239" s="158">
        <f t="shared" si="57"/>
        <v>1436.6000000000001</v>
      </c>
      <c r="L239" s="156">
        <f t="shared" si="57"/>
        <v>2331.6999999999998</v>
      </c>
      <c r="M239" s="156">
        <f t="shared" si="57"/>
        <v>2055.4</v>
      </c>
      <c r="N239" s="268"/>
      <c r="O239" s="290"/>
      <c r="P239" s="291"/>
      <c r="Q239" s="236"/>
      <c r="R239" s="269"/>
      <c r="S239" s="269"/>
      <c r="T239" s="270"/>
      <c r="U239" s="269"/>
      <c r="V239" s="269"/>
      <c r="W239" s="269"/>
    </row>
    <row r="240" spans="1:23" ht="18.600000000000001" customHeight="1">
      <c r="A240" s="2589"/>
      <c r="B240" s="2592"/>
      <c r="C240" s="2595"/>
      <c r="D240" s="2609"/>
      <c r="E240" s="2598"/>
      <c r="F240" s="2602"/>
      <c r="G240" s="237" t="s">
        <v>81</v>
      </c>
      <c r="H240" s="238">
        <f t="shared" ref="H240:M240" si="58">H246+H250+H254+H258+H262+H266+H271</f>
        <v>1591.3000000000002</v>
      </c>
      <c r="I240" s="456">
        <f t="shared" si="58"/>
        <v>107.4</v>
      </c>
      <c r="J240" s="456">
        <f t="shared" si="58"/>
        <v>6.2</v>
      </c>
      <c r="K240" s="258">
        <f t="shared" si="58"/>
        <v>1483.9</v>
      </c>
      <c r="L240" s="255">
        <f t="shared" si="58"/>
        <v>990.40000000000009</v>
      </c>
      <c r="M240" s="255">
        <f t="shared" si="58"/>
        <v>367.2</v>
      </c>
      <c r="N240" s="318"/>
      <c r="O240" s="295"/>
      <c r="P240" s="296"/>
      <c r="Q240" s="242"/>
      <c r="R240" s="269"/>
      <c r="S240" s="269"/>
      <c r="T240" s="270"/>
      <c r="U240" s="269"/>
      <c r="V240" s="269"/>
      <c r="W240" s="269"/>
    </row>
    <row r="241" spans="1:23" ht="21.6" customHeight="1">
      <c r="A241" s="2589"/>
      <c r="B241" s="2592"/>
      <c r="C241" s="2595"/>
      <c r="D241" s="2609"/>
      <c r="E241" s="2599"/>
      <c r="F241" s="2603"/>
      <c r="G241" s="237" t="s">
        <v>37</v>
      </c>
      <c r="H241" s="238">
        <f>H247+H251+H255+H259+H263+H267+H272+H277+H282+H286+H293+H339+H343+H360+H348+H352+H346</f>
        <v>554</v>
      </c>
      <c r="I241" s="456">
        <f>I247+I251+I255+I259+I263+I267+I272+I277+I282+I286+I293+I339+I343+I360+I346</f>
        <v>144.5</v>
      </c>
      <c r="J241" s="456">
        <f>J247+J251+J255+J259+J263+J267+J272+J277+J282+J286+J293+J339+J343+J360+J346</f>
        <v>55.199999999999996</v>
      </c>
      <c r="K241" s="258">
        <f>K247+K251+K255+K259+K263+K267+K272+K277+K282+K286+K293+K339+K343+K360+K346</f>
        <v>409.5</v>
      </c>
      <c r="L241" s="258">
        <f>L247+L251+L255+L259+L263+L267+L272+L277+L282+L286+L293+L339+L343+L360+L346</f>
        <v>750</v>
      </c>
      <c r="M241" s="258">
        <f>M247+M251+M255+M259+M263+M267+M272+M277+M282+M286+M293+M339+M343+M360+M346</f>
        <v>340</v>
      </c>
      <c r="N241" s="318"/>
      <c r="O241" s="316"/>
      <c r="P241" s="317"/>
      <c r="Q241" s="244"/>
      <c r="R241" s="269"/>
      <c r="S241" s="269"/>
      <c r="T241" s="270"/>
      <c r="U241" s="269"/>
      <c r="V241" s="269"/>
      <c r="W241" s="269"/>
    </row>
    <row r="242" spans="1:23" ht="19.2" customHeight="1">
      <c r="A242" s="2589"/>
      <c r="B242" s="2592"/>
      <c r="C242" s="2595"/>
      <c r="D242" s="2609"/>
      <c r="E242" s="2599"/>
      <c r="F242" s="2599"/>
      <c r="G242" s="237" t="s">
        <v>243</v>
      </c>
      <c r="H242" s="238">
        <f>H276+H281+H350+H354+H362</f>
        <v>450</v>
      </c>
      <c r="I242" s="456">
        <f>I276+I281</f>
        <v>0</v>
      </c>
      <c r="J242" s="456">
        <f>J276+J281</f>
        <v>0</v>
      </c>
      <c r="K242" s="258">
        <f>K276+K281+K350+K354+K362</f>
        <v>450</v>
      </c>
      <c r="L242" s="255">
        <f>L276+L281</f>
        <v>1264</v>
      </c>
      <c r="M242" s="260">
        <f>M276+M281</f>
        <v>0</v>
      </c>
      <c r="N242" s="318"/>
      <c r="O242" s="316"/>
      <c r="P242" s="317"/>
      <c r="Q242" s="244"/>
      <c r="R242" s="269"/>
      <c r="S242" s="269"/>
      <c r="T242" s="270"/>
      <c r="U242" s="269"/>
      <c r="V242" s="269"/>
      <c r="W242" s="269"/>
    </row>
    <row r="243" spans="1:23" ht="15.6" customHeight="1">
      <c r="A243" s="2589"/>
      <c r="B243" s="2592"/>
      <c r="C243" s="2595"/>
      <c r="D243" s="2609"/>
      <c r="E243" s="2599"/>
      <c r="F243" s="2599"/>
      <c r="G243" s="136" t="s">
        <v>57</v>
      </c>
      <c r="H243" s="137">
        <f>H289+H292+H297+H285+H302+H307+H312+H317+H322+H327+H332+H335</f>
        <v>0</v>
      </c>
      <c r="I243" s="457">
        <f>I289+I292+I297+I285+I302+I307+I312+I317+I322+I327+I332+I335+I362</f>
        <v>0</v>
      </c>
      <c r="J243" s="457">
        <f>J289+J292+J297+J285+J302+J307+J312+J317+J322+J327+J332+J335+J362</f>
        <v>0</v>
      </c>
      <c r="K243" s="345">
        <v>0</v>
      </c>
      <c r="L243" s="161">
        <f>L289+L292+L297+L285+L302+L307+L312+L317+L322+L327+L332+L335+L362</f>
        <v>0</v>
      </c>
      <c r="M243" s="161">
        <f>M289+M292+M297+M285+M302+M307+M312+M317+M322+M327+M332+M335+M362</f>
        <v>0</v>
      </c>
      <c r="N243" s="318"/>
      <c r="O243" s="316"/>
      <c r="P243" s="317"/>
      <c r="Q243" s="244"/>
      <c r="R243" s="269"/>
      <c r="S243" s="269"/>
      <c r="T243" s="270"/>
      <c r="U243" s="269"/>
      <c r="V243" s="269"/>
      <c r="W243" s="269"/>
    </row>
    <row r="244" spans="1:23" ht="19.2" customHeight="1" thickBot="1">
      <c r="A244" s="2590"/>
      <c r="B244" s="2593"/>
      <c r="C244" s="2596"/>
      <c r="D244" s="2610"/>
      <c r="E244" s="2600"/>
      <c r="F244" s="2600"/>
      <c r="G244" s="245" t="s">
        <v>12</v>
      </c>
      <c r="H244" s="327">
        <f t="shared" ref="H244:M244" si="59">H239+H240+H241+H242+H243</f>
        <v>4141</v>
      </c>
      <c r="I244" s="452">
        <f t="shared" si="59"/>
        <v>361</v>
      </c>
      <c r="J244" s="452">
        <f t="shared" si="59"/>
        <v>61.4</v>
      </c>
      <c r="K244" s="265">
        <f t="shared" si="59"/>
        <v>3780</v>
      </c>
      <c r="L244" s="249">
        <f t="shared" si="59"/>
        <v>5336.1</v>
      </c>
      <c r="M244" s="249">
        <f t="shared" si="59"/>
        <v>2762.6</v>
      </c>
      <c r="N244" s="320"/>
      <c r="O244" s="300"/>
      <c r="P244" s="301"/>
      <c r="Q244" s="253"/>
      <c r="R244" s="269"/>
      <c r="S244" s="269"/>
      <c r="T244" s="270"/>
      <c r="U244" s="269"/>
      <c r="V244" s="269"/>
      <c r="W244" s="269"/>
    </row>
    <row r="245" spans="1:23">
      <c r="A245" s="2588"/>
      <c r="B245" s="2591"/>
      <c r="C245" s="2594"/>
      <c r="D245" s="2461" t="s">
        <v>264</v>
      </c>
      <c r="E245" s="2597" t="s">
        <v>41</v>
      </c>
      <c r="F245" s="2601" t="s">
        <v>265</v>
      </c>
      <c r="G245" s="129" t="s">
        <v>157</v>
      </c>
      <c r="H245" s="156">
        <f>I245+K245</f>
        <v>0</v>
      </c>
      <c r="I245" s="131">
        <v>0</v>
      </c>
      <c r="J245" s="178">
        <v>0</v>
      </c>
      <c r="K245" s="158">
        <v>0</v>
      </c>
      <c r="L245" s="254">
        <v>116.3</v>
      </c>
      <c r="M245" s="135">
        <v>0</v>
      </c>
      <c r="N245" s="268" t="s">
        <v>160</v>
      </c>
      <c r="O245" s="290" t="s">
        <v>42</v>
      </c>
      <c r="P245" s="291"/>
      <c r="Q245" s="236"/>
      <c r="R245" s="269"/>
      <c r="S245" s="269"/>
      <c r="T245" s="270"/>
      <c r="U245" s="269"/>
      <c r="V245" s="269"/>
      <c r="W245" s="269"/>
    </row>
    <row r="246" spans="1:23">
      <c r="A246" s="2589"/>
      <c r="B246" s="2592"/>
      <c r="C246" s="2595"/>
      <c r="D246" s="2472"/>
      <c r="E246" s="2598"/>
      <c r="F246" s="2602"/>
      <c r="G246" s="237" t="s">
        <v>81</v>
      </c>
      <c r="H246" s="255">
        <f>I246+K246</f>
        <v>1467</v>
      </c>
      <c r="I246" s="256">
        <v>51.4</v>
      </c>
      <c r="J246" s="293">
        <v>2</v>
      </c>
      <c r="K246" s="258">
        <v>1415.6</v>
      </c>
      <c r="L246" s="259">
        <v>438.6</v>
      </c>
      <c r="M246" s="260">
        <v>0</v>
      </c>
      <c r="N246" s="318" t="s">
        <v>161</v>
      </c>
      <c r="O246" s="295"/>
      <c r="P246" s="296" t="s">
        <v>42</v>
      </c>
      <c r="Q246" s="242"/>
      <c r="R246" s="222"/>
      <c r="S246" s="269"/>
      <c r="T246" s="270"/>
      <c r="U246" s="269"/>
      <c r="V246" s="269"/>
      <c r="W246" s="269"/>
    </row>
    <row r="247" spans="1:23">
      <c r="A247" s="2589"/>
      <c r="B247" s="2592"/>
      <c r="C247" s="2595"/>
      <c r="D247" s="2472"/>
      <c r="E247" s="2599"/>
      <c r="F247" s="2603"/>
      <c r="G247" s="237" t="s">
        <v>37</v>
      </c>
      <c r="H247" s="255">
        <f>I247+K247</f>
        <v>0.4</v>
      </c>
      <c r="I247" s="256">
        <v>0.4</v>
      </c>
      <c r="J247" s="293">
        <v>0.3</v>
      </c>
      <c r="K247" s="258">
        <v>0</v>
      </c>
      <c r="L247" s="259">
        <v>0</v>
      </c>
      <c r="M247" s="260">
        <v>0</v>
      </c>
      <c r="N247" s="318"/>
      <c r="O247" s="316"/>
      <c r="P247" s="317"/>
      <c r="Q247" s="244"/>
      <c r="R247" s="222"/>
      <c r="S247" s="269"/>
      <c r="T247" s="270"/>
      <c r="U247" s="269"/>
      <c r="V247" s="269"/>
      <c r="W247" s="269"/>
    </row>
    <row r="248" spans="1:23" ht="13.8" thickBot="1">
      <c r="A248" s="2590"/>
      <c r="B248" s="2593"/>
      <c r="C248" s="2596"/>
      <c r="D248" s="2462"/>
      <c r="E248" s="2600"/>
      <c r="F248" s="2600"/>
      <c r="G248" s="245" t="s">
        <v>12</v>
      </c>
      <c r="H248" s="249">
        <f t="shared" ref="H248:M248" si="60">SUM(H245:H247)</f>
        <v>1467.4</v>
      </c>
      <c r="I248" s="263">
        <f t="shared" si="60"/>
        <v>51.8</v>
      </c>
      <c r="J248" s="264">
        <f t="shared" si="60"/>
        <v>2.2999999999999998</v>
      </c>
      <c r="K248" s="265">
        <f t="shared" si="60"/>
        <v>1415.6</v>
      </c>
      <c r="L248" s="266">
        <f t="shared" si="60"/>
        <v>554.9</v>
      </c>
      <c r="M248" s="267">
        <f t="shared" si="60"/>
        <v>0</v>
      </c>
      <c r="N248" s="320"/>
      <c r="O248" s="300"/>
      <c r="P248" s="301"/>
      <c r="Q248" s="253"/>
      <c r="R248" s="222"/>
      <c r="S248" s="269"/>
      <c r="T248" s="270"/>
      <c r="U248" s="269"/>
      <c r="V248" s="269"/>
      <c r="W248" s="269"/>
    </row>
    <row r="249" spans="1:23">
      <c r="A249" s="2588"/>
      <c r="B249" s="2591"/>
      <c r="C249" s="2594"/>
      <c r="D249" s="2461" t="s">
        <v>266</v>
      </c>
      <c r="E249" s="2597" t="s">
        <v>41</v>
      </c>
      <c r="F249" s="2601" t="s">
        <v>232</v>
      </c>
      <c r="G249" s="129" t="s">
        <v>157</v>
      </c>
      <c r="H249" s="156">
        <f>I249+K249</f>
        <v>0</v>
      </c>
      <c r="I249" s="131">
        <v>0</v>
      </c>
      <c r="J249" s="157"/>
      <c r="K249" s="158">
        <v>0</v>
      </c>
      <c r="L249" s="254">
        <v>162.4</v>
      </c>
      <c r="M249" s="135">
        <v>23</v>
      </c>
      <c r="N249" s="268" t="s">
        <v>160</v>
      </c>
      <c r="O249" s="290" t="s">
        <v>42</v>
      </c>
      <c r="P249" s="291"/>
      <c r="Q249" s="236"/>
      <c r="R249" s="222"/>
      <c r="S249" s="269"/>
      <c r="T249" s="270"/>
      <c r="U249" s="269"/>
      <c r="V249" s="269"/>
      <c r="W249" s="269"/>
    </row>
    <row r="250" spans="1:23">
      <c r="A250" s="2589"/>
      <c r="B250" s="2592"/>
      <c r="C250" s="2595"/>
      <c r="D250" s="2472"/>
      <c r="E250" s="2598"/>
      <c r="F250" s="2602"/>
      <c r="G250" s="237" t="s">
        <v>81</v>
      </c>
      <c r="H250" s="255">
        <f>I250+K250</f>
        <v>0</v>
      </c>
      <c r="I250" s="256">
        <v>0</v>
      </c>
      <c r="J250" s="257"/>
      <c r="K250" s="258">
        <v>0</v>
      </c>
      <c r="L250" s="259">
        <v>0</v>
      </c>
      <c r="M250" s="260">
        <v>0</v>
      </c>
      <c r="N250" s="318" t="s">
        <v>161</v>
      </c>
      <c r="O250" s="295"/>
      <c r="P250" s="296" t="s">
        <v>42</v>
      </c>
      <c r="Q250" s="242"/>
      <c r="R250" s="222"/>
      <c r="S250" s="269"/>
      <c r="T250" s="270"/>
      <c r="U250" s="269"/>
      <c r="V250" s="269"/>
      <c r="W250" s="269"/>
    </row>
    <row r="251" spans="1:23">
      <c r="A251" s="2589"/>
      <c r="B251" s="2592"/>
      <c r="C251" s="2595"/>
      <c r="D251" s="2472"/>
      <c r="E251" s="2599"/>
      <c r="F251" s="2603"/>
      <c r="G251" s="237" t="s">
        <v>37</v>
      </c>
      <c r="H251" s="255">
        <f>I251+K251</f>
        <v>314.60000000000002</v>
      </c>
      <c r="I251" s="256">
        <v>3.8</v>
      </c>
      <c r="J251" s="257"/>
      <c r="K251" s="258">
        <v>310.8</v>
      </c>
      <c r="L251" s="259">
        <v>0</v>
      </c>
      <c r="M251" s="260">
        <v>0</v>
      </c>
      <c r="N251" s="318"/>
      <c r="O251" s="316"/>
      <c r="P251" s="317"/>
      <c r="Q251" s="244"/>
      <c r="R251" s="222"/>
      <c r="S251" s="269"/>
      <c r="T251" s="270"/>
      <c r="U251" s="269"/>
      <c r="V251" s="269"/>
      <c r="W251" s="269"/>
    </row>
    <row r="252" spans="1:23" ht="28.8" customHeight="1" thickBot="1">
      <c r="A252" s="2590"/>
      <c r="B252" s="2593"/>
      <c r="C252" s="2596"/>
      <c r="D252" s="2462"/>
      <c r="E252" s="2600"/>
      <c r="F252" s="2600"/>
      <c r="G252" s="245" t="s">
        <v>12</v>
      </c>
      <c r="H252" s="249">
        <f t="shared" ref="H252:M252" si="61">SUM(H249:H251)</f>
        <v>314.60000000000002</v>
      </c>
      <c r="I252" s="263">
        <f t="shared" si="61"/>
        <v>3.8</v>
      </c>
      <c r="J252" s="264">
        <f t="shared" si="61"/>
        <v>0</v>
      </c>
      <c r="K252" s="265">
        <f t="shared" si="61"/>
        <v>310.8</v>
      </c>
      <c r="L252" s="266">
        <f t="shared" si="61"/>
        <v>162.4</v>
      </c>
      <c r="M252" s="267">
        <f t="shared" si="61"/>
        <v>23</v>
      </c>
      <c r="N252" s="320"/>
      <c r="O252" s="300"/>
      <c r="P252" s="301"/>
      <c r="Q252" s="253"/>
      <c r="R252" s="222"/>
      <c r="S252" s="269"/>
      <c r="T252" s="270"/>
      <c r="U252" s="269"/>
      <c r="V252" s="269"/>
      <c r="W252" s="269"/>
    </row>
    <row r="253" spans="1:23">
      <c r="A253" s="2588"/>
      <c r="B253" s="2591"/>
      <c r="C253" s="2594"/>
      <c r="D253" s="2461" t="s">
        <v>267</v>
      </c>
      <c r="E253" s="2597" t="s">
        <v>41</v>
      </c>
      <c r="F253" s="2601" t="s">
        <v>199</v>
      </c>
      <c r="G253" s="129" t="s">
        <v>157</v>
      </c>
      <c r="H253" s="156">
        <f>I253+K253</f>
        <v>15.7</v>
      </c>
      <c r="I253" s="131">
        <v>0</v>
      </c>
      <c r="J253" s="178">
        <v>0</v>
      </c>
      <c r="K253" s="158">
        <v>15.7</v>
      </c>
      <c r="L253" s="254">
        <v>24.3</v>
      </c>
      <c r="M253" s="135">
        <v>0</v>
      </c>
      <c r="N253" s="268" t="s">
        <v>160</v>
      </c>
      <c r="O253" s="290" t="s">
        <v>42</v>
      </c>
      <c r="P253" s="291"/>
      <c r="Q253" s="236"/>
      <c r="R253" s="222"/>
      <c r="S253" s="269"/>
      <c r="T253" s="270"/>
      <c r="U253" s="269"/>
      <c r="V253" s="269"/>
      <c r="W253" s="269"/>
    </row>
    <row r="254" spans="1:23">
      <c r="A254" s="2589"/>
      <c r="B254" s="2592"/>
      <c r="C254" s="2595"/>
      <c r="D254" s="2472"/>
      <c r="E254" s="2598"/>
      <c r="F254" s="2602"/>
      <c r="G254" s="237" t="s">
        <v>81</v>
      </c>
      <c r="H254" s="255">
        <f>I254+K254</f>
        <v>46.9</v>
      </c>
      <c r="I254" s="256">
        <v>6</v>
      </c>
      <c r="J254" s="293">
        <v>4.2</v>
      </c>
      <c r="K254" s="258">
        <v>40.9</v>
      </c>
      <c r="L254" s="259">
        <v>133</v>
      </c>
      <c r="M254" s="260">
        <v>0</v>
      </c>
      <c r="N254" s="318" t="s">
        <v>161</v>
      </c>
      <c r="O254" s="295"/>
      <c r="P254" s="296" t="s">
        <v>42</v>
      </c>
      <c r="Q254" s="242"/>
      <c r="R254" s="222"/>
      <c r="S254" s="269"/>
      <c r="T254" s="270"/>
      <c r="U254" s="269"/>
      <c r="V254" s="269"/>
      <c r="W254" s="269"/>
    </row>
    <row r="255" spans="1:23">
      <c r="A255" s="2589"/>
      <c r="B255" s="2592"/>
      <c r="C255" s="2595"/>
      <c r="D255" s="2472"/>
      <c r="E255" s="2599"/>
      <c r="F255" s="2603"/>
      <c r="G255" s="237" t="s">
        <v>37</v>
      </c>
      <c r="H255" s="255">
        <f>I255+K255</f>
        <v>0.8</v>
      </c>
      <c r="I255" s="256">
        <v>0.8</v>
      </c>
      <c r="J255" s="293">
        <v>0.6</v>
      </c>
      <c r="K255" s="258">
        <v>0</v>
      </c>
      <c r="L255" s="259">
        <v>0</v>
      </c>
      <c r="M255" s="260">
        <v>0</v>
      </c>
      <c r="N255" s="458"/>
      <c r="O255" s="459"/>
      <c r="P255" s="317"/>
      <c r="Q255" s="244"/>
      <c r="R255" s="222"/>
      <c r="S255" s="269"/>
      <c r="T255" s="270"/>
      <c r="U255" s="269"/>
      <c r="V255" s="269"/>
      <c r="W255" s="269"/>
    </row>
    <row r="256" spans="1:23" ht="13.8" thickBot="1">
      <c r="A256" s="2590"/>
      <c r="B256" s="2593"/>
      <c r="C256" s="2596"/>
      <c r="D256" s="2462"/>
      <c r="E256" s="2600"/>
      <c r="F256" s="2600"/>
      <c r="G256" s="245" t="s">
        <v>12</v>
      </c>
      <c r="H256" s="249">
        <f>SUM(H253:H255)</f>
        <v>63.399999999999991</v>
      </c>
      <c r="I256" s="263">
        <f>SUM(I253:I255)</f>
        <v>6.8</v>
      </c>
      <c r="J256" s="264">
        <f>SUM(J253:J255)</f>
        <v>4.8</v>
      </c>
      <c r="K256" s="265">
        <f>SUM(K253:K255)</f>
        <v>56.599999999999994</v>
      </c>
      <c r="L256" s="265">
        <f t="shared" ref="L256:M256" si="62">SUM(L253:L255)</f>
        <v>157.30000000000001</v>
      </c>
      <c r="M256" s="265">
        <f t="shared" si="62"/>
        <v>0</v>
      </c>
      <c r="N256" s="320"/>
      <c r="O256" s="300"/>
      <c r="P256" s="301"/>
      <c r="Q256" s="253"/>
      <c r="R256" s="222"/>
      <c r="S256" s="269"/>
      <c r="T256" s="270"/>
      <c r="U256" s="269"/>
      <c r="V256" s="269"/>
      <c r="W256" s="269"/>
    </row>
    <row r="257" spans="1:23">
      <c r="A257" s="2588"/>
      <c r="B257" s="2591"/>
      <c r="C257" s="2594"/>
      <c r="D257" s="2461" t="s">
        <v>268</v>
      </c>
      <c r="E257" s="2597" t="s">
        <v>41</v>
      </c>
      <c r="F257" s="2601" t="s">
        <v>55</v>
      </c>
      <c r="G257" s="129" t="s">
        <v>157</v>
      </c>
      <c r="H257" s="156">
        <f>I257+K257</f>
        <v>0</v>
      </c>
      <c r="I257" s="131">
        <v>0</v>
      </c>
      <c r="J257" s="178">
        <v>0</v>
      </c>
      <c r="K257" s="158">
        <v>0</v>
      </c>
      <c r="L257" s="254">
        <v>21</v>
      </c>
      <c r="M257" s="135">
        <v>32.4</v>
      </c>
      <c r="N257" s="268" t="s">
        <v>161</v>
      </c>
      <c r="O257" s="290"/>
      <c r="P257" s="222"/>
      <c r="Q257" s="236" t="s">
        <v>42</v>
      </c>
      <c r="R257" s="269"/>
      <c r="S257" s="269"/>
      <c r="T257" s="270"/>
      <c r="U257" s="269"/>
      <c r="V257" s="269"/>
      <c r="W257" s="269"/>
    </row>
    <row r="258" spans="1:23">
      <c r="A258" s="2589"/>
      <c r="B258" s="2592"/>
      <c r="C258" s="2595"/>
      <c r="D258" s="2472"/>
      <c r="E258" s="2598"/>
      <c r="F258" s="2602"/>
      <c r="G258" s="237" t="s">
        <v>81</v>
      </c>
      <c r="H258" s="255">
        <f>I258+K258</f>
        <v>19.399999999999999</v>
      </c>
      <c r="I258" s="256">
        <v>0</v>
      </c>
      <c r="J258" s="293">
        <v>0</v>
      </c>
      <c r="K258" s="258">
        <v>19.399999999999999</v>
      </c>
      <c r="L258" s="259">
        <v>259</v>
      </c>
      <c r="M258" s="260">
        <v>367.2</v>
      </c>
      <c r="N258" s="318"/>
      <c r="O258" s="295"/>
      <c r="P258" s="222"/>
      <c r="Q258" s="242"/>
      <c r="R258" s="269"/>
      <c r="S258" s="269"/>
      <c r="T258" s="270"/>
      <c r="U258" s="269"/>
      <c r="V258" s="269"/>
      <c r="W258" s="269"/>
    </row>
    <row r="259" spans="1:23">
      <c r="A259" s="2589"/>
      <c r="B259" s="2592"/>
      <c r="C259" s="2595"/>
      <c r="D259" s="2472"/>
      <c r="E259" s="2599"/>
      <c r="F259" s="2603"/>
      <c r="G259" s="237" t="s">
        <v>37</v>
      </c>
      <c r="H259" s="255">
        <f>I259+K259</f>
        <v>0.4</v>
      </c>
      <c r="I259" s="256">
        <v>0.4</v>
      </c>
      <c r="J259" s="293">
        <v>0.3</v>
      </c>
      <c r="K259" s="258">
        <v>0</v>
      </c>
      <c r="L259" s="259">
        <v>0</v>
      </c>
      <c r="M259" s="260">
        <v>0</v>
      </c>
      <c r="N259" s="318"/>
      <c r="O259" s="316"/>
      <c r="P259" s="222"/>
      <c r="Q259" s="244"/>
      <c r="R259" s="269"/>
      <c r="S259" s="269"/>
      <c r="T259" s="270"/>
      <c r="U259" s="269"/>
      <c r="V259" s="269"/>
      <c r="W259" s="269"/>
    </row>
    <row r="260" spans="1:23" ht="27" customHeight="1" thickBot="1">
      <c r="A260" s="2590"/>
      <c r="B260" s="2593"/>
      <c r="C260" s="2596"/>
      <c r="D260" s="2462"/>
      <c r="E260" s="2600"/>
      <c r="F260" s="2600"/>
      <c r="G260" s="245" t="s">
        <v>12</v>
      </c>
      <c r="H260" s="249">
        <f t="shared" ref="H260:M260" si="63">SUM(H257:H259)</f>
        <v>19.799999999999997</v>
      </c>
      <c r="I260" s="263">
        <f t="shared" si="63"/>
        <v>0.4</v>
      </c>
      <c r="J260" s="264">
        <f t="shared" si="63"/>
        <v>0.3</v>
      </c>
      <c r="K260" s="265">
        <f t="shared" si="63"/>
        <v>19.399999999999999</v>
      </c>
      <c r="L260" s="266">
        <f t="shared" si="63"/>
        <v>280</v>
      </c>
      <c r="M260" s="267">
        <f t="shared" si="63"/>
        <v>399.59999999999997</v>
      </c>
      <c r="N260" s="320"/>
      <c r="O260" s="300"/>
      <c r="P260" s="301"/>
      <c r="Q260" s="253"/>
      <c r="R260" s="269"/>
      <c r="S260" s="269"/>
      <c r="T260" s="270"/>
      <c r="U260" s="269"/>
      <c r="V260" s="269"/>
      <c r="W260" s="269"/>
    </row>
    <row r="261" spans="1:23">
      <c r="A261" s="2588"/>
      <c r="B261" s="2591"/>
      <c r="C261" s="2594"/>
      <c r="D261" s="2461" t="s">
        <v>269</v>
      </c>
      <c r="E261" s="2597" t="s">
        <v>41</v>
      </c>
      <c r="F261" s="2601" t="s">
        <v>55</v>
      </c>
      <c r="G261" s="129" t="s">
        <v>157</v>
      </c>
      <c r="H261" s="156">
        <f>I261+K261</f>
        <v>10</v>
      </c>
      <c r="I261" s="131">
        <v>10</v>
      </c>
      <c r="J261" s="178">
        <v>0</v>
      </c>
      <c r="K261" s="158">
        <v>0</v>
      </c>
      <c r="L261" s="254">
        <v>7.7</v>
      </c>
      <c r="M261" s="135">
        <v>0</v>
      </c>
      <c r="N261" s="268" t="s">
        <v>160</v>
      </c>
      <c r="O261" s="290" t="s">
        <v>42</v>
      </c>
      <c r="P261" s="291"/>
      <c r="Q261" s="236"/>
      <c r="R261" s="269"/>
      <c r="S261" s="269"/>
      <c r="T261" s="270"/>
      <c r="U261" s="269"/>
      <c r="V261" s="269"/>
      <c r="W261" s="269"/>
    </row>
    <row r="262" spans="1:23">
      <c r="A262" s="2589"/>
      <c r="B262" s="2592"/>
      <c r="C262" s="2595"/>
      <c r="D262" s="2472"/>
      <c r="E262" s="2598"/>
      <c r="F262" s="2602"/>
      <c r="G262" s="237" t="s">
        <v>81</v>
      </c>
      <c r="H262" s="255">
        <f>I262+K262</f>
        <v>58</v>
      </c>
      <c r="I262" s="256">
        <v>50</v>
      </c>
      <c r="J262" s="293">
        <v>0</v>
      </c>
      <c r="K262" s="258">
        <v>8</v>
      </c>
      <c r="L262" s="259">
        <v>159.80000000000001</v>
      </c>
      <c r="M262" s="260">
        <v>0</v>
      </c>
      <c r="N262" s="318" t="s">
        <v>161</v>
      </c>
      <c r="O262" s="295"/>
      <c r="P262" s="296" t="s">
        <v>42</v>
      </c>
      <c r="Q262" s="242"/>
      <c r="R262" s="269"/>
      <c r="S262" s="269"/>
      <c r="T262" s="270"/>
      <c r="U262" s="269"/>
      <c r="V262" s="269"/>
      <c r="W262" s="269"/>
    </row>
    <row r="263" spans="1:23">
      <c r="A263" s="2589"/>
      <c r="B263" s="2592"/>
      <c r="C263" s="2595"/>
      <c r="D263" s="2472"/>
      <c r="E263" s="2599"/>
      <c r="F263" s="2603"/>
      <c r="G263" s="237" t="s">
        <v>37</v>
      </c>
      <c r="H263" s="255">
        <f>I263+K263</f>
        <v>0.3</v>
      </c>
      <c r="I263" s="256">
        <v>0.3</v>
      </c>
      <c r="J263" s="293">
        <v>0.2</v>
      </c>
      <c r="K263" s="258">
        <v>0</v>
      </c>
      <c r="L263" s="259">
        <v>0</v>
      </c>
      <c r="M263" s="260">
        <v>0</v>
      </c>
      <c r="N263" s="318"/>
      <c r="O263" s="316"/>
      <c r="P263" s="317"/>
      <c r="Q263" s="244"/>
      <c r="R263" s="269"/>
      <c r="S263" s="269"/>
      <c r="T263" s="270"/>
      <c r="U263" s="269"/>
      <c r="V263" s="269"/>
      <c r="W263" s="269"/>
    </row>
    <row r="264" spans="1:23" ht="21" customHeight="1" thickBot="1">
      <c r="A264" s="2590"/>
      <c r="B264" s="2593"/>
      <c r="C264" s="2596"/>
      <c r="D264" s="2462"/>
      <c r="E264" s="2600"/>
      <c r="F264" s="2600"/>
      <c r="G264" s="245" t="s">
        <v>12</v>
      </c>
      <c r="H264" s="249">
        <f t="shared" ref="H264:M264" si="64">SUM(H261:H263)</f>
        <v>68.3</v>
      </c>
      <c r="I264" s="263">
        <f t="shared" si="64"/>
        <v>60.3</v>
      </c>
      <c r="J264" s="264">
        <f t="shared" si="64"/>
        <v>0.2</v>
      </c>
      <c r="K264" s="265">
        <f t="shared" si="64"/>
        <v>8</v>
      </c>
      <c r="L264" s="266">
        <f t="shared" si="64"/>
        <v>167.5</v>
      </c>
      <c r="M264" s="267">
        <f t="shared" si="64"/>
        <v>0</v>
      </c>
      <c r="N264" s="320"/>
      <c r="O264" s="300"/>
      <c r="P264" s="301"/>
      <c r="Q264" s="253"/>
      <c r="R264" s="269"/>
      <c r="S264" s="269"/>
      <c r="T264" s="270"/>
      <c r="U264" s="269"/>
      <c r="V264" s="269"/>
      <c r="W264" s="269"/>
    </row>
    <row r="265" spans="1:23">
      <c r="A265" s="2588"/>
      <c r="B265" s="2591"/>
      <c r="C265" s="2594"/>
      <c r="D265" s="2461" t="s">
        <v>270</v>
      </c>
      <c r="E265" s="2597" t="s">
        <v>41</v>
      </c>
      <c r="F265" s="2601" t="s">
        <v>168</v>
      </c>
      <c r="G265" s="129" t="s">
        <v>157</v>
      </c>
      <c r="H265" s="156">
        <f>I265+K265</f>
        <v>0</v>
      </c>
      <c r="I265" s="131">
        <v>0</v>
      </c>
      <c r="J265" s="157"/>
      <c r="K265" s="158">
        <v>0</v>
      </c>
      <c r="L265" s="254">
        <v>0</v>
      </c>
      <c r="M265" s="135">
        <v>0</v>
      </c>
      <c r="N265" s="268"/>
      <c r="O265" s="290"/>
      <c r="P265" s="291"/>
      <c r="Q265" s="236"/>
      <c r="R265" s="269"/>
      <c r="S265" s="269"/>
      <c r="T265" s="270"/>
      <c r="U265" s="269"/>
      <c r="V265" s="269"/>
      <c r="W265" s="269"/>
    </row>
    <row r="266" spans="1:23">
      <c r="A266" s="2589"/>
      <c r="B266" s="2592"/>
      <c r="C266" s="2595"/>
      <c r="D266" s="2472"/>
      <c r="E266" s="2598"/>
      <c r="F266" s="2602"/>
      <c r="G266" s="237" t="s">
        <v>81</v>
      </c>
      <c r="H266" s="255">
        <f>I266+K266</f>
        <v>0</v>
      </c>
      <c r="I266" s="256">
        <v>0</v>
      </c>
      <c r="J266" s="257"/>
      <c r="K266" s="258">
        <v>0</v>
      </c>
      <c r="L266" s="259">
        <v>0</v>
      </c>
      <c r="M266" s="260">
        <v>0</v>
      </c>
      <c r="N266" s="318"/>
      <c r="O266" s="295"/>
      <c r="P266" s="296"/>
      <c r="Q266" s="242"/>
      <c r="R266" s="269"/>
      <c r="S266" s="269"/>
      <c r="T266" s="270"/>
      <c r="U266" s="269"/>
      <c r="V266" s="269"/>
      <c r="W266" s="269"/>
    </row>
    <row r="267" spans="1:23">
      <c r="A267" s="2589"/>
      <c r="B267" s="2592"/>
      <c r="C267" s="2595"/>
      <c r="D267" s="2472"/>
      <c r="E267" s="2599"/>
      <c r="F267" s="2603"/>
      <c r="G267" s="237" t="s">
        <v>37</v>
      </c>
      <c r="H267" s="255">
        <f>I267+K267</f>
        <v>0</v>
      </c>
      <c r="I267" s="329"/>
      <c r="J267" s="257"/>
      <c r="K267" s="298"/>
      <c r="L267" s="259"/>
      <c r="M267" s="260"/>
      <c r="N267" s="318"/>
      <c r="O267" s="316"/>
      <c r="P267" s="317"/>
      <c r="Q267" s="244"/>
      <c r="R267" s="269"/>
      <c r="S267" s="269"/>
      <c r="T267" s="270"/>
      <c r="U267" s="269"/>
      <c r="V267" s="269"/>
      <c r="W267" s="269"/>
    </row>
    <row r="268" spans="1:23">
      <c r="A268" s="2589"/>
      <c r="B268" s="2592"/>
      <c r="C268" s="2595"/>
      <c r="D268" s="2472"/>
      <c r="E268" s="2599"/>
      <c r="F268" s="2599"/>
      <c r="G268" s="136"/>
      <c r="H268" s="161"/>
      <c r="I268" s="138"/>
      <c r="J268" s="162"/>
      <c r="K268" s="163"/>
      <c r="L268" s="261"/>
      <c r="M268" s="141"/>
      <c r="N268" s="318"/>
      <c r="O268" s="316"/>
      <c r="P268" s="317"/>
      <c r="Q268" s="244"/>
      <c r="R268" s="269"/>
      <c r="S268" s="269"/>
      <c r="T268" s="270"/>
      <c r="U268" s="269"/>
      <c r="V268" s="269"/>
      <c r="W268" s="269"/>
    </row>
    <row r="269" spans="1:23" ht="25.8" customHeight="1" thickBot="1">
      <c r="A269" s="2590"/>
      <c r="B269" s="2593"/>
      <c r="C269" s="2596"/>
      <c r="D269" s="2462"/>
      <c r="E269" s="2600"/>
      <c r="F269" s="2600"/>
      <c r="G269" s="245" t="s">
        <v>12</v>
      </c>
      <c r="H269" s="249">
        <f>SUM(H265:H267)</f>
        <v>0</v>
      </c>
      <c r="I269" s="263">
        <f>SUM(I265:I267)</f>
        <v>0</v>
      </c>
      <c r="J269" s="264">
        <f>SUM(J265:J267)</f>
        <v>0</v>
      </c>
      <c r="K269" s="265">
        <f>SUM(K265:K267)</f>
        <v>0</v>
      </c>
      <c r="L269" s="266">
        <f>SUM(L265:L268)</f>
        <v>0</v>
      </c>
      <c r="M269" s="267">
        <f>SUM(M265:M268)</f>
        <v>0</v>
      </c>
      <c r="N269" s="320"/>
      <c r="O269" s="300"/>
      <c r="P269" s="301"/>
      <c r="Q269" s="253"/>
      <c r="R269" s="269"/>
      <c r="S269" s="269"/>
      <c r="T269" s="270"/>
      <c r="U269" s="269"/>
      <c r="V269" s="269"/>
      <c r="W269" s="269"/>
    </row>
    <row r="270" spans="1:23">
      <c r="A270" s="2588"/>
      <c r="B270" s="2591"/>
      <c r="C270" s="2594"/>
      <c r="D270" s="2461" t="s">
        <v>271</v>
      </c>
      <c r="E270" s="2597" t="s">
        <v>41</v>
      </c>
      <c r="F270" s="2601" t="s">
        <v>55</v>
      </c>
      <c r="G270" s="129" t="s">
        <v>157</v>
      </c>
      <c r="H270" s="156">
        <f>I270+K270</f>
        <v>0</v>
      </c>
      <c r="I270" s="131">
        <v>0</v>
      </c>
      <c r="J270" s="157"/>
      <c r="K270" s="158">
        <v>0</v>
      </c>
      <c r="L270" s="254">
        <v>0</v>
      </c>
      <c r="M270" s="135">
        <v>0</v>
      </c>
      <c r="N270" s="268"/>
      <c r="O270" s="290"/>
      <c r="P270" s="291"/>
      <c r="Q270" s="236"/>
      <c r="R270" s="269"/>
      <c r="S270" s="269"/>
      <c r="T270" s="270"/>
      <c r="U270" s="269"/>
      <c r="V270" s="269"/>
      <c r="W270" s="269"/>
    </row>
    <row r="271" spans="1:23">
      <c r="A271" s="2589"/>
      <c r="B271" s="2592"/>
      <c r="C271" s="2595"/>
      <c r="D271" s="2472"/>
      <c r="E271" s="2598"/>
      <c r="F271" s="2602"/>
      <c r="G271" s="237" t="s">
        <v>81</v>
      </c>
      <c r="H271" s="255">
        <f>I271+K271</f>
        <v>0</v>
      </c>
      <c r="I271" s="256">
        <v>0</v>
      </c>
      <c r="J271" s="257"/>
      <c r="K271" s="258">
        <v>0</v>
      </c>
      <c r="L271" s="259">
        <v>0</v>
      </c>
      <c r="M271" s="260">
        <v>0</v>
      </c>
      <c r="N271" s="318"/>
      <c r="O271" s="295"/>
      <c r="P271" s="296"/>
      <c r="Q271" s="242"/>
      <c r="R271" s="269"/>
      <c r="S271" s="269"/>
      <c r="T271" s="270"/>
      <c r="U271" s="269"/>
      <c r="V271" s="269"/>
      <c r="W271" s="269"/>
    </row>
    <row r="272" spans="1:23">
      <c r="A272" s="2589"/>
      <c r="B272" s="2592"/>
      <c r="C272" s="2595"/>
      <c r="D272" s="2472"/>
      <c r="E272" s="2599"/>
      <c r="F272" s="2603"/>
      <c r="G272" s="237" t="s">
        <v>37</v>
      </c>
      <c r="H272" s="255">
        <f>I272+K272</f>
        <v>0</v>
      </c>
      <c r="I272" s="329"/>
      <c r="J272" s="257"/>
      <c r="K272" s="298"/>
      <c r="L272" s="259"/>
      <c r="M272" s="260"/>
      <c r="N272" s="318"/>
      <c r="O272" s="316"/>
      <c r="P272" s="317"/>
      <c r="Q272" s="244"/>
      <c r="R272" s="269"/>
      <c r="S272" s="269"/>
      <c r="T272" s="270"/>
      <c r="U272" s="269"/>
      <c r="V272" s="269"/>
      <c r="W272" s="269"/>
    </row>
    <row r="273" spans="1:23">
      <c r="A273" s="2589"/>
      <c r="B273" s="2592"/>
      <c r="C273" s="2595"/>
      <c r="D273" s="2472"/>
      <c r="E273" s="2599"/>
      <c r="F273" s="2599"/>
      <c r="G273" s="136"/>
      <c r="H273" s="161"/>
      <c r="I273" s="138"/>
      <c r="J273" s="162"/>
      <c r="K273" s="163"/>
      <c r="L273" s="261"/>
      <c r="M273" s="141"/>
      <c r="N273" s="318"/>
      <c r="O273" s="316"/>
      <c r="P273" s="317"/>
      <c r="Q273" s="244"/>
      <c r="R273" s="269"/>
      <c r="S273" s="269"/>
      <c r="T273" s="270"/>
      <c r="U273" s="269"/>
      <c r="V273" s="269"/>
      <c r="W273" s="269"/>
    </row>
    <row r="274" spans="1:23" ht="13.8" thickBot="1">
      <c r="A274" s="2590"/>
      <c r="B274" s="2593"/>
      <c r="C274" s="2596"/>
      <c r="D274" s="2462"/>
      <c r="E274" s="2600"/>
      <c r="F274" s="2600"/>
      <c r="G274" s="245" t="s">
        <v>12</v>
      </c>
      <c r="H274" s="249">
        <f>SUM(H270:H272)</f>
        <v>0</v>
      </c>
      <c r="I274" s="263">
        <f>SUM(I270:I272)</f>
        <v>0</v>
      </c>
      <c r="J274" s="264">
        <f>SUM(J270:J272)</f>
        <v>0</v>
      </c>
      <c r="K274" s="265">
        <f>SUM(K270:K272)</f>
        <v>0</v>
      </c>
      <c r="L274" s="266">
        <f>SUM(L270:L272)</f>
        <v>0</v>
      </c>
      <c r="M274" s="267">
        <f>SUM(M270:M273)</f>
        <v>0</v>
      </c>
      <c r="N274" s="320"/>
      <c r="O274" s="300"/>
      <c r="P274" s="301"/>
      <c r="Q274" s="253"/>
      <c r="R274" s="269"/>
      <c r="S274" s="269"/>
      <c r="T274" s="270"/>
      <c r="U274" s="269"/>
      <c r="V274" s="269"/>
      <c r="W274" s="269"/>
    </row>
    <row r="275" spans="1:23">
      <c r="A275" s="2588"/>
      <c r="B275" s="2591"/>
      <c r="C275" s="2594"/>
      <c r="D275" s="2461" t="s">
        <v>272</v>
      </c>
      <c r="E275" s="2597" t="s">
        <v>41</v>
      </c>
      <c r="F275" s="2601" t="s">
        <v>55</v>
      </c>
      <c r="G275" s="129" t="s">
        <v>157</v>
      </c>
      <c r="H275" s="156">
        <f>I275+K275</f>
        <v>0</v>
      </c>
      <c r="I275" s="131">
        <v>0</v>
      </c>
      <c r="J275" s="157"/>
      <c r="K275" s="158">
        <v>0</v>
      </c>
      <c r="L275" s="254">
        <v>0</v>
      </c>
      <c r="M275" s="135">
        <v>0</v>
      </c>
      <c r="N275" s="268" t="s">
        <v>161</v>
      </c>
      <c r="O275" s="290"/>
      <c r="P275" s="291"/>
      <c r="Q275" s="236" t="s">
        <v>42</v>
      </c>
      <c r="R275" s="269"/>
      <c r="S275" s="269"/>
      <c r="T275" s="270"/>
      <c r="U275" s="269"/>
      <c r="V275" s="269"/>
      <c r="W275" s="269"/>
    </row>
    <row r="276" spans="1:23">
      <c r="A276" s="2589"/>
      <c r="B276" s="2592"/>
      <c r="C276" s="2595"/>
      <c r="D276" s="2472"/>
      <c r="E276" s="2598"/>
      <c r="F276" s="2602"/>
      <c r="G276" s="237" t="s">
        <v>243</v>
      </c>
      <c r="H276" s="255">
        <f>I276+K276</f>
        <v>0</v>
      </c>
      <c r="I276" s="256">
        <v>0</v>
      </c>
      <c r="J276" s="257"/>
      <c r="K276" s="258">
        <v>0</v>
      </c>
      <c r="L276" s="259">
        <v>0</v>
      </c>
      <c r="M276" s="260">
        <v>0</v>
      </c>
      <c r="N276" s="318"/>
      <c r="O276" s="295"/>
      <c r="P276" s="296"/>
      <c r="Q276" s="242"/>
      <c r="R276" s="269"/>
      <c r="S276" s="269"/>
      <c r="T276" s="270"/>
      <c r="U276" s="269"/>
      <c r="V276" s="269"/>
      <c r="W276" s="269"/>
    </row>
    <row r="277" spans="1:23">
      <c r="A277" s="2589"/>
      <c r="B277" s="2592"/>
      <c r="C277" s="2595"/>
      <c r="D277" s="2472"/>
      <c r="E277" s="2599"/>
      <c r="F277" s="2603"/>
      <c r="G277" s="237" t="s">
        <v>37</v>
      </c>
      <c r="H277" s="255">
        <f>I277+K277</f>
        <v>0</v>
      </c>
      <c r="I277" s="329"/>
      <c r="J277" s="257"/>
      <c r="K277" s="298"/>
      <c r="L277" s="259">
        <v>600</v>
      </c>
      <c r="M277" s="260">
        <v>200</v>
      </c>
      <c r="N277" s="318"/>
      <c r="O277" s="316"/>
      <c r="P277" s="317"/>
      <c r="Q277" s="244"/>
      <c r="R277" s="269"/>
      <c r="S277" s="269"/>
      <c r="T277" s="270"/>
      <c r="U277" s="269"/>
      <c r="V277" s="269"/>
      <c r="W277" s="269"/>
    </row>
    <row r="278" spans="1:23">
      <c r="A278" s="2589"/>
      <c r="B278" s="2592"/>
      <c r="C278" s="2595"/>
      <c r="D278" s="2472"/>
      <c r="E278" s="2599"/>
      <c r="F278" s="2599"/>
      <c r="G278" s="136"/>
      <c r="H278" s="161"/>
      <c r="I278" s="138"/>
      <c r="J278" s="162"/>
      <c r="K278" s="163"/>
      <c r="L278" s="261"/>
      <c r="M278" s="141"/>
      <c r="N278" s="318"/>
      <c r="O278" s="316"/>
      <c r="P278" s="317"/>
      <c r="Q278" s="244"/>
      <c r="R278" s="269"/>
      <c r="S278" s="269"/>
      <c r="T278" s="270"/>
      <c r="U278" s="269"/>
      <c r="V278" s="269"/>
      <c r="W278" s="269"/>
    </row>
    <row r="279" spans="1:23" ht="13.8" thickBot="1">
      <c r="A279" s="2590"/>
      <c r="B279" s="2593"/>
      <c r="C279" s="2596"/>
      <c r="D279" s="2462"/>
      <c r="E279" s="2600"/>
      <c r="F279" s="2600"/>
      <c r="G279" s="245" t="s">
        <v>12</v>
      </c>
      <c r="H279" s="249">
        <f t="shared" ref="H279:M279" si="65">SUM(H275:H277)</f>
        <v>0</v>
      </c>
      <c r="I279" s="263">
        <f t="shared" si="65"/>
        <v>0</v>
      </c>
      <c r="J279" s="264">
        <f t="shared" si="65"/>
        <v>0</v>
      </c>
      <c r="K279" s="265">
        <f t="shared" si="65"/>
        <v>0</v>
      </c>
      <c r="L279" s="266">
        <f t="shared" si="65"/>
        <v>600</v>
      </c>
      <c r="M279" s="267">
        <f t="shared" si="65"/>
        <v>200</v>
      </c>
      <c r="N279" s="320"/>
      <c r="O279" s="300"/>
      <c r="P279" s="301"/>
      <c r="Q279" s="253"/>
      <c r="R279" s="269"/>
      <c r="S279" s="269"/>
      <c r="T279" s="270"/>
      <c r="U279" s="269"/>
      <c r="V279" s="269"/>
      <c r="W279" s="269"/>
    </row>
    <row r="280" spans="1:23">
      <c r="A280" s="2588"/>
      <c r="B280" s="2591"/>
      <c r="C280" s="2594"/>
      <c r="D280" s="2461" t="s">
        <v>273</v>
      </c>
      <c r="E280" s="2597" t="s">
        <v>41</v>
      </c>
      <c r="F280" s="2601" t="s">
        <v>274</v>
      </c>
      <c r="G280" s="129" t="s">
        <v>157</v>
      </c>
      <c r="H280" s="156">
        <f>I280+K280</f>
        <v>0</v>
      </c>
      <c r="I280" s="131">
        <v>0</v>
      </c>
      <c r="J280" s="157"/>
      <c r="K280" s="158">
        <v>0</v>
      </c>
      <c r="L280" s="254">
        <v>0</v>
      </c>
      <c r="M280" s="135">
        <v>0</v>
      </c>
      <c r="N280" s="268" t="s">
        <v>161</v>
      </c>
      <c r="O280" s="290"/>
      <c r="P280" s="460" t="s">
        <v>42</v>
      </c>
      <c r="Q280" s="236"/>
      <c r="R280" s="269"/>
      <c r="S280" s="269"/>
      <c r="T280" s="270"/>
      <c r="U280" s="269"/>
      <c r="V280" s="269"/>
      <c r="W280" s="269"/>
    </row>
    <row r="281" spans="1:23">
      <c r="A281" s="2589"/>
      <c r="B281" s="2592"/>
      <c r="C281" s="2595"/>
      <c r="D281" s="2472"/>
      <c r="E281" s="2598"/>
      <c r="F281" s="2602"/>
      <c r="G281" s="237" t="s">
        <v>243</v>
      </c>
      <c r="H281" s="255">
        <f>I281+K281</f>
        <v>450</v>
      </c>
      <c r="I281" s="256">
        <v>0</v>
      </c>
      <c r="J281" s="257"/>
      <c r="K281" s="258">
        <v>450</v>
      </c>
      <c r="L281" s="259">
        <v>1264</v>
      </c>
      <c r="M281" s="260">
        <v>0</v>
      </c>
      <c r="N281" s="318"/>
      <c r="O281" s="295"/>
      <c r="P281" s="222"/>
      <c r="Q281" s="242"/>
      <c r="R281" s="269"/>
      <c r="S281" s="269"/>
      <c r="T281" s="270"/>
      <c r="U281" s="269"/>
      <c r="V281" s="269"/>
      <c r="W281" s="269"/>
    </row>
    <row r="282" spans="1:23">
      <c r="A282" s="2589"/>
      <c r="B282" s="2592"/>
      <c r="C282" s="2595"/>
      <c r="D282" s="2472"/>
      <c r="E282" s="2599"/>
      <c r="F282" s="2603"/>
      <c r="G282" s="237" t="s">
        <v>37</v>
      </c>
      <c r="H282" s="255">
        <f>I282+K282</f>
        <v>0</v>
      </c>
      <c r="I282" s="256">
        <v>0</v>
      </c>
      <c r="J282" s="257"/>
      <c r="K282" s="258">
        <v>0</v>
      </c>
      <c r="L282" s="259"/>
      <c r="M282" s="260"/>
      <c r="N282" s="318"/>
      <c r="O282" s="316"/>
      <c r="P282" s="222"/>
      <c r="Q282" s="244"/>
      <c r="R282" s="269"/>
      <c r="S282" s="269"/>
      <c r="T282" s="270"/>
      <c r="U282" s="269"/>
      <c r="V282" s="269"/>
      <c r="W282" s="269"/>
    </row>
    <row r="283" spans="1:23" ht="13.8" thickBot="1">
      <c r="A283" s="2590"/>
      <c r="B283" s="2593"/>
      <c r="C283" s="2596"/>
      <c r="D283" s="2462"/>
      <c r="E283" s="2600"/>
      <c r="F283" s="2600"/>
      <c r="G283" s="245" t="s">
        <v>12</v>
      </c>
      <c r="H283" s="249">
        <f t="shared" ref="H283:M283" si="66">SUM(H280:H282)</f>
        <v>450</v>
      </c>
      <c r="I283" s="263">
        <f t="shared" si="66"/>
        <v>0</v>
      </c>
      <c r="J283" s="264">
        <f t="shared" si="66"/>
        <v>0</v>
      </c>
      <c r="K283" s="265">
        <f t="shared" si="66"/>
        <v>450</v>
      </c>
      <c r="L283" s="266">
        <f t="shared" si="66"/>
        <v>1264</v>
      </c>
      <c r="M283" s="267">
        <f t="shared" si="66"/>
        <v>0</v>
      </c>
      <c r="N283" s="320"/>
      <c r="O283" s="300"/>
      <c r="P283" s="301"/>
      <c r="Q283" s="253"/>
      <c r="R283" s="269"/>
      <c r="S283" s="269"/>
      <c r="T283" s="270"/>
      <c r="U283" s="269"/>
      <c r="V283" s="269"/>
      <c r="W283" s="269"/>
    </row>
    <row r="284" spans="1:23">
      <c r="A284" s="2588"/>
      <c r="B284" s="2591"/>
      <c r="C284" s="2594"/>
      <c r="D284" s="2461" t="s">
        <v>275</v>
      </c>
      <c r="E284" s="2597" t="s">
        <v>41</v>
      </c>
      <c r="F284" s="2601" t="s">
        <v>232</v>
      </c>
      <c r="G284" s="129" t="s">
        <v>157</v>
      </c>
      <c r="H284" s="156">
        <f>I284+K284</f>
        <v>0</v>
      </c>
      <c r="I284" s="131">
        <v>0</v>
      </c>
      <c r="J284" s="157"/>
      <c r="K284" s="158">
        <v>0</v>
      </c>
      <c r="L284" s="254">
        <v>0</v>
      </c>
      <c r="M284" s="135">
        <v>0</v>
      </c>
      <c r="N284" s="268"/>
      <c r="O284" s="290"/>
      <c r="P284" s="460"/>
      <c r="Q284" s="236"/>
      <c r="R284" s="269"/>
      <c r="S284" s="269"/>
      <c r="T284" s="270"/>
      <c r="U284" s="269"/>
      <c r="V284" s="269"/>
      <c r="W284" s="269"/>
    </row>
    <row r="285" spans="1:23">
      <c r="A285" s="2589"/>
      <c r="B285" s="2592"/>
      <c r="C285" s="2595"/>
      <c r="D285" s="2472"/>
      <c r="E285" s="2598"/>
      <c r="F285" s="2602"/>
      <c r="G285" s="237" t="s">
        <v>57</v>
      </c>
      <c r="H285" s="255">
        <f>I285+K285</f>
        <v>0</v>
      </c>
      <c r="I285" s="256">
        <v>0</v>
      </c>
      <c r="J285" s="257"/>
      <c r="K285" s="258">
        <v>0</v>
      </c>
      <c r="L285" s="259">
        <v>0</v>
      </c>
      <c r="M285" s="260">
        <v>0</v>
      </c>
      <c r="N285" s="318"/>
      <c r="O285" s="295"/>
      <c r="P285" s="296"/>
      <c r="Q285" s="242"/>
      <c r="R285" s="269"/>
      <c r="S285" s="269"/>
      <c r="T285" s="270"/>
      <c r="U285" s="269"/>
      <c r="V285" s="269"/>
      <c r="W285" s="269"/>
    </row>
    <row r="286" spans="1:23">
      <c r="A286" s="2589"/>
      <c r="B286" s="2592"/>
      <c r="C286" s="2595"/>
      <c r="D286" s="2472"/>
      <c r="E286" s="2599"/>
      <c r="F286" s="2603"/>
      <c r="G286" s="237" t="s">
        <v>37</v>
      </c>
      <c r="H286" s="255">
        <f>I286+K286</f>
        <v>0</v>
      </c>
      <c r="I286" s="329"/>
      <c r="J286" s="257"/>
      <c r="K286" s="298"/>
      <c r="L286" s="259"/>
      <c r="M286" s="260"/>
      <c r="N286" s="318"/>
      <c r="O286" s="316"/>
      <c r="P286" s="317"/>
      <c r="Q286" s="244"/>
      <c r="R286" s="269"/>
      <c r="S286" s="269"/>
      <c r="T286" s="270"/>
      <c r="U286" s="269"/>
      <c r="V286" s="269"/>
      <c r="W286" s="269"/>
    </row>
    <row r="287" spans="1:23" ht="13.8" thickBot="1">
      <c r="A287" s="2590"/>
      <c r="B287" s="2593"/>
      <c r="C287" s="2596"/>
      <c r="D287" s="2462"/>
      <c r="E287" s="2600"/>
      <c r="F287" s="2600"/>
      <c r="G287" s="245" t="s">
        <v>12</v>
      </c>
      <c r="H287" s="249">
        <f t="shared" ref="H287:M287" si="67">SUM(H284:H286)</f>
        <v>0</v>
      </c>
      <c r="I287" s="263">
        <f t="shared" si="67"/>
        <v>0</v>
      </c>
      <c r="J287" s="264">
        <f t="shared" si="67"/>
        <v>0</v>
      </c>
      <c r="K287" s="265">
        <f t="shared" si="67"/>
        <v>0</v>
      </c>
      <c r="L287" s="266">
        <f t="shared" si="67"/>
        <v>0</v>
      </c>
      <c r="M287" s="267">
        <f t="shared" si="67"/>
        <v>0</v>
      </c>
      <c r="N287" s="320"/>
      <c r="O287" s="300"/>
      <c r="P287" s="301"/>
      <c r="Q287" s="253"/>
      <c r="R287" s="269"/>
      <c r="S287" s="269"/>
      <c r="T287" s="270"/>
      <c r="U287" s="269"/>
      <c r="V287" s="269"/>
      <c r="W287" s="269"/>
    </row>
    <row r="288" spans="1:23">
      <c r="A288" s="2588"/>
      <c r="B288" s="2591"/>
      <c r="C288" s="2594"/>
      <c r="D288" s="2461" t="s">
        <v>276</v>
      </c>
      <c r="E288" s="2638" t="s">
        <v>41</v>
      </c>
      <c r="F288" s="2641" t="s">
        <v>277</v>
      </c>
      <c r="G288" s="461" t="s">
        <v>157</v>
      </c>
      <c r="H288" s="462">
        <f>I288+K288</f>
        <v>4.7</v>
      </c>
      <c r="I288" s="463">
        <v>0</v>
      </c>
      <c r="J288" s="464"/>
      <c r="K288" s="465">
        <v>4.7</v>
      </c>
      <c r="L288" s="466">
        <v>0</v>
      </c>
      <c r="M288" s="467">
        <v>0</v>
      </c>
      <c r="N288" s="468" t="s">
        <v>161</v>
      </c>
      <c r="O288" s="469" t="s">
        <v>42</v>
      </c>
      <c r="P288" s="291"/>
      <c r="Q288" s="236"/>
      <c r="R288" s="269"/>
      <c r="S288" s="269"/>
      <c r="T288" s="270"/>
      <c r="U288" s="269"/>
      <c r="V288" s="269"/>
      <c r="W288" s="269"/>
    </row>
    <row r="289" spans="1:23">
      <c r="A289" s="2589"/>
      <c r="B289" s="2592"/>
      <c r="C289" s="2595"/>
      <c r="D289" s="2472"/>
      <c r="E289" s="2639"/>
      <c r="F289" s="2642"/>
      <c r="G289" s="470" t="s">
        <v>57</v>
      </c>
      <c r="H289" s="471">
        <f>I289+K289</f>
        <v>0</v>
      </c>
      <c r="I289" s="472">
        <v>0</v>
      </c>
      <c r="J289" s="473"/>
      <c r="K289" s="474">
        <v>0</v>
      </c>
      <c r="L289" s="353">
        <v>0</v>
      </c>
      <c r="M289" s="475">
        <v>0</v>
      </c>
      <c r="N289" s="239"/>
      <c r="O289" s="476"/>
      <c r="P289" s="296"/>
      <c r="Q289" s="242"/>
      <c r="R289" s="269"/>
      <c r="S289" s="269"/>
      <c r="T289" s="270"/>
      <c r="U289" s="269"/>
      <c r="V289" s="269"/>
      <c r="W289" s="269"/>
    </row>
    <row r="290" spans="1:23" ht="13.8" thickBot="1">
      <c r="A290" s="2590"/>
      <c r="B290" s="2593"/>
      <c r="C290" s="2596"/>
      <c r="D290" s="2462"/>
      <c r="E290" s="2640"/>
      <c r="F290" s="2640"/>
      <c r="G290" s="477" t="s">
        <v>12</v>
      </c>
      <c r="H290" s="478">
        <f t="shared" ref="H290:M290" si="68">SUM(H288:H289)</f>
        <v>4.7</v>
      </c>
      <c r="I290" s="479">
        <f t="shared" si="68"/>
        <v>0</v>
      </c>
      <c r="J290" s="480">
        <f t="shared" si="68"/>
        <v>0</v>
      </c>
      <c r="K290" s="481">
        <f t="shared" si="68"/>
        <v>4.7</v>
      </c>
      <c r="L290" s="482">
        <f t="shared" si="68"/>
        <v>0</v>
      </c>
      <c r="M290" s="483">
        <f t="shared" si="68"/>
        <v>0</v>
      </c>
      <c r="N290" s="484"/>
      <c r="O290" s="485"/>
      <c r="P290" s="301"/>
      <c r="Q290" s="253"/>
      <c r="R290" s="269"/>
      <c r="S290" s="269"/>
      <c r="T290" s="270"/>
      <c r="U290" s="269"/>
      <c r="V290" s="269"/>
      <c r="W290" s="269"/>
    </row>
    <row r="291" spans="1:23">
      <c r="A291" s="2588"/>
      <c r="B291" s="2591"/>
      <c r="C291" s="2594"/>
      <c r="D291" s="2461" t="s">
        <v>278</v>
      </c>
      <c r="E291" s="2597" t="s">
        <v>41</v>
      </c>
      <c r="F291" s="2601" t="s">
        <v>55</v>
      </c>
      <c r="G291" s="129" t="s">
        <v>157</v>
      </c>
      <c r="H291" s="156">
        <f>I291+K291</f>
        <v>0</v>
      </c>
      <c r="I291" s="131">
        <v>0</v>
      </c>
      <c r="J291" s="157"/>
      <c r="K291" s="158">
        <v>0</v>
      </c>
      <c r="L291" s="254">
        <v>0</v>
      </c>
      <c r="M291" s="135">
        <v>0</v>
      </c>
      <c r="N291" s="268"/>
      <c r="O291" s="290"/>
      <c r="P291" s="291"/>
      <c r="Q291" s="236"/>
      <c r="R291" s="269"/>
      <c r="S291" s="269"/>
      <c r="T291" s="270"/>
      <c r="U291" s="269"/>
      <c r="V291" s="269"/>
      <c r="W291" s="269"/>
    </row>
    <row r="292" spans="1:23">
      <c r="A292" s="2589"/>
      <c r="B292" s="2592"/>
      <c r="C292" s="2595"/>
      <c r="D292" s="2472"/>
      <c r="E292" s="2598"/>
      <c r="F292" s="2602"/>
      <c r="G292" s="237" t="s">
        <v>57</v>
      </c>
      <c r="H292" s="255">
        <f>I292+K292</f>
        <v>0</v>
      </c>
      <c r="I292" s="256">
        <v>0</v>
      </c>
      <c r="J292" s="257"/>
      <c r="K292" s="258">
        <v>0</v>
      </c>
      <c r="L292" s="259">
        <v>0</v>
      </c>
      <c r="M292" s="260">
        <v>0</v>
      </c>
      <c r="N292" s="318"/>
      <c r="O292" s="295"/>
      <c r="P292" s="296"/>
      <c r="Q292" s="242"/>
      <c r="R292" s="269"/>
      <c r="S292" s="269"/>
      <c r="T292" s="270"/>
      <c r="U292" s="269"/>
      <c r="V292" s="269"/>
      <c r="W292" s="269"/>
    </row>
    <row r="293" spans="1:23">
      <c r="A293" s="2589"/>
      <c r="B293" s="2592"/>
      <c r="C293" s="2595"/>
      <c r="D293" s="2472"/>
      <c r="E293" s="2599"/>
      <c r="F293" s="2603"/>
      <c r="G293" s="237" t="s">
        <v>37</v>
      </c>
      <c r="H293" s="255">
        <f>I293+K293</f>
        <v>0</v>
      </c>
      <c r="I293" s="329"/>
      <c r="J293" s="257"/>
      <c r="K293" s="298"/>
      <c r="L293" s="259"/>
      <c r="M293" s="260"/>
      <c r="N293" s="318"/>
      <c r="O293" s="316"/>
      <c r="P293" s="317"/>
      <c r="Q293" s="244"/>
      <c r="R293" s="269"/>
      <c r="S293" s="269"/>
      <c r="T293" s="270"/>
      <c r="U293" s="269"/>
      <c r="V293" s="269"/>
      <c r="W293" s="269"/>
    </row>
    <row r="294" spans="1:23">
      <c r="A294" s="2589"/>
      <c r="B294" s="2592"/>
      <c r="C294" s="2595"/>
      <c r="D294" s="2472"/>
      <c r="E294" s="2599"/>
      <c r="F294" s="2599"/>
      <c r="G294" s="136"/>
      <c r="H294" s="161"/>
      <c r="I294" s="138"/>
      <c r="J294" s="162"/>
      <c r="K294" s="163"/>
      <c r="L294" s="261"/>
      <c r="M294" s="141"/>
      <c r="N294" s="318"/>
      <c r="O294" s="316"/>
      <c r="P294" s="317"/>
      <c r="Q294" s="244"/>
      <c r="R294" s="269"/>
      <c r="S294" s="269"/>
      <c r="T294" s="270"/>
      <c r="U294" s="269"/>
      <c r="V294" s="269"/>
      <c r="W294" s="269"/>
    </row>
    <row r="295" spans="1:23" ht="13.8" thickBot="1">
      <c r="A295" s="2590"/>
      <c r="B295" s="2593"/>
      <c r="C295" s="2596"/>
      <c r="D295" s="2462"/>
      <c r="E295" s="2600"/>
      <c r="F295" s="2600"/>
      <c r="G295" s="245" t="s">
        <v>12</v>
      </c>
      <c r="H295" s="249">
        <f t="shared" ref="H295:M295" si="69">SUM(H291:H293)</f>
        <v>0</v>
      </c>
      <c r="I295" s="263">
        <f t="shared" si="69"/>
        <v>0</v>
      </c>
      <c r="J295" s="264">
        <f t="shared" si="69"/>
        <v>0</v>
      </c>
      <c r="K295" s="265">
        <f t="shared" si="69"/>
        <v>0</v>
      </c>
      <c r="L295" s="266">
        <f t="shared" si="69"/>
        <v>0</v>
      </c>
      <c r="M295" s="267">
        <f t="shared" si="69"/>
        <v>0</v>
      </c>
      <c r="N295" s="320"/>
      <c r="O295" s="300"/>
      <c r="P295" s="301"/>
      <c r="Q295" s="253"/>
      <c r="R295" s="269"/>
      <c r="S295" s="269"/>
      <c r="T295" s="270"/>
      <c r="U295" s="269"/>
      <c r="V295" s="269"/>
      <c r="W295" s="269"/>
    </row>
    <row r="296" spans="1:23">
      <c r="A296" s="2588"/>
      <c r="B296" s="2591"/>
      <c r="C296" s="2594"/>
      <c r="D296" s="2461" t="s">
        <v>279</v>
      </c>
      <c r="E296" s="2597" t="s">
        <v>41</v>
      </c>
      <c r="F296" s="2601" t="s">
        <v>55</v>
      </c>
      <c r="G296" s="129" t="s">
        <v>157</v>
      </c>
      <c r="H296" s="156">
        <f>I296+K296</f>
        <v>0</v>
      </c>
      <c r="I296" s="131">
        <v>0</v>
      </c>
      <c r="J296" s="157"/>
      <c r="K296" s="158">
        <v>0</v>
      </c>
      <c r="L296" s="254">
        <v>0</v>
      </c>
      <c r="M296" s="135">
        <v>0</v>
      </c>
      <c r="N296" s="268"/>
      <c r="O296" s="290"/>
      <c r="P296" s="291"/>
      <c r="Q296" s="236"/>
      <c r="R296" s="269"/>
      <c r="S296" s="269"/>
      <c r="T296" s="270"/>
      <c r="U296" s="269"/>
      <c r="V296" s="269"/>
      <c r="W296" s="269"/>
    </row>
    <row r="297" spans="1:23">
      <c r="A297" s="2589"/>
      <c r="B297" s="2592"/>
      <c r="C297" s="2595"/>
      <c r="D297" s="2472"/>
      <c r="E297" s="2598"/>
      <c r="F297" s="2602"/>
      <c r="G297" s="237" t="s">
        <v>57</v>
      </c>
      <c r="H297" s="255">
        <f>I297+K297</f>
        <v>0</v>
      </c>
      <c r="I297" s="256">
        <v>0</v>
      </c>
      <c r="J297" s="257"/>
      <c r="K297" s="258">
        <v>0</v>
      </c>
      <c r="L297" s="259">
        <v>0</v>
      </c>
      <c r="M297" s="260">
        <v>0</v>
      </c>
      <c r="N297" s="318"/>
      <c r="O297" s="295"/>
      <c r="P297" s="296"/>
      <c r="Q297" s="242"/>
      <c r="R297" s="269"/>
      <c r="S297" s="269"/>
      <c r="T297" s="270"/>
      <c r="U297" s="269"/>
      <c r="V297" s="269"/>
      <c r="W297" s="269"/>
    </row>
    <row r="298" spans="1:23">
      <c r="A298" s="2589"/>
      <c r="B298" s="2592"/>
      <c r="C298" s="2595"/>
      <c r="D298" s="2472"/>
      <c r="E298" s="2599"/>
      <c r="F298" s="2603"/>
      <c r="G298" s="237"/>
      <c r="H298" s="255">
        <f>I298+K298</f>
        <v>0</v>
      </c>
      <c r="I298" s="329"/>
      <c r="J298" s="257"/>
      <c r="K298" s="298"/>
      <c r="L298" s="259"/>
      <c r="M298" s="260"/>
      <c r="N298" s="318"/>
      <c r="O298" s="316"/>
      <c r="P298" s="317"/>
      <c r="Q298" s="244"/>
      <c r="R298" s="269"/>
      <c r="S298" s="269"/>
      <c r="T298" s="270"/>
      <c r="U298" s="269"/>
      <c r="V298" s="269"/>
      <c r="W298" s="269"/>
    </row>
    <row r="299" spans="1:23">
      <c r="A299" s="2589"/>
      <c r="B299" s="2592"/>
      <c r="C299" s="2595"/>
      <c r="D299" s="2472"/>
      <c r="E299" s="2599"/>
      <c r="F299" s="2599"/>
      <c r="G299" s="136"/>
      <c r="H299" s="161"/>
      <c r="I299" s="138"/>
      <c r="J299" s="162"/>
      <c r="K299" s="163"/>
      <c r="L299" s="261"/>
      <c r="M299" s="141"/>
      <c r="N299" s="318"/>
      <c r="O299" s="316"/>
      <c r="P299" s="317"/>
      <c r="Q299" s="244"/>
      <c r="R299" s="269"/>
      <c r="S299" s="269"/>
      <c r="T299" s="270"/>
      <c r="U299" s="269"/>
      <c r="V299" s="269"/>
      <c r="W299" s="269"/>
    </row>
    <row r="300" spans="1:23" ht="25.8" customHeight="1" thickBot="1">
      <c r="A300" s="2590"/>
      <c r="B300" s="2593"/>
      <c r="C300" s="2596"/>
      <c r="D300" s="2462"/>
      <c r="E300" s="2600"/>
      <c r="F300" s="2600"/>
      <c r="G300" s="245" t="s">
        <v>12</v>
      </c>
      <c r="H300" s="249">
        <f t="shared" ref="H300:M300" si="70">SUM(H296:H298)</f>
        <v>0</v>
      </c>
      <c r="I300" s="263">
        <f t="shared" si="70"/>
        <v>0</v>
      </c>
      <c r="J300" s="264">
        <f t="shared" si="70"/>
        <v>0</v>
      </c>
      <c r="K300" s="265">
        <f t="shared" si="70"/>
        <v>0</v>
      </c>
      <c r="L300" s="266">
        <f t="shared" si="70"/>
        <v>0</v>
      </c>
      <c r="M300" s="267">
        <f t="shared" si="70"/>
        <v>0</v>
      </c>
      <c r="N300" s="320"/>
      <c r="O300" s="300"/>
      <c r="P300" s="301"/>
      <c r="Q300" s="253"/>
      <c r="R300" s="269"/>
      <c r="S300" s="269"/>
      <c r="T300" s="270"/>
      <c r="U300" s="269"/>
      <c r="V300" s="269"/>
      <c r="W300" s="269"/>
    </row>
    <row r="301" spans="1:23">
      <c r="A301" s="2588"/>
      <c r="B301" s="2591"/>
      <c r="C301" s="2594"/>
      <c r="D301" s="2461" t="s">
        <v>280</v>
      </c>
      <c r="E301" s="2597" t="s">
        <v>41</v>
      </c>
      <c r="F301" s="2601" t="s">
        <v>55</v>
      </c>
      <c r="G301" s="129" t="s">
        <v>157</v>
      </c>
      <c r="H301" s="156">
        <f>I301+K301</f>
        <v>0</v>
      </c>
      <c r="I301" s="131">
        <v>0</v>
      </c>
      <c r="J301" s="157"/>
      <c r="K301" s="158">
        <v>0</v>
      </c>
      <c r="L301" s="254">
        <v>0</v>
      </c>
      <c r="M301" s="135">
        <v>0</v>
      </c>
      <c r="N301" s="268"/>
      <c r="O301" s="290"/>
      <c r="P301" s="486"/>
      <c r="Q301" s="236"/>
      <c r="R301" s="222"/>
      <c r="S301" s="269"/>
      <c r="T301" s="270"/>
      <c r="U301" s="269"/>
      <c r="V301" s="269"/>
      <c r="W301" s="269"/>
    </row>
    <row r="302" spans="1:23">
      <c r="A302" s="2589"/>
      <c r="B302" s="2592"/>
      <c r="C302" s="2595"/>
      <c r="D302" s="2472"/>
      <c r="E302" s="2598"/>
      <c r="F302" s="2602"/>
      <c r="G302" s="237" t="s">
        <v>57</v>
      </c>
      <c r="H302" s="255">
        <f>I302+K302</f>
        <v>0</v>
      </c>
      <c r="I302" s="256">
        <v>0</v>
      </c>
      <c r="J302" s="257"/>
      <c r="K302" s="258">
        <v>0</v>
      </c>
      <c r="L302" s="259">
        <v>0</v>
      </c>
      <c r="M302" s="260">
        <v>0</v>
      </c>
      <c r="N302" s="318"/>
      <c r="O302" s="295"/>
      <c r="P302" s="296"/>
      <c r="Q302" s="242"/>
      <c r="R302" s="222"/>
      <c r="S302" s="269"/>
      <c r="T302" s="270"/>
      <c r="U302" s="269"/>
      <c r="V302" s="269"/>
      <c r="W302" s="269"/>
    </row>
    <row r="303" spans="1:23">
      <c r="A303" s="2589"/>
      <c r="B303" s="2592"/>
      <c r="C303" s="2595"/>
      <c r="D303" s="2472"/>
      <c r="E303" s="2599"/>
      <c r="F303" s="2603"/>
      <c r="G303" s="237"/>
      <c r="H303" s="255"/>
      <c r="I303" s="329"/>
      <c r="J303" s="257"/>
      <c r="K303" s="298"/>
      <c r="L303" s="259"/>
      <c r="M303" s="260"/>
      <c r="N303" s="318"/>
      <c r="O303" s="316"/>
      <c r="P303" s="317"/>
      <c r="Q303" s="244"/>
      <c r="R303" s="222"/>
      <c r="S303" s="269"/>
      <c r="T303" s="270"/>
      <c r="U303" s="269"/>
      <c r="V303" s="269"/>
      <c r="W303" s="269"/>
    </row>
    <row r="304" spans="1:23">
      <c r="A304" s="2589"/>
      <c r="B304" s="2592"/>
      <c r="C304" s="2595"/>
      <c r="D304" s="2472"/>
      <c r="E304" s="2599"/>
      <c r="F304" s="2599"/>
      <c r="G304" s="136"/>
      <c r="H304" s="161"/>
      <c r="I304" s="138"/>
      <c r="J304" s="162"/>
      <c r="K304" s="163"/>
      <c r="L304" s="261"/>
      <c r="M304" s="141"/>
      <c r="N304" s="318"/>
      <c r="O304" s="316"/>
      <c r="P304" s="317"/>
      <c r="Q304" s="244"/>
      <c r="R304" s="222"/>
      <c r="S304" s="269"/>
      <c r="T304" s="270"/>
      <c r="U304" s="269"/>
      <c r="V304" s="269"/>
      <c r="W304" s="269"/>
    </row>
    <row r="305" spans="1:23" ht="24.6" customHeight="1" thickBot="1">
      <c r="A305" s="2590"/>
      <c r="B305" s="2593"/>
      <c r="C305" s="2596"/>
      <c r="D305" s="2462"/>
      <c r="E305" s="2600"/>
      <c r="F305" s="2600"/>
      <c r="G305" s="245" t="s">
        <v>12</v>
      </c>
      <c r="H305" s="249">
        <f t="shared" ref="H305:M305" si="71">SUM(H301:H303)</f>
        <v>0</v>
      </c>
      <c r="I305" s="263">
        <f t="shared" si="71"/>
        <v>0</v>
      </c>
      <c r="J305" s="264">
        <f t="shared" si="71"/>
        <v>0</v>
      </c>
      <c r="K305" s="265">
        <f t="shared" si="71"/>
        <v>0</v>
      </c>
      <c r="L305" s="266">
        <f t="shared" si="71"/>
        <v>0</v>
      </c>
      <c r="M305" s="267">
        <f t="shared" si="71"/>
        <v>0</v>
      </c>
      <c r="N305" s="320"/>
      <c r="O305" s="300"/>
      <c r="P305" s="301"/>
      <c r="Q305" s="253"/>
      <c r="R305" s="222"/>
      <c r="S305" s="269"/>
      <c r="T305" s="270"/>
      <c r="U305" s="269"/>
      <c r="V305" s="269"/>
      <c r="W305" s="269"/>
    </row>
    <row r="306" spans="1:23">
      <c r="A306" s="2588"/>
      <c r="B306" s="2591"/>
      <c r="C306" s="2594"/>
      <c r="D306" s="2461" t="s">
        <v>281</v>
      </c>
      <c r="E306" s="2597" t="s">
        <v>41</v>
      </c>
      <c r="F306" s="2601" t="s">
        <v>55</v>
      </c>
      <c r="G306" s="129" t="s">
        <v>157</v>
      </c>
      <c r="H306" s="156">
        <f>I306+K306</f>
        <v>0</v>
      </c>
      <c r="I306" s="131">
        <v>0</v>
      </c>
      <c r="J306" s="157"/>
      <c r="K306" s="158">
        <v>0</v>
      </c>
      <c r="L306" s="254">
        <v>0</v>
      </c>
      <c r="M306" s="135">
        <v>0</v>
      </c>
      <c r="N306" s="268"/>
      <c r="O306" s="290"/>
      <c r="P306" s="291"/>
      <c r="Q306" s="236"/>
      <c r="R306" s="269"/>
      <c r="S306" s="269"/>
      <c r="T306" s="270"/>
      <c r="U306" s="269"/>
      <c r="V306" s="269"/>
      <c r="W306" s="269"/>
    </row>
    <row r="307" spans="1:23">
      <c r="A307" s="2589"/>
      <c r="B307" s="2592"/>
      <c r="C307" s="2595"/>
      <c r="D307" s="2472"/>
      <c r="E307" s="2598"/>
      <c r="F307" s="2602"/>
      <c r="G307" s="237" t="s">
        <v>57</v>
      </c>
      <c r="H307" s="255">
        <f>I307+K307</f>
        <v>0</v>
      </c>
      <c r="I307" s="256">
        <v>0</v>
      </c>
      <c r="J307" s="257"/>
      <c r="K307" s="258">
        <v>0</v>
      </c>
      <c r="L307" s="259">
        <v>0</v>
      </c>
      <c r="M307" s="260">
        <v>0</v>
      </c>
      <c r="N307" s="318"/>
      <c r="O307" s="295"/>
      <c r="P307" s="296"/>
      <c r="Q307" s="242"/>
      <c r="R307" s="269"/>
      <c r="S307" s="269"/>
      <c r="T307" s="270"/>
      <c r="U307" s="269"/>
      <c r="V307" s="269"/>
      <c r="W307" s="269"/>
    </row>
    <row r="308" spans="1:23">
      <c r="A308" s="2589"/>
      <c r="B308" s="2592"/>
      <c r="C308" s="2595"/>
      <c r="D308" s="2472"/>
      <c r="E308" s="2599"/>
      <c r="F308" s="2603"/>
      <c r="G308" s="237"/>
      <c r="H308" s="255"/>
      <c r="I308" s="329"/>
      <c r="J308" s="257"/>
      <c r="K308" s="298"/>
      <c r="L308" s="259"/>
      <c r="M308" s="260"/>
      <c r="N308" s="318"/>
      <c r="O308" s="316"/>
      <c r="P308" s="317"/>
      <c r="Q308" s="244"/>
      <c r="R308" s="269"/>
      <c r="S308" s="269"/>
      <c r="T308" s="270"/>
      <c r="U308" s="269"/>
      <c r="V308" s="269"/>
      <c r="W308" s="269"/>
    </row>
    <row r="309" spans="1:23">
      <c r="A309" s="2589"/>
      <c r="B309" s="2592"/>
      <c r="C309" s="2595"/>
      <c r="D309" s="2472"/>
      <c r="E309" s="2599"/>
      <c r="F309" s="2599"/>
      <c r="G309" s="136"/>
      <c r="H309" s="161"/>
      <c r="I309" s="138"/>
      <c r="J309" s="162"/>
      <c r="K309" s="163"/>
      <c r="L309" s="261"/>
      <c r="M309" s="141"/>
      <c r="N309" s="318"/>
      <c r="O309" s="316"/>
      <c r="P309" s="317"/>
      <c r="Q309" s="244"/>
      <c r="R309" s="269"/>
      <c r="S309" s="269"/>
      <c r="T309" s="270"/>
      <c r="U309" s="269"/>
      <c r="V309" s="269"/>
      <c r="W309" s="269"/>
    </row>
    <row r="310" spans="1:23" ht="23.4" customHeight="1" thickBot="1">
      <c r="A310" s="2590"/>
      <c r="B310" s="2593"/>
      <c r="C310" s="2596"/>
      <c r="D310" s="2462"/>
      <c r="E310" s="2600"/>
      <c r="F310" s="2600"/>
      <c r="G310" s="245" t="s">
        <v>12</v>
      </c>
      <c r="H310" s="249">
        <f t="shared" ref="H310:M310" si="72">SUM(H306:H308)</f>
        <v>0</v>
      </c>
      <c r="I310" s="263">
        <f t="shared" si="72"/>
        <v>0</v>
      </c>
      <c r="J310" s="264">
        <f t="shared" si="72"/>
        <v>0</v>
      </c>
      <c r="K310" s="265">
        <f t="shared" si="72"/>
        <v>0</v>
      </c>
      <c r="L310" s="266">
        <f t="shared" si="72"/>
        <v>0</v>
      </c>
      <c r="M310" s="267">
        <f t="shared" si="72"/>
        <v>0</v>
      </c>
      <c r="N310" s="320"/>
      <c r="O310" s="300"/>
      <c r="P310" s="301"/>
      <c r="Q310" s="253"/>
      <c r="R310" s="269"/>
      <c r="S310" s="269"/>
      <c r="T310" s="270"/>
      <c r="U310" s="269"/>
      <c r="V310" s="269"/>
      <c r="W310" s="269"/>
    </row>
    <row r="311" spans="1:23">
      <c r="A311" s="2588"/>
      <c r="B311" s="2591"/>
      <c r="C311" s="2594"/>
      <c r="D311" s="2461" t="s">
        <v>282</v>
      </c>
      <c r="E311" s="2597" t="s">
        <v>41</v>
      </c>
      <c r="F311" s="2601" t="s">
        <v>55</v>
      </c>
      <c r="G311" s="129" t="s">
        <v>157</v>
      </c>
      <c r="H311" s="156">
        <f>I311+K311</f>
        <v>0</v>
      </c>
      <c r="I311" s="131">
        <v>0</v>
      </c>
      <c r="J311" s="157"/>
      <c r="K311" s="158">
        <v>0</v>
      </c>
      <c r="L311" s="254">
        <v>0</v>
      </c>
      <c r="M311" s="135">
        <v>0</v>
      </c>
      <c r="N311" s="268"/>
      <c r="O311" s="290"/>
      <c r="P311" s="291"/>
      <c r="Q311" s="236"/>
      <c r="R311" s="269"/>
      <c r="S311" s="269"/>
      <c r="T311" s="270"/>
      <c r="U311" s="269"/>
      <c r="V311" s="269"/>
      <c r="W311" s="269"/>
    </row>
    <row r="312" spans="1:23">
      <c r="A312" s="2589"/>
      <c r="B312" s="2592"/>
      <c r="C312" s="2595"/>
      <c r="D312" s="2472"/>
      <c r="E312" s="2598"/>
      <c r="F312" s="2602"/>
      <c r="G312" s="237" t="s">
        <v>57</v>
      </c>
      <c r="H312" s="255">
        <f>I312+K312</f>
        <v>0</v>
      </c>
      <c r="I312" s="256">
        <v>0</v>
      </c>
      <c r="J312" s="257"/>
      <c r="K312" s="258">
        <v>0</v>
      </c>
      <c r="L312" s="259">
        <v>0</v>
      </c>
      <c r="M312" s="260">
        <v>0</v>
      </c>
      <c r="N312" s="318"/>
      <c r="O312" s="295"/>
      <c r="P312" s="296"/>
      <c r="Q312" s="242"/>
      <c r="R312" s="269"/>
      <c r="S312" s="269"/>
      <c r="T312" s="270"/>
      <c r="U312" s="269"/>
      <c r="V312" s="269"/>
      <c r="W312" s="269"/>
    </row>
    <row r="313" spans="1:23">
      <c r="A313" s="2589"/>
      <c r="B313" s="2592"/>
      <c r="C313" s="2595"/>
      <c r="D313" s="2472"/>
      <c r="E313" s="2599"/>
      <c r="F313" s="2603"/>
      <c r="G313" s="237"/>
      <c r="H313" s="255"/>
      <c r="I313" s="329"/>
      <c r="J313" s="257"/>
      <c r="K313" s="298"/>
      <c r="L313" s="259"/>
      <c r="M313" s="260"/>
      <c r="N313" s="318"/>
      <c r="O313" s="316"/>
      <c r="P313" s="317"/>
      <c r="Q313" s="244"/>
      <c r="R313" s="269"/>
      <c r="S313" s="269"/>
      <c r="T313" s="270"/>
      <c r="U313" s="269"/>
      <c r="V313" s="269"/>
      <c r="W313" s="269"/>
    </row>
    <row r="314" spans="1:23">
      <c r="A314" s="2589"/>
      <c r="B314" s="2592"/>
      <c r="C314" s="2595"/>
      <c r="D314" s="2472"/>
      <c r="E314" s="2599"/>
      <c r="F314" s="2599"/>
      <c r="G314" s="136"/>
      <c r="H314" s="161"/>
      <c r="I314" s="138"/>
      <c r="J314" s="162"/>
      <c r="K314" s="163"/>
      <c r="L314" s="261"/>
      <c r="M314" s="141"/>
      <c r="N314" s="318"/>
      <c r="O314" s="316"/>
      <c r="P314" s="317"/>
      <c r="Q314" s="244"/>
      <c r="R314" s="269"/>
      <c r="S314" s="269"/>
      <c r="T314" s="270"/>
      <c r="U314" s="269"/>
      <c r="V314" s="269"/>
      <c r="W314" s="269"/>
    </row>
    <row r="315" spans="1:23" ht="18" customHeight="1" thickBot="1">
      <c r="A315" s="2590"/>
      <c r="B315" s="2593"/>
      <c r="C315" s="2596"/>
      <c r="D315" s="2462"/>
      <c r="E315" s="2600"/>
      <c r="F315" s="2600"/>
      <c r="G315" s="245" t="s">
        <v>12</v>
      </c>
      <c r="H315" s="249">
        <f t="shared" ref="H315:M315" si="73">SUM(H311:H313)</f>
        <v>0</v>
      </c>
      <c r="I315" s="263">
        <f t="shared" si="73"/>
        <v>0</v>
      </c>
      <c r="J315" s="264">
        <f t="shared" si="73"/>
        <v>0</v>
      </c>
      <c r="K315" s="265">
        <f t="shared" si="73"/>
        <v>0</v>
      </c>
      <c r="L315" s="266">
        <f t="shared" si="73"/>
        <v>0</v>
      </c>
      <c r="M315" s="267">
        <f t="shared" si="73"/>
        <v>0</v>
      </c>
      <c r="N315" s="320"/>
      <c r="O315" s="300"/>
      <c r="P315" s="301"/>
      <c r="Q315" s="253"/>
      <c r="R315" s="269"/>
      <c r="S315" s="269"/>
      <c r="T315" s="270"/>
      <c r="U315" s="269"/>
      <c r="V315" s="269"/>
      <c r="W315" s="269"/>
    </row>
    <row r="316" spans="1:23">
      <c r="A316" s="2588"/>
      <c r="B316" s="2591"/>
      <c r="C316" s="2594"/>
      <c r="D316" s="2461" t="s">
        <v>283</v>
      </c>
      <c r="E316" s="2597" t="s">
        <v>41</v>
      </c>
      <c r="F316" s="2601" t="s">
        <v>55</v>
      </c>
      <c r="G316" s="129" t="s">
        <v>157</v>
      </c>
      <c r="H316" s="156">
        <f>I316+K316</f>
        <v>0</v>
      </c>
      <c r="I316" s="131">
        <v>0</v>
      </c>
      <c r="J316" s="157"/>
      <c r="K316" s="158">
        <v>0</v>
      </c>
      <c r="L316" s="254">
        <v>0</v>
      </c>
      <c r="M316" s="135">
        <v>0</v>
      </c>
      <c r="N316" s="268"/>
      <c r="O316" s="290"/>
      <c r="P316" s="291"/>
      <c r="Q316" s="236"/>
      <c r="R316" s="269"/>
      <c r="S316" s="269"/>
      <c r="T316" s="270"/>
      <c r="U316" s="269"/>
      <c r="V316" s="269"/>
      <c r="W316" s="269"/>
    </row>
    <row r="317" spans="1:23">
      <c r="A317" s="2589"/>
      <c r="B317" s="2592"/>
      <c r="C317" s="2595"/>
      <c r="D317" s="2472"/>
      <c r="E317" s="2598"/>
      <c r="F317" s="2602"/>
      <c r="G317" s="237" t="s">
        <v>57</v>
      </c>
      <c r="H317" s="255">
        <f>I317+K317</f>
        <v>0</v>
      </c>
      <c r="I317" s="256">
        <v>0</v>
      </c>
      <c r="J317" s="257"/>
      <c r="K317" s="258">
        <v>0</v>
      </c>
      <c r="L317" s="259">
        <v>0</v>
      </c>
      <c r="M317" s="260">
        <v>0</v>
      </c>
      <c r="N317" s="318"/>
      <c r="O317" s="295"/>
      <c r="P317" s="296"/>
      <c r="Q317" s="242"/>
      <c r="R317" s="269"/>
      <c r="S317" s="269"/>
      <c r="T317" s="270"/>
      <c r="U317" s="269"/>
      <c r="V317" s="269"/>
      <c r="W317" s="269"/>
    </row>
    <row r="318" spans="1:23">
      <c r="A318" s="2589"/>
      <c r="B318" s="2592"/>
      <c r="C318" s="2595"/>
      <c r="D318" s="2472"/>
      <c r="E318" s="2599"/>
      <c r="F318" s="2603"/>
      <c r="G318" s="237"/>
      <c r="H318" s="255"/>
      <c r="I318" s="329"/>
      <c r="J318" s="257"/>
      <c r="K318" s="298"/>
      <c r="L318" s="259"/>
      <c r="M318" s="260"/>
      <c r="N318" s="318"/>
      <c r="O318" s="316"/>
      <c r="P318" s="317"/>
      <c r="Q318" s="244"/>
      <c r="R318" s="269"/>
      <c r="S318" s="269"/>
      <c r="T318" s="270"/>
      <c r="U318" s="269"/>
      <c r="V318" s="269"/>
      <c r="W318" s="269"/>
    </row>
    <row r="319" spans="1:23">
      <c r="A319" s="2589"/>
      <c r="B319" s="2592"/>
      <c r="C319" s="2595"/>
      <c r="D319" s="2472"/>
      <c r="E319" s="2599"/>
      <c r="F319" s="2599"/>
      <c r="G319" s="136"/>
      <c r="H319" s="161"/>
      <c r="I319" s="138"/>
      <c r="J319" s="162"/>
      <c r="K319" s="163"/>
      <c r="L319" s="261"/>
      <c r="M319" s="141"/>
      <c r="N319" s="318"/>
      <c r="O319" s="316"/>
      <c r="P319" s="317"/>
      <c r="Q319" s="244"/>
      <c r="R319" s="269"/>
      <c r="S319" s="269"/>
      <c r="T319" s="270"/>
      <c r="U319" s="269"/>
      <c r="V319" s="269"/>
      <c r="W319" s="269"/>
    </row>
    <row r="320" spans="1:23" ht="13.8" thickBot="1">
      <c r="A320" s="2590"/>
      <c r="B320" s="2593"/>
      <c r="C320" s="2596"/>
      <c r="D320" s="2462"/>
      <c r="E320" s="2600"/>
      <c r="F320" s="2600"/>
      <c r="G320" s="245" t="s">
        <v>12</v>
      </c>
      <c r="H320" s="249">
        <f t="shared" ref="H320:M320" si="74">SUM(H316:H318)</f>
        <v>0</v>
      </c>
      <c r="I320" s="263">
        <f t="shared" si="74"/>
        <v>0</v>
      </c>
      <c r="J320" s="264">
        <f t="shared" si="74"/>
        <v>0</v>
      </c>
      <c r="K320" s="265">
        <f t="shared" si="74"/>
        <v>0</v>
      </c>
      <c r="L320" s="266">
        <f t="shared" si="74"/>
        <v>0</v>
      </c>
      <c r="M320" s="267">
        <f t="shared" si="74"/>
        <v>0</v>
      </c>
      <c r="N320" s="320"/>
      <c r="O320" s="300"/>
      <c r="P320" s="301"/>
      <c r="Q320" s="253"/>
      <c r="R320" s="269"/>
      <c r="S320" s="269"/>
      <c r="T320" s="270"/>
      <c r="U320" s="269"/>
      <c r="V320" s="269"/>
      <c r="W320" s="269"/>
    </row>
    <row r="321" spans="1:23">
      <c r="A321" s="2588"/>
      <c r="B321" s="2591"/>
      <c r="C321" s="2594"/>
      <c r="D321" s="2461" t="s">
        <v>284</v>
      </c>
      <c r="E321" s="2597" t="s">
        <v>41</v>
      </c>
      <c r="F321" s="2601" t="s">
        <v>55</v>
      </c>
      <c r="G321" s="129" t="s">
        <v>157</v>
      </c>
      <c r="H321" s="156">
        <f>I321+K321</f>
        <v>0</v>
      </c>
      <c r="I321" s="131">
        <v>0</v>
      </c>
      <c r="J321" s="157"/>
      <c r="K321" s="158">
        <v>0</v>
      </c>
      <c r="L321" s="254">
        <v>0</v>
      </c>
      <c r="M321" s="135">
        <v>0</v>
      </c>
      <c r="N321" s="268"/>
      <c r="O321" s="290"/>
      <c r="P321" s="291"/>
      <c r="Q321" s="236"/>
      <c r="R321" s="269"/>
      <c r="S321" s="269"/>
      <c r="T321" s="270"/>
      <c r="U321" s="269"/>
      <c r="V321" s="269"/>
      <c r="W321" s="269"/>
    </row>
    <row r="322" spans="1:23">
      <c r="A322" s="2589"/>
      <c r="B322" s="2592"/>
      <c r="C322" s="2595"/>
      <c r="D322" s="2472"/>
      <c r="E322" s="2598"/>
      <c r="F322" s="2602"/>
      <c r="G322" s="237" t="s">
        <v>57</v>
      </c>
      <c r="H322" s="255">
        <f>I322+K322</f>
        <v>0</v>
      </c>
      <c r="I322" s="256">
        <v>0</v>
      </c>
      <c r="J322" s="257"/>
      <c r="K322" s="258">
        <v>0</v>
      </c>
      <c r="L322" s="259">
        <v>0</v>
      </c>
      <c r="M322" s="260">
        <v>0</v>
      </c>
      <c r="N322" s="318"/>
      <c r="O322" s="295"/>
      <c r="P322" s="296"/>
      <c r="Q322" s="242"/>
      <c r="R322" s="269"/>
      <c r="S322" s="269"/>
      <c r="T322" s="270"/>
      <c r="U322" s="269"/>
      <c r="V322" s="269"/>
      <c r="W322" s="269"/>
    </row>
    <row r="323" spans="1:23">
      <c r="A323" s="2589"/>
      <c r="B323" s="2592"/>
      <c r="C323" s="2595"/>
      <c r="D323" s="2472"/>
      <c r="E323" s="2599"/>
      <c r="F323" s="2603"/>
      <c r="G323" s="237"/>
      <c r="H323" s="255"/>
      <c r="I323" s="329"/>
      <c r="J323" s="257"/>
      <c r="K323" s="298"/>
      <c r="L323" s="259"/>
      <c r="M323" s="260"/>
      <c r="N323" s="318"/>
      <c r="O323" s="316"/>
      <c r="P323" s="317"/>
      <c r="Q323" s="244"/>
      <c r="R323" s="269"/>
      <c r="S323" s="269"/>
      <c r="T323" s="270"/>
      <c r="U323" s="269"/>
      <c r="V323" s="269"/>
      <c r="W323" s="269"/>
    </row>
    <row r="324" spans="1:23">
      <c r="A324" s="2589"/>
      <c r="B324" s="2592"/>
      <c r="C324" s="2595"/>
      <c r="D324" s="2472"/>
      <c r="E324" s="2599"/>
      <c r="F324" s="2599"/>
      <c r="G324" s="136"/>
      <c r="H324" s="161"/>
      <c r="I324" s="138"/>
      <c r="J324" s="162"/>
      <c r="K324" s="163"/>
      <c r="L324" s="261"/>
      <c r="M324" s="141"/>
      <c r="N324" s="318"/>
      <c r="O324" s="316"/>
      <c r="P324" s="317"/>
      <c r="Q324" s="244"/>
      <c r="R324" s="269"/>
      <c r="S324" s="269"/>
      <c r="T324" s="270"/>
      <c r="U324" s="269"/>
      <c r="V324" s="269"/>
      <c r="W324" s="269"/>
    </row>
    <row r="325" spans="1:23" ht="13.8" thickBot="1">
      <c r="A325" s="2590"/>
      <c r="B325" s="2593"/>
      <c r="C325" s="2596"/>
      <c r="D325" s="2462"/>
      <c r="E325" s="2600"/>
      <c r="F325" s="2600"/>
      <c r="G325" s="245" t="s">
        <v>12</v>
      </c>
      <c r="H325" s="249">
        <f t="shared" ref="H325:M325" si="75">SUM(H321:H323)</f>
        <v>0</v>
      </c>
      <c r="I325" s="263">
        <f t="shared" si="75"/>
        <v>0</v>
      </c>
      <c r="J325" s="264">
        <f t="shared" si="75"/>
        <v>0</v>
      </c>
      <c r="K325" s="265">
        <f t="shared" si="75"/>
        <v>0</v>
      </c>
      <c r="L325" s="266">
        <f t="shared" si="75"/>
        <v>0</v>
      </c>
      <c r="M325" s="267">
        <f t="shared" si="75"/>
        <v>0</v>
      </c>
      <c r="N325" s="320"/>
      <c r="O325" s="300"/>
      <c r="P325" s="301"/>
      <c r="Q325" s="253"/>
      <c r="R325" s="269"/>
      <c r="S325" s="269"/>
      <c r="T325" s="270"/>
      <c r="U325" s="269"/>
      <c r="V325" s="269"/>
      <c r="W325" s="269"/>
    </row>
    <row r="326" spans="1:23">
      <c r="A326" s="2588"/>
      <c r="B326" s="2591"/>
      <c r="C326" s="2594"/>
      <c r="D326" s="2461" t="s">
        <v>285</v>
      </c>
      <c r="E326" s="2597" t="s">
        <v>41</v>
      </c>
      <c r="F326" s="2601" t="s">
        <v>55</v>
      </c>
      <c r="G326" s="129" t="s">
        <v>157</v>
      </c>
      <c r="H326" s="156">
        <f>I326+K326</f>
        <v>0</v>
      </c>
      <c r="I326" s="131">
        <v>0</v>
      </c>
      <c r="J326" s="157"/>
      <c r="K326" s="158">
        <v>0</v>
      </c>
      <c r="L326" s="254">
        <v>0</v>
      </c>
      <c r="M326" s="135">
        <v>0</v>
      </c>
      <c r="N326" s="268"/>
      <c r="O326" s="290"/>
      <c r="P326" s="291"/>
      <c r="Q326" s="236"/>
      <c r="R326" s="269"/>
      <c r="S326" s="269"/>
      <c r="T326" s="270"/>
      <c r="U326" s="269"/>
      <c r="V326" s="269"/>
      <c r="W326" s="269"/>
    </row>
    <row r="327" spans="1:23">
      <c r="A327" s="2589"/>
      <c r="B327" s="2592"/>
      <c r="C327" s="2595"/>
      <c r="D327" s="2472"/>
      <c r="E327" s="2598"/>
      <c r="F327" s="2602"/>
      <c r="G327" s="237" t="s">
        <v>57</v>
      </c>
      <c r="H327" s="255">
        <f>I327+K327</f>
        <v>0</v>
      </c>
      <c r="I327" s="256">
        <v>0</v>
      </c>
      <c r="J327" s="257"/>
      <c r="K327" s="258">
        <v>0</v>
      </c>
      <c r="L327" s="259">
        <v>0</v>
      </c>
      <c r="M327" s="260">
        <v>0</v>
      </c>
      <c r="N327" s="318"/>
      <c r="O327" s="295"/>
      <c r="P327" s="296"/>
      <c r="Q327" s="242"/>
      <c r="R327" s="269"/>
      <c r="S327" s="269"/>
      <c r="T327" s="270"/>
      <c r="U327" s="269"/>
      <c r="V327" s="269"/>
      <c r="W327" s="269"/>
    </row>
    <row r="328" spans="1:23">
      <c r="A328" s="2589"/>
      <c r="B328" s="2592"/>
      <c r="C328" s="2595"/>
      <c r="D328" s="2472"/>
      <c r="E328" s="2599"/>
      <c r="F328" s="2603"/>
      <c r="G328" s="237"/>
      <c r="H328" s="255"/>
      <c r="I328" s="329"/>
      <c r="J328" s="257"/>
      <c r="K328" s="298"/>
      <c r="L328" s="259"/>
      <c r="M328" s="260"/>
      <c r="N328" s="318"/>
      <c r="O328" s="316"/>
      <c r="P328" s="317"/>
      <c r="Q328" s="244"/>
      <c r="R328" s="269"/>
      <c r="S328" s="269"/>
      <c r="T328" s="270"/>
      <c r="U328" s="269"/>
      <c r="V328" s="269"/>
      <c r="W328" s="269"/>
    </row>
    <row r="329" spans="1:23">
      <c r="A329" s="2589"/>
      <c r="B329" s="2592"/>
      <c r="C329" s="2595"/>
      <c r="D329" s="2472"/>
      <c r="E329" s="2599"/>
      <c r="F329" s="2599"/>
      <c r="G329" s="136"/>
      <c r="H329" s="161"/>
      <c r="I329" s="138"/>
      <c r="J329" s="162"/>
      <c r="K329" s="163"/>
      <c r="L329" s="261"/>
      <c r="M329" s="141"/>
      <c r="N329" s="318"/>
      <c r="O329" s="316"/>
      <c r="P329" s="317"/>
      <c r="Q329" s="244"/>
      <c r="R329" s="269"/>
      <c r="S329" s="269"/>
      <c r="T329" s="270"/>
      <c r="U329" s="269"/>
      <c r="V329" s="269"/>
      <c r="W329" s="269"/>
    </row>
    <row r="330" spans="1:23" ht="13.8" thickBot="1">
      <c r="A330" s="2590"/>
      <c r="B330" s="2593"/>
      <c r="C330" s="2596"/>
      <c r="D330" s="2462"/>
      <c r="E330" s="2600"/>
      <c r="F330" s="2600"/>
      <c r="G330" s="245" t="s">
        <v>12</v>
      </c>
      <c r="H330" s="249">
        <f t="shared" ref="H330:M330" si="76">SUM(H326:H328)</f>
        <v>0</v>
      </c>
      <c r="I330" s="263">
        <f t="shared" si="76"/>
        <v>0</v>
      </c>
      <c r="J330" s="264">
        <f t="shared" si="76"/>
        <v>0</v>
      </c>
      <c r="K330" s="265">
        <f t="shared" si="76"/>
        <v>0</v>
      </c>
      <c r="L330" s="266">
        <f t="shared" si="76"/>
        <v>0</v>
      </c>
      <c r="M330" s="267">
        <f t="shared" si="76"/>
        <v>0</v>
      </c>
      <c r="N330" s="320"/>
      <c r="O330" s="300"/>
      <c r="P330" s="301"/>
      <c r="Q330" s="253"/>
      <c r="R330" s="269"/>
      <c r="S330" s="269"/>
      <c r="T330" s="270"/>
      <c r="U330" s="269"/>
      <c r="V330" s="269"/>
      <c r="W330" s="269"/>
    </row>
    <row r="331" spans="1:23">
      <c r="A331" s="2588"/>
      <c r="B331" s="2591"/>
      <c r="C331" s="2594"/>
      <c r="D331" s="2461" t="s">
        <v>286</v>
      </c>
      <c r="E331" s="2597" t="s">
        <v>41</v>
      </c>
      <c r="F331" s="2601" t="s">
        <v>287</v>
      </c>
      <c r="G331" s="129" t="s">
        <v>157</v>
      </c>
      <c r="H331" s="156">
        <f>I331+K331</f>
        <v>0</v>
      </c>
      <c r="I331" s="131">
        <v>0</v>
      </c>
      <c r="J331" s="157"/>
      <c r="K331" s="158">
        <v>0</v>
      </c>
      <c r="L331" s="254">
        <v>0</v>
      </c>
      <c r="M331" s="135">
        <v>0</v>
      </c>
      <c r="N331" s="268"/>
      <c r="O331" s="290"/>
      <c r="P331" s="291"/>
      <c r="Q331" s="236"/>
      <c r="R331" s="269"/>
      <c r="S331" s="269"/>
      <c r="T331" s="270"/>
      <c r="U331" s="269"/>
      <c r="V331" s="269"/>
      <c r="W331" s="269"/>
    </row>
    <row r="332" spans="1:23">
      <c r="A332" s="2589"/>
      <c r="B332" s="2592"/>
      <c r="C332" s="2595"/>
      <c r="D332" s="2472"/>
      <c r="E332" s="2598"/>
      <c r="F332" s="2602"/>
      <c r="G332" s="237" t="s">
        <v>57</v>
      </c>
      <c r="H332" s="255">
        <f>I332+K332</f>
        <v>0</v>
      </c>
      <c r="I332" s="256">
        <v>0</v>
      </c>
      <c r="J332" s="257"/>
      <c r="K332" s="258">
        <v>0</v>
      </c>
      <c r="L332" s="259">
        <v>0</v>
      </c>
      <c r="M332" s="260">
        <v>0</v>
      </c>
      <c r="N332" s="318"/>
      <c r="O332" s="295"/>
      <c r="P332" s="317"/>
      <c r="Q332" s="242"/>
      <c r="R332" s="269"/>
      <c r="S332" s="269"/>
      <c r="T332" s="270"/>
      <c r="U332" s="269"/>
      <c r="V332" s="269"/>
      <c r="W332" s="269"/>
    </row>
    <row r="333" spans="1:23">
      <c r="A333" s="2589"/>
      <c r="B333" s="2592"/>
      <c r="C333" s="2595"/>
      <c r="D333" s="2472"/>
      <c r="E333" s="2599"/>
      <c r="F333" s="2603"/>
      <c r="G333" s="237"/>
      <c r="H333" s="255"/>
      <c r="I333" s="329"/>
      <c r="J333" s="257"/>
      <c r="K333" s="298"/>
      <c r="L333" s="259"/>
      <c r="M333" s="260"/>
      <c r="N333" s="318"/>
      <c r="O333" s="316"/>
      <c r="P333" s="317"/>
      <c r="Q333" s="244"/>
      <c r="R333" s="269"/>
      <c r="S333" s="269"/>
      <c r="T333" s="270"/>
      <c r="U333" s="269"/>
      <c r="V333" s="269"/>
      <c r="W333" s="269"/>
    </row>
    <row r="334" spans="1:23" ht="13.8" thickBot="1">
      <c r="A334" s="2590"/>
      <c r="B334" s="2593"/>
      <c r="C334" s="2596"/>
      <c r="D334" s="2462"/>
      <c r="E334" s="2600"/>
      <c r="F334" s="2600"/>
      <c r="G334" s="245" t="s">
        <v>12</v>
      </c>
      <c r="H334" s="249">
        <f t="shared" ref="H334:M334" si="77">SUM(H331:H333)</f>
        <v>0</v>
      </c>
      <c r="I334" s="263">
        <f t="shared" si="77"/>
        <v>0</v>
      </c>
      <c r="J334" s="264">
        <f t="shared" si="77"/>
        <v>0</v>
      </c>
      <c r="K334" s="265">
        <f t="shared" si="77"/>
        <v>0</v>
      </c>
      <c r="L334" s="266">
        <f t="shared" si="77"/>
        <v>0</v>
      </c>
      <c r="M334" s="267">
        <f t="shared" si="77"/>
        <v>0</v>
      </c>
      <c r="N334" s="320"/>
      <c r="O334" s="300"/>
      <c r="P334" s="301"/>
      <c r="Q334" s="253"/>
      <c r="R334" s="269"/>
      <c r="S334" s="269"/>
      <c r="T334" s="270"/>
      <c r="U334" s="269"/>
      <c r="V334" s="269"/>
      <c r="W334" s="269"/>
    </row>
    <row r="335" spans="1:23">
      <c r="A335" s="367"/>
      <c r="B335" s="368"/>
      <c r="C335" s="369"/>
      <c r="D335" s="2643" t="s">
        <v>288</v>
      </c>
      <c r="E335" s="2645" t="s">
        <v>41</v>
      </c>
      <c r="F335" s="487" t="s">
        <v>171</v>
      </c>
      <c r="G335" s="488" t="s">
        <v>57</v>
      </c>
      <c r="H335" s="489">
        <f>I335+K335</f>
        <v>0</v>
      </c>
      <c r="I335" s="490"/>
      <c r="J335" s="361"/>
      <c r="K335" s="491">
        <v>0</v>
      </c>
      <c r="L335" s="466">
        <v>0</v>
      </c>
      <c r="M335" s="492">
        <v>0</v>
      </c>
      <c r="N335" s="268"/>
      <c r="O335" s="469"/>
      <c r="P335" s="493"/>
      <c r="Q335" s="494"/>
      <c r="R335" s="269"/>
      <c r="S335" s="269"/>
      <c r="T335" s="270"/>
      <c r="U335" s="269"/>
      <c r="V335" s="269"/>
      <c r="W335" s="269"/>
    </row>
    <row r="336" spans="1:23">
      <c r="A336" s="367"/>
      <c r="B336" s="368"/>
      <c r="C336" s="369"/>
      <c r="D336" s="2615"/>
      <c r="E336" s="2646"/>
      <c r="F336" s="222"/>
      <c r="G336" s="495"/>
      <c r="H336" s="496"/>
      <c r="I336" s="497"/>
      <c r="J336" s="383"/>
      <c r="K336" s="498"/>
      <c r="L336" s="499"/>
      <c r="M336" s="500"/>
      <c r="N336" s="318"/>
      <c r="O336" s="316"/>
      <c r="P336" s="317"/>
      <c r="Q336" s="244"/>
      <c r="R336" s="269"/>
      <c r="S336" s="269"/>
      <c r="T336" s="270"/>
      <c r="U336" s="269"/>
      <c r="V336" s="269"/>
      <c r="W336" s="269"/>
    </row>
    <row r="337" spans="1:23">
      <c r="A337" s="367"/>
      <c r="B337" s="368"/>
      <c r="C337" s="369"/>
      <c r="D337" s="2615"/>
      <c r="E337" s="2646"/>
      <c r="F337" s="487"/>
      <c r="G337" s="495"/>
      <c r="H337" s="496"/>
      <c r="I337" s="497"/>
      <c r="J337" s="383"/>
      <c r="K337" s="498"/>
      <c r="L337" s="499"/>
      <c r="M337" s="500"/>
      <c r="N337" s="318"/>
      <c r="O337" s="316"/>
      <c r="P337" s="317"/>
      <c r="Q337" s="244"/>
      <c r="R337" s="269"/>
      <c r="S337" s="269"/>
      <c r="T337" s="270"/>
      <c r="U337" s="269"/>
      <c r="V337" s="269"/>
      <c r="W337" s="269"/>
    </row>
    <row r="338" spans="1:23" ht="13.8" thickBot="1">
      <c r="A338" s="367"/>
      <c r="B338" s="368"/>
      <c r="C338" s="369"/>
      <c r="D338" s="2644"/>
      <c r="E338" s="2647"/>
      <c r="F338" s="487"/>
      <c r="G338" s="501" t="s">
        <v>12</v>
      </c>
      <c r="H338" s="502">
        <f t="shared" ref="H338:M338" si="78">H335+H336+H337</f>
        <v>0</v>
      </c>
      <c r="I338" s="502">
        <f t="shared" si="78"/>
        <v>0</v>
      </c>
      <c r="J338" s="502">
        <f t="shared" si="78"/>
        <v>0</v>
      </c>
      <c r="K338" s="502">
        <f t="shared" si="78"/>
        <v>0</v>
      </c>
      <c r="L338" s="502">
        <f t="shared" si="78"/>
        <v>0</v>
      </c>
      <c r="M338" s="502">
        <f t="shared" si="78"/>
        <v>0</v>
      </c>
      <c r="N338" s="503"/>
      <c r="O338" s="300"/>
      <c r="P338" s="301"/>
      <c r="Q338" s="253"/>
      <c r="R338" s="269"/>
      <c r="S338" s="269"/>
      <c r="T338" s="270"/>
      <c r="U338" s="269"/>
      <c r="V338" s="269"/>
      <c r="W338" s="269"/>
    </row>
    <row r="339" spans="1:23">
      <c r="A339" s="2588"/>
      <c r="B339" s="2591"/>
      <c r="C339" s="2594"/>
      <c r="D339" s="2461" t="s">
        <v>289</v>
      </c>
      <c r="E339" s="2597" t="s">
        <v>41</v>
      </c>
      <c r="F339" s="2601" t="s">
        <v>177</v>
      </c>
      <c r="G339" s="129" t="s">
        <v>37</v>
      </c>
      <c r="H339" s="156">
        <f>I339+K339</f>
        <v>38.6</v>
      </c>
      <c r="I339" s="131">
        <v>38.6</v>
      </c>
      <c r="J339" s="157"/>
      <c r="K339" s="158">
        <v>0</v>
      </c>
      <c r="L339" s="254">
        <v>50</v>
      </c>
      <c r="M339" s="135">
        <v>40</v>
      </c>
      <c r="N339" s="2648" t="s">
        <v>290</v>
      </c>
      <c r="O339" s="291">
        <v>7</v>
      </c>
      <c r="P339" s="291">
        <v>5</v>
      </c>
      <c r="Q339" s="236">
        <v>3</v>
      </c>
      <c r="R339" s="222"/>
      <c r="S339" s="269"/>
      <c r="T339" s="270"/>
      <c r="U339" s="269"/>
      <c r="V339" s="269"/>
      <c r="W339" s="269"/>
    </row>
    <row r="340" spans="1:23">
      <c r="A340" s="2589"/>
      <c r="B340" s="2592"/>
      <c r="C340" s="2595"/>
      <c r="D340" s="2472"/>
      <c r="E340" s="2598"/>
      <c r="F340" s="2602"/>
      <c r="G340" s="237"/>
      <c r="H340" s="255"/>
      <c r="I340" s="256"/>
      <c r="J340" s="257"/>
      <c r="K340" s="258"/>
      <c r="L340" s="259"/>
      <c r="M340" s="260"/>
      <c r="N340" s="2649"/>
      <c r="O340" s="296"/>
      <c r="P340" s="296"/>
      <c r="Q340" s="242"/>
      <c r="R340" s="222"/>
      <c r="S340" s="269"/>
      <c r="T340" s="270"/>
      <c r="U340" s="269"/>
      <c r="V340" s="269"/>
      <c r="W340" s="269"/>
    </row>
    <row r="341" spans="1:23">
      <c r="A341" s="2589"/>
      <c r="B341" s="2592"/>
      <c r="C341" s="2595"/>
      <c r="D341" s="2472"/>
      <c r="E341" s="2599"/>
      <c r="F341" s="2603"/>
      <c r="G341" s="136"/>
      <c r="H341" s="161"/>
      <c r="I341" s="138"/>
      <c r="J341" s="162"/>
      <c r="K341" s="163"/>
      <c r="L341" s="261"/>
      <c r="M341" s="141"/>
      <c r="N341" s="504"/>
      <c r="O341" s="317"/>
      <c r="P341" s="505"/>
      <c r="Q341" s="244"/>
      <c r="R341" s="222"/>
      <c r="S341" s="269"/>
      <c r="T341" s="270"/>
      <c r="U341" s="269"/>
      <c r="V341" s="269"/>
      <c r="W341" s="269"/>
    </row>
    <row r="342" spans="1:23" ht="13.8" thickBot="1">
      <c r="A342" s="2590"/>
      <c r="B342" s="2593"/>
      <c r="C342" s="2596"/>
      <c r="D342" s="2462"/>
      <c r="E342" s="2600"/>
      <c r="F342" s="2600"/>
      <c r="G342" s="245" t="s">
        <v>12</v>
      </c>
      <c r="H342" s="249">
        <f t="shared" ref="H342:M342" si="79">SUM(H339:H341)</f>
        <v>38.6</v>
      </c>
      <c r="I342" s="249">
        <f t="shared" si="79"/>
        <v>38.6</v>
      </c>
      <c r="J342" s="249">
        <f t="shared" si="79"/>
        <v>0</v>
      </c>
      <c r="K342" s="249">
        <f t="shared" si="79"/>
        <v>0</v>
      </c>
      <c r="L342" s="249">
        <f t="shared" si="79"/>
        <v>50</v>
      </c>
      <c r="M342" s="249">
        <f t="shared" si="79"/>
        <v>40</v>
      </c>
      <c r="N342" s="506"/>
      <c r="O342" s="301"/>
      <c r="P342" s="301"/>
      <c r="Q342" s="253"/>
      <c r="R342" s="222"/>
      <c r="S342" s="269"/>
      <c r="T342" s="270"/>
      <c r="U342" s="269"/>
      <c r="V342" s="269"/>
      <c r="W342" s="269"/>
    </row>
    <row r="343" spans="1:23">
      <c r="A343" s="2588"/>
      <c r="B343" s="2591"/>
      <c r="C343" s="2594"/>
      <c r="D343" s="2461" t="s">
        <v>291</v>
      </c>
      <c r="E343" s="2597" t="s">
        <v>41</v>
      </c>
      <c r="F343" s="2601" t="s">
        <v>177</v>
      </c>
      <c r="G343" s="129" t="s">
        <v>37</v>
      </c>
      <c r="H343" s="156">
        <f>I343+K343</f>
        <v>100.2</v>
      </c>
      <c r="I343" s="131">
        <v>100.2</v>
      </c>
      <c r="J343" s="178">
        <v>53.8</v>
      </c>
      <c r="K343" s="158">
        <v>0</v>
      </c>
      <c r="L343" s="254">
        <v>100</v>
      </c>
      <c r="M343" s="135">
        <v>100</v>
      </c>
      <c r="N343" s="507"/>
      <c r="O343" s="291"/>
      <c r="P343" s="291"/>
      <c r="Q343" s="236"/>
      <c r="R343" s="269"/>
      <c r="S343" s="269"/>
      <c r="T343" s="270"/>
      <c r="U343" s="269"/>
      <c r="V343" s="269"/>
      <c r="W343" s="269"/>
    </row>
    <row r="344" spans="1:23" ht="13.8" thickBot="1">
      <c r="A344" s="2590"/>
      <c r="B344" s="2593"/>
      <c r="C344" s="2596"/>
      <c r="D344" s="2462"/>
      <c r="E344" s="2600"/>
      <c r="F344" s="2600"/>
      <c r="G344" s="245" t="s">
        <v>12</v>
      </c>
      <c r="H344" s="249">
        <f t="shared" ref="H344:M344" si="80">SUM(H343:H343)</f>
        <v>100.2</v>
      </c>
      <c r="I344" s="263">
        <f t="shared" si="80"/>
        <v>100.2</v>
      </c>
      <c r="J344" s="264">
        <f t="shared" si="80"/>
        <v>53.8</v>
      </c>
      <c r="K344" s="265">
        <f t="shared" si="80"/>
        <v>0</v>
      </c>
      <c r="L344" s="266">
        <f t="shared" si="80"/>
        <v>100</v>
      </c>
      <c r="M344" s="267">
        <f t="shared" si="80"/>
        <v>100</v>
      </c>
      <c r="N344" s="506"/>
      <c r="O344" s="301"/>
      <c r="P344" s="301"/>
      <c r="Q344" s="253"/>
      <c r="R344" s="269"/>
      <c r="S344" s="269"/>
      <c r="T344" s="270"/>
      <c r="U344" s="269"/>
      <c r="V344" s="269"/>
      <c r="W344" s="269"/>
    </row>
    <row r="345" spans="1:23" ht="20.399999999999999" customHeight="1">
      <c r="A345" s="2588"/>
      <c r="B345" s="2591"/>
      <c r="C345" s="2594"/>
      <c r="D345" s="2461" t="s">
        <v>292</v>
      </c>
      <c r="E345" s="2597" t="s">
        <v>41</v>
      </c>
      <c r="F345" s="2601" t="s">
        <v>177</v>
      </c>
      <c r="G345" s="129" t="s">
        <v>157</v>
      </c>
      <c r="H345" s="156">
        <f>I345+K345</f>
        <v>1515.3</v>
      </c>
      <c r="I345" s="131">
        <v>99.1</v>
      </c>
      <c r="J345" s="157"/>
      <c r="K345" s="158">
        <v>1416.2</v>
      </c>
      <c r="L345" s="254">
        <v>2000</v>
      </c>
      <c r="M345" s="135">
        <v>2000</v>
      </c>
      <c r="N345" s="507"/>
      <c r="O345" s="291"/>
      <c r="P345" s="291"/>
      <c r="Q345" s="236"/>
      <c r="R345" s="269"/>
      <c r="S345" s="269"/>
      <c r="T345" s="270"/>
      <c r="U345" s="269"/>
      <c r="V345" s="269"/>
      <c r="W345" s="269"/>
    </row>
    <row r="346" spans="1:23" ht="25.2" customHeight="1">
      <c r="A346" s="2589"/>
      <c r="B346" s="2592"/>
      <c r="C346" s="2595"/>
      <c r="D346" s="2472"/>
      <c r="E346" s="2598"/>
      <c r="F346" s="2602"/>
      <c r="G346" s="237" t="s">
        <v>37</v>
      </c>
      <c r="H346" s="279">
        <f>I346+K346</f>
        <v>98.7</v>
      </c>
      <c r="I346" s="256">
        <v>0</v>
      </c>
      <c r="J346" s="257"/>
      <c r="K346" s="258">
        <v>98.7</v>
      </c>
      <c r="L346" s="259">
        <v>0</v>
      </c>
      <c r="M346" s="260">
        <v>0</v>
      </c>
      <c r="N346" s="504"/>
      <c r="O346" s="296"/>
      <c r="P346" s="296"/>
      <c r="Q346" s="242"/>
      <c r="R346" s="269"/>
      <c r="S346" s="269"/>
      <c r="T346" s="270"/>
      <c r="U346" s="269"/>
      <c r="V346" s="269"/>
      <c r="W346" s="269"/>
    </row>
    <row r="347" spans="1:23" ht="20.399999999999999" customHeight="1" thickBot="1">
      <c r="A347" s="2590"/>
      <c r="B347" s="2593"/>
      <c r="C347" s="2596"/>
      <c r="D347" s="2462"/>
      <c r="E347" s="2600"/>
      <c r="F347" s="2600"/>
      <c r="G347" s="245" t="s">
        <v>12</v>
      </c>
      <c r="H347" s="249">
        <f t="shared" ref="H347:M347" si="81">SUM(H345:H346)</f>
        <v>1614</v>
      </c>
      <c r="I347" s="263">
        <f t="shared" si="81"/>
        <v>99.1</v>
      </c>
      <c r="J347" s="264">
        <f t="shared" si="81"/>
        <v>0</v>
      </c>
      <c r="K347" s="265">
        <f t="shared" si="81"/>
        <v>1514.9</v>
      </c>
      <c r="L347" s="266">
        <f t="shared" si="81"/>
        <v>2000</v>
      </c>
      <c r="M347" s="267">
        <f t="shared" si="81"/>
        <v>2000</v>
      </c>
      <c r="N347" s="506"/>
      <c r="O347" s="301"/>
      <c r="P347" s="301"/>
      <c r="Q347" s="253"/>
      <c r="R347" s="269"/>
      <c r="S347" s="269"/>
      <c r="T347" s="270"/>
      <c r="U347" s="269"/>
      <c r="V347" s="269"/>
      <c r="W347" s="269"/>
    </row>
    <row r="348" spans="1:23">
      <c r="A348" s="2588"/>
      <c r="B348" s="2591"/>
      <c r="C348" s="2594"/>
      <c r="D348" s="2461" t="s">
        <v>293</v>
      </c>
      <c r="E348" s="2597" t="s">
        <v>41</v>
      </c>
      <c r="F348" s="2601" t="s">
        <v>55</v>
      </c>
      <c r="G348" s="129" t="s">
        <v>37</v>
      </c>
      <c r="H348" s="156">
        <f>I348+K348</f>
        <v>0</v>
      </c>
      <c r="I348" s="131"/>
      <c r="J348" s="157"/>
      <c r="K348" s="158">
        <v>0</v>
      </c>
      <c r="L348" s="254">
        <v>0</v>
      </c>
      <c r="M348" s="135">
        <v>0</v>
      </c>
      <c r="N348" s="268"/>
      <c r="O348" s="291"/>
      <c r="P348" s="291"/>
      <c r="Q348" s="236"/>
      <c r="R348" s="269"/>
      <c r="S348" s="269"/>
      <c r="T348" s="270"/>
      <c r="U348" s="269"/>
      <c r="V348" s="269"/>
      <c r="W348" s="269"/>
    </row>
    <row r="349" spans="1:23">
      <c r="A349" s="2589"/>
      <c r="B349" s="2592"/>
      <c r="C349" s="2595"/>
      <c r="D349" s="2472"/>
      <c r="E349" s="2598"/>
      <c r="F349" s="2602"/>
      <c r="G349" s="237" t="s">
        <v>157</v>
      </c>
      <c r="H349" s="255">
        <f>I349+K349</f>
        <v>0</v>
      </c>
      <c r="I349" s="256"/>
      <c r="J349" s="257"/>
      <c r="K349" s="258">
        <v>0</v>
      </c>
      <c r="L349" s="259">
        <v>0</v>
      </c>
      <c r="M349" s="260">
        <v>0</v>
      </c>
      <c r="N349" s="330"/>
      <c r="O349" s="296"/>
      <c r="P349" s="296"/>
      <c r="Q349" s="242"/>
      <c r="R349" s="269"/>
      <c r="S349" s="269"/>
      <c r="T349" s="270"/>
      <c r="U349" s="269"/>
      <c r="V349" s="269"/>
      <c r="W349" s="269"/>
    </row>
    <row r="350" spans="1:23">
      <c r="A350" s="2589"/>
      <c r="B350" s="2592"/>
      <c r="C350" s="2595"/>
      <c r="D350" s="2472"/>
      <c r="E350" s="2599"/>
      <c r="F350" s="2603"/>
      <c r="G350" s="136" t="s">
        <v>243</v>
      </c>
      <c r="H350" s="255">
        <f>I350+K350</f>
        <v>0</v>
      </c>
      <c r="I350" s="152">
        <v>0</v>
      </c>
      <c r="J350" s="162"/>
      <c r="K350" s="345">
        <v>0</v>
      </c>
      <c r="L350" s="261"/>
      <c r="M350" s="141"/>
      <c r="N350" s="318"/>
      <c r="O350" s="317"/>
      <c r="P350" s="317"/>
      <c r="Q350" s="244"/>
      <c r="R350" s="269"/>
      <c r="S350" s="269"/>
      <c r="T350" s="270"/>
      <c r="U350" s="269"/>
      <c r="V350" s="269"/>
      <c r="W350" s="269"/>
    </row>
    <row r="351" spans="1:23" ht="13.8" thickBot="1">
      <c r="A351" s="2590"/>
      <c r="B351" s="2593"/>
      <c r="C351" s="2596"/>
      <c r="D351" s="2462"/>
      <c r="E351" s="2600"/>
      <c r="F351" s="2600"/>
      <c r="G351" s="245" t="s">
        <v>12</v>
      </c>
      <c r="H351" s="249">
        <f t="shared" ref="H351:M351" si="82">SUM(H348:H350)</f>
        <v>0</v>
      </c>
      <c r="I351" s="263">
        <f t="shared" si="82"/>
        <v>0</v>
      </c>
      <c r="J351" s="264">
        <f t="shared" si="82"/>
        <v>0</v>
      </c>
      <c r="K351" s="265">
        <f t="shared" si="82"/>
        <v>0</v>
      </c>
      <c r="L351" s="266">
        <f t="shared" si="82"/>
        <v>0</v>
      </c>
      <c r="M351" s="267">
        <f t="shared" si="82"/>
        <v>0</v>
      </c>
      <c r="N351" s="318"/>
      <c r="O351" s="301"/>
      <c r="P351" s="301"/>
      <c r="Q351" s="253"/>
      <c r="R351" s="269"/>
      <c r="S351" s="269"/>
      <c r="T351" s="270"/>
      <c r="U351" s="269"/>
      <c r="V351" s="269"/>
      <c r="W351" s="269"/>
    </row>
    <row r="352" spans="1:23">
      <c r="A352" s="2588"/>
      <c r="B352" s="2591"/>
      <c r="C352" s="2594"/>
      <c r="D352" s="2461" t="s">
        <v>294</v>
      </c>
      <c r="E352" s="2597" t="s">
        <v>41</v>
      </c>
      <c r="F352" s="2601" t="s">
        <v>55</v>
      </c>
      <c r="G352" s="129" t="s">
        <v>37</v>
      </c>
      <c r="H352" s="156">
        <f>I352+K352</f>
        <v>0</v>
      </c>
      <c r="I352" s="131"/>
      <c r="J352" s="157"/>
      <c r="K352" s="158">
        <v>0</v>
      </c>
      <c r="L352" s="254">
        <v>0</v>
      </c>
      <c r="M352" s="135">
        <v>0</v>
      </c>
      <c r="N352" s="268" t="s">
        <v>295</v>
      </c>
      <c r="O352" s="291" t="s">
        <v>42</v>
      </c>
      <c r="P352" s="291"/>
      <c r="Q352" s="236"/>
      <c r="R352" s="269"/>
      <c r="S352" s="269"/>
      <c r="T352" s="270"/>
      <c r="U352" s="269"/>
      <c r="V352" s="269"/>
      <c r="W352" s="269"/>
    </row>
    <row r="353" spans="1:23">
      <c r="A353" s="2589"/>
      <c r="B353" s="2592"/>
      <c r="C353" s="2595"/>
      <c r="D353" s="2472"/>
      <c r="E353" s="2598"/>
      <c r="F353" s="2602"/>
      <c r="G353" s="237" t="s">
        <v>157</v>
      </c>
      <c r="H353" s="255">
        <f>I353+K353</f>
        <v>0</v>
      </c>
      <c r="I353" s="256"/>
      <c r="J353" s="257"/>
      <c r="K353" s="258">
        <v>0</v>
      </c>
      <c r="L353" s="259">
        <v>0</v>
      </c>
      <c r="M353" s="260">
        <v>0</v>
      </c>
      <c r="N353" s="330"/>
      <c r="O353" s="296"/>
      <c r="P353" s="296"/>
      <c r="Q353" s="242"/>
      <c r="R353" s="269"/>
      <c r="S353" s="269"/>
      <c r="T353" s="270"/>
      <c r="U353" s="269"/>
      <c r="V353" s="269"/>
      <c r="W353" s="269"/>
    </row>
    <row r="354" spans="1:23">
      <c r="A354" s="2589"/>
      <c r="B354" s="2592"/>
      <c r="C354" s="2595"/>
      <c r="D354" s="2472"/>
      <c r="E354" s="2599"/>
      <c r="F354" s="2603"/>
      <c r="G354" s="136" t="s">
        <v>243</v>
      </c>
      <c r="H354" s="255">
        <f>I354+K354</f>
        <v>0</v>
      </c>
      <c r="I354" s="138"/>
      <c r="J354" s="162"/>
      <c r="K354" s="345">
        <v>0</v>
      </c>
      <c r="L354" s="261"/>
      <c r="M354" s="141"/>
      <c r="N354" s="318"/>
      <c r="O354" s="317"/>
      <c r="P354" s="317"/>
      <c r="Q354" s="244"/>
      <c r="R354" s="269"/>
      <c r="S354" s="269"/>
      <c r="T354" s="270"/>
      <c r="U354" s="269"/>
      <c r="V354" s="269"/>
      <c r="W354" s="269"/>
    </row>
    <row r="355" spans="1:23" ht="13.8" thickBot="1">
      <c r="A355" s="2590"/>
      <c r="B355" s="2593"/>
      <c r="C355" s="2596"/>
      <c r="D355" s="2462"/>
      <c r="E355" s="2600"/>
      <c r="F355" s="2600"/>
      <c r="G355" s="245" t="s">
        <v>12</v>
      </c>
      <c r="H355" s="249">
        <f t="shared" ref="H355:M355" si="83">SUM(H352:H354)</f>
        <v>0</v>
      </c>
      <c r="I355" s="263">
        <f t="shared" si="83"/>
        <v>0</v>
      </c>
      <c r="J355" s="264">
        <f t="shared" si="83"/>
        <v>0</v>
      </c>
      <c r="K355" s="265">
        <f t="shared" si="83"/>
        <v>0</v>
      </c>
      <c r="L355" s="266">
        <f t="shared" si="83"/>
        <v>0</v>
      </c>
      <c r="M355" s="267">
        <f t="shared" si="83"/>
        <v>0</v>
      </c>
      <c r="N355" s="318"/>
      <c r="O355" s="301"/>
      <c r="P355" s="301"/>
      <c r="Q355" s="253"/>
      <c r="R355" s="269"/>
      <c r="S355" s="269"/>
      <c r="T355" s="270"/>
      <c r="U355" s="269"/>
      <c r="V355" s="269"/>
      <c r="W355" s="269"/>
    </row>
    <row r="356" spans="1:23">
      <c r="A356" s="367"/>
      <c r="B356" s="368"/>
      <c r="C356" s="369"/>
      <c r="D356" s="2461" t="s">
        <v>296</v>
      </c>
      <c r="E356" s="2597" t="s">
        <v>41</v>
      </c>
      <c r="F356" s="2601" t="s">
        <v>55</v>
      </c>
      <c r="G356" s="129" t="s">
        <v>37</v>
      </c>
      <c r="H356" s="156">
        <f>I356+K356</f>
        <v>0</v>
      </c>
      <c r="I356" s="131"/>
      <c r="J356" s="157"/>
      <c r="K356" s="158">
        <v>0</v>
      </c>
      <c r="L356" s="254">
        <v>0</v>
      </c>
      <c r="M356" s="135">
        <v>0</v>
      </c>
      <c r="N356" s="268" t="s">
        <v>295</v>
      </c>
      <c r="O356" s="291" t="s">
        <v>42</v>
      </c>
      <c r="P356" s="291"/>
      <c r="Q356" s="236"/>
      <c r="R356" s="269"/>
      <c r="S356" s="269"/>
      <c r="T356" s="270"/>
      <c r="U356" s="269"/>
      <c r="V356" s="269"/>
      <c r="W356" s="269"/>
    </row>
    <row r="357" spans="1:23">
      <c r="A357" s="367"/>
      <c r="B357" s="368"/>
      <c r="C357" s="369"/>
      <c r="D357" s="2472"/>
      <c r="E357" s="2598"/>
      <c r="F357" s="2602"/>
      <c r="G357" s="237" t="s">
        <v>157</v>
      </c>
      <c r="H357" s="255">
        <f>I357+K357</f>
        <v>0</v>
      </c>
      <c r="I357" s="256"/>
      <c r="J357" s="257"/>
      <c r="K357" s="258">
        <v>0</v>
      </c>
      <c r="L357" s="259">
        <v>0</v>
      </c>
      <c r="M357" s="260">
        <v>0</v>
      </c>
      <c r="N357" s="330"/>
      <c r="O357" s="296"/>
      <c r="P357" s="296"/>
      <c r="Q357" s="242"/>
      <c r="R357" s="269"/>
      <c r="S357" s="269"/>
      <c r="T357" s="270"/>
      <c r="U357" s="269"/>
      <c r="V357" s="269"/>
      <c r="W357" s="269"/>
    </row>
    <row r="358" spans="1:23">
      <c r="A358" s="367"/>
      <c r="B358" s="368"/>
      <c r="C358" s="369"/>
      <c r="D358" s="2472"/>
      <c r="E358" s="2599"/>
      <c r="F358" s="2603"/>
      <c r="G358" s="136" t="s">
        <v>243</v>
      </c>
      <c r="H358" s="255">
        <f>I358+K358</f>
        <v>0</v>
      </c>
      <c r="I358" s="138"/>
      <c r="J358" s="162"/>
      <c r="K358" s="345">
        <v>0</v>
      </c>
      <c r="L358" s="261"/>
      <c r="M358" s="141"/>
      <c r="N358" s="318"/>
      <c r="O358" s="317"/>
      <c r="P358" s="317"/>
      <c r="Q358" s="244"/>
      <c r="R358" s="269"/>
      <c r="S358" s="269"/>
      <c r="T358" s="270"/>
      <c r="U358" s="269"/>
      <c r="V358" s="269"/>
      <c r="W358" s="269"/>
    </row>
    <row r="359" spans="1:23" ht="13.8" thickBot="1">
      <c r="A359" s="367"/>
      <c r="B359" s="368"/>
      <c r="C359" s="369"/>
      <c r="D359" s="2462"/>
      <c r="E359" s="2600"/>
      <c r="F359" s="2600"/>
      <c r="G359" s="245" t="s">
        <v>12</v>
      </c>
      <c r="H359" s="249">
        <f t="shared" ref="H359:M359" si="84">SUM(H356:H358)</f>
        <v>0</v>
      </c>
      <c r="I359" s="263">
        <f t="shared" si="84"/>
        <v>0</v>
      </c>
      <c r="J359" s="264">
        <f t="shared" si="84"/>
        <v>0</v>
      </c>
      <c r="K359" s="265">
        <f t="shared" si="84"/>
        <v>0</v>
      </c>
      <c r="L359" s="266">
        <f t="shared" si="84"/>
        <v>0</v>
      </c>
      <c r="M359" s="267">
        <f t="shared" si="84"/>
        <v>0</v>
      </c>
      <c r="N359" s="318"/>
      <c r="O359" s="301"/>
      <c r="P359" s="301"/>
      <c r="Q359" s="253"/>
      <c r="R359" s="269"/>
      <c r="S359" s="269"/>
      <c r="T359" s="270"/>
      <c r="U359" s="269"/>
      <c r="V359" s="269"/>
      <c r="W359" s="269"/>
    </row>
    <row r="360" spans="1:23">
      <c r="A360" s="2588"/>
      <c r="B360" s="2591"/>
      <c r="C360" s="2594"/>
      <c r="D360" s="2461" t="s">
        <v>297</v>
      </c>
      <c r="E360" s="2597" t="s">
        <v>41</v>
      </c>
      <c r="F360" s="2601" t="s">
        <v>55</v>
      </c>
      <c r="G360" s="129" t="s">
        <v>37</v>
      </c>
      <c r="H360" s="156">
        <f>I360+K360</f>
        <v>0</v>
      </c>
      <c r="I360" s="131"/>
      <c r="J360" s="157"/>
      <c r="K360" s="158">
        <v>0</v>
      </c>
      <c r="L360" s="254">
        <v>0</v>
      </c>
      <c r="M360" s="135">
        <v>0</v>
      </c>
      <c r="N360" s="268" t="s">
        <v>295</v>
      </c>
      <c r="O360" s="291" t="s">
        <v>42</v>
      </c>
      <c r="P360" s="291"/>
      <c r="Q360" s="236"/>
      <c r="R360" s="269"/>
      <c r="S360" s="269"/>
      <c r="T360" s="270"/>
      <c r="U360" s="269"/>
      <c r="V360" s="269"/>
      <c r="W360" s="269"/>
    </row>
    <row r="361" spans="1:23">
      <c r="A361" s="2589"/>
      <c r="B361" s="2592"/>
      <c r="C361" s="2595"/>
      <c r="D361" s="2472"/>
      <c r="E361" s="2598"/>
      <c r="F361" s="2602"/>
      <c r="G361" s="237" t="s">
        <v>157</v>
      </c>
      <c r="H361" s="255">
        <f>I361+K361</f>
        <v>0</v>
      </c>
      <c r="I361" s="256"/>
      <c r="J361" s="257"/>
      <c r="K361" s="258">
        <v>0</v>
      </c>
      <c r="L361" s="259">
        <v>0</v>
      </c>
      <c r="M361" s="260">
        <v>0</v>
      </c>
      <c r="N361" s="330"/>
      <c r="O361" s="296"/>
      <c r="P361" s="296"/>
      <c r="Q361" s="242"/>
      <c r="R361" s="269"/>
      <c r="S361" s="269"/>
      <c r="T361" s="270"/>
      <c r="U361" s="269"/>
      <c r="V361" s="269"/>
      <c r="W361" s="269"/>
    </row>
    <row r="362" spans="1:23">
      <c r="A362" s="2589"/>
      <c r="B362" s="2592"/>
      <c r="C362" s="2595"/>
      <c r="D362" s="2472"/>
      <c r="E362" s="2599"/>
      <c r="F362" s="2603"/>
      <c r="G362" s="136" t="s">
        <v>243</v>
      </c>
      <c r="H362" s="279">
        <f>I362+K362</f>
        <v>0</v>
      </c>
      <c r="I362" s="138"/>
      <c r="J362" s="162"/>
      <c r="K362" s="345">
        <v>0</v>
      </c>
      <c r="L362" s="261"/>
      <c r="M362" s="141"/>
      <c r="N362" s="318"/>
      <c r="O362" s="317"/>
      <c r="P362" s="317"/>
      <c r="Q362" s="244"/>
      <c r="R362" s="269"/>
      <c r="S362" s="269"/>
      <c r="T362" s="270"/>
      <c r="U362" s="269"/>
      <c r="V362" s="269"/>
      <c r="W362" s="269"/>
    </row>
    <row r="363" spans="1:23" ht="13.8" thickBot="1">
      <c r="A363" s="2590"/>
      <c r="B363" s="2593"/>
      <c r="C363" s="2596"/>
      <c r="D363" s="2462"/>
      <c r="E363" s="2600"/>
      <c r="F363" s="2600"/>
      <c r="G363" s="245" t="s">
        <v>12</v>
      </c>
      <c r="H363" s="249">
        <f t="shared" ref="H363:M363" si="85">SUM(H360:H362)</f>
        <v>0</v>
      </c>
      <c r="I363" s="263">
        <f t="shared" si="85"/>
        <v>0</v>
      </c>
      <c r="J363" s="264">
        <f t="shared" si="85"/>
        <v>0</v>
      </c>
      <c r="K363" s="265">
        <f t="shared" si="85"/>
        <v>0</v>
      </c>
      <c r="L363" s="266">
        <f t="shared" si="85"/>
        <v>0</v>
      </c>
      <c r="M363" s="267">
        <f t="shared" si="85"/>
        <v>0</v>
      </c>
      <c r="N363" s="318"/>
      <c r="O363" s="301"/>
      <c r="P363" s="301"/>
      <c r="Q363" s="253"/>
      <c r="R363" s="269"/>
      <c r="S363" s="269"/>
      <c r="T363" s="270"/>
      <c r="U363" s="269"/>
      <c r="V363" s="269"/>
      <c r="W363" s="269"/>
    </row>
    <row r="364" spans="1:23" ht="13.8" thickBot="1">
      <c r="A364" s="348" t="s">
        <v>13</v>
      </c>
      <c r="B364" s="321" t="s">
        <v>13</v>
      </c>
      <c r="C364" s="2618" t="s">
        <v>14</v>
      </c>
      <c r="D364" s="2619"/>
      <c r="E364" s="2619"/>
      <c r="F364" s="2619"/>
      <c r="G364" s="2620"/>
      <c r="H364" s="508">
        <f t="shared" ref="H364:M364" si="86">H248+H252+H256+H260+H264+H269+H274+H279+H283+H287+H290+H295+H300+H305+H310+H315+H320+H325+H330+H334+H342+H344+H347+H363+H351+H355+H359</f>
        <v>4141</v>
      </c>
      <c r="I364" s="508">
        <f t="shared" si="86"/>
        <v>361</v>
      </c>
      <c r="J364" s="508">
        <f t="shared" si="86"/>
        <v>61.4</v>
      </c>
      <c r="K364" s="508">
        <f t="shared" si="86"/>
        <v>3779.9999999999995</v>
      </c>
      <c r="L364" s="509">
        <f t="shared" si="86"/>
        <v>5336.1</v>
      </c>
      <c r="M364" s="509">
        <f t="shared" si="86"/>
        <v>2762.6</v>
      </c>
      <c r="N364" s="323"/>
      <c r="O364" s="454"/>
      <c r="P364" s="454"/>
      <c r="Q364" s="510"/>
      <c r="R364" s="269"/>
      <c r="S364" s="269"/>
      <c r="T364" s="269"/>
      <c r="U364" s="269"/>
      <c r="V364" s="269"/>
      <c r="W364" s="269"/>
    </row>
    <row r="365" spans="1:23" ht="13.8" thickBot="1">
      <c r="A365" s="348" t="s">
        <v>13</v>
      </c>
      <c r="B365" s="2625" t="s">
        <v>65</v>
      </c>
      <c r="C365" s="2625"/>
      <c r="D365" s="2625"/>
      <c r="E365" s="2625"/>
      <c r="F365" s="2625"/>
      <c r="G365" s="2626"/>
      <c r="H365" s="349">
        <f t="shared" ref="H365:M365" si="87">H364+H237</f>
        <v>9586.3000000000011</v>
      </c>
      <c r="I365" s="349">
        <f t="shared" si="87"/>
        <v>656.90000000000009</v>
      </c>
      <c r="J365" s="349">
        <f t="shared" si="87"/>
        <v>71.900000000000006</v>
      </c>
      <c r="K365" s="349">
        <f t="shared" si="87"/>
        <v>8929.4</v>
      </c>
      <c r="L365" s="511">
        <f t="shared" si="87"/>
        <v>15791.600000000002</v>
      </c>
      <c r="M365" s="511">
        <f t="shared" si="87"/>
        <v>8298.7999999999993</v>
      </c>
      <c r="N365" s="350"/>
      <c r="O365" s="350"/>
      <c r="P365" s="350"/>
      <c r="Q365" s="351"/>
      <c r="R365" s="512"/>
      <c r="S365" s="512"/>
      <c r="T365" s="512"/>
      <c r="U365" s="512"/>
      <c r="V365" s="512"/>
      <c r="W365" s="512"/>
    </row>
    <row r="366" spans="1:23" ht="13.8" thickBot="1">
      <c r="A366" s="513"/>
      <c r="B366" s="2674" t="s">
        <v>15</v>
      </c>
      <c r="C366" s="2674"/>
      <c r="D366" s="2674"/>
      <c r="E366" s="2674"/>
      <c r="F366" s="2674"/>
      <c r="G366" s="2674"/>
      <c r="H366" s="514">
        <f t="shared" ref="H366:M366" si="88">H365+H143</f>
        <v>13677.300000000001</v>
      </c>
      <c r="I366" s="514">
        <f t="shared" si="88"/>
        <v>1017.9000000000001</v>
      </c>
      <c r="J366" s="514">
        <f t="shared" si="88"/>
        <v>84.4</v>
      </c>
      <c r="K366" s="514">
        <f t="shared" si="88"/>
        <v>12659.4</v>
      </c>
      <c r="L366" s="515">
        <f t="shared" si="88"/>
        <v>29547.700000000004</v>
      </c>
      <c r="M366" s="515">
        <f t="shared" si="88"/>
        <v>12122.199999999999</v>
      </c>
      <c r="N366" s="2650"/>
      <c r="O366" s="2651"/>
      <c r="P366" s="2651"/>
      <c r="Q366" s="2652"/>
      <c r="R366" s="512"/>
      <c r="S366" s="512"/>
      <c r="T366" s="512"/>
      <c r="U366" s="512"/>
      <c r="V366" s="512"/>
      <c r="W366" s="512"/>
    </row>
    <row r="367" spans="1:23">
      <c r="A367" s="8"/>
      <c r="B367" s="9"/>
      <c r="C367" s="9"/>
      <c r="D367" s="9"/>
      <c r="E367" s="9"/>
      <c r="F367" s="222"/>
      <c r="G367" s="222"/>
      <c r="H367" s="516"/>
      <c r="I367" s="222"/>
      <c r="J367" s="222"/>
      <c r="K367" s="222"/>
      <c r="L367" s="222"/>
      <c r="M367" s="222"/>
      <c r="N367" s="12"/>
      <c r="O367" s="12"/>
      <c r="P367" s="12"/>
      <c r="Q367" s="12"/>
      <c r="R367" s="222"/>
      <c r="S367" s="222"/>
      <c r="T367" s="222"/>
      <c r="U367" s="222"/>
      <c r="V367" s="222"/>
      <c r="W367" s="222"/>
    </row>
    <row r="368" spans="1:23" ht="13.8" thickBot="1">
      <c r="A368" s="8"/>
      <c r="B368" s="9"/>
      <c r="C368" s="9"/>
      <c r="D368" s="9"/>
      <c r="E368" s="9"/>
      <c r="F368" s="222"/>
      <c r="G368" s="222"/>
      <c r="H368" s="516"/>
      <c r="I368" s="222"/>
      <c r="J368" s="222"/>
      <c r="K368" s="222"/>
      <c r="L368" s="222"/>
      <c r="M368" s="222"/>
      <c r="N368" s="12"/>
      <c r="O368" s="12"/>
      <c r="P368" s="12"/>
      <c r="Q368" s="12"/>
      <c r="R368" s="222"/>
      <c r="S368" s="222"/>
      <c r="T368" s="222"/>
      <c r="U368" s="222"/>
      <c r="V368" s="222"/>
      <c r="W368" s="222"/>
    </row>
    <row r="369" spans="1:23" ht="42.6" customHeight="1" thickBot="1">
      <c r="A369" s="222"/>
      <c r="B369" s="222"/>
      <c r="C369" s="2653" t="s">
        <v>17</v>
      </c>
      <c r="D369" s="2654"/>
      <c r="E369" s="2654"/>
      <c r="F369" s="2654"/>
      <c r="G369" s="2655"/>
      <c r="H369" s="2568" t="s">
        <v>298</v>
      </c>
      <c r="I369" s="2569"/>
      <c r="J369" s="2569"/>
      <c r="K369" s="2570"/>
      <c r="L369" s="222"/>
      <c r="M369" s="222"/>
      <c r="N369" s="222"/>
      <c r="O369" s="485"/>
      <c r="P369" s="222"/>
      <c r="Q369" s="222"/>
      <c r="R369" s="222"/>
      <c r="S369" s="222"/>
      <c r="T369" s="222"/>
      <c r="U369" s="222"/>
      <c r="V369" s="222"/>
      <c r="W369" s="222"/>
    </row>
    <row r="370" spans="1:23" ht="13.8" thickBot="1">
      <c r="A370" s="222"/>
      <c r="B370" s="222"/>
      <c r="C370" s="2656" t="s">
        <v>18</v>
      </c>
      <c r="D370" s="2657"/>
      <c r="E370" s="2657"/>
      <c r="F370" s="2657"/>
      <c r="G370" s="2658"/>
      <c r="H370" s="2659">
        <f>H371+H372+H373+H376+H374+H375</f>
        <v>13677.3</v>
      </c>
      <c r="I370" s="2660"/>
      <c r="J370" s="2660"/>
      <c r="K370" s="2661"/>
      <c r="L370" s="222"/>
      <c r="M370" s="222"/>
      <c r="N370" s="222"/>
      <c r="O370" s="485"/>
      <c r="P370" s="222"/>
      <c r="Q370" s="222"/>
      <c r="R370" s="222"/>
      <c r="S370" s="222"/>
      <c r="T370" s="222"/>
      <c r="U370" s="222"/>
      <c r="V370" s="222"/>
      <c r="W370" s="222"/>
    </row>
    <row r="371" spans="1:23">
      <c r="A371" s="222"/>
      <c r="B371" s="222"/>
      <c r="C371" s="2662" t="s">
        <v>66</v>
      </c>
      <c r="D371" s="2663"/>
      <c r="E371" s="2663"/>
      <c r="F371" s="2663"/>
      <c r="G371" s="2664"/>
      <c r="H371" s="2665">
        <v>1777.8</v>
      </c>
      <c r="I371" s="2666"/>
      <c r="J371" s="2666"/>
      <c r="K371" s="2667"/>
      <c r="L371" s="222"/>
      <c r="M371" s="222"/>
      <c r="N371" s="222"/>
      <c r="O371" s="485"/>
      <c r="P371" s="222"/>
      <c r="Q371" s="222"/>
      <c r="R371" s="222"/>
      <c r="S371" s="222"/>
      <c r="T371" s="222"/>
      <c r="U371" s="222"/>
      <c r="V371" s="222"/>
      <c r="W371" s="222"/>
    </row>
    <row r="372" spans="1:23">
      <c r="A372" s="222"/>
      <c r="B372" s="222"/>
      <c r="C372" s="2668" t="s">
        <v>299</v>
      </c>
      <c r="D372" s="2669"/>
      <c r="E372" s="2669"/>
      <c r="F372" s="2669"/>
      <c r="G372" s="2670"/>
      <c r="H372" s="2671"/>
      <c r="I372" s="2672"/>
      <c r="J372" s="2672"/>
      <c r="K372" s="2673"/>
      <c r="L372" s="222"/>
      <c r="M372" s="222"/>
      <c r="N372" s="222"/>
      <c r="O372" s="485"/>
      <c r="P372" s="222"/>
      <c r="Q372" s="222"/>
      <c r="R372" s="222"/>
      <c r="S372" s="222"/>
      <c r="T372" s="222"/>
      <c r="U372" s="222"/>
      <c r="V372" s="222"/>
      <c r="W372" s="222"/>
    </row>
    <row r="373" spans="1:23">
      <c r="A373" s="222"/>
      <c r="B373" s="222"/>
      <c r="C373" s="2683" t="s">
        <v>137</v>
      </c>
      <c r="D373" s="2684"/>
      <c r="E373" s="2684"/>
      <c r="F373" s="2684"/>
      <c r="G373" s="2686"/>
      <c r="H373" s="2671">
        <v>0</v>
      </c>
      <c r="I373" s="2672"/>
      <c r="J373" s="2672"/>
      <c r="K373" s="2673"/>
      <c r="L373" s="222"/>
      <c r="M373" s="222"/>
      <c r="N373" s="222"/>
      <c r="O373" s="485"/>
      <c r="P373" s="222"/>
      <c r="Q373" s="222"/>
      <c r="R373" s="222"/>
      <c r="S373" s="222"/>
      <c r="T373" s="222"/>
      <c r="U373" s="222"/>
      <c r="V373" s="222"/>
      <c r="W373" s="222"/>
    </row>
    <row r="374" spans="1:23">
      <c r="A374" s="222"/>
      <c r="B374" s="222"/>
      <c r="C374" s="2668" t="s">
        <v>300</v>
      </c>
      <c r="D374" s="2687"/>
      <c r="E374" s="2687"/>
      <c r="F374" s="2687"/>
      <c r="G374" s="2688"/>
      <c r="H374" s="2689">
        <v>1750</v>
      </c>
      <c r="I374" s="2690"/>
      <c r="J374" s="2690"/>
      <c r="K374" s="2691"/>
      <c r="L374" s="222"/>
      <c r="M374" s="222"/>
      <c r="N374" s="222"/>
      <c r="O374" s="485"/>
      <c r="P374" s="222"/>
      <c r="Q374" s="222"/>
      <c r="R374" s="222"/>
      <c r="S374" s="222"/>
      <c r="T374" s="222"/>
      <c r="U374" s="222"/>
      <c r="V374" s="222"/>
      <c r="W374" s="222"/>
    </row>
    <row r="375" spans="1:23">
      <c r="A375" s="222"/>
      <c r="B375" s="222"/>
      <c r="C375" s="2692" t="s">
        <v>68</v>
      </c>
      <c r="D375" s="2693"/>
      <c r="E375" s="2693"/>
      <c r="F375" s="2693"/>
      <c r="G375" s="2694"/>
      <c r="H375" s="2665">
        <v>2347.4</v>
      </c>
      <c r="I375" s="2666"/>
      <c r="J375" s="2666"/>
      <c r="K375" s="2667"/>
      <c r="L375" s="222"/>
      <c r="M375" s="222"/>
      <c r="N375" s="222"/>
      <c r="O375" s="485"/>
      <c r="P375" s="222"/>
      <c r="Q375" s="222"/>
      <c r="R375" s="222"/>
      <c r="S375" s="222"/>
      <c r="T375" s="222"/>
      <c r="U375" s="222"/>
      <c r="V375" s="222"/>
      <c r="W375" s="222"/>
    </row>
    <row r="376" spans="1:23" ht="13.8" thickBot="1">
      <c r="A376" s="222"/>
      <c r="B376" s="222"/>
      <c r="C376" s="2680" t="s">
        <v>69</v>
      </c>
      <c r="D376" s="2681"/>
      <c r="E376" s="2681"/>
      <c r="F376" s="2681"/>
      <c r="G376" s="2682"/>
      <c r="H376" s="2671">
        <v>7802.1</v>
      </c>
      <c r="I376" s="2672"/>
      <c r="J376" s="2672"/>
      <c r="K376" s="2673"/>
      <c r="L376" s="222"/>
      <c r="M376" s="517"/>
      <c r="N376" s="222"/>
      <c r="O376" s="485"/>
      <c r="P376" s="222"/>
      <c r="Q376" s="222"/>
      <c r="R376" s="222"/>
      <c r="S376" s="222"/>
      <c r="T376" s="222"/>
      <c r="U376" s="222"/>
      <c r="V376" s="222"/>
      <c r="W376" s="222"/>
    </row>
    <row r="377" spans="1:23" ht="13.8" thickBot="1">
      <c r="A377" s="222"/>
      <c r="B377" s="222"/>
      <c r="C377" s="2656" t="s">
        <v>19</v>
      </c>
      <c r="D377" s="2657"/>
      <c r="E377" s="2657"/>
      <c r="F377" s="2657"/>
      <c r="G377" s="2658"/>
      <c r="H377" s="2659">
        <f>SUM(H378:K378)</f>
        <v>0</v>
      </c>
      <c r="I377" s="2660"/>
      <c r="J377" s="2660"/>
      <c r="K377" s="2661"/>
      <c r="L377" s="222"/>
      <c r="M377" s="222"/>
      <c r="N377" s="222"/>
      <c r="O377" s="485"/>
      <c r="P377" s="222"/>
      <c r="Q377" s="222"/>
      <c r="R377" s="222"/>
      <c r="S377" s="222"/>
      <c r="T377" s="222"/>
      <c r="U377" s="222"/>
      <c r="V377" s="222"/>
      <c r="W377" s="222"/>
    </row>
    <row r="378" spans="1:23" ht="13.8" thickBot="1">
      <c r="A378" s="222"/>
      <c r="B378" s="222"/>
      <c r="C378" s="2683" t="s">
        <v>70</v>
      </c>
      <c r="D378" s="2684"/>
      <c r="E378" s="2684"/>
      <c r="F378" s="2684"/>
      <c r="G378" s="2685"/>
      <c r="H378" s="2672"/>
      <c r="I378" s="2672"/>
      <c r="J378" s="2672"/>
      <c r="K378" s="2673"/>
      <c r="L378" s="222"/>
      <c r="M378" s="222"/>
      <c r="N378" s="222"/>
      <c r="O378" s="485"/>
      <c r="P378" s="222"/>
      <c r="Q378" s="222"/>
      <c r="R378" s="222"/>
      <c r="S378" s="222"/>
      <c r="T378" s="222"/>
      <c r="U378" s="222"/>
      <c r="V378" s="222"/>
      <c r="W378" s="222"/>
    </row>
    <row r="379" spans="1:23" ht="13.8" thickBot="1">
      <c r="A379" s="222"/>
      <c r="B379" s="222"/>
      <c r="C379" s="2675" t="s">
        <v>20</v>
      </c>
      <c r="D379" s="2676"/>
      <c r="E379" s="2676"/>
      <c r="F379" s="2676"/>
      <c r="G379" s="2677"/>
      <c r="H379" s="2678">
        <f>H377+H370</f>
        <v>13677.3</v>
      </c>
      <c r="I379" s="2678"/>
      <c r="J379" s="2678"/>
      <c r="K379" s="2679"/>
      <c r="L379" s="222"/>
      <c r="M379" s="222"/>
      <c r="N379" s="222"/>
      <c r="O379" s="485"/>
      <c r="P379" s="222"/>
      <c r="Q379" s="222"/>
      <c r="R379" s="222"/>
      <c r="S379" s="222"/>
      <c r="T379" s="222"/>
      <c r="U379" s="222"/>
      <c r="V379" s="222"/>
      <c r="W379" s="222"/>
    </row>
  </sheetData>
  <mergeCells count="510">
    <mergeCell ref="C379:G379"/>
    <mergeCell ref="H379:K379"/>
    <mergeCell ref="C376:G376"/>
    <mergeCell ref="H376:K376"/>
    <mergeCell ref="C377:G377"/>
    <mergeCell ref="H377:K377"/>
    <mergeCell ref="C378:G378"/>
    <mergeCell ref="H378:K378"/>
    <mergeCell ref="C373:G373"/>
    <mergeCell ref="H373:K373"/>
    <mergeCell ref="C374:G374"/>
    <mergeCell ref="H374:K374"/>
    <mergeCell ref="C375:G375"/>
    <mergeCell ref="H375:K375"/>
    <mergeCell ref="C370:G370"/>
    <mergeCell ref="H370:K370"/>
    <mergeCell ref="C371:G371"/>
    <mergeCell ref="H371:K371"/>
    <mergeCell ref="C372:G372"/>
    <mergeCell ref="H372:K372"/>
    <mergeCell ref="C364:G364"/>
    <mergeCell ref="B365:G365"/>
    <mergeCell ref="B366:G366"/>
    <mergeCell ref="N366:Q366"/>
    <mergeCell ref="C369:G369"/>
    <mergeCell ref="H369:K369"/>
    <mergeCell ref="D356:D359"/>
    <mergeCell ref="E356:E359"/>
    <mergeCell ref="F356:F359"/>
    <mergeCell ref="A360:A363"/>
    <mergeCell ref="B360:B363"/>
    <mergeCell ref="C360:C363"/>
    <mergeCell ref="D360:D363"/>
    <mergeCell ref="E360:E363"/>
    <mergeCell ref="F360:F363"/>
    <mergeCell ref="A352:A355"/>
    <mergeCell ref="B352:B355"/>
    <mergeCell ref="C352:C355"/>
    <mergeCell ref="D352:D355"/>
    <mergeCell ref="E352:E355"/>
    <mergeCell ref="F352:F355"/>
    <mergeCell ref="A348:A351"/>
    <mergeCell ref="B348:B351"/>
    <mergeCell ref="C348:C351"/>
    <mergeCell ref="D348:D351"/>
    <mergeCell ref="E348:E351"/>
    <mergeCell ref="F348:F351"/>
    <mergeCell ref="A345:A347"/>
    <mergeCell ref="B345:B347"/>
    <mergeCell ref="C345:C347"/>
    <mergeCell ref="D345:D347"/>
    <mergeCell ref="E345:E347"/>
    <mergeCell ref="F345:F347"/>
    <mergeCell ref="F339:F342"/>
    <mergeCell ref="N339:N340"/>
    <mergeCell ref="A343:A344"/>
    <mergeCell ref="B343:B344"/>
    <mergeCell ref="C343:C344"/>
    <mergeCell ref="D343:D344"/>
    <mergeCell ref="E343:E344"/>
    <mergeCell ref="F343:F344"/>
    <mergeCell ref="D335:D338"/>
    <mergeCell ref="E335:E338"/>
    <mergeCell ref="A339:A342"/>
    <mergeCell ref="B339:B342"/>
    <mergeCell ref="C339:C342"/>
    <mergeCell ref="D339:D342"/>
    <mergeCell ref="E339:E342"/>
    <mergeCell ref="A331:A334"/>
    <mergeCell ref="B331:B334"/>
    <mergeCell ref="C331:C334"/>
    <mergeCell ref="D331:D334"/>
    <mergeCell ref="E331:E334"/>
    <mergeCell ref="F331:F334"/>
    <mergeCell ref="A326:A330"/>
    <mergeCell ref="B326:B330"/>
    <mergeCell ref="C326:C330"/>
    <mergeCell ref="D326:D330"/>
    <mergeCell ref="E326:E330"/>
    <mergeCell ref="F326:F330"/>
    <mergeCell ref="A321:A325"/>
    <mergeCell ref="B321:B325"/>
    <mergeCell ref="C321:C325"/>
    <mergeCell ref="D321:D325"/>
    <mergeCell ref="E321:E325"/>
    <mergeCell ref="F321:F325"/>
    <mergeCell ref="A316:A320"/>
    <mergeCell ref="B316:B320"/>
    <mergeCell ref="C316:C320"/>
    <mergeCell ref="D316:D320"/>
    <mergeCell ref="E316:E320"/>
    <mergeCell ref="F316:F320"/>
    <mergeCell ref="A311:A315"/>
    <mergeCell ref="B311:B315"/>
    <mergeCell ref="C311:C315"/>
    <mergeCell ref="D311:D315"/>
    <mergeCell ref="E311:E315"/>
    <mergeCell ref="F311:F315"/>
    <mergeCell ref="A306:A310"/>
    <mergeCell ref="B306:B310"/>
    <mergeCell ref="C306:C310"/>
    <mergeCell ref="D306:D310"/>
    <mergeCell ref="E306:E310"/>
    <mergeCell ref="F306:F310"/>
    <mergeCell ref="A301:A305"/>
    <mergeCell ref="B301:B305"/>
    <mergeCell ref="C301:C305"/>
    <mergeCell ref="D301:D305"/>
    <mergeCell ref="E301:E305"/>
    <mergeCell ref="F301:F305"/>
    <mergeCell ref="A296:A300"/>
    <mergeCell ref="B296:B300"/>
    <mergeCell ref="C296:C300"/>
    <mergeCell ref="D296:D300"/>
    <mergeCell ref="E296:E300"/>
    <mergeCell ref="F296:F300"/>
    <mergeCell ref="A291:A295"/>
    <mergeCell ref="B291:B295"/>
    <mergeCell ref="C291:C295"/>
    <mergeCell ref="D291:D295"/>
    <mergeCell ref="E291:E295"/>
    <mergeCell ref="F291:F295"/>
    <mergeCell ref="A288:A290"/>
    <mergeCell ref="B288:B290"/>
    <mergeCell ref="C288:C290"/>
    <mergeCell ref="D288:D290"/>
    <mergeCell ref="E288:E290"/>
    <mergeCell ref="F288:F290"/>
    <mergeCell ref="A284:A287"/>
    <mergeCell ref="B284:B287"/>
    <mergeCell ref="C284:C287"/>
    <mergeCell ref="D284:D287"/>
    <mergeCell ref="E284:E287"/>
    <mergeCell ref="F284:F287"/>
    <mergeCell ref="A280:A283"/>
    <mergeCell ref="B280:B283"/>
    <mergeCell ref="C280:C283"/>
    <mergeCell ref="D280:D283"/>
    <mergeCell ref="E280:E283"/>
    <mergeCell ref="F280:F283"/>
    <mergeCell ref="A275:A279"/>
    <mergeCell ref="B275:B279"/>
    <mergeCell ref="C275:C279"/>
    <mergeCell ref="D275:D279"/>
    <mergeCell ref="E275:E279"/>
    <mergeCell ref="F275:F279"/>
    <mergeCell ref="A270:A274"/>
    <mergeCell ref="B270:B274"/>
    <mergeCell ref="C270:C274"/>
    <mergeCell ref="D270:D274"/>
    <mergeCell ref="E270:E274"/>
    <mergeCell ref="F270:F274"/>
    <mergeCell ref="A265:A269"/>
    <mergeCell ref="B265:B269"/>
    <mergeCell ref="C265:C269"/>
    <mergeCell ref="D265:D269"/>
    <mergeCell ref="E265:E269"/>
    <mergeCell ref="F265:F269"/>
    <mergeCell ref="A261:A264"/>
    <mergeCell ref="B261:B264"/>
    <mergeCell ref="C261:C264"/>
    <mergeCell ref="D261:D264"/>
    <mergeCell ref="E261:E264"/>
    <mergeCell ref="F261:F264"/>
    <mergeCell ref="A257:A260"/>
    <mergeCell ref="B257:B260"/>
    <mergeCell ref="C257:C260"/>
    <mergeCell ref="D257:D260"/>
    <mergeCell ref="E257:E260"/>
    <mergeCell ref="F257:F260"/>
    <mergeCell ref="A253:A256"/>
    <mergeCell ref="B253:B256"/>
    <mergeCell ref="C253:C256"/>
    <mergeCell ref="D253:D256"/>
    <mergeCell ref="E253:E256"/>
    <mergeCell ref="F253:F256"/>
    <mergeCell ref="A249:A252"/>
    <mergeCell ref="B249:B252"/>
    <mergeCell ref="C249:C252"/>
    <mergeCell ref="D249:D252"/>
    <mergeCell ref="E249:E252"/>
    <mergeCell ref="F249:F252"/>
    <mergeCell ref="A245:A248"/>
    <mergeCell ref="B245:B248"/>
    <mergeCell ref="C245:C248"/>
    <mergeCell ref="D245:D248"/>
    <mergeCell ref="E245:E248"/>
    <mergeCell ref="F245:F248"/>
    <mergeCell ref="N214:N215"/>
    <mergeCell ref="N216:N217"/>
    <mergeCell ref="C237:G237"/>
    <mergeCell ref="C238:Q238"/>
    <mergeCell ref="A239:A244"/>
    <mergeCell ref="B239:B244"/>
    <mergeCell ref="C239:C244"/>
    <mergeCell ref="D239:D244"/>
    <mergeCell ref="E239:E244"/>
    <mergeCell ref="F239:F244"/>
    <mergeCell ref="E210:E213"/>
    <mergeCell ref="F210:F213"/>
    <mergeCell ref="A214:A236"/>
    <mergeCell ref="B214:B236"/>
    <mergeCell ref="C214:C236"/>
    <mergeCell ref="D214:D236"/>
    <mergeCell ref="E214:E236"/>
    <mergeCell ref="F214:F236"/>
    <mergeCell ref="D206:D209"/>
    <mergeCell ref="C207:C209"/>
    <mergeCell ref="A210:A213"/>
    <mergeCell ref="B210:B213"/>
    <mergeCell ref="C210:C213"/>
    <mergeCell ref="D210:D213"/>
    <mergeCell ref="A202:A205"/>
    <mergeCell ref="B202:B205"/>
    <mergeCell ref="C202:C205"/>
    <mergeCell ref="D202:D205"/>
    <mergeCell ref="E202:E205"/>
    <mergeCell ref="F202:F205"/>
    <mergeCell ref="A198:A201"/>
    <mergeCell ref="B198:B201"/>
    <mergeCell ref="C198:C201"/>
    <mergeCell ref="D198:D201"/>
    <mergeCell ref="E198:E201"/>
    <mergeCell ref="F198:F201"/>
    <mergeCell ref="A193:A197"/>
    <mergeCell ref="B193:B197"/>
    <mergeCell ref="C193:C197"/>
    <mergeCell ref="D193:D197"/>
    <mergeCell ref="E193:E197"/>
    <mergeCell ref="F193:F197"/>
    <mergeCell ref="A189:A192"/>
    <mergeCell ref="B189:B192"/>
    <mergeCell ref="C189:C192"/>
    <mergeCell ref="D189:D192"/>
    <mergeCell ref="E189:E192"/>
    <mergeCell ref="F189:F192"/>
    <mergeCell ref="A185:A188"/>
    <mergeCell ref="B185:B188"/>
    <mergeCell ref="C185:C188"/>
    <mergeCell ref="D185:D188"/>
    <mergeCell ref="E185:E188"/>
    <mergeCell ref="F185:F188"/>
    <mergeCell ref="F177:F180"/>
    <mergeCell ref="A181:A184"/>
    <mergeCell ref="B181:B184"/>
    <mergeCell ref="C181:C184"/>
    <mergeCell ref="D181:D184"/>
    <mergeCell ref="E181:E184"/>
    <mergeCell ref="F181:F184"/>
    <mergeCell ref="D173:D176"/>
    <mergeCell ref="E173:E176"/>
    <mergeCell ref="A177:A180"/>
    <mergeCell ref="B177:B180"/>
    <mergeCell ref="C177:C180"/>
    <mergeCell ref="D177:D180"/>
    <mergeCell ref="E177:E180"/>
    <mergeCell ref="A169:A172"/>
    <mergeCell ref="B169:B172"/>
    <mergeCell ref="C169:C172"/>
    <mergeCell ref="D169:D172"/>
    <mergeCell ref="E169:E172"/>
    <mergeCell ref="F169:F172"/>
    <mergeCell ref="A164:A168"/>
    <mergeCell ref="B164:B168"/>
    <mergeCell ref="C164:C168"/>
    <mergeCell ref="D164:D168"/>
    <mergeCell ref="E164:E168"/>
    <mergeCell ref="F164:F168"/>
    <mergeCell ref="A160:A163"/>
    <mergeCell ref="B160:B163"/>
    <mergeCell ref="C160:C163"/>
    <mergeCell ref="D160:D163"/>
    <mergeCell ref="E160:E163"/>
    <mergeCell ref="F160:F163"/>
    <mergeCell ref="A156:A159"/>
    <mergeCell ref="B156:B159"/>
    <mergeCell ref="C156:C159"/>
    <mergeCell ref="D156:D159"/>
    <mergeCell ref="E156:E159"/>
    <mergeCell ref="F156:F159"/>
    <mergeCell ref="A151:A155"/>
    <mergeCell ref="B151:B155"/>
    <mergeCell ref="C151:C155"/>
    <mergeCell ref="D151:D155"/>
    <mergeCell ref="E151:E155"/>
    <mergeCell ref="F151:F155"/>
    <mergeCell ref="C142:G142"/>
    <mergeCell ref="B143:G143"/>
    <mergeCell ref="B144:Q144"/>
    <mergeCell ref="C145:Q145"/>
    <mergeCell ref="A146:A150"/>
    <mergeCell ref="B146:B150"/>
    <mergeCell ref="C146:C150"/>
    <mergeCell ref="D146:D150"/>
    <mergeCell ref="E146:E150"/>
    <mergeCell ref="F146:F150"/>
    <mergeCell ref="A138:A141"/>
    <mergeCell ref="B138:B141"/>
    <mergeCell ref="C138:C141"/>
    <mergeCell ref="D138:D141"/>
    <mergeCell ref="E138:E141"/>
    <mergeCell ref="F138:F141"/>
    <mergeCell ref="A134:A137"/>
    <mergeCell ref="B134:B137"/>
    <mergeCell ref="C134:C137"/>
    <mergeCell ref="D134:D137"/>
    <mergeCell ref="E134:E137"/>
    <mergeCell ref="F134:F137"/>
    <mergeCell ref="A130:A133"/>
    <mergeCell ref="B130:B133"/>
    <mergeCell ref="C130:C133"/>
    <mergeCell ref="D130:D133"/>
    <mergeCell ref="E130:E133"/>
    <mergeCell ref="F130:F133"/>
    <mergeCell ref="A126:A129"/>
    <mergeCell ref="B126:B129"/>
    <mergeCell ref="C126:C129"/>
    <mergeCell ref="D126:D129"/>
    <mergeCell ref="E126:E129"/>
    <mergeCell ref="F126:F129"/>
    <mergeCell ref="A122:A125"/>
    <mergeCell ref="B122:B125"/>
    <mergeCell ref="C122:C125"/>
    <mergeCell ref="D122:D125"/>
    <mergeCell ref="E122:E125"/>
    <mergeCell ref="F122:F125"/>
    <mergeCell ref="A118:A121"/>
    <mergeCell ref="B118:B121"/>
    <mergeCell ref="C118:C121"/>
    <mergeCell ref="D118:D121"/>
    <mergeCell ref="E118:E121"/>
    <mergeCell ref="F118:F121"/>
    <mergeCell ref="A114:A117"/>
    <mergeCell ref="B114:B117"/>
    <mergeCell ref="C114:C117"/>
    <mergeCell ref="D114:D117"/>
    <mergeCell ref="E114:E117"/>
    <mergeCell ref="F114:F117"/>
    <mergeCell ref="A109:A113"/>
    <mergeCell ref="B109:B113"/>
    <mergeCell ref="C109:C113"/>
    <mergeCell ref="D109:D113"/>
    <mergeCell ref="E109:E113"/>
    <mergeCell ref="F109:F113"/>
    <mergeCell ref="A105:A108"/>
    <mergeCell ref="B105:B108"/>
    <mergeCell ref="C105:C108"/>
    <mergeCell ref="D105:D108"/>
    <mergeCell ref="E105:E108"/>
    <mergeCell ref="F105:F108"/>
    <mergeCell ref="A101:A104"/>
    <mergeCell ref="B101:B104"/>
    <mergeCell ref="C101:C104"/>
    <mergeCell ref="D101:D104"/>
    <mergeCell ref="E101:E104"/>
    <mergeCell ref="F101:F104"/>
    <mergeCell ref="A97:A100"/>
    <mergeCell ref="B97:B100"/>
    <mergeCell ref="C97:C100"/>
    <mergeCell ref="D97:D100"/>
    <mergeCell ref="E97:E100"/>
    <mergeCell ref="F97:F100"/>
    <mergeCell ref="A93:A96"/>
    <mergeCell ref="B93:B96"/>
    <mergeCell ref="C93:C96"/>
    <mergeCell ref="D93:D96"/>
    <mergeCell ref="E93:E96"/>
    <mergeCell ref="F93:F96"/>
    <mergeCell ref="A89:A92"/>
    <mergeCell ref="B89:B92"/>
    <mergeCell ref="C89:C92"/>
    <mergeCell ref="D89:D92"/>
    <mergeCell ref="E89:E92"/>
    <mergeCell ref="F89:F92"/>
    <mergeCell ref="A85:A88"/>
    <mergeCell ref="B85:B88"/>
    <mergeCell ref="C85:C88"/>
    <mergeCell ref="D85:D88"/>
    <mergeCell ref="E85:E88"/>
    <mergeCell ref="F85:F88"/>
    <mergeCell ref="A81:A84"/>
    <mergeCell ref="B81:B84"/>
    <mergeCell ref="C81:C84"/>
    <mergeCell ref="D81:D84"/>
    <mergeCell ref="E81:E84"/>
    <mergeCell ref="F81:F84"/>
    <mergeCell ref="A76:A80"/>
    <mergeCell ref="B76:B80"/>
    <mergeCell ref="C76:C80"/>
    <mergeCell ref="D76:D80"/>
    <mergeCell ref="E76:E80"/>
    <mergeCell ref="F76:F80"/>
    <mergeCell ref="A72:A75"/>
    <mergeCell ref="B72:B75"/>
    <mergeCell ref="C72:C75"/>
    <mergeCell ref="D72:D75"/>
    <mergeCell ref="E72:E75"/>
    <mergeCell ref="F72:F75"/>
    <mergeCell ref="A68:A71"/>
    <mergeCell ref="B68:B71"/>
    <mergeCell ref="C68:C71"/>
    <mergeCell ref="D68:D71"/>
    <mergeCell ref="E68:E71"/>
    <mergeCell ref="F68:F71"/>
    <mergeCell ref="A64:A67"/>
    <mergeCell ref="B64:B67"/>
    <mergeCell ref="C64:C67"/>
    <mergeCell ref="D64:D67"/>
    <mergeCell ref="E64:E67"/>
    <mergeCell ref="F64:F67"/>
    <mergeCell ref="A60:A63"/>
    <mergeCell ref="B60:B63"/>
    <mergeCell ref="C60:C63"/>
    <mergeCell ref="D60:D63"/>
    <mergeCell ref="E60:E63"/>
    <mergeCell ref="F60:F63"/>
    <mergeCell ref="A56:A59"/>
    <mergeCell ref="B56:B59"/>
    <mergeCell ref="C56:C59"/>
    <mergeCell ref="D56:D59"/>
    <mergeCell ref="E56:E59"/>
    <mergeCell ref="F56:F59"/>
    <mergeCell ref="A52:A55"/>
    <mergeCell ref="B52:B55"/>
    <mergeCell ref="C52:C55"/>
    <mergeCell ref="D52:D55"/>
    <mergeCell ref="E52:E55"/>
    <mergeCell ref="F52:F55"/>
    <mergeCell ref="C46:G46"/>
    <mergeCell ref="C47:Q47"/>
    <mergeCell ref="A48:A51"/>
    <mergeCell ref="B48:B51"/>
    <mergeCell ref="C48:C51"/>
    <mergeCell ref="D48:D51"/>
    <mergeCell ref="E48:E51"/>
    <mergeCell ref="F48:F51"/>
    <mergeCell ref="A42:A45"/>
    <mergeCell ref="B42:B45"/>
    <mergeCell ref="C42:C45"/>
    <mergeCell ref="D42:D45"/>
    <mergeCell ref="E42:E45"/>
    <mergeCell ref="F42:F45"/>
    <mergeCell ref="A37:A41"/>
    <mergeCell ref="B37:B41"/>
    <mergeCell ref="C37:C41"/>
    <mergeCell ref="D37:D41"/>
    <mergeCell ref="E37:E41"/>
    <mergeCell ref="F37:F41"/>
    <mergeCell ref="A33:A36"/>
    <mergeCell ref="B33:B36"/>
    <mergeCell ref="C33:C36"/>
    <mergeCell ref="D33:D36"/>
    <mergeCell ref="E33:E36"/>
    <mergeCell ref="F33:F36"/>
    <mergeCell ref="A29:A32"/>
    <mergeCell ref="B29:B32"/>
    <mergeCell ref="C29:C32"/>
    <mergeCell ref="D29:D32"/>
    <mergeCell ref="E29:E32"/>
    <mergeCell ref="F29:F32"/>
    <mergeCell ref="A25:A28"/>
    <mergeCell ref="B25:B28"/>
    <mergeCell ref="C25:C28"/>
    <mergeCell ref="D25:D28"/>
    <mergeCell ref="E25:E28"/>
    <mergeCell ref="F25:F28"/>
    <mergeCell ref="A21:A24"/>
    <mergeCell ref="B21:B24"/>
    <mergeCell ref="C21:C24"/>
    <mergeCell ref="D21:D24"/>
    <mergeCell ref="E21:E24"/>
    <mergeCell ref="F21:F24"/>
    <mergeCell ref="A17:A20"/>
    <mergeCell ref="B17:B20"/>
    <mergeCell ref="C17:C20"/>
    <mergeCell ref="D17:D20"/>
    <mergeCell ref="E17:E20"/>
    <mergeCell ref="F17:F20"/>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M4:M6"/>
    <mergeCell ref="N4:Q4"/>
    <mergeCell ref="H5:H6"/>
    <mergeCell ref="I5:J5"/>
    <mergeCell ref="K5:K6"/>
    <mergeCell ref="N5:N6"/>
    <mergeCell ref="O5:Q5"/>
    <mergeCell ref="N1:Q1"/>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9"/>
  <sheetViews>
    <sheetView workbookViewId="0">
      <selection activeCell="N5" sqref="N5:N6"/>
    </sheetView>
  </sheetViews>
  <sheetFormatPr defaultRowHeight="13.2"/>
  <cols>
    <col min="1" max="1" width="2.6640625" customWidth="1"/>
    <col min="2" max="3" width="2.5546875" customWidth="1"/>
    <col min="4" max="4" width="35.33203125" customWidth="1"/>
    <col min="5" max="5" width="7.44140625" customWidth="1"/>
    <col min="6" max="6" width="3.88671875" customWidth="1"/>
    <col min="7" max="7" width="4.5546875" customWidth="1"/>
    <col min="8" max="8" width="6.44140625" customWidth="1"/>
    <col min="9" max="9" width="6.109375" customWidth="1"/>
    <col min="10" max="11" width="5.5546875" customWidth="1"/>
    <col min="12" max="12" width="6.44140625" customWidth="1"/>
    <col min="13" max="13" width="5.5546875" customWidth="1"/>
    <col min="14" max="14" width="29.109375" customWidth="1"/>
    <col min="15" max="15" width="2.88671875" customWidth="1"/>
    <col min="16" max="17" width="3.44140625" customWidth="1"/>
  </cols>
  <sheetData>
    <row r="1" spans="1:23" ht="43.2" customHeight="1">
      <c r="A1" s="1"/>
      <c r="B1" s="1"/>
      <c r="C1" s="1"/>
      <c r="D1" s="1"/>
      <c r="E1" s="520"/>
      <c r="F1" s="1"/>
      <c r="G1" s="521"/>
      <c r="H1" s="1"/>
      <c r="I1" s="1"/>
      <c r="J1" s="1"/>
      <c r="K1" s="1"/>
      <c r="L1" s="2813" t="s">
        <v>147</v>
      </c>
      <c r="M1" s="2814"/>
      <c r="N1" s="2814"/>
      <c r="O1" s="2814"/>
      <c r="P1" s="2814"/>
      <c r="Q1" s="2814"/>
      <c r="R1" s="59"/>
      <c r="S1" s="59"/>
      <c r="T1" s="59"/>
      <c r="U1" s="59"/>
      <c r="V1" s="59"/>
      <c r="W1" s="59"/>
    </row>
    <row r="2" spans="1:23">
      <c r="A2" s="522"/>
      <c r="B2" s="522"/>
      <c r="C2" s="522"/>
      <c r="D2" s="523"/>
      <c r="E2" s="524" t="s">
        <v>302</v>
      </c>
      <c r="F2" s="523"/>
      <c r="G2" s="525"/>
      <c r="H2" s="523"/>
      <c r="I2" s="523"/>
      <c r="J2" s="523"/>
      <c r="K2" s="523"/>
      <c r="L2" s="526"/>
      <c r="M2" s="527"/>
      <c r="N2" s="527"/>
      <c r="O2" s="527"/>
      <c r="P2" s="527"/>
      <c r="Q2" s="527"/>
      <c r="R2" s="528"/>
      <c r="S2" s="528"/>
      <c r="T2" s="528"/>
      <c r="U2" s="528"/>
      <c r="V2" s="528"/>
      <c r="W2" s="528"/>
    </row>
    <row r="3" spans="1:23" ht="13.8" thickBot="1">
      <c r="A3" s="17"/>
      <c r="B3" s="18"/>
      <c r="C3" s="18"/>
      <c r="D3" s="2531" t="s">
        <v>34</v>
      </c>
      <c r="E3" s="2531"/>
      <c r="F3" s="2531"/>
      <c r="G3" s="2531"/>
      <c r="H3" s="2531"/>
      <c r="I3" s="2531"/>
      <c r="J3" s="2531"/>
      <c r="K3" s="2531"/>
      <c r="L3" s="2531"/>
      <c r="M3" s="2531"/>
      <c r="N3" s="2531"/>
      <c r="O3" s="2531"/>
      <c r="P3" s="2531"/>
      <c r="Q3" s="2531"/>
      <c r="R3" s="2531"/>
      <c r="S3" s="2531"/>
      <c r="T3" s="2531"/>
      <c r="U3" s="2531"/>
      <c r="V3" s="2531"/>
      <c r="W3" s="2531"/>
    </row>
    <row r="4" spans="1:23">
      <c r="A4" s="2815" t="s">
        <v>0</v>
      </c>
      <c r="B4" s="2818" t="s">
        <v>1</v>
      </c>
      <c r="C4" s="2818" t="s">
        <v>2</v>
      </c>
      <c r="D4" s="2538" t="s">
        <v>3</v>
      </c>
      <c r="E4" s="2821" t="s">
        <v>4</v>
      </c>
      <c r="F4" s="2824" t="s">
        <v>5</v>
      </c>
      <c r="G4" s="2827" t="s">
        <v>6</v>
      </c>
      <c r="H4" s="2830" t="s">
        <v>150</v>
      </c>
      <c r="I4" s="2831"/>
      <c r="J4" s="2831"/>
      <c r="K4" s="2832"/>
      <c r="L4" s="2833" t="s">
        <v>151</v>
      </c>
      <c r="M4" s="2827" t="s">
        <v>152</v>
      </c>
      <c r="N4" s="2836" t="s">
        <v>21</v>
      </c>
      <c r="O4" s="2837"/>
      <c r="P4" s="2837"/>
      <c r="Q4" s="2838"/>
      <c r="R4" s="529"/>
      <c r="S4" s="529"/>
      <c r="T4" s="529"/>
      <c r="U4" s="529"/>
      <c r="V4" s="529"/>
      <c r="W4" s="529"/>
    </row>
    <row r="5" spans="1:23">
      <c r="A5" s="2816"/>
      <c r="B5" s="2819"/>
      <c r="C5" s="2819"/>
      <c r="D5" s="2539"/>
      <c r="E5" s="2822"/>
      <c r="F5" s="2825"/>
      <c r="G5" s="2828"/>
      <c r="H5" s="2839" t="s">
        <v>7</v>
      </c>
      <c r="I5" s="2841" t="s">
        <v>8</v>
      </c>
      <c r="J5" s="2841"/>
      <c r="K5" s="2842" t="s">
        <v>153</v>
      </c>
      <c r="L5" s="2834"/>
      <c r="M5" s="2828"/>
      <c r="N5" s="2525" t="s">
        <v>33</v>
      </c>
      <c r="O5" s="2802" t="s">
        <v>9</v>
      </c>
      <c r="P5" s="2802"/>
      <c r="Q5" s="2803"/>
      <c r="R5" s="529"/>
      <c r="S5" s="529"/>
      <c r="T5" s="529"/>
      <c r="U5" s="529"/>
      <c r="V5" s="529"/>
      <c r="W5" s="529"/>
    </row>
    <row r="6" spans="1:23" ht="159" customHeight="1" thickBot="1">
      <c r="A6" s="2817"/>
      <c r="B6" s="2820"/>
      <c r="C6" s="2820"/>
      <c r="D6" s="2540"/>
      <c r="E6" s="2823"/>
      <c r="F6" s="2826"/>
      <c r="G6" s="2829"/>
      <c r="H6" s="2840"/>
      <c r="I6" s="530" t="s">
        <v>7</v>
      </c>
      <c r="J6" s="531" t="s">
        <v>10</v>
      </c>
      <c r="K6" s="2843"/>
      <c r="L6" s="2835"/>
      <c r="M6" s="2829"/>
      <c r="N6" s="2526"/>
      <c r="O6" s="532" t="s">
        <v>43</v>
      </c>
      <c r="P6" s="532" t="s">
        <v>56</v>
      </c>
      <c r="Q6" s="533" t="s">
        <v>141</v>
      </c>
      <c r="R6" s="529"/>
      <c r="S6" s="529"/>
      <c r="T6" s="529"/>
      <c r="U6" s="529"/>
      <c r="V6" s="529"/>
      <c r="W6" s="529"/>
    </row>
    <row r="7" spans="1:23" ht="13.8" thickBot="1">
      <c r="A7" s="23" t="s">
        <v>13</v>
      </c>
      <c r="B7" s="2425" t="s">
        <v>303</v>
      </c>
      <c r="C7" s="2497"/>
      <c r="D7" s="2497"/>
      <c r="E7" s="2497"/>
      <c r="F7" s="2497"/>
      <c r="G7" s="2497"/>
      <c r="H7" s="2497"/>
      <c r="I7" s="2497"/>
      <c r="J7" s="2497"/>
      <c r="K7" s="2497"/>
      <c r="L7" s="2497"/>
      <c r="M7" s="2497"/>
      <c r="N7" s="2497"/>
      <c r="O7" s="2497"/>
      <c r="P7" s="2497"/>
      <c r="Q7" s="2498"/>
      <c r="R7" s="529"/>
      <c r="S7" s="529"/>
      <c r="T7" s="529"/>
      <c r="U7" s="529"/>
      <c r="V7" s="529"/>
      <c r="W7" s="529"/>
    </row>
    <row r="8" spans="1:23" ht="13.8" thickBot="1">
      <c r="A8" s="534" t="s">
        <v>13</v>
      </c>
      <c r="B8" s="535" t="s">
        <v>11</v>
      </c>
      <c r="C8" s="2806" t="s">
        <v>304</v>
      </c>
      <c r="D8" s="2806"/>
      <c r="E8" s="2806"/>
      <c r="F8" s="2806"/>
      <c r="G8" s="2806"/>
      <c r="H8" s="2806"/>
      <c r="I8" s="2806"/>
      <c r="J8" s="2806"/>
      <c r="K8" s="2806"/>
      <c r="L8" s="2806"/>
      <c r="M8" s="2806"/>
      <c r="N8" s="2806"/>
      <c r="O8" s="2806"/>
      <c r="P8" s="2806"/>
      <c r="Q8" s="2807"/>
      <c r="R8" s="529"/>
      <c r="S8" s="529"/>
      <c r="T8" s="529"/>
      <c r="U8" s="529"/>
      <c r="V8" s="529"/>
      <c r="W8" s="529"/>
    </row>
    <row r="9" spans="1:23" ht="27" thickBot="1">
      <c r="A9" s="534" t="s">
        <v>13</v>
      </c>
      <c r="B9" s="536" t="s">
        <v>11</v>
      </c>
      <c r="C9" s="2748" t="s">
        <v>11</v>
      </c>
      <c r="D9" s="537" t="s">
        <v>305</v>
      </c>
      <c r="E9" s="518" t="s">
        <v>41</v>
      </c>
      <c r="F9" s="538" t="s">
        <v>120</v>
      </c>
      <c r="G9" s="539" t="s">
        <v>37</v>
      </c>
      <c r="H9" s="540">
        <f>I9+K9</f>
        <v>79</v>
      </c>
      <c r="I9" s="541"/>
      <c r="J9" s="542"/>
      <c r="K9" s="542">
        <v>79</v>
      </c>
      <c r="L9" s="543">
        <v>100</v>
      </c>
      <c r="M9" s="544">
        <v>120</v>
      </c>
      <c r="N9" s="545"/>
      <c r="O9" s="546"/>
      <c r="P9" s="546"/>
      <c r="Q9" s="547"/>
      <c r="R9" s="548"/>
      <c r="S9" s="549"/>
      <c r="T9" s="550"/>
      <c r="U9" s="549"/>
      <c r="V9" s="549"/>
      <c r="W9" s="549"/>
    </row>
    <row r="10" spans="1:23" ht="26.4">
      <c r="A10" s="551"/>
      <c r="B10" s="2746"/>
      <c r="C10" s="2749"/>
      <c r="D10" s="2706" t="s">
        <v>306</v>
      </c>
      <c r="E10" s="2809"/>
      <c r="F10" s="2811"/>
      <c r="G10" s="552"/>
      <c r="H10" s="553"/>
      <c r="I10" s="554"/>
      <c r="J10" s="554"/>
      <c r="K10" s="554"/>
      <c r="L10" s="555"/>
      <c r="M10" s="554"/>
      <c r="N10" s="556" t="s">
        <v>307</v>
      </c>
      <c r="O10" s="557">
        <v>10</v>
      </c>
      <c r="P10" s="557">
        <v>10</v>
      </c>
      <c r="Q10" s="558">
        <v>10</v>
      </c>
      <c r="R10" s="548"/>
      <c r="S10" s="549"/>
      <c r="T10" s="550"/>
      <c r="U10" s="549"/>
      <c r="V10" s="549"/>
      <c r="W10" s="549"/>
    </row>
    <row r="11" spans="1:23" ht="33" customHeight="1">
      <c r="A11" s="2743"/>
      <c r="B11" s="2746"/>
      <c r="C11" s="2749"/>
      <c r="D11" s="2707"/>
      <c r="E11" s="2810"/>
      <c r="F11" s="2812"/>
      <c r="G11" s="2757"/>
      <c r="H11" s="2798"/>
      <c r="I11" s="559"/>
      <c r="J11" s="559"/>
      <c r="K11" s="560"/>
      <c r="L11" s="2800"/>
      <c r="M11" s="2800"/>
      <c r="N11" s="556" t="s">
        <v>308</v>
      </c>
      <c r="O11" s="557">
        <v>10</v>
      </c>
      <c r="P11" s="557">
        <v>10</v>
      </c>
      <c r="Q11" s="558">
        <v>10</v>
      </c>
      <c r="R11" s="548"/>
      <c r="S11" s="549"/>
      <c r="T11" s="550"/>
      <c r="U11" s="549"/>
      <c r="V11" s="549"/>
      <c r="W11" s="549"/>
    </row>
    <row r="12" spans="1:23">
      <c r="A12" s="2743"/>
      <c r="B12" s="2746"/>
      <c r="C12" s="2749"/>
      <c r="D12" s="561"/>
      <c r="E12" s="2810"/>
      <c r="F12" s="2812"/>
      <c r="G12" s="2797"/>
      <c r="H12" s="2799"/>
      <c r="I12" s="559"/>
      <c r="J12" s="559"/>
      <c r="K12" s="560"/>
      <c r="L12" s="2801"/>
      <c r="M12" s="2801"/>
      <c r="N12" s="562" t="s">
        <v>309</v>
      </c>
      <c r="O12" s="557">
        <v>20</v>
      </c>
      <c r="P12" s="557">
        <v>20</v>
      </c>
      <c r="Q12" s="558">
        <v>20</v>
      </c>
      <c r="R12" s="548"/>
      <c r="S12" s="549"/>
      <c r="T12" s="550"/>
      <c r="U12" s="549"/>
      <c r="V12" s="549"/>
      <c r="W12" s="549"/>
    </row>
    <row r="13" spans="1:23">
      <c r="A13" s="2743"/>
      <c r="B13" s="2746"/>
      <c r="C13" s="2749"/>
      <c r="D13" s="561"/>
      <c r="E13" s="2810"/>
      <c r="F13" s="2812"/>
      <c r="G13" s="2797"/>
      <c r="H13" s="2799"/>
      <c r="I13" s="559"/>
      <c r="J13" s="559"/>
      <c r="K13" s="560"/>
      <c r="L13" s="2801"/>
      <c r="M13" s="2801"/>
      <c r="N13" s="556" t="s">
        <v>310</v>
      </c>
      <c r="O13" s="557">
        <v>50</v>
      </c>
      <c r="P13" s="557">
        <v>50</v>
      </c>
      <c r="Q13" s="558">
        <v>50</v>
      </c>
      <c r="R13" s="306"/>
      <c r="S13" s="549"/>
      <c r="T13" s="550"/>
      <c r="U13" s="549"/>
      <c r="V13" s="549"/>
      <c r="W13" s="549"/>
    </row>
    <row r="14" spans="1:23" ht="39.6">
      <c r="A14" s="2743"/>
      <c r="B14" s="2746"/>
      <c r="C14" s="2749"/>
      <c r="D14" s="563"/>
      <c r="E14" s="2810"/>
      <c r="F14" s="2812"/>
      <c r="G14" s="2797"/>
      <c r="H14" s="2799"/>
      <c r="I14" s="559"/>
      <c r="J14" s="559"/>
      <c r="K14" s="560"/>
      <c r="L14" s="2801"/>
      <c r="M14" s="2801"/>
      <c r="N14" s="564" t="s">
        <v>311</v>
      </c>
      <c r="O14" s="557"/>
      <c r="P14" s="557">
        <v>1</v>
      </c>
      <c r="Q14" s="558"/>
      <c r="R14" s="306"/>
      <c r="S14" s="549"/>
      <c r="T14" s="550"/>
      <c r="U14" s="549"/>
      <c r="V14" s="549"/>
      <c r="W14" s="549"/>
    </row>
    <row r="15" spans="1:23" ht="26.4">
      <c r="A15" s="2743"/>
      <c r="B15" s="2746"/>
      <c r="C15" s="2749"/>
      <c r="D15" s="563" t="s">
        <v>312</v>
      </c>
      <c r="E15" s="2810"/>
      <c r="F15" s="2812"/>
      <c r="G15" s="2797"/>
      <c r="H15" s="2799"/>
      <c r="I15" s="559"/>
      <c r="J15" s="559"/>
      <c r="K15" s="560"/>
      <c r="L15" s="2801"/>
      <c r="M15" s="2801"/>
      <c r="N15" s="563" t="s">
        <v>313</v>
      </c>
      <c r="O15" s="557" t="s">
        <v>42</v>
      </c>
      <c r="P15" s="557"/>
      <c r="Q15" s="558"/>
      <c r="R15" s="306"/>
      <c r="S15" s="549"/>
      <c r="T15" s="550"/>
      <c r="U15" s="549"/>
      <c r="V15" s="549"/>
      <c r="W15" s="549"/>
    </row>
    <row r="16" spans="1:23" ht="22.2" customHeight="1" thickBot="1">
      <c r="A16" s="2743"/>
      <c r="B16" s="2746"/>
      <c r="C16" s="2749"/>
      <c r="D16" s="563"/>
      <c r="E16" s="2810"/>
      <c r="F16" s="2812"/>
      <c r="G16" s="2797"/>
      <c r="H16" s="2799"/>
      <c r="I16" s="559"/>
      <c r="J16" s="559"/>
      <c r="K16" s="560"/>
      <c r="L16" s="2801"/>
      <c r="M16" s="2801"/>
      <c r="N16" s="565" t="s">
        <v>314</v>
      </c>
      <c r="O16" s="557"/>
      <c r="P16" s="557">
        <v>1</v>
      </c>
      <c r="Q16" s="558">
        <v>1</v>
      </c>
      <c r="R16" s="306"/>
      <c r="S16" s="549"/>
      <c r="T16" s="550"/>
      <c r="U16" s="549"/>
      <c r="V16" s="549"/>
      <c r="W16" s="549"/>
    </row>
    <row r="17" spans="1:23" ht="23.4" customHeight="1" thickBot="1">
      <c r="A17" s="566"/>
      <c r="B17" s="2747"/>
      <c r="C17" s="2808"/>
      <c r="D17" s="567"/>
      <c r="E17" s="568"/>
      <c r="F17" s="2804" t="s">
        <v>12</v>
      </c>
      <c r="G17" s="2805"/>
      <c r="H17" s="569">
        <f t="shared" ref="H17:M17" si="0">H9+H10</f>
        <v>79</v>
      </c>
      <c r="I17" s="569">
        <f t="shared" si="0"/>
        <v>0</v>
      </c>
      <c r="J17" s="569">
        <f t="shared" si="0"/>
        <v>0</v>
      </c>
      <c r="K17" s="569">
        <f t="shared" si="0"/>
        <v>79</v>
      </c>
      <c r="L17" s="569">
        <f t="shared" si="0"/>
        <v>100</v>
      </c>
      <c r="M17" s="570">
        <f t="shared" si="0"/>
        <v>120</v>
      </c>
      <c r="N17" s="571"/>
      <c r="O17" s="572"/>
      <c r="P17" s="572"/>
      <c r="Q17" s="573"/>
      <c r="R17" s="549"/>
      <c r="S17" s="549"/>
      <c r="T17" s="549"/>
      <c r="U17" s="549"/>
      <c r="V17" s="549"/>
      <c r="W17" s="549"/>
    </row>
    <row r="18" spans="1:23">
      <c r="A18" s="574" t="s">
        <v>13</v>
      </c>
      <c r="B18" s="535" t="s">
        <v>11</v>
      </c>
      <c r="C18" s="575" t="s">
        <v>13</v>
      </c>
      <c r="D18" s="576" t="s">
        <v>315</v>
      </c>
      <c r="E18" s="577" t="s">
        <v>41</v>
      </c>
      <c r="F18" s="538" t="s">
        <v>120</v>
      </c>
      <c r="G18" s="578" t="s">
        <v>37</v>
      </c>
      <c r="H18" s="579">
        <f>I18+K18</f>
        <v>220</v>
      </c>
      <c r="I18" s="580">
        <v>81</v>
      </c>
      <c r="J18" s="581"/>
      <c r="K18" s="580">
        <v>139</v>
      </c>
      <c r="L18" s="582">
        <v>250</v>
      </c>
      <c r="M18" s="580">
        <v>250</v>
      </c>
      <c r="N18" s="583"/>
      <c r="O18" s="584"/>
      <c r="P18" s="584"/>
      <c r="Q18" s="277"/>
      <c r="R18" s="549"/>
      <c r="S18" s="549"/>
      <c r="T18" s="549"/>
      <c r="U18" s="549"/>
      <c r="V18" s="549"/>
      <c r="W18" s="549"/>
    </row>
    <row r="19" spans="1:23" ht="26.4">
      <c r="A19" s="585"/>
      <c r="B19" s="586"/>
      <c r="C19" s="587"/>
      <c r="D19" s="588" t="s">
        <v>316</v>
      </c>
      <c r="E19" s="2789"/>
      <c r="F19" s="2791"/>
      <c r="G19" s="589"/>
      <c r="H19" s="590"/>
      <c r="I19" s="589"/>
      <c r="J19" s="591"/>
      <c r="K19" s="589"/>
      <c r="L19" s="591"/>
      <c r="M19" s="589"/>
      <c r="N19" s="565" t="s">
        <v>317</v>
      </c>
      <c r="O19" s="592">
        <v>1</v>
      </c>
      <c r="P19" s="592"/>
      <c r="Q19" s="558"/>
      <c r="R19" s="549"/>
      <c r="S19" s="549"/>
      <c r="T19" s="549"/>
      <c r="U19" s="549"/>
      <c r="V19" s="549"/>
      <c r="W19" s="549"/>
    </row>
    <row r="20" spans="1:23" ht="39.6">
      <c r="A20" s="585"/>
      <c r="B20" s="586"/>
      <c r="C20" s="587"/>
      <c r="D20" s="588" t="s">
        <v>318</v>
      </c>
      <c r="E20" s="2790"/>
      <c r="F20" s="2792"/>
      <c r="G20" s="2771"/>
      <c r="H20" s="2793"/>
      <c r="I20" s="589"/>
      <c r="J20" s="591"/>
      <c r="K20" s="2771"/>
      <c r="L20" s="2795"/>
      <c r="M20" s="2771"/>
      <c r="N20" s="565" t="s">
        <v>319</v>
      </c>
      <c r="O20" s="592" t="s">
        <v>42</v>
      </c>
      <c r="P20" s="592"/>
      <c r="Q20" s="593"/>
      <c r="R20" s="549"/>
      <c r="S20" s="549"/>
      <c r="T20" s="549"/>
      <c r="U20" s="549"/>
      <c r="V20" s="549"/>
      <c r="W20" s="549"/>
    </row>
    <row r="21" spans="1:23" ht="26.4">
      <c r="A21" s="585"/>
      <c r="B21" s="586"/>
      <c r="C21" s="587"/>
      <c r="D21" s="588" t="s">
        <v>320</v>
      </c>
      <c r="E21" s="2790"/>
      <c r="F21" s="2792"/>
      <c r="G21" s="2772"/>
      <c r="H21" s="2794"/>
      <c r="I21" s="589"/>
      <c r="J21" s="591"/>
      <c r="K21" s="2772"/>
      <c r="L21" s="2796"/>
      <c r="M21" s="2772"/>
      <c r="N21" s="565" t="s">
        <v>321</v>
      </c>
      <c r="O21" s="592">
        <v>3</v>
      </c>
      <c r="P21" s="594"/>
      <c r="Q21" s="595"/>
      <c r="R21" s="596"/>
      <c r="S21" s="549"/>
      <c r="T21" s="549"/>
      <c r="U21" s="549"/>
      <c r="V21" s="549"/>
      <c r="W21" s="549"/>
    </row>
    <row r="22" spans="1:23" ht="26.4">
      <c r="A22" s="2743"/>
      <c r="B22" s="2746"/>
      <c r="C22" s="597"/>
      <c r="D22" s="598" t="s">
        <v>322</v>
      </c>
      <c r="E22" s="2790"/>
      <c r="F22" s="2792"/>
      <c r="G22" s="2772"/>
      <c r="H22" s="2794"/>
      <c r="I22" s="589"/>
      <c r="J22" s="591"/>
      <c r="K22" s="2772"/>
      <c r="L22" s="2796"/>
      <c r="M22" s="2772"/>
      <c r="N22" s="565" t="s">
        <v>323</v>
      </c>
      <c r="O22" s="599">
        <v>1</v>
      </c>
      <c r="P22" s="599">
        <v>1</v>
      </c>
      <c r="Q22" s="593">
        <v>1</v>
      </c>
      <c r="R22" s="549"/>
      <c r="S22" s="549"/>
      <c r="T22" s="549"/>
      <c r="U22" s="549"/>
      <c r="V22" s="549"/>
      <c r="W22" s="549"/>
    </row>
    <row r="23" spans="1:23">
      <c r="A23" s="2743"/>
      <c r="B23" s="2746"/>
      <c r="C23" s="587"/>
      <c r="D23" s="600" t="s">
        <v>324</v>
      </c>
      <c r="E23" s="2790"/>
      <c r="F23" s="2792"/>
      <c r="G23" s="2772"/>
      <c r="H23" s="2794"/>
      <c r="I23" s="589"/>
      <c r="J23" s="591"/>
      <c r="K23" s="2772"/>
      <c r="L23" s="2796"/>
      <c r="M23" s="2772"/>
      <c r="N23" s="601" t="s">
        <v>325</v>
      </c>
      <c r="O23" s="599">
        <v>10</v>
      </c>
      <c r="P23" s="599">
        <v>10</v>
      </c>
      <c r="Q23" s="593">
        <v>10</v>
      </c>
      <c r="R23" s="549"/>
      <c r="S23" s="549"/>
      <c r="T23" s="549"/>
      <c r="U23" s="549"/>
      <c r="V23" s="549"/>
      <c r="W23" s="549"/>
    </row>
    <row r="24" spans="1:23" ht="13.8" thickBot="1">
      <c r="A24" s="2744"/>
      <c r="B24" s="2773"/>
      <c r="C24" s="602"/>
      <c r="D24" s="603"/>
      <c r="E24" s="604"/>
      <c r="F24" s="2774" t="s">
        <v>12</v>
      </c>
      <c r="G24" s="2775"/>
      <c r="H24" s="605">
        <f t="shared" ref="H24:M24" si="1">H18+H19</f>
        <v>220</v>
      </c>
      <c r="I24" s="605">
        <f t="shared" si="1"/>
        <v>81</v>
      </c>
      <c r="J24" s="605">
        <f t="shared" si="1"/>
        <v>0</v>
      </c>
      <c r="K24" s="605">
        <f t="shared" si="1"/>
        <v>139</v>
      </c>
      <c r="L24" s="606">
        <f t="shared" si="1"/>
        <v>250</v>
      </c>
      <c r="M24" s="606">
        <f t="shared" si="1"/>
        <v>250</v>
      </c>
      <c r="N24" s="607"/>
      <c r="O24" s="608"/>
      <c r="P24" s="608"/>
      <c r="Q24" s="609"/>
      <c r="R24" s="549"/>
      <c r="S24" s="549"/>
      <c r="T24" s="549"/>
      <c r="U24" s="549"/>
      <c r="V24" s="549"/>
      <c r="W24" s="549"/>
    </row>
    <row r="25" spans="1:23" ht="26.4">
      <c r="A25" s="2776" t="s">
        <v>13</v>
      </c>
      <c r="B25" s="2779" t="s">
        <v>11</v>
      </c>
      <c r="C25" s="2782" t="s">
        <v>35</v>
      </c>
      <c r="D25" s="610" t="s">
        <v>326</v>
      </c>
      <c r="E25" s="2785" t="s">
        <v>41</v>
      </c>
      <c r="F25" s="611" t="s">
        <v>120</v>
      </c>
      <c r="G25" s="612" t="s">
        <v>37</v>
      </c>
      <c r="H25" s="613">
        <f>I25+K25</f>
        <v>51</v>
      </c>
      <c r="I25" s="613">
        <v>19</v>
      </c>
      <c r="J25" s="614"/>
      <c r="K25" s="613">
        <v>32</v>
      </c>
      <c r="L25" s="613">
        <v>60</v>
      </c>
      <c r="M25" s="615">
        <v>60</v>
      </c>
      <c r="N25" s="616"/>
      <c r="O25" s="617"/>
      <c r="P25" s="617"/>
      <c r="Q25" s="618"/>
      <c r="R25" s="549"/>
      <c r="S25" s="549"/>
      <c r="T25" s="549"/>
      <c r="U25" s="549"/>
      <c r="V25" s="549"/>
      <c r="W25" s="549"/>
    </row>
    <row r="26" spans="1:23" ht="26.4">
      <c r="A26" s="2777"/>
      <c r="B26" s="2780"/>
      <c r="C26" s="2783"/>
      <c r="D26" s="619" t="s">
        <v>327</v>
      </c>
      <c r="E26" s="2786"/>
      <c r="F26" s="620"/>
      <c r="G26" s="621"/>
      <c r="H26" s="622"/>
      <c r="I26" s="622"/>
      <c r="J26" s="623"/>
      <c r="K26" s="622"/>
      <c r="L26" s="622"/>
      <c r="M26" s="624"/>
      <c r="N26" s="625" t="s">
        <v>328</v>
      </c>
      <c r="O26" s="626" t="s">
        <v>329</v>
      </c>
      <c r="P26" s="626" t="s">
        <v>329</v>
      </c>
      <c r="Q26" s="627" t="s">
        <v>329</v>
      </c>
      <c r="R26" s="549"/>
      <c r="S26" s="549"/>
      <c r="T26" s="549"/>
      <c r="U26" s="549"/>
      <c r="V26" s="549"/>
      <c r="W26" s="549"/>
    </row>
    <row r="27" spans="1:23" ht="26.4">
      <c r="A27" s="2777"/>
      <c r="B27" s="2780"/>
      <c r="C27" s="2783"/>
      <c r="D27" s="619" t="s">
        <v>330</v>
      </c>
      <c r="E27" s="2786"/>
      <c r="F27" s="620"/>
      <c r="G27" s="621"/>
      <c r="H27" s="622"/>
      <c r="I27" s="622"/>
      <c r="J27" s="623"/>
      <c r="K27" s="622"/>
      <c r="L27" s="622"/>
      <c r="M27" s="624"/>
      <c r="N27" s="628" t="s">
        <v>330</v>
      </c>
      <c r="O27" s="626" t="s">
        <v>331</v>
      </c>
      <c r="P27" s="626" t="s">
        <v>331</v>
      </c>
      <c r="Q27" s="627"/>
      <c r="R27" s="549"/>
      <c r="S27" s="549"/>
      <c r="T27" s="549"/>
      <c r="U27" s="549"/>
      <c r="V27" s="549"/>
      <c r="W27" s="549"/>
    </row>
    <row r="28" spans="1:23">
      <c r="A28" s="2777"/>
      <c r="B28" s="2780"/>
      <c r="C28" s="2783"/>
      <c r="D28" s="619" t="s">
        <v>332</v>
      </c>
      <c r="E28" s="2786"/>
      <c r="F28" s="620"/>
      <c r="G28" s="621"/>
      <c r="H28" s="622"/>
      <c r="I28" s="622"/>
      <c r="J28" s="623"/>
      <c r="K28" s="622"/>
      <c r="L28" s="622"/>
      <c r="M28" s="624"/>
      <c r="N28" s="629" t="s">
        <v>333</v>
      </c>
      <c r="O28" s="626" t="s">
        <v>329</v>
      </c>
      <c r="P28" s="626" t="s">
        <v>329</v>
      </c>
      <c r="Q28" s="627" t="s">
        <v>329</v>
      </c>
      <c r="R28" s="549"/>
      <c r="S28" s="549"/>
      <c r="T28" s="549"/>
      <c r="U28" s="549"/>
      <c r="V28" s="549"/>
      <c r="W28" s="549"/>
    </row>
    <row r="29" spans="1:23" ht="26.4">
      <c r="A29" s="2777"/>
      <c r="B29" s="2780"/>
      <c r="C29" s="2783"/>
      <c r="D29" s="619" t="s">
        <v>334</v>
      </c>
      <c r="E29" s="2786"/>
      <c r="F29" s="620"/>
      <c r="G29" s="621"/>
      <c r="H29" s="622"/>
      <c r="I29" s="622"/>
      <c r="J29" s="623"/>
      <c r="K29" s="622"/>
      <c r="L29" s="622"/>
      <c r="M29" s="624"/>
      <c r="N29" s="628" t="s">
        <v>335</v>
      </c>
      <c r="O29" s="626" t="s">
        <v>329</v>
      </c>
      <c r="P29" s="626" t="s">
        <v>329</v>
      </c>
      <c r="Q29" s="627" t="s">
        <v>329</v>
      </c>
      <c r="R29" s="549"/>
      <c r="S29" s="549"/>
      <c r="T29" s="549"/>
      <c r="U29" s="549"/>
      <c r="V29" s="549"/>
      <c r="W29" s="549"/>
    </row>
    <row r="30" spans="1:23" ht="13.8" thickBot="1">
      <c r="A30" s="2778"/>
      <c r="B30" s="2781"/>
      <c r="C30" s="2784"/>
      <c r="D30" s="630"/>
      <c r="E30" s="2787"/>
      <c r="F30" s="2788" t="s">
        <v>12</v>
      </c>
      <c r="G30" s="2788"/>
      <c r="H30" s="631">
        <f>H25+H29</f>
        <v>51</v>
      </c>
      <c r="I30" s="631">
        <f t="shared" ref="I30:L30" si="2">I25+I29</f>
        <v>19</v>
      </c>
      <c r="J30" s="631">
        <f t="shared" si="2"/>
        <v>0</v>
      </c>
      <c r="K30" s="631">
        <f t="shared" si="2"/>
        <v>32</v>
      </c>
      <c r="L30" s="631">
        <f t="shared" si="2"/>
        <v>60</v>
      </c>
      <c r="M30" s="632">
        <f>M25+M29</f>
        <v>60</v>
      </c>
      <c r="N30" s="633"/>
      <c r="O30" s="634"/>
      <c r="P30" s="634"/>
      <c r="Q30" s="635"/>
      <c r="R30" s="549"/>
      <c r="S30" s="549"/>
      <c r="T30" s="549"/>
      <c r="U30" s="549"/>
      <c r="V30" s="549"/>
      <c r="W30" s="549"/>
    </row>
    <row r="31" spans="1:23" ht="13.8" thickBot="1">
      <c r="A31" s="636" t="s">
        <v>13</v>
      </c>
      <c r="B31" s="637" t="s">
        <v>11</v>
      </c>
      <c r="C31" s="2740" t="s">
        <v>14</v>
      </c>
      <c r="D31" s="2740"/>
      <c r="E31" s="2740"/>
      <c r="F31" s="2740"/>
      <c r="G31" s="2740"/>
      <c r="H31" s="638">
        <f t="shared" ref="H31:M31" si="3">H17+H24+H30</f>
        <v>350</v>
      </c>
      <c r="I31" s="638">
        <f t="shared" si="3"/>
        <v>100</v>
      </c>
      <c r="J31" s="638">
        <f t="shared" si="3"/>
        <v>0</v>
      </c>
      <c r="K31" s="638">
        <f t="shared" si="3"/>
        <v>250</v>
      </c>
      <c r="L31" s="638">
        <f t="shared" si="3"/>
        <v>410</v>
      </c>
      <c r="M31" s="638">
        <f t="shared" si="3"/>
        <v>430</v>
      </c>
      <c r="N31" s="639"/>
      <c r="O31" s="640"/>
      <c r="P31" s="640"/>
      <c r="Q31" s="640"/>
      <c r="R31" s="549"/>
      <c r="S31" s="549"/>
      <c r="T31" s="549"/>
      <c r="U31" s="549"/>
      <c r="V31" s="549"/>
      <c r="W31" s="549"/>
    </row>
    <row r="32" spans="1:23" ht="13.8" thickBot="1">
      <c r="A32" s="534" t="s">
        <v>13</v>
      </c>
      <c r="B32" s="536" t="s">
        <v>13</v>
      </c>
      <c r="C32" s="2741"/>
      <c r="D32" s="2741"/>
      <c r="E32" s="2741"/>
      <c r="F32" s="2741"/>
      <c r="G32" s="2741"/>
      <c r="H32" s="2741"/>
      <c r="I32" s="2741"/>
      <c r="J32" s="2741"/>
      <c r="K32" s="2741"/>
      <c r="L32" s="2741"/>
      <c r="M32" s="2741"/>
      <c r="N32" s="2741"/>
      <c r="O32" s="2741"/>
      <c r="P32" s="2741"/>
      <c r="Q32" s="2741"/>
      <c r="R32" s="549"/>
      <c r="S32" s="549"/>
      <c r="T32" s="549"/>
      <c r="U32" s="549"/>
      <c r="V32" s="549"/>
      <c r="W32" s="549"/>
    </row>
    <row r="33" spans="1:23" ht="26.4">
      <c r="A33" s="2742" t="s">
        <v>13</v>
      </c>
      <c r="B33" s="2745" t="s">
        <v>13</v>
      </c>
      <c r="C33" s="2748" t="s">
        <v>11</v>
      </c>
      <c r="D33" s="641" t="s">
        <v>336</v>
      </c>
      <c r="E33" s="642" t="s">
        <v>41</v>
      </c>
      <c r="F33" s="643" t="s">
        <v>120</v>
      </c>
      <c r="G33" s="644" t="s">
        <v>37</v>
      </c>
      <c r="H33" s="645">
        <f>I33+K33</f>
        <v>60</v>
      </c>
      <c r="I33" s="646">
        <v>60</v>
      </c>
      <c r="J33" s="647"/>
      <c r="K33" s="646">
        <v>0</v>
      </c>
      <c r="L33" s="648">
        <v>70</v>
      </c>
      <c r="M33" s="649">
        <v>70</v>
      </c>
      <c r="N33" s="650"/>
      <c r="O33" s="651"/>
      <c r="P33" s="651"/>
      <c r="Q33" s="652"/>
      <c r="R33" s="549"/>
      <c r="S33" s="549"/>
      <c r="T33" s="550"/>
      <c r="U33" s="549"/>
      <c r="V33" s="549"/>
      <c r="W33" s="549"/>
    </row>
    <row r="34" spans="1:23">
      <c r="A34" s="2743"/>
      <c r="B34" s="2746"/>
      <c r="C34" s="2749"/>
      <c r="D34" s="653"/>
      <c r="E34" s="654"/>
      <c r="F34" s="655"/>
      <c r="G34" s="656"/>
      <c r="H34" s="657"/>
      <c r="I34" s="658"/>
      <c r="J34" s="659"/>
      <c r="K34" s="658"/>
      <c r="L34" s="660"/>
      <c r="M34" s="657"/>
      <c r="N34" s="661" t="s">
        <v>337</v>
      </c>
      <c r="O34" s="662">
        <v>3</v>
      </c>
      <c r="P34" s="662">
        <v>3</v>
      </c>
      <c r="Q34" s="663">
        <v>3</v>
      </c>
      <c r="R34" s="549"/>
      <c r="S34" s="549"/>
      <c r="T34" s="550"/>
      <c r="U34" s="549"/>
      <c r="V34" s="549"/>
      <c r="W34" s="549"/>
    </row>
    <row r="35" spans="1:23">
      <c r="A35" s="2743"/>
      <c r="B35" s="2746"/>
      <c r="C35" s="2749"/>
      <c r="D35" s="664" t="s">
        <v>338</v>
      </c>
      <c r="E35" s="2751"/>
      <c r="F35" s="2754"/>
      <c r="G35" s="2757"/>
      <c r="H35" s="2758"/>
      <c r="I35" s="658"/>
      <c r="J35" s="659"/>
      <c r="K35" s="658"/>
      <c r="L35" s="660"/>
      <c r="M35" s="2759"/>
      <c r="N35" s="665" t="s">
        <v>339</v>
      </c>
      <c r="O35" s="662">
        <v>2</v>
      </c>
      <c r="P35" s="662">
        <v>2</v>
      </c>
      <c r="Q35" s="663">
        <v>2</v>
      </c>
      <c r="R35" s="549"/>
      <c r="S35" s="549"/>
      <c r="T35" s="550"/>
      <c r="U35" s="549"/>
      <c r="V35" s="549"/>
      <c r="W35" s="549"/>
    </row>
    <row r="36" spans="1:23" ht="26.4">
      <c r="A36" s="2743"/>
      <c r="B36" s="2746"/>
      <c r="C36" s="2749"/>
      <c r="D36" s="598" t="s">
        <v>340</v>
      </c>
      <c r="E36" s="2752"/>
      <c r="F36" s="2755"/>
      <c r="G36" s="2755"/>
      <c r="H36" s="2755"/>
      <c r="I36" s="658"/>
      <c r="J36" s="659"/>
      <c r="K36" s="658"/>
      <c r="L36" s="660"/>
      <c r="M36" s="2760"/>
      <c r="N36" s="628" t="s">
        <v>341</v>
      </c>
      <c r="O36" s="662">
        <v>6</v>
      </c>
      <c r="P36" s="662">
        <v>3</v>
      </c>
      <c r="Q36" s="663">
        <v>3</v>
      </c>
      <c r="R36" s="549"/>
      <c r="S36" s="549"/>
      <c r="T36" s="550"/>
      <c r="U36" s="549"/>
      <c r="V36" s="549"/>
      <c r="W36" s="549"/>
    </row>
    <row r="37" spans="1:23" ht="26.4">
      <c r="A37" s="2743"/>
      <c r="B37" s="2746"/>
      <c r="C37" s="2749"/>
      <c r="D37" s="598" t="s">
        <v>342</v>
      </c>
      <c r="E37" s="2752"/>
      <c r="F37" s="2755"/>
      <c r="G37" s="2755"/>
      <c r="H37" s="2755"/>
      <c r="I37" s="658"/>
      <c r="J37" s="659"/>
      <c r="K37" s="658"/>
      <c r="L37" s="660"/>
      <c r="M37" s="2760"/>
      <c r="N37" s="666" t="s">
        <v>343</v>
      </c>
      <c r="O37" s="662">
        <v>5</v>
      </c>
      <c r="P37" s="662">
        <v>5</v>
      </c>
      <c r="Q37" s="663">
        <v>5</v>
      </c>
      <c r="R37" s="549"/>
      <c r="S37" s="549"/>
      <c r="T37" s="550"/>
      <c r="U37" s="549"/>
      <c r="V37" s="549"/>
      <c r="W37" s="549"/>
    </row>
    <row r="38" spans="1:23" ht="26.4">
      <c r="A38" s="2743"/>
      <c r="B38" s="2746"/>
      <c r="C38" s="2749"/>
      <c r="D38" s="598" t="s">
        <v>344</v>
      </c>
      <c r="E38" s="2752"/>
      <c r="F38" s="2755"/>
      <c r="G38" s="2755"/>
      <c r="H38" s="2755"/>
      <c r="I38" s="658"/>
      <c r="J38" s="659"/>
      <c r="K38" s="658"/>
      <c r="L38" s="660"/>
      <c r="M38" s="2760"/>
      <c r="N38" s="666" t="s">
        <v>345</v>
      </c>
      <c r="O38" s="662">
        <v>4</v>
      </c>
      <c r="P38" s="662">
        <v>1</v>
      </c>
      <c r="Q38" s="663">
        <v>1</v>
      </c>
      <c r="R38" s="549"/>
      <c r="S38" s="549"/>
      <c r="T38" s="550"/>
      <c r="U38" s="549"/>
      <c r="V38" s="549"/>
      <c r="W38" s="549"/>
    </row>
    <row r="39" spans="1:23" ht="26.4">
      <c r="A39" s="2743"/>
      <c r="B39" s="2746"/>
      <c r="C39" s="2749"/>
      <c r="D39" s="598" t="s">
        <v>346</v>
      </c>
      <c r="E39" s="2752"/>
      <c r="F39" s="2755"/>
      <c r="G39" s="2755"/>
      <c r="H39" s="2755"/>
      <c r="I39" s="658"/>
      <c r="J39" s="659"/>
      <c r="K39" s="658"/>
      <c r="L39" s="660"/>
      <c r="M39" s="2760"/>
      <c r="N39" s="665" t="s">
        <v>347</v>
      </c>
      <c r="O39" s="667">
        <v>1</v>
      </c>
      <c r="P39" s="667">
        <v>1</v>
      </c>
      <c r="Q39" s="668">
        <v>1</v>
      </c>
      <c r="R39" s="549"/>
      <c r="S39" s="549"/>
      <c r="T39" s="550"/>
      <c r="U39" s="549"/>
      <c r="V39" s="549"/>
      <c r="W39" s="549"/>
    </row>
    <row r="40" spans="1:23" ht="27" thickBot="1">
      <c r="A40" s="2743"/>
      <c r="B40" s="2746"/>
      <c r="C40" s="2749"/>
      <c r="D40" s="598" t="s">
        <v>348</v>
      </c>
      <c r="E40" s="2753"/>
      <c r="F40" s="2756"/>
      <c r="G40" s="2756"/>
      <c r="H40" s="2756"/>
      <c r="I40" s="658"/>
      <c r="J40" s="659"/>
      <c r="K40" s="658"/>
      <c r="L40" s="660"/>
      <c r="M40" s="2761"/>
      <c r="N40" s="669" t="s">
        <v>349</v>
      </c>
      <c r="O40" s="296">
        <v>5</v>
      </c>
      <c r="P40" s="505">
        <v>1</v>
      </c>
      <c r="Q40" s="670">
        <v>1</v>
      </c>
      <c r="R40" s="549"/>
      <c r="S40" s="549"/>
      <c r="T40" s="550"/>
      <c r="U40" s="549"/>
      <c r="V40" s="549"/>
      <c r="W40" s="549"/>
    </row>
    <row r="41" spans="1:23" ht="13.8" thickBot="1">
      <c r="A41" s="2744"/>
      <c r="B41" s="2747"/>
      <c r="C41" s="2750"/>
      <c r="D41" s="519"/>
      <c r="E41" s="671"/>
      <c r="F41" s="2762" t="s">
        <v>12</v>
      </c>
      <c r="G41" s="2763"/>
      <c r="H41" s="672">
        <f>H33*1</f>
        <v>60</v>
      </c>
      <c r="I41" s="672">
        <f t="shared" ref="I41:J41" si="4">I33*1</f>
        <v>60</v>
      </c>
      <c r="J41" s="672">
        <f t="shared" si="4"/>
        <v>0</v>
      </c>
      <c r="K41" s="672">
        <f>K33*1</f>
        <v>0</v>
      </c>
      <c r="L41" s="673">
        <f>L33*1</f>
        <v>70</v>
      </c>
      <c r="M41" s="673">
        <f>M33*1</f>
        <v>70</v>
      </c>
      <c r="N41" s="674"/>
      <c r="O41" s="675"/>
      <c r="P41" s="675"/>
      <c r="Q41" s="676"/>
      <c r="R41" s="549"/>
      <c r="S41" s="549"/>
      <c r="T41" s="550"/>
      <c r="U41" s="549"/>
      <c r="V41" s="549"/>
      <c r="W41" s="549"/>
    </row>
    <row r="42" spans="1:23" ht="13.8" thickBot="1">
      <c r="A42" s="677"/>
      <c r="B42" s="678"/>
      <c r="C42" s="679"/>
      <c r="D42" s="680"/>
      <c r="E42" s="681"/>
      <c r="F42" s="2762" t="s">
        <v>12</v>
      </c>
      <c r="G42" s="2764"/>
      <c r="H42" s="682">
        <f>H41*1</f>
        <v>60</v>
      </c>
      <c r="I42" s="682">
        <f t="shared" ref="I42:M43" si="5">I41*1</f>
        <v>60</v>
      </c>
      <c r="J42" s="682">
        <f t="shared" si="5"/>
        <v>0</v>
      </c>
      <c r="K42" s="682">
        <f t="shared" si="5"/>
        <v>0</v>
      </c>
      <c r="L42" s="682">
        <f t="shared" si="5"/>
        <v>70</v>
      </c>
      <c r="M42" s="673">
        <f t="shared" si="5"/>
        <v>70</v>
      </c>
      <c r="N42" s="683"/>
      <c r="O42" s="684"/>
      <c r="P42" s="684"/>
      <c r="Q42" s="685"/>
      <c r="R42" s="549"/>
      <c r="S42" s="549"/>
      <c r="T42" s="550"/>
      <c r="U42" s="549"/>
      <c r="V42" s="549"/>
      <c r="W42" s="549"/>
    </row>
    <row r="43" spans="1:23" ht="13.8" thickBot="1">
      <c r="A43" s="686" t="s">
        <v>13</v>
      </c>
      <c r="B43" s="678" t="s">
        <v>13</v>
      </c>
      <c r="C43" s="2765" t="s">
        <v>14</v>
      </c>
      <c r="D43" s="2766"/>
      <c r="E43" s="2766"/>
      <c r="F43" s="2766"/>
      <c r="G43" s="2767"/>
      <c r="H43" s="687">
        <f>H42*1</f>
        <v>60</v>
      </c>
      <c r="I43" s="687">
        <f t="shared" si="5"/>
        <v>60</v>
      </c>
      <c r="J43" s="687">
        <f t="shared" si="5"/>
        <v>0</v>
      </c>
      <c r="K43" s="687">
        <f t="shared" si="5"/>
        <v>0</v>
      </c>
      <c r="L43" s="687">
        <f t="shared" si="5"/>
        <v>70</v>
      </c>
      <c r="M43" s="687">
        <f t="shared" si="5"/>
        <v>70</v>
      </c>
      <c r="N43" s="688"/>
      <c r="O43" s="689"/>
      <c r="P43" s="689"/>
      <c r="Q43" s="690"/>
      <c r="R43" s="549"/>
      <c r="S43" s="549"/>
      <c r="T43" s="550"/>
      <c r="U43" s="549"/>
      <c r="V43" s="549"/>
      <c r="W43" s="549"/>
    </row>
    <row r="44" spans="1:23" ht="13.8" thickBot="1">
      <c r="A44" s="24" t="s">
        <v>13</v>
      </c>
      <c r="B44" s="2768" t="s">
        <v>65</v>
      </c>
      <c r="C44" s="2769"/>
      <c r="D44" s="2769"/>
      <c r="E44" s="2769"/>
      <c r="F44" s="2769"/>
      <c r="G44" s="2769"/>
      <c r="H44" s="687">
        <f>H43+H31</f>
        <v>410</v>
      </c>
      <c r="I44" s="687">
        <f t="shared" ref="I44:M44" si="6">I43+I31</f>
        <v>160</v>
      </c>
      <c r="J44" s="687">
        <f t="shared" si="6"/>
        <v>0</v>
      </c>
      <c r="K44" s="687">
        <f t="shared" si="6"/>
        <v>250</v>
      </c>
      <c r="L44" s="687">
        <f t="shared" si="6"/>
        <v>480</v>
      </c>
      <c r="M44" s="687">
        <f t="shared" si="6"/>
        <v>500</v>
      </c>
      <c r="N44" s="206"/>
      <c r="O44" s="54"/>
      <c r="P44" s="54"/>
      <c r="Q44" s="55"/>
      <c r="R44" s="549"/>
      <c r="S44" s="549"/>
      <c r="T44" s="549"/>
      <c r="U44" s="549"/>
      <c r="V44" s="549"/>
      <c r="W44" s="549"/>
    </row>
    <row r="45" spans="1:23" ht="13.8" thickBot="1">
      <c r="A45" s="56" t="s">
        <v>13</v>
      </c>
      <c r="B45" s="2770" t="s">
        <v>15</v>
      </c>
      <c r="C45" s="2770"/>
      <c r="D45" s="2770"/>
      <c r="E45" s="2770"/>
      <c r="F45" s="2770"/>
      <c r="G45" s="2770"/>
      <c r="H45" s="691">
        <f>H44*1</f>
        <v>410</v>
      </c>
      <c r="I45" s="691">
        <f t="shared" ref="I45:M45" si="7">I44*1</f>
        <v>160</v>
      </c>
      <c r="J45" s="691">
        <f t="shared" si="7"/>
        <v>0</v>
      </c>
      <c r="K45" s="691">
        <f t="shared" si="7"/>
        <v>250</v>
      </c>
      <c r="L45" s="691">
        <f t="shared" si="7"/>
        <v>480</v>
      </c>
      <c r="M45" s="691">
        <f t="shared" si="7"/>
        <v>500</v>
      </c>
      <c r="N45" s="2407"/>
      <c r="O45" s="2408"/>
      <c r="P45" s="2408"/>
      <c r="Q45" s="2409"/>
      <c r="R45" s="549"/>
      <c r="S45" s="549"/>
      <c r="T45" s="549"/>
      <c r="U45" s="549"/>
      <c r="V45" s="549"/>
      <c r="W45" s="549"/>
    </row>
    <row r="46" spans="1:23">
      <c r="A46" s="522"/>
      <c r="B46" s="522"/>
      <c r="C46" s="306"/>
      <c r="D46" s="692"/>
      <c r="E46" s="693"/>
      <c r="F46" s="529"/>
      <c r="G46" s="529"/>
      <c r="H46" s="529"/>
      <c r="I46" s="529"/>
      <c r="J46" s="529"/>
      <c r="K46" s="529"/>
      <c r="L46" s="529"/>
      <c r="M46" s="529"/>
      <c r="N46" s="522"/>
      <c r="O46" s="65"/>
      <c r="P46" s="522"/>
      <c r="Q46" s="522"/>
      <c r="R46" s="549"/>
      <c r="S46" s="549"/>
      <c r="T46" s="549"/>
      <c r="U46" s="549"/>
      <c r="V46" s="549"/>
      <c r="W46" s="549"/>
    </row>
    <row r="47" spans="1:23">
      <c r="A47" s="522"/>
      <c r="B47" s="522"/>
      <c r="C47" s="306"/>
      <c r="D47" s="692"/>
      <c r="E47" s="693"/>
      <c r="F47" s="529"/>
      <c r="G47" s="529"/>
      <c r="H47" s="529"/>
      <c r="I47" s="529"/>
      <c r="J47" s="529"/>
      <c r="K47" s="529"/>
      <c r="L47" s="529"/>
      <c r="M47" s="529"/>
      <c r="N47" s="522"/>
      <c r="O47" s="65"/>
      <c r="P47" s="522"/>
      <c r="Q47" s="522"/>
      <c r="R47" s="549"/>
      <c r="S47" s="549"/>
      <c r="T47" s="549"/>
      <c r="U47" s="549"/>
      <c r="V47" s="549"/>
      <c r="W47" s="549"/>
    </row>
    <row r="48" spans="1:23" ht="13.8" thickBot="1">
      <c r="A48" s="522"/>
      <c r="B48" s="522"/>
      <c r="C48" s="306"/>
      <c r="D48" s="692"/>
      <c r="E48" s="693"/>
      <c r="F48" s="2728" t="s">
        <v>16</v>
      </c>
      <c r="G48" s="2728"/>
      <c r="H48" s="2728"/>
      <c r="I48" s="2728"/>
      <c r="J48" s="2728"/>
      <c r="K48" s="2728"/>
      <c r="L48" s="2728"/>
      <c r="M48" s="2728"/>
      <c r="N48" s="522"/>
      <c r="O48" s="65"/>
      <c r="P48" s="522"/>
      <c r="Q48" s="522"/>
      <c r="R48" s="529"/>
      <c r="S48" s="529"/>
      <c r="T48" s="529"/>
      <c r="U48" s="529"/>
      <c r="V48" s="529"/>
      <c r="W48" s="529"/>
    </row>
    <row r="49" spans="1:23" ht="40.799999999999997" customHeight="1" thickBot="1">
      <c r="A49" s="522"/>
      <c r="B49" s="522"/>
      <c r="C49" s="2392" t="s">
        <v>17</v>
      </c>
      <c r="D49" s="2729"/>
      <c r="E49" s="2729"/>
      <c r="F49" s="2729"/>
      <c r="G49" s="2730"/>
      <c r="H49" s="2392" t="s">
        <v>350</v>
      </c>
      <c r="I49" s="2729"/>
      <c r="J49" s="2729"/>
      <c r="K49" s="2730"/>
      <c r="L49" s="529"/>
      <c r="M49" s="529"/>
      <c r="N49" s="522"/>
      <c r="O49" s="65"/>
      <c r="P49" s="522"/>
      <c r="Q49" s="522"/>
      <c r="R49" s="549"/>
      <c r="S49" s="549"/>
      <c r="T49" s="549"/>
      <c r="U49" s="549"/>
      <c r="V49" s="549"/>
      <c r="W49" s="549"/>
    </row>
    <row r="50" spans="1:23" ht="13.8" thickBot="1">
      <c r="A50" s="522"/>
      <c r="B50" s="522"/>
      <c r="C50" s="2731" t="s">
        <v>18</v>
      </c>
      <c r="D50" s="2732"/>
      <c r="E50" s="2732"/>
      <c r="F50" s="2732"/>
      <c r="G50" s="2733"/>
      <c r="H50" s="2720">
        <f>H51+H52+H53+H54+H55+H56</f>
        <v>410</v>
      </c>
      <c r="I50" s="2721"/>
      <c r="J50" s="2721"/>
      <c r="K50" s="2722"/>
      <c r="L50" s="529"/>
      <c r="M50" s="529"/>
      <c r="N50" s="522"/>
      <c r="O50" s="65"/>
      <c r="P50" s="522"/>
      <c r="Q50" s="522"/>
      <c r="R50" s="529"/>
      <c r="S50" s="529"/>
      <c r="T50" s="529"/>
      <c r="U50" s="529"/>
      <c r="V50" s="529"/>
      <c r="W50" s="529"/>
    </row>
    <row r="51" spans="1:23">
      <c r="A51" s="522"/>
      <c r="B51" s="522"/>
      <c r="C51" s="2734" t="s">
        <v>351</v>
      </c>
      <c r="D51" s="2735"/>
      <c r="E51" s="2735"/>
      <c r="F51" s="2735"/>
      <c r="G51" s="2736"/>
      <c r="H51" s="2737">
        <v>410</v>
      </c>
      <c r="I51" s="2738"/>
      <c r="J51" s="2738"/>
      <c r="K51" s="2739"/>
      <c r="L51" s="529"/>
      <c r="M51" s="529"/>
      <c r="N51" s="522"/>
      <c r="O51" s="65"/>
      <c r="P51" s="522"/>
      <c r="Q51" s="522"/>
      <c r="R51" s="529"/>
      <c r="S51" s="529"/>
      <c r="T51" s="529"/>
      <c r="U51" s="529"/>
      <c r="V51" s="529"/>
      <c r="W51" s="529"/>
    </row>
    <row r="52" spans="1:23">
      <c r="A52" s="522"/>
      <c r="B52" s="522"/>
      <c r="C52" s="2723" t="s">
        <v>352</v>
      </c>
      <c r="D52" s="2724"/>
      <c r="E52" s="2724"/>
      <c r="F52" s="2724"/>
      <c r="G52" s="2725"/>
      <c r="H52" s="2711"/>
      <c r="I52" s="2726"/>
      <c r="J52" s="2726"/>
      <c r="K52" s="2727"/>
      <c r="L52" s="529"/>
      <c r="M52" s="529"/>
      <c r="N52" s="522"/>
      <c r="O52" s="65"/>
      <c r="P52" s="522"/>
      <c r="Q52" s="522"/>
      <c r="R52" s="529"/>
      <c r="S52" s="529"/>
      <c r="T52" s="529"/>
      <c r="U52" s="529"/>
      <c r="V52" s="529"/>
      <c r="W52" s="529"/>
    </row>
    <row r="53" spans="1:23">
      <c r="A53" s="522"/>
      <c r="B53" s="522"/>
      <c r="C53" s="2723" t="s">
        <v>353</v>
      </c>
      <c r="D53" s="2724"/>
      <c r="E53" s="2724"/>
      <c r="F53" s="2724"/>
      <c r="G53" s="2725"/>
      <c r="H53" s="2711"/>
      <c r="I53" s="2726"/>
      <c r="J53" s="2726"/>
      <c r="K53" s="2727"/>
      <c r="L53" s="529"/>
      <c r="M53" s="529"/>
      <c r="N53" s="522"/>
      <c r="O53" s="65"/>
      <c r="P53" s="522"/>
      <c r="Q53" s="522"/>
      <c r="R53" s="529"/>
      <c r="S53" s="529"/>
      <c r="T53" s="529"/>
      <c r="U53" s="529"/>
      <c r="V53" s="529"/>
      <c r="W53" s="529"/>
    </row>
    <row r="54" spans="1:23">
      <c r="A54" s="522"/>
      <c r="B54" s="522"/>
      <c r="C54" s="2723" t="s">
        <v>354</v>
      </c>
      <c r="D54" s="2724"/>
      <c r="E54" s="2724"/>
      <c r="F54" s="2724"/>
      <c r="G54" s="2725"/>
      <c r="H54" s="2711"/>
      <c r="I54" s="2726"/>
      <c r="J54" s="2726"/>
      <c r="K54" s="2727"/>
      <c r="L54" s="529"/>
      <c r="M54" s="529"/>
      <c r="N54" s="522"/>
      <c r="O54" s="65"/>
      <c r="P54" s="522"/>
      <c r="Q54" s="522"/>
      <c r="R54" s="529"/>
      <c r="S54" s="529"/>
      <c r="T54" s="529"/>
      <c r="U54" s="529"/>
      <c r="V54" s="529"/>
      <c r="W54" s="529"/>
    </row>
    <row r="55" spans="1:23">
      <c r="A55" s="522"/>
      <c r="B55" s="522"/>
      <c r="C55" s="2708" t="s">
        <v>355</v>
      </c>
      <c r="D55" s="2709"/>
      <c r="E55" s="2709"/>
      <c r="F55" s="2709"/>
      <c r="G55" s="2710"/>
      <c r="H55" s="2711"/>
      <c r="I55" s="2374"/>
      <c r="J55" s="2374"/>
      <c r="K55" s="2375"/>
      <c r="L55" s="529"/>
      <c r="M55" s="529"/>
      <c r="N55" s="522"/>
      <c r="O55" s="65"/>
      <c r="P55" s="522"/>
      <c r="Q55" s="522"/>
      <c r="R55" s="529"/>
      <c r="S55" s="529"/>
      <c r="T55" s="529"/>
      <c r="U55" s="529"/>
      <c r="V55" s="529"/>
      <c r="W55" s="529"/>
    </row>
    <row r="56" spans="1:23" ht="13.8" thickBot="1">
      <c r="A56" s="522"/>
      <c r="B56" s="522"/>
      <c r="C56" s="2712" t="s">
        <v>356</v>
      </c>
      <c r="D56" s="2713"/>
      <c r="E56" s="2713"/>
      <c r="F56" s="2713"/>
      <c r="G56" s="2714"/>
      <c r="H56" s="2698"/>
      <c r="I56" s="2715"/>
      <c r="J56" s="2715"/>
      <c r="K56" s="2716"/>
      <c r="L56" s="529"/>
      <c r="M56" s="529"/>
      <c r="N56" s="522"/>
      <c r="O56" s="65"/>
      <c r="P56" s="522"/>
      <c r="Q56" s="522"/>
      <c r="R56" s="529"/>
      <c r="S56" s="529"/>
      <c r="T56" s="529"/>
      <c r="U56" s="529"/>
      <c r="V56" s="529"/>
      <c r="W56" s="529"/>
    </row>
    <row r="57" spans="1:23" ht="13.8" thickBot="1">
      <c r="A57" s="522"/>
      <c r="B57" s="522"/>
      <c r="C57" s="2717" t="s">
        <v>19</v>
      </c>
      <c r="D57" s="2718"/>
      <c r="E57" s="2718"/>
      <c r="F57" s="2718"/>
      <c r="G57" s="2719"/>
      <c r="H57" s="2720">
        <f>SUM(H58:K58)</f>
        <v>0</v>
      </c>
      <c r="I57" s="2721"/>
      <c r="J57" s="2721"/>
      <c r="K57" s="2722"/>
      <c r="L57" s="529"/>
      <c r="M57" s="529"/>
      <c r="N57" s="522"/>
      <c r="O57" s="65"/>
      <c r="P57" s="522"/>
      <c r="Q57" s="522"/>
      <c r="R57" s="529"/>
      <c r="S57" s="529"/>
      <c r="T57" s="529"/>
      <c r="U57" s="529"/>
      <c r="V57" s="529"/>
      <c r="W57" s="529"/>
    </row>
    <row r="58" spans="1:23" ht="13.8" thickBot="1">
      <c r="A58" s="522"/>
      <c r="B58" s="522"/>
      <c r="C58" s="2695" t="s">
        <v>357</v>
      </c>
      <c r="D58" s="2696"/>
      <c r="E58" s="2696"/>
      <c r="F58" s="2696"/>
      <c r="G58" s="2697"/>
      <c r="H58" s="2698"/>
      <c r="I58" s="2699"/>
      <c r="J58" s="2699"/>
      <c r="K58" s="2700"/>
      <c r="L58" s="529"/>
      <c r="M58" s="529"/>
      <c r="N58" s="522"/>
      <c r="O58" s="65"/>
      <c r="P58" s="522"/>
      <c r="Q58" s="522"/>
      <c r="R58" s="529"/>
      <c r="S58" s="529"/>
      <c r="T58" s="529"/>
      <c r="U58" s="529"/>
      <c r="V58" s="529"/>
      <c r="W58" s="529"/>
    </row>
    <row r="59" spans="1:23" ht="13.8" thickBot="1">
      <c r="A59" s="522"/>
      <c r="B59" s="522"/>
      <c r="C59" s="2701" t="s">
        <v>20</v>
      </c>
      <c r="D59" s="2702"/>
      <c r="E59" s="2702"/>
      <c r="F59" s="2702"/>
      <c r="G59" s="2703"/>
      <c r="H59" s="2704">
        <f>H57+H50</f>
        <v>410</v>
      </c>
      <c r="I59" s="2704"/>
      <c r="J59" s="2704"/>
      <c r="K59" s="2705"/>
      <c r="L59" s="522"/>
      <c r="M59" s="522"/>
      <c r="N59" s="522"/>
      <c r="O59" s="65"/>
      <c r="P59" s="522"/>
      <c r="Q59" s="522"/>
      <c r="R59" s="529"/>
      <c r="S59" s="529"/>
      <c r="T59" s="529"/>
      <c r="U59" s="529"/>
      <c r="V59" s="529"/>
      <c r="W59" s="529"/>
    </row>
  </sheetData>
  <mergeCells count="85">
    <mergeCell ref="L1:Q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F17:G17"/>
    <mergeCell ref="B7:Q7"/>
    <mergeCell ref="C8:Q8"/>
    <mergeCell ref="C9:C17"/>
    <mergeCell ref="B10:B17"/>
    <mergeCell ref="E10:E16"/>
    <mergeCell ref="F10:F16"/>
    <mergeCell ref="A11:A16"/>
    <mergeCell ref="G11:G16"/>
    <mergeCell ref="H11:H16"/>
    <mergeCell ref="L11:L16"/>
    <mergeCell ref="M11:M16"/>
    <mergeCell ref="M20:M23"/>
    <mergeCell ref="A22:A24"/>
    <mergeCell ref="B22:B24"/>
    <mergeCell ref="F24:G24"/>
    <mergeCell ref="A25:A30"/>
    <mergeCell ref="B25:B30"/>
    <mergeCell ref="C25:C30"/>
    <mergeCell ref="E25:E30"/>
    <mergeCell ref="F30:G30"/>
    <mergeCell ref="E19:E23"/>
    <mergeCell ref="F19:F23"/>
    <mergeCell ref="G20:G23"/>
    <mergeCell ref="H20:H23"/>
    <mergeCell ref="K20:K23"/>
    <mergeCell ref="L20:L23"/>
    <mergeCell ref="N45:Q45"/>
    <mergeCell ref="C31:G31"/>
    <mergeCell ref="C32:Q32"/>
    <mergeCell ref="A33:A41"/>
    <mergeCell ref="B33:B41"/>
    <mergeCell ref="C33:C41"/>
    <mergeCell ref="E35:E40"/>
    <mergeCell ref="F35:F40"/>
    <mergeCell ref="G35:G40"/>
    <mergeCell ref="H35:H40"/>
    <mergeCell ref="M35:M40"/>
    <mergeCell ref="F41:G41"/>
    <mergeCell ref="F42:G42"/>
    <mergeCell ref="C43:G43"/>
    <mergeCell ref="B44:G44"/>
    <mergeCell ref="B45:G45"/>
    <mergeCell ref="H54:K54"/>
    <mergeCell ref="F48:M48"/>
    <mergeCell ref="C49:G49"/>
    <mergeCell ref="H49:K49"/>
    <mergeCell ref="C50:G50"/>
    <mergeCell ref="H50:K50"/>
    <mergeCell ref="C51:G51"/>
    <mergeCell ref="H51:K51"/>
    <mergeCell ref="C58:G58"/>
    <mergeCell ref="H58:K58"/>
    <mergeCell ref="C59:G59"/>
    <mergeCell ref="H59:K59"/>
    <mergeCell ref="D10:D11"/>
    <mergeCell ref="C55:G55"/>
    <mergeCell ref="H55:K55"/>
    <mergeCell ref="C56:G56"/>
    <mergeCell ref="H56:K56"/>
    <mergeCell ref="C57:G57"/>
    <mergeCell ref="H57:K57"/>
    <mergeCell ref="C52:G52"/>
    <mergeCell ref="H52:K52"/>
    <mergeCell ref="C53:G53"/>
    <mergeCell ref="H53:K53"/>
    <mergeCell ref="C54:G54"/>
  </mergeCells>
  <pageMargins left="0.7" right="0.7" top="0.75" bottom="0.75" header="0.3" footer="0.3"/>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1"/>
  <sheetViews>
    <sheetView workbookViewId="0">
      <selection activeCell="N16" sqref="N16:N17"/>
    </sheetView>
  </sheetViews>
  <sheetFormatPr defaultRowHeight="13.2"/>
  <cols>
    <col min="1" max="1" width="2.6640625" customWidth="1"/>
    <col min="2" max="2" width="3" customWidth="1"/>
    <col min="3" max="3" width="3.109375" customWidth="1"/>
    <col min="4" max="4" width="30.88671875" customWidth="1"/>
    <col min="5" max="5" width="8.33203125" customWidth="1"/>
    <col min="6" max="6" width="3.5546875" customWidth="1"/>
    <col min="7" max="7" width="5.5546875" customWidth="1"/>
    <col min="8" max="8" width="6.109375" customWidth="1"/>
    <col min="9" max="9" width="6.88671875" customWidth="1"/>
    <col min="10" max="10" width="4.5546875" customWidth="1"/>
    <col min="11" max="11" width="4.6640625" customWidth="1"/>
    <col min="12" max="12" width="6.109375" customWidth="1"/>
    <col min="13" max="13" width="5.88671875" customWidth="1"/>
    <col min="14" max="14" width="28.44140625" customWidth="1"/>
    <col min="15" max="15" width="4.5546875" customWidth="1"/>
    <col min="16" max="16" width="4.44140625" bestFit="1" customWidth="1"/>
    <col min="17" max="17" width="4.109375" customWidth="1"/>
  </cols>
  <sheetData>
    <row r="1" spans="1:23" ht="43.2" customHeight="1">
      <c r="A1" s="1"/>
      <c r="B1" s="1"/>
      <c r="C1" s="1"/>
      <c r="D1" s="1"/>
      <c r="E1" s="520"/>
      <c r="F1" s="1"/>
      <c r="G1" s="521"/>
      <c r="H1" s="1"/>
      <c r="I1" s="1"/>
      <c r="J1" s="1"/>
      <c r="K1" s="1"/>
      <c r="L1" s="2813" t="s">
        <v>147</v>
      </c>
      <c r="M1" s="2850"/>
      <c r="N1" s="2850"/>
      <c r="O1" s="2850"/>
      <c r="P1" s="2850"/>
      <c r="Q1" s="2850"/>
      <c r="R1" s="59"/>
      <c r="S1" s="59"/>
      <c r="T1" s="59"/>
      <c r="U1" s="59"/>
      <c r="V1" s="59"/>
      <c r="W1" s="59"/>
    </row>
    <row r="2" spans="1:23" ht="15.6">
      <c r="A2" s="1"/>
      <c r="B2" s="1"/>
      <c r="C2" s="1"/>
      <c r="D2" s="1362" t="s">
        <v>1088</v>
      </c>
      <c r="E2" s="2260"/>
      <c r="F2" s="1362"/>
      <c r="G2" s="2261"/>
      <c r="H2" s="1362"/>
      <c r="I2" s="1362"/>
      <c r="J2" s="1"/>
      <c r="K2" s="1"/>
      <c r="L2" s="1137"/>
      <c r="M2" s="1363"/>
      <c r="N2" s="1363"/>
      <c r="O2" s="1363"/>
      <c r="P2" s="1363"/>
      <c r="Q2" s="1363"/>
      <c r="R2" s="59"/>
      <c r="S2" s="59"/>
      <c r="T2" s="59"/>
      <c r="U2" s="59"/>
      <c r="V2" s="59"/>
      <c r="W2" s="59"/>
    </row>
    <row r="3" spans="1:23" ht="13.8" thickBot="1">
      <c r="A3" s="17"/>
      <c r="B3" s="18"/>
      <c r="C3" s="18"/>
      <c r="D3" s="2851" t="s">
        <v>34</v>
      </c>
      <c r="E3" s="2851"/>
      <c r="F3" s="2851"/>
      <c r="G3" s="2851"/>
      <c r="H3" s="2851"/>
      <c r="I3" s="2851"/>
      <c r="J3" s="2851"/>
      <c r="K3" s="2851"/>
      <c r="L3" s="2851"/>
      <c r="M3" s="2851"/>
      <c r="N3" s="2851"/>
      <c r="O3" s="2851"/>
      <c r="P3" s="2851"/>
      <c r="Q3" s="2851"/>
      <c r="R3" s="2851"/>
      <c r="S3" s="2851"/>
      <c r="T3" s="2851"/>
      <c r="U3" s="2851"/>
      <c r="V3" s="2851"/>
      <c r="W3" s="2851"/>
    </row>
    <row r="4" spans="1:23" ht="37.200000000000003" customHeight="1">
      <c r="A4" s="2532" t="s">
        <v>0</v>
      </c>
      <c r="B4" s="2535" t="s">
        <v>1</v>
      </c>
      <c r="C4" s="2535" t="s">
        <v>2</v>
      </c>
      <c r="D4" s="2538" t="s">
        <v>3</v>
      </c>
      <c r="E4" s="2541" t="s">
        <v>4</v>
      </c>
      <c r="F4" s="2544" t="s">
        <v>5</v>
      </c>
      <c r="G4" s="2514" t="s">
        <v>6</v>
      </c>
      <c r="H4" s="2395" t="s">
        <v>1089</v>
      </c>
      <c r="I4" s="2396"/>
      <c r="J4" s="2396"/>
      <c r="K4" s="2397"/>
      <c r="L4" s="2844" t="s">
        <v>1090</v>
      </c>
      <c r="M4" s="2847" t="s">
        <v>1091</v>
      </c>
      <c r="N4" s="2517" t="s">
        <v>21</v>
      </c>
      <c r="O4" s="2518"/>
      <c r="P4" s="2518"/>
      <c r="Q4" s="2519"/>
      <c r="R4" s="67"/>
      <c r="S4" s="67"/>
      <c r="T4" s="67"/>
      <c r="U4" s="67"/>
      <c r="V4" s="67"/>
      <c r="W4" s="67"/>
    </row>
    <row r="5" spans="1:23">
      <c r="A5" s="2533"/>
      <c r="B5" s="2536"/>
      <c r="C5" s="2536"/>
      <c r="D5" s="2539"/>
      <c r="E5" s="2542"/>
      <c r="F5" s="2545"/>
      <c r="G5" s="2515"/>
      <c r="H5" s="2520" t="s">
        <v>7</v>
      </c>
      <c r="I5" s="2522" t="s">
        <v>8</v>
      </c>
      <c r="J5" s="2522"/>
      <c r="K5" s="2523" t="s">
        <v>153</v>
      </c>
      <c r="L5" s="2845"/>
      <c r="M5" s="2848"/>
      <c r="N5" s="2525" t="s">
        <v>33</v>
      </c>
      <c r="O5" s="2527" t="s">
        <v>9</v>
      </c>
      <c r="P5" s="2527"/>
      <c r="Q5" s="2528"/>
      <c r="R5" s="67"/>
      <c r="S5" s="67"/>
      <c r="T5" s="67"/>
      <c r="U5" s="67"/>
      <c r="V5" s="67"/>
      <c r="W5" s="67"/>
    </row>
    <row r="6" spans="1:23" ht="109.2" customHeight="1" thickBot="1">
      <c r="A6" s="2534"/>
      <c r="B6" s="2537"/>
      <c r="C6" s="2537"/>
      <c r="D6" s="2540"/>
      <c r="E6" s="2543"/>
      <c r="F6" s="2546"/>
      <c r="G6" s="2516"/>
      <c r="H6" s="2521"/>
      <c r="I6" s="1950" t="s">
        <v>7</v>
      </c>
      <c r="J6" s="1958" t="s">
        <v>10</v>
      </c>
      <c r="K6" s="2524"/>
      <c r="L6" s="2846"/>
      <c r="M6" s="2849"/>
      <c r="N6" s="2526"/>
      <c r="O6" s="21" t="s">
        <v>43</v>
      </c>
      <c r="P6" s="21" t="s">
        <v>56</v>
      </c>
      <c r="Q6" s="22" t="s">
        <v>141</v>
      </c>
      <c r="R6" s="67"/>
      <c r="S6" s="67"/>
      <c r="T6" s="67"/>
      <c r="U6" s="67"/>
      <c r="V6" s="67"/>
      <c r="W6" s="67"/>
    </row>
    <row r="7" spans="1:23" ht="13.8" thickBot="1">
      <c r="A7" s="23" t="s">
        <v>11</v>
      </c>
      <c r="B7" s="2497" t="s">
        <v>1092</v>
      </c>
      <c r="C7" s="2497"/>
      <c r="D7" s="2497"/>
      <c r="E7" s="2497"/>
      <c r="F7" s="2497"/>
      <c r="G7" s="2497"/>
      <c r="H7" s="2497"/>
      <c r="I7" s="2497"/>
      <c r="J7" s="2497"/>
      <c r="K7" s="2497"/>
      <c r="L7" s="2497"/>
      <c r="M7" s="2497"/>
      <c r="N7" s="2497"/>
      <c r="O7" s="2497"/>
      <c r="P7" s="2497"/>
      <c r="Q7" s="2498"/>
      <c r="R7" s="67"/>
      <c r="S7" s="67"/>
      <c r="T7" s="67"/>
      <c r="U7" s="67"/>
      <c r="V7" s="67"/>
      <c r="W7" s="67"/>
    </row>
    <row r="8" spans="1:23" ht="13.8" thickBot="1">
      <c r="A8" s="24" t="s">
        <v>11</v>
      </c>
      <c r="B8" s="25" t="s">
        <v>11</v>
      </c>
      <c r="C8" s="2499" t="s">
        <v>1093</v>
      </c>
      <c r="D8" s="2499"/>
      <c r="E8" s="2499"/>
      <c r="F8" s="2499"/>
      <c r="G8" s="2499"/>
      <c r="H8" s="2499"/>
      <c r="I8" s="2499"/>
      <c r="J8" s="2499"/>
      <c r="K8" s="2499"/>
      <c r="L8" s="2499"/>
      <c r="M8" s="2499"/>
      <c r="N8" s="2499"/>
      <c r="O8" s="2499"/>
      <c r="P8" s="2499"/>
      <c r="Q8" s="2500"/>
      <c r="R8" s="67"/>
      <c r="S8" s="67"/>
      <c r="T8" s="67"/>
      <c r="U8" s="67"/>
      <c r="V8" s="67"/>
      <c r="W8" s="67"/>
    </row>
    <row r="9" spans="1:23">
      <c r="A9" s="2852" t="s">
        <v>11</v>
      </c>
      <c r="B9" s="2855" t="s">
        <v>11</v>
      </c>
      <c r="C9" s="2482" t="s">
        <v>11</v>
      </c>
      <c r="D9" s="2857" t="s">
        <v>1094</v>
      </c>
      <c r="E9" s="2489" t="s">
        <v>41</v>
      </c>
      <c r="F9" s="2491" t="s">
        <v>241</v>
      </c>
      <c r="G9" s="2860" t="s">
        <v>1095</v>
      </c>
      <c r="H9" s="2862">
        <v>20</v>
      </c>
      <c r="I9" s="2874">
        <v>20</v>
      </c>
      <c r="J9" s="2874">
        <v>0</v>
      </c>
      <c r="K9" s="2876">
        <v>0</v>
      </c>
      <c r="L9" s="2878">
        <v>35</v>
      </c>
      <c r="M9" s="2878">
        <v>35</v>
      </c>
      <c r="N9" s="2880" t="s">
        <v>1096</v>
      </c>
      <c r="O9" s="2864">
        <v>185</v>
      </c>
      <c r="P9" s="2867">
        <v>300</v>
      </c>
      <c r="Q9" s="2870">
        <v>300</v>
      </c>
      <c r="R9" s="67"/>
      <c r="S9" s="67"/>
      <c r="T9" s="67"/>
      <c r="U9" s="67"/>
      <c r="V9" s="67"/>
      <c r="W9" s="67"/>
    </row>
    <row r="10" spans="1:23">
      <c r="A10" s="2853"/>
      <c r="B10" s="2470"/>
      <c r="C10" s="2471"/>
      <c r="D10" s="2858"/>
      <c r="E10" s="2440"/>
      <c r="F10" s="2492"/>
      <c r="G10" s="2861"/>
      <c r="H10" s="2863"/>
      <c r="I10" s="2875"/>
      <c r="J10" s="2875"/>
      <c r="K10" s="2877"/>
      <c r="L10" s="2879"/>
      <c r="M10" s="2879"/>
      <c r="N10" s="2881"/>
      <c r="O10" s="2865"/>
      <c r="P10" s="2868"/>
      <c r="Q10" s="2871"/>
      <c r="R10" s="67"/>
      <c r="S10" s="67"/>
      <c r="T10" s="79"/>
      <c r="U10" s="67"/>
      <c r="V10" s="67"/>
      <c r="W10" s="67"/>
    </row>
    <row r="11" spans="1:23" ht="13.8" thickBot="1">
      <c r="A11" s="2854"/>
      <c r="B11" s="2856"/>
      <c r="C11" s="2483"/>
      <c r="D11" s="2859"/>
      <c r="E11" s="2490"/>
      <c r="F11" s="2493"/>
      <c r="G11" s="31" t="s">
        <v>12</v>
      </c>
      <c r="H11" s="2262">
        <f>H9</f>
        <v>20</v>
      </c>
      <c r="I11" s="2262">
        <f t="shared" ref="I11:M11" si="0">I9</f>
        <v>20</v>
      </c>
      <c r="J11" s="2262">
        <f t="shared" si="0"/>
        <v>0</v>
      </c>
      <c r="K11" s="2262">
        <f t="shared" si="0"/>
        <v>0</v>
      </c>
      <c r="L11" s="2262">
        <f t="shared" si="0"/>
        <v>35</v>
      </c>
      <c r="M11" s="2262">
        <f t="shared" si="0"/>
        <v>35</v>
      </c>
      <c r="N11" s="2882"/>
      <c r="O11" s="2866"/>
      <c r="P11" s="2869"/>
      <c r="Q11" s="2872"/>
      <c r="R11" s="86"/>
      <c r="S11" s="67"/>
      <c r="T11" s="79"/>
      <c r="U11" s="67"/>
      <c r="V11" s="67"/>
      <c r="W11" s="67"/>
    </row>
    <row r="12" spans="1:23">
      <c r="A12" s="1963" t="s">
        <v>11</v>
      </c>
      <c r="B12" s="1965" t="s">
        <v>11</v>
      </c>
      <c r="C12" s="2482" t="s">
        <v>36</v>
      </c>
      <c r="D12" s="2857" t="s">
        <v>1097</v>
      </c>
      <c r="E12" s="2491" t="s">
        <v>41</v>
      </c>
      <c r="F12" s="2491" t="s">
        <v>241</v>
      </c>
      <c r="G12" s="2263" t="s">
        <v>1098</v>
      </c>
      <c r="H12" s="2264">
        <f>I12+K12</f>
        <v>0</v>
      </c>
      <c r="I12" s="2265">
        <v>0</v>
      </c>
      <c r="J12" s="2265">
        <v>0</v>
      </c>
      <c r="K12" s="2265">
        <v>0</v>
      </c>
      <c r="L12" s="2266">
        <v>20</v>
      </c>
      <c r="M12" s="2266">
        <v>16</v>
      </c>
      <c r="N12" s="2267" t="s">
        <v>1099</v>
      </c>
      <c r="O12" s="2268">
        <v>0</v>
      </c>
      <c r="P12" s="1826">
        <v>50</v>
      </c>
      <c r="Q12" s="2269">
        <v>46</v>
      </c>
      <c r="R12" s="86"/>
      <c r="S12" s="67"/>
      <c r="T12" s="79"/>
      <c r="U12" s="67"/>
      <c r="V12" s="67"/>
      <c r="W12" s="67"/>
    </row>
    <row r="13" spans="1:23" ht="24.6" thickBot="1">
      <c r="A13" s="1970"/>
      <c r="B13" s="112"/>
      <c r="C13" s="2483"/>
      <c r="D13" s="2873"/>
      <c r="E13" s="2493"/>
      <c r="F13" s="2493"/>
      <c r="G13" s="31" t="s">
        <v>12</v>
      </c>
      <c r="H13" s="2270">
        <f t="shared" ref="H13:M13" si="1">H12*1</f>
        <v>0</v>
      </c>
      <c r="I13" s="2270">
        <f t="shared" si="1"/>
        <v>0</v>
      </c>
      <c r="J13" s="2270">
        <f t="shared" si="1"/>
        <v>0</v>
      </c>
      <c r="K13" s="2270">
        <f t="shared" si="1"/>
        <v>0</v>
      </c>
      <c r="L13" s="2270">
        <f t="shared" si="1"/>
        <v>20</v>
      </c>
      <c r="M13" s="2270">
        <f t="shared" si="1"/>
        <v>16</v>
      </c>
      <c r="N13" s="1953" t="s">
        <v>1100</v>
      </c>
      <c r="O13" s="2271">
        <v>0</v>
      </c>
      <c r="P13" s="743">
        <v>20</v>
      </c>
      <c r="Q13" s="2272">
        <v>20</v>
      </c>
      <c r="R13" s="86"/>
      <c r="S13" s="67"/>
      <c r="T13" s="79"/>
      <c r="U13" s="67"/>
      <c r="V13" s="67"/>
      <c r="W13" s="67"/>
    </row>
    <row r="14" spans="1:23">
      <c r="A14" s="1963" t="s">
        <v>11</v>
      </c>
      <c r="B14" s="1965" t="s">
        <v>11</v>
      </c>
      <c r="C14" s="2482" t="s">
        <v>59</v>
      </c>
      <c r="D14" s="2416" t="s">
        <v>1101</v>
      </c>
      <c r="E14" s="2489" t="s">
        <v>41</v>
      </c>
      <c r="F14" s="2491" t="s">
        <v>241</v>
      </c>
      <c r="G14" s="2273" t="s">
        <v>1098</v>
      </c>
      <c r="H14" s="2103">
        <v>0.5</v>
      </c>
      <c r="I14" s="89">
        <v>0.5</v>
      </c>
      <c r="J14" s="89">
        <v>0</v>
      </c>
      <c r="K14" s="89">
        <v>0</v>
      </c>
      <c r="L14" s="90">
        <v>0.5</v>
      </c>
      <c r="M14" s="72">
        <v>0.5</v>
      </c>
      <c r="N14" s="2895" t="s">
        <v>1102</v>
      </c>
      <c r="O14" s="2893" t="s">
        <v>1023</v>
      </c>
      <c r="P14" s="2883" t="s">
        <v>1023</v>
      </c>
      <c r="Q14" s="2885" t="s">
        <v>1023</v>
      </c>
      <c r="R14" s="86"/>
      <c r="S14" s="67"/>
      <c r="T14" s="79"/>
      <c r="U14" s="67"/>
      <c r="V14" s="67"/>
      <c r="W14" s="67"/>
    </row>
    <row r="15" spans="1:23" ht="13.8" thickBot="1">
      <c r="A15" s="1964"/>
      <c r="B15" s="1966"/>
      <c r="C15" s="2471"/>
      <c r="D15" s="2417"/>
      <c r="E15" s="2490"/>
      <c r="F15" s="2493"/>
      <c r="G15" s="31" t="s">
        <v>12</v>
      </c>
      <c r="H15" s="2262">
        <f t="shared" ref="H15:M15" si="2">H14</f>
        <v>0.5</v>
      </c>
      <c r="I15" s="2262">
        <f t="shared" si="2"/>
        <v>0.5</v>
      </c>
      <c r="J15" s="2262">
        <f t="shared" si="2"/>
        <v>0</v>
      </c>
      <c r="K15" s="2262">
        <f t="shared" si="2"/>
        <v>0</v>
      </c>
      <c r="L15" s="2262">
        <f t="shared" si="2"/>
        <v>0.5</v>
      </c>
      <c r="M15" s="2262">
        <f t="shared" si="2"/>
        <v>0.5</v>
      </c>
      <c r="N15" s="2896"/>
      <c r="O15" s="2894"/>
      <c r="P15" s="2884"/>
      <c r="Q15" s="2886"/>
      <c r="R15" s="86"/>
      <c r="S15" s="67"/>
      <c r="T15" s="79"/>
      <c r="U15" s="67"/>
      <c r="V15" s="67"/>
      <c r="W15" s="67"/>
    </row>
    <row r="16" spans="1:23">
      <c r="A16" s="2852" t="s">
        <v>11</v>
      </c>
      <c r="B16" s="2855" t="s">
        <v>11</v>
      </c>
      <c r="C16" s="2887" t="s">
        <v>38</v>
      </c>
      <c r="D16" s="2889" t="s">
        <v>1103</v>
      </c>
      <c r="E16" s="2489" t="s">
        <v>41</v>
      </c>
      <c r="F16" s="2491" t="s">
        <v>241</v>
      </c>
      <c r="G16" s="2273" t="s">
        <v>1098</v>
      </c>
      <c r="H16" s="2274">
        <v>3</v>
      </c>
      <c r="I16" s="2274">
        <v>3</v>
      </c>
      <c r="J16" s="2274">
        <v>0</v>
      </c>
      <c r="K16" s="2274">
        <v>0</v>
      </c>
      <c r="L16" s="2274">
        <v>3</v>
      </c>
      <c r="M16" s="2275">
        <v>3</v>
      </c>
      <c r="N16" s="2891" t="s">
        <v>1155</v>
      </c>
      <c r="O16" s="2893" t="s">
        <v>1104</v>
      </c>
      <c r="P16" s="2883" t="s">
        <v>1104</v>
      </c>
      <c r="Q16" s="2885" t="s">
        <v>1104</v>
      </c>
      <c r="R16" s="86"/>
      <c r="S16" s="67"/>
      <c r="T16" s="79"/>
      <c r="U16" s="67"/>
      <c r="V16" s="67"/>
      <c r="W16" s="67"/>
    </row>
    <row r="17" spans="1:23" ht="26.4" customHeight="1" thickBot="1">
      <c r="A17" s="2854"/>
      <c r="B17" s="2856"/>
      <c r="C17" s="2888"/>
      <c r="D17" s="2890"/>
      <c r="E17" s="2490"/>
      <c r="F17" s="2493"/>
      <c r="G17" s="31" t="s">
        <v>12</v>
      </c>
      <c r="H17" s="2276">
        <f>H16</f>
        <v>3</v>
      </c>
      <c r="I17" s="2276">
        <f t="shared" ref="I17:M17" si="3">I16</f>
        <v>3</v>
      </c>
      <c r="J17" s="2276">
        <f t="shared" si="3"/>
        <v>0</v>
      </c>
      <c r="K17" s="2276">
        <f t="shared" si="3"/>
        <v>0</v>
      </c>
      <c r="L17" s="2276">
        <f t="shared" si="3"/>
        <v>3</v>
      </c>
      <c r="M17" s="2276">
        <f t="shared" si="3"/>
        <v>3</v>
      </c>
      <c r="N17" s="2892"/>
      <c r="O17" s="2894"/>
      <c r="P17" s="2884"/>
      <c r="Q17" s="2886"/>
      <c r="R17" s="86"/>
      <c r="S17" s="67"/>
      <c r="T17" s="79"/>
      <c r="U17" s="67"/>
      <c r="V17" s="67"/>
      <c r="W17" s="67"/>
    </row>
    <row r="18" spans="1:23">
      <c r="A18" s="2277" t="s">
        <v>11</v>
      </c>
      <c r="B18" s="1965" t="s">
        <v>11</v>
      </c>
      <c r="C18" s="2482" t="s">
        <v>60</v>
      </c>
      <c r="D18" s="2416" t="s">
        <v>1105</v>
      </c>
      <c r="E18" s="2489" t="s">
        <v>41</v>
      </c>
      <c r="F18" s="2491" t="s">
        <v>241</v>
      </c>
      <c r="G18" s="2278" t="s">
        <v>1098</v>
      </c>
      <c r="H18" s="2279">
        <f>I18+K18</f>
        <v>0</v>
      </c>
      <c r="I18" s="2279">
        <v>0</v>
      </c>
      <c r="J18" s="2279">
        <v>0</v>
      </c>
      <c r="K18" s="2279">
        <v>0</v>
      </c>
      <c r="L18" s="2280">
        <v>30</v>
      </c>
      <c r="M18" s="2279">
        <v>20</v>
      </c>
      <c r="N18" s="2444" t="s">
        <v>1106</v>
      </c>
      <c r="O18" s="2893" t="s">
        <v>77</v>
      </c>
      <c r="P18" s="2883" t="s">
        <v>62</v>
      </c>
      <c r="Q18" s="2885" t="s">
        <v>241</v>
      </c>
      <c r="R18" s="86"/>
      <c r="S18" s="67"/>
      <c r="T18" s="79"/>
      <c r="U18" s="67"/>
      <c r="V18" s="67"/>
      <c r="W18" s="67"/>
    </row>
    <row r="19" spans="1:23" ht="57" customHeight="1" thickBot="1">
      <c r="A19" s="2281"/>
      <c r="B19" s="1966"/>
      <c r="C19" s="2483"/>
      <c r="D19" s="2417"/>
      <c r="E19" s="2490"/>
      <c r="F19" s="2493"/>
      <c r="G19" s="31" t="s">
        <v>12</v>
      </c>
      <c r="H19" s="2282">
        <f>H18</f>
        <v>0</v>
      </c>
      <c r="I19" s="2282">
        <f t="shared" ref="I19:M19" si="4">I18</f>
        <v>0</v>
      </c>
      <c r="J19" s="2282">
        <f t="shared" si="4"/>
        <v>0</v>
      </c>
      <c r="K19" s="2282">
        <f t="shared" si="4"/>
        <v>0</v>
      </c>
      <c r="L19" s="2282">
        <f t="shared" si="4"/>
        <v>30</v>
      </c>
      <c r="M19" s="2282">
        <f t="shared" si="4"/>
        <v>20</v>
      </c>
      <c r="N19" s="2897"/>
      <c r="O19" s="2894"/>
      <c r="P19" s="2884"/>
      <c r="Q19" s="2886"/>
      <c r="R19" s="86"/>
      <c r="S19" s="67"/>
      <c r="T19" s="79"/>
      <c r="U19" s="67"/>
      <c r="V19" s="67"/>
      <c r="W19" s="67"/>
    </row>
    <row r="20" spans="1:23">
      <c r="A20" s="2277" t="s">
        <v>11</v>
      </c>
      <c r="B20" s="1965" t="s">
        <v>11</v>
      </c>
      <c r="C20" s="2482" t="s">
        <v>39</v>
      </c>
      <c r="D20" s="2416" t="s">
        <v>1107</v>
      </c>
      <c r="E20" s="2489" t="s">
        <v>41</v>
      </c>
      <c r="F20" s="2491" t="s">
        <v>241</v>
      </c>
      <c r="G20" s="2283" t="s">
        <v>1098</v>
      </c>
      <c r="H20" s="2284">
        <v>18</v>
      </c>
      <c r="I20" s="2285">
        <v>18</v>
      </c>
      <c r="J20" s="2285">
        <v>0</v>
      </c>
      <c r="K20" s="2285">
        <v>0</v>
      </c>
      <c r="L20" s="2286">
        <v>8</v>
      </c>
      <c r="M20" s="2285">
        <v>0</v>
      </c>
      <c r="N20" s="2891" t="s">
        <v>1108</v>
      </c>
      <c r="O20" s="2893" t="s">
        <v>1104</v>
      </c>
      <c r="P20" s="2883" t="s">
        <v>1109</v>
      </c>
      <c r="Q20" s="2885" t="s">
        <v>77</v>
      </c>
      <c r="R20" s="86"/>
      <c r="S20" s="67"/>
      <c r="T20" s="79"/>
      <c r="U20" s="67"/>
      <c r="V20" s="67"/>
      <c r="W20" s="67"/>
    </row>
    <row r="21" spans="1:23" ht="21.6" customHeight="1" thickBot="1">
      <c r="A21" s="2287"/>
      <c r="B21" s="1972"/>
      <c r="C21" s="2483"/>
      <c r="D21" s="2417"/>
      <c r="E21" s="2490"/>
      <c r="F21" s="2493"/>
      <c r="G21" s="195" t="s">
        <v>12</v>
      </c>
      <c r="H21" s="2288">
        <f>H20</f>
        <v>18</v>
      </c>
      <c r="I21" s="2288">
        <f t="shared" ref="I21:M21" si="5">I20</f>
        <v>18</v>
      </c>
      <c r="J21" s="2288">
        <f t="shared" si="5"/>
        <v>0</v>
      </c>
      <c r="K21" s="2288">
        <f t="shared" si="5"/>
        <v>0</v>
      </c>
      <c r="L21" s="2288">
        <f t="shared" si="5"/>
        <v>8</v>
      </c>
      <c r="M21" s="2288">
        <f t="shared" si="5"/>
        <v>0</v>
      </c>
      <c r="N21" s="2892"/>
      <c r="O21" s="2894"/>
      <c r="P21" s="2884"/>
      <c r="Q21" s="2886"/>
      <c r="R21" s="86"/>
      <c r="S21" s="67"/>
      <c r="T21" s="79"/>
      <c r="U21" s="67"/>
      <c r="V21" s="67"/>
      <c r="W21" s="67"/>
    </row>
    <row r="22" spans="1:23" ht="13.8" thickBot="1">
      <c r="A22" s="1970" t="s">
        <v>11</v>
      </c>
      <c r="B22" s="112" t="s">
        <v>11</v>
      </c>
      <c r="C22" s="2898" t="s">
        <v>14</v>
      </c>
      <c r="D22" s="2403"/>
      <c r="E22" s="2403"/>
      <c r="F22" s="2403"/>
      <c r="G22" s="2899"/>
      <c r="H22" s="1846">
        <f>H11+H13+H15+H17+H19+H21</f>
        <v>41.5</v>
      </c>
      <c r="I22" s="1846">
        <f t="shared" ref="I22:L22" si="6">I11+I13+I15+I17+I19+I21</f>
        <v>41.5</v>
      </c>
      <c r="J22" s="1846">
        <f t="shared" si="6"/>
        <v>0</v>
      </c>
      <c r="K22" s="1846">
        <f t="shared" si="6"/>
        <v>0</v>
      </c>
      <c r="L22" s="1846">
        <f t="shared" si="6"/>
        <v>96.5</v>
      </c>
      <c r="M22" s="1846">
        <f>M11+M13+M15+M17+M19+M21</f>
        <v>74.5</v>
      </c>
      <c r="N22" s="718"/>
      <c r="O22" s="127"/>
      <c r="P22" s="127"/>
      <c r="Q22" s="128"/>
      <c r="R22" s="67"/>
      <c r="S22" s="67"/>
      <c r="T22" s="67"/>
      <c r="U22" s="67"/>
      <c r="V22" s="67"/>
      <c r="W22" s="67"/>
    </row>
    <row r="23" spans="1:23" ht="13.8" thickBot="1">
      <c r="A23" s="24" t="s">
        <v>11</v>
      </c>
      <c r="B23" s="25" t="s">
        <v>13</v>
      </c>
      <c r="C23" s="2451" t="s">
        <v>1110</v>
      </c>
      <c r="D23" s="2452"/>
      <c r="E23" s="2452"/>
      <c r="F23" s="2452"/>
      <c r="G23" s="2452"/>
      <c r="H23" s="2452"/>
      <c r="I23" s="2452"/>
      <c r="J23" s="2452"/>
      <c r="K23" s="2452"/>
      <c r="L23" s="2452"/>
      <c r="M23" s="2452"/>
      <c r="N23" s="2452"/>
      <c r="O23" s="2452"/>
      <c r="P23" s="2452"/>
      <c r="Q23" s="2468"/>
      <c r="R23" s="67"/>
      <c r="S23" s="67"/>
      <c r="T23" s="67"/>
      <c r="U23" s="67"/>
      <c r="V23" s="67"/>
      <c r="W23" s="67"/>
    </row>
    <row r="24" spans="1:23">
      <c r="A24" s="2852" t="s">
        <v>11</v>
      </c>
      <c r="B24" s="2855" t="s">
        <v>13</v>
      </c>
      <c r="C24" s="2482" t="s">
        <v>11</v>
      </c>
      <c r="D24" s="2643" t="s">
        <v>1111</v>
      </c>
      <c r="E24" s="2489" t="s">
        <v>41</v>
      </c>
      <c r="F24" s="2484" t="s">
        <v>241</v>
      </c>
      <c r="G24" s="2913" t="s">
        <v>1098</v>
      </c>
      <c r="H24" s="2915">
        <f>I24+K24</f>
        <v>0</v>
      </c>
      <c r="I24" s="2915">
        <v>0</v>
      </c>
      <c r="J24" s="2917">
        <v>0</v>
      </c>
      <c r="K24" s="2915">
        <v>0</v>
      </c>
      <c r="L24" s="2289">
        <v>0</v>
      </c>
      <c r="M24" s="2915">
        <v>0</v>
      </c>
      <c r="N24" s="2466" t="s">
        <v>1112</v>
      </c>
      <c r="O24" s="2900" t="s">
        <v>77</v>
      </c>
      <c r="P24" s="2903" t="s">
        <v>77</v>
      </c>
      <c r="Q24" s="2906" t="s">
        <v>77</v>
      </c>
      <c r="R24" s="67"/>
      <c r="S24" s="67"/>
      <c r="T24" s="67"/>
      <c r="U24" s="67"/>
      <c r="V24" s="67"/>
      <c r="W24" s="67"/>
    </row>
    <row r="25" spans="1:23" ht="13.8" thickBot="1">
      <c r="A25" s="2853"/>
      <c r="B25" s="2470"/>
      <c r="C25" s="2471"/>
      <c r="D25" s="2615"/>
      <c r="E25" s="2492"/>
      <c r="F25" s="2486"/>
      <c r="G25" s="2914"/>
      <c r="H25" s="2916"/>
      <c r="I25" s="2916"/>
      <c r="J25" s="2918"/>
      <c r="K25" s="2916"/>
      <c r="L25" s="164"/>
      <c r="M25" s="2919"/>
      <c r="N25" s="2474"/>
      <c r="O25" s="2901"/>
      <c r="P25" s="2904"/>
      <c r="Q25" s="2907"/>
      <c r="R25" s="67"/>
      <c r="S25" s="67"/>
      <c r="T25" s="67"/>
      <c r="U25" s="67"/>
      <c r="V25" s="67"/>
      <c r="W25" s="67"/>
    </row>
    <row r="26" spans="1:23" ht="13.8" thickBot="1">
      <c r="A26" s="2854"/>
      <c r="B26" s="2856"/>
      <c r="C26" s="2483"/>
      <c r="D26" s="2644"/>
      <c r="E26" s="2493"/>
      <c r="F26" s="2485"/>
      <c r="G26" s="2290" t="s">
        <v>12</v>
      </c>
      <c r="H26" s="146">
        <f>H24</f>
        <v>0</v>
      </c>
      <c r="I26" s="146">
        <f>SUM(I24:I25)</f>
        <v>0</v>
      </c>
      <c r="J26" s="1168">
        <f>SUM(J24:J25)</f>
        <v>0</v>
      </c>
      <c r="K26" s="199">
        <f>SUM(K24:K25)</f>
        <v>0</v>
      </c>
      <c r="L26" s="172">
        <f>L24</f>
        <v>0</v>
      </c>
      <c r="M26" s="199">
        <f>M24</f>
        <v>0</v>
      </c>
      <c r="N26" s="2475"/>
      <c r="O26" s="2902"/>
      <c r="P26" s="2905"/>
      <c r="Q26" s="2908"/>
      <c r="R26" s="67"/>
      <c r="S26" s="67"/>
      <c r="T26" s="67"/>
      <c r="U26" s="67"/>
      <c r="V26" s="67"/>
      <c r="W26" s="67"/>
    </row>
    <row r="27" spans="1:23">
      <c r="A27" s="2455" t="s">
        <v>11</v>
      </c>
      <c r="B27" s="2457" t="s">
        <v>13</v>
      </c>
      <c r="C27" s="2909" t="s">
        <v>13</v>
      </c>
      <c r="D27" s="2461" t="s">
        <v>1113</v>
      </c>
      <c r="E27" s="2597" t="s">
        <v>41</v>
      </c>
      <c r="F27" s="2911" t="s">
        <v>241</v>
      </c>
      <c r="G27" s="998" t="s">
        <v>97</v>
      </c>
      <c r="H27" s="467">
        <v>0</v>
      </c>
      <c r="I27" s="467">
        <v>0</v>
      </c>
      <c r="J27" s="2291">
        <v>0</v>
      </c>
      <c r="K27" s="135">
        <v>0</v>
      </c>
      <c r="L27" s="208">
        <v>0</v>
      </c>
      <c r="M27" s="135">
        <v>0</v>
      </c>
      <c r="N27" s="2466" t="s">
        <v>1112</v>
      </c>
      <c r="O27" s="2900" t="s">
        <v>77</v>
      </c>
      <c r="P27" s="2900" t="s">
        <v>77</v>
      </c>
      <c r="Q27" s="2906" t="s">
        <v>77</v>
      </c>
      <c r="R27" s="86"/>
      <c r="S27" s="86"/>
      <c r="T27" s="86"/>
      <c r="U27" s="86"/>
      <c r="V27" s="86"/>
      <c r="W27" s="86"/>
    </row>
    <row r="28" spans="1:23" ht="36" customHeight="1" thickBot="1">
      <c r="A28" s="2456"/>
      <c r="B28" s="2458"/>
      <c r="C28" s="2910"/>
      <c r="D28" s="2462"/>
      <c r="E28" s="2600"/>
      <c r="F28" s="2912"/>
      <c r="G28" s="2292" t="s">
        <v>12</v>
      </c>
      <c r="H28" s="2293">
        <f>H27</f>
        <v>0</v>
      </c>
      <c r="I28" s="2293">
        <f>SUM(I27:I27)</f>
        <v>0</v>
      </c>
      <c r="J28" s="2293">
        <f>SUM(J27:J27)</f>
        <v>0</v>
      </c>
      <c r="K28" s="2293">
        <f>SUM(K27:K27)</f>
        <v>0</v>
      </c>
      <c r="L28" s="2294">
        <f>L27</f>
        <v>0</v>
      </c>
      <c r="M28" s="2293">
        <f>M27</f>
        <v>0</v>
      </c>
      <c r="N28" s="2467"/>
      <c r="O28" s="2902"/>
      <c r="P28" s="2902"/>
      <c r="Q28" s="2908"/>
      <c r="R28" s="86"/>
      <c r="S28" s="86"/>
      <c r="T28" s="86"/>
      <c r="U28" s="86"/>
      <c r="V28" s="86"/>
      <c r="W28" s="86"/>
    </row>
    <row r="29" spans="1:23" ht="36">
      <c r="A29" s="2455" t="s">
        <v>11</v>
      </c>
      <c r="B29" s="2457" t="s">
        <v>13</v>
      </c>
      <c r="C29" s="2909" t="s">
        <v>35</v>
      </c>
      <c r="D29" s="2461" t="s">
        <v>1114</v>
      </c>
      <c r="E29" s="2418" t="s">
        <v>41</v>
      </c>
      <c r="F29" s="2511" t="s">
        <v>241</v>
      </c>
      <c r="G29" s="2913" t="s">
        <v>1098</v>
      </c>
      <c r="H29" s="2915">
        <v>15.1</v>
      </c>
      <c r="I29" s="2915">
        <v>15.1</v>
      </c>
      <c r="J29" s="2925">
        <v>0</v>
      </c>
      <c r="K29" s="2915">
        <v>0</v>
      </c>
      <c r="L29" s="2927">
        <v>30</v>
      </c>
      <c r="M29" s="2921">
        <v>30</v>
      </c>
      <c r="N29" s="2295" t="s">
        <v>1115</v>
      </c>
      <c r="O29" s="2296" t="s">
        <v>1116</v>
      </c>
      <c r="P29" s="50" t="s">
        <v>558</v>
      </c>
      <c r="Q29" s="51" t="s">
        <v>558</v>
      </c>
      <c r="R29" s="67"/>
      <c r="S29" s="67"/>
      <c r="T29" s="79"/>
      <c r="U29" s="67"/>
      <c r="V29" s="67"/>
      <c r="W29" s="67"/>
    </row>
    <row r="30" spans="1:23" ht="24">
      <c r="A30" s="2469"/>
      <c r="B30" s="2470"/>
      <c r="C30" s="2920"/>
      <c r="D30" s="2472"/>
      <c r="E30" s="2440"/>
      <c r="F30" s="2486"/>
      <c r="G30" s="2914"/>
      <c r="H30" s="2916"/>
      <c r="I30" s="2916"/>
      <c r="J30" s="2926"/>
      <c r="K30" s="2916"/>
      <c r="L30" s="2928"/>
      <c r="M30" s="2922"/>
      <c r="N30" s="2297" t="s">
        <v>1117</v>
      </c>
      <c r="O30" s="2298" t="s">
        <v>331</v>
      </c>
      <c r="P30" s="35" t="s">
        <v>1118</v>
      </c>
      <c r="Q30" s="36" t="s">
        <v>1118</v>
      </c>
      <c r="R30" s="67"/>
      <c r="S30" s="67"/>
      <c r="T30" s="79"/>
      <c r="U30" s="67"/>
      <c r="V30" s="67"/>
      <c r="W30" s="67"/>
    </row>
    <row r="31" spans="1:23" ht="13.8" thickBot="1">
      <c r="A31" s="2456"/>
      <c r="B31" s="2458"/>
      <c r="C31" s="2910"/>
      <c r="D31" s="2462"/>
      <c r="E31" s="2419"/>
      <c r="F31" s="2513"/>
      <c r="G31" s="31" t="s">
        <v>12</v>
      </c>
      <c r="H31" s="146">
        <f>H29</f>
        <v>15.1</v>
      </c>
      <c r="I31" s="146">
        <f>SUM(I29:I29)</f>
        <v>15.1</v>
      </c>
      <c r="J31" s="146">
        <f>SUM(J29:J29)</f>
        <v>0</v>
      </c>
      <c r="K31" s="146">
        <f>SUM(K29:K29)</f>
        <v>0</v>
      </c>
      <c r="L31" s="172">
        <f>L29</f>
        <v>30</v>
      </c>
      <c r="M31" s="172">
        <f>M29</f>
        <v>30</v>
      </c>
      <c r="N31" s="126" t="s">
        <v>1119</v>
      </c>
      <c r="O31" s="2299" t="s">
        <v>58</v>
      </c>
      <c r="P31" s="33" t="s">
        <v>58</v>
      </c>
      <c r="Q31" s="34" t="s">
        <v>58</v>
      </c>
      <c r="R31" s="67"/>
      <c r="S31" s="67"/>
      <c r="T31" s="79"/>
      <c r="U31" s="67"/>
      <c r="V31" s="67"/>
      <c r="W31" s="67"/>
    </row>
    <row r="32" spans="1:23">
      <c r="A32" s="2852" t="s">
        <v>11</v>
      </c>
      <c r="B32" s="2855" t="s">
        <v>13</v>
      </c>
      <c r="C32" s="2482" t="s">
        <v>59</v>
      </c>
      <c r="D32" s="2416" t="s">
        <v>1120</v>
      </c>
      <c r="E32" s="2491" t="s">
        <v>41</v>
      </c>
      <c r="F32" s="2923" t="s">
        <v>241</v>
      </c>
      <c r="G32" s="2300" t="s">
        <v>1098</v>
      </c>
      <c r="H32" s="135">
        <f>I32+K32</f>
        <v>0</v>
      </c>
      <c r="I32" s="135">
        <v>0</v>
      </c>
      <c r="J32" s="2301">
        <v>0</v>
      </c>
      <c r="K32" s="135">
        <v>0</v>
      </c>
      <c r="L32" s="135">
        <v>0</v>
      </c>
      <c r="M32" s="135">
        <v>0</v>
      </c>
      <c r="N32" s="2895" t="s">
        <v>1121</v>
      </c>
      <c r="O32" s="2929" t="s">
        <v>77</v>
      </c>
      <c r="P32" s="2900" t="s">
        <v>77</v>
      </c>
      <c r="Q32" s="2906" t="s">
        <v>77</v>
      </c>
      <c r="R32" s="67"/>
      <c r="S32" s="67"/>
      <c r="T32" s="79"/>
      <c r="U32" s="67"/>
      <c r="V32" s="67"/>
      <c r="W32" s="67"/>
    </row>
    <row r="33" spans="1:23" ht="13.8" thickBot="1">
      <c r="A33" s="2854"/>
      <c r="B33" s="2856"/>
      <c r="C33" s="2483"/>
      <c r="D33" s="2417"/>
      <c r="E33" s="2493"/>
      <c r="F33" s="2924"/>
      <c r="G33" s="31" t="s">
        <v>12</v>
      </c>
      <c r="H33" s="199">
        <f t="shared" ref="H33:M33" si="7">SUM(H32)</f>
        <v>0</v>
      </c>
      <c r="I33" s="199">
        <f t="shared" si="7"/>
        <v>0</v>
      </c>
      <c r="J33" s="146">
        <f t="shared" si="7"/>
        <v>0</v>
      </c>
      <c r="K33" s="199">
        <f t="shared" si="7"/>
        <v>0</v>
      </c>
      <c r="L33" s="199">
        <f t="shared" si="7"/>
        <v>0</v>
      </c>
      <c r="M33" s="199">
        <f t="shared" si="7"/>
        <v>0</v>
      </c>
      <c r="N33" s="2896"/>
      <c r="O33" s="2930"/>
      <c r="P33" s="2902"/>
      <c r="Q33" s="2908"/>
      <c r="R33" s="67"/>
      <c r="S33" s="67"/>
      <c r="T33" s="79"/>
      <c r="U33" s="67"/>
      <c r="V33" s="67"/>
      <c r="W33" s="67"/>
    </row>
    <row r="34" spans="1:23" ht="13.8" thickBot="1">
      <c r="A34" s="45" t="s">
        <v>11</v>
      </c>
      <c r="B34" s="38" t="s">
        <v>13</v>
      </c>
      <c r="C34" s="1951"/>
      <c r="D34" s="1981" t="s">
        <v>14</v>
      </c>
      <c r="E34" s="1969"/>
      <c r="F34" s="1954"/>
      <c r="G34" s="1952"/>
      <c r="H34" s="46">
        <f t="shared" ref="H34:M34" si="8">+H31+H28+H26+H33</f>
        <v>15.1</v>
      </c>
      <c r="I34" s="46">
        <f t="shared" si="8"/>
        <v>15.1</v>
      </c>
      <c r="J34" s="46">
        <f t="shared" si="8"/>
        <v>0</v>
      </c>
      <c r="K34" s="46">
        <f t="shared" si="8"/>
        <v>0</v>
      </c>
      <c r="L34" s="46">
        <f t="shared" si="8"/>
        <v>30</v>
      </c>
      <c r="M34" s="46">
        <f t="shared" si="8"/>
        <v>30</v>
      </c>
      <c r="N34" s="40"/>
      <c r="O34" s="41"/>
      <c r="P34" s="41"/>
      <c r="Q34" s="42"/>
      <c r="R34" s="67"/>
      <c r="S34" s="67"/>
      <c r="T34" s="67"/>
      <c r="U34" s="67"/>
      <c r="V34" s="67"/>
      <c r="W34" s="67"/>
    </row>
    <row r="35" spans="1:23" ht="13.8" thickBot="1">
      <c r="A35" s="24" t="s">
        <v>11</v>
      </c>
      <c r="B35" s="25" t="s">
        <v>35</v>
      </c>
      <c r="C35" s="2451" t="s">
        <v>1122</v>
      </c>
      <c r="D35" s="2452"/>
      <c r="E35" s="2453"/>
      <c r="F35" s="2453"/>
      <c r="G35" s="2452"/>
      <c r="H35" s="2452"/>
      <c r="I35" s="2452"/>
      <c r="J35" s="2452"/>
      <c r="K35" s="2452"/>
      <c r="L35" s="2452"/>
      <c r="M35" s="2452"/>
      <c r="N35" s="2452"/>
      <c r="O35" s="2452"/>
      <c r="P35" s="2452"/>
      <c r="Q35" s="2468"/>
      <c r="R35" s="67"/>
      <c r="S35" s="67"/>
      <c r="T35" s="67"/>
      <c r="U35" s="67"/>
      <c r="V35" s="67"/>
      <c r="W35" s="67"/>
    </row>
    <row r="36" spans="1:23">
      <c r="A36" s="2931" t="s">
        <v>11</v>
      </c>
      <c r="B36" s="2933" t="s">
        <v>35</v>
      </c>
      <c r="C36" s="2414" t="s">
        <v>59</v>
      </c>
      <c r="D36" s="2935" t="s">
        <v>1123</v>
      </c>
      <c r="E36" s="2937" t="s">
        <v>41</v>
      </c>
      <c r="F36" s="2420" t="s">
        <v>241</v>
      </c>
      <c r="G36" s="2302" t="s">
        <v>1098</v>
      </c>
      <c r="H36" s="1800">
        <v>3</v>
      </c>
      <c r="I36" s="1800">
        <v>3</v>
      </c>
      <c r="J36" s="1800">
        <v>0</v>
      </c>
      <c r="K36" s="1801">
        <v>0</v>
      </c>
      <c r="L36" s="2303">
        <v>5</v>
      </c>
      <c r="M36" s="2303">
        <v>5</v>
      </c>
      <c r="N36" s="2939" t="s">
        <v>1124</v>
      </c>
      <c r="O36" s="2864" t="s">
        <v>42</v>
      </c>
      <c r="P36" s="2867" t="s">
        <v>42</v>
      </c>
      <c r="Q36" s="2870" t="s">
        <v>42</v>
      </c>
      <c r="R36" s="67"/>
      <c r="S36" s="67"/>
      <c r="T36" s="67"/>
      <c r="U36" s="67"/>
      <c r="V36" s="67"/>
      <c r="W36" s="67"/>
    </row>
    <row r="37" spans="1:23" ht="25.8" customHeight="1" thickBot="1">
      <c r="A37" s="2932"/>
      <c r="B37" s="2934"/>
      <c r="C37" s="2415"/>
      <c r="D37" s="2936"/>
      <c r="E37" s="2938"/>
      <c r="F37" s="2421"/>
      <c r="G37" s="2304" t="s">
        <v>12</v>
      </c>
      <c r="H37" s="144">
        <f t="shared" ref="H37:M37" si="9">H36</f>
        <v>3</v>
      </c>
      <c r="I37" s="144">
        <f t="shared" si="9"/>
        <v>3</v>
      </c>
      <c r="J37" s="144">
        <f t="shared" si="9"/>
        <v>0</v>
      </c>
      <c r="K37" s="145">
        <f t="shared" si="9"/>
        <v>0</v>
      </c>
      <c r="L37" s="146">
        <f t="shared" si="9"/>
        <v>5</v>
      </c>
      <c r="M37" s="146">
        <f t="shared" si="9"/>
        <v>5</v>
      </c>
      <c r="N37" s="2940"/>
      <c r="O37" s="2866"/>
      <c r="P37" s="2869"/>
      <c r="Q37" s="2872"/>
      <c r="R37" s="67"/>
      <c r="S37" s="67"/>
      <c r="T37" s="67"/>
      <c r="U37" s="67"/>
      <c r="V37" s="67"/>
      <c r="W37" s="67"/>
    </row>
    <row r="38" spans="1:23">
      <c r="A38" s="2931" t="s">
        <v>11</v>
      </c>
      <c r="B38" s="2933" t="s">
        <v>35</v>
      </c>
      <c r="C38" s="2414" t="s">
        <v>39</v>
      </c>
      <c r="D38" s="2941" t="s">
        <v>1125</v>
      </c>
      <c r="E38" s="2937" t="s">
        <v>41</v>
      </c>
      <c r="F38" s="2420" t="s">
        <v>241</v>
      </c>
      <c r="G38" s="2305" t="s">
        <v>1098</v>
      </c>
      <c r="H38" s="2306">
        <v>0</v>
      </c>
      <c r="I38" s="2306">
        <v>0</v>
      </c>
      <c r="J38" s="2306">
        <v>0</v>
      </c>
      <c r="K38" s="2306">
        <v>0</v>
      </c>
      <c r="L38" s="2307">
        <v>3</v>
      </c>
      <c r="M38" s="2308">
        <v>3</v>
      </c>
      <c r="N38" s="2943" t="s">
        <v>1126</v>
      </c>
      <c r="O38" s="2864" t="s">
        <v>1127</v>
      </c>
      <c r="P38" s="2867">
        <v>3</v>
      </c>
      <c r="Q38" s="2870">
        <v>3</v>
      </c>
      <c r="R38" s="67"/>
      <c r="S38" s="67"/>
      <c r="T38" s="67"/>
      <c r="U38" s="67"/>
      <c r="V38" s="67"/>
      <c r="W38" s="67"/>
    </row>
    <row r="39" spans="1:23" ht="43.2" customHeight="1" thickBot="1">
      <c r="A39" s="2932"/>
      <c r="B39" s="2934"/>
      <c r="C39" s="2415"/>
      <c r="D39" s="2942"/>
      <c r="E39" s="2938"/>
      <c r="F39" s="2421"/>
      <c r="G39" s="2290" t="s">
        <v>12</v>
      </c>
      <c r="H39" s="144">
        <f t="shared" ref="H39:M39" si="10">H38</f>
        <v>0</v>
      </c>
      <c r="I39" s="144">
        <f t="shared" si="10"/>
        <v>0</v>
      </c>
      <c r="J39" s="144">
        <f t="shared" si="10"/>
        <v>0</v>
      </c>
      <c r="K39" s="144">
        <f t="shared" si="10"/>
        <v>0</v>
      </c>
      <c r="L39" s="144">
        <f t="shared" si="10"/>
        <v>3</v>
      </c>
      <c r="M39" s="171">
        <f t="shared" si="10"/>
        <v>3</v>
      </c>
      <c r="N39" s="2944"/>
      <c r="O39" s="2866"/>
      <c r="P39" s="2869"/>
      <c r="Q39" s="2872"/>
      <c r="R39" s="67"/>
      <c r="S39" s="67"/>
      <c r="T39" s="67"/>
      <c r="U39" s="67"/>
      <c r="V39" s="67"/>
      <c r="W39" s="67"/>
    </row>
    <row r="40" spans="1:23" ht="24">
      <c r="A40" s="2931" t="s">
        <v>11</v>
      </c>
      <c r="B40" s="2933" t="s">
        <v>35</v>
      </c>
      <c r="C40" s="2414" t="s">
        <v>61</v>
      </c>
      <c r="D40" s="2935" t="s">
        <v>1128</v>
      </c>
      <c r="E40" s="2937" t="s">
        <v>41</v>
      </c>
      <c r="F40" s="2420" t="s">
        <v>241</v>
      </c>
      <c r="G40" s="2309" t="s">
        <v>1098</v>
      </c>
      <c r="H40" s="2310">
        <v>6.3</v>
      </c>
      <c r="I40" s="2310">
        <v>6.3</v>
      </c>
      <c r="J40" s="2310">
        <v>0</v>
      </c>
      <c r="K40" s="2311">
        <v>0</v>
      </c>
      <c r="L40" s="2312">
        <v>7</v>
      </c>
      <c r="M40" s="2312">
        <v>7</v>
      </c>
      <c r="N40" s="2945" t="s">
        <v>1129</v>
      </c>
      <c r="O40" s="2864">
        <v>1</v>
      </c>
      <c r="P40" s="2867">
        <v>1</v>
      </c>
      <c r="Q40" s="2870">
        <v>1</v>
      </c>
      <c r="R40" s="67"/>
      <c r="S40" s="67"/>
      <c r="T40" s="67"/>
      <c r="U40" s="67"/>
      <c r="V40" s="67"/>
      <c r="W40" s="67"/>
    </row>
    <row r="41" spans="1:23" ht="13.8" thickBot="1">
      <c r="A41" s="2932"/>
      <c r="B41" s="2934"/>
      <c r="C41" s="2415"/>
      <c r="D41" s="2936"/>
      <c r="E41" s="2938"/>
      <c r="F41" s="2421"/>
      <c r="G41" s="2304" t="s">
        <v>12</v>
      </c>
      <c r="H41" s="144">
        <f t="shared" ref="H41:M41" si="11">H40</f>
        <v>6.3</v>
      </c>
      <c r="I41" s="144">
        <f t="shared" si="11"/>
        <v>6.3</v>
      </c>
      <c r="J41" s="144">
        <f t="shared" si="11"/>
        <v>0</v>
      </c>
      <c r="K41" s="145">
        <f t="shared" si="11"/>
        <v>0</v>
      </c>
      <c r="L41" s="146">
        <f t="shared" si="11"/>
        <v>7</v>
      </c>
      <c r="M41" s="146">
        <f t="shared" si="11"/>
        <v>7</v>
      </c>
      <c r="N41" s="2946"/>
      <c r="O41" s="2866"/>
      <c r="P41" s="2869"/>
      <c r="Q41" s="2872"/>
      <c r="R41" s="67"/>
      <c r="S41" s="67"/>
      <c r="T41" s="67"/>
      <c r="U41" s="67"/>
      <c r="V41" s="67"/>
      <c r="W41" s="67"/>
    </row>
    <row r="42" spans="1:23" ht="24">
      <c r="A42" s="2931" t="s">
        <v>11</v>
      </c>
      <c r="B42" s="2933" t="s">
        <v>35</v>
      </c>
      <c r="C42" s="2414" t="s">
        <v>71</v>
      </c>
      <c r="D42" s="2935" t="s">
        <v>1130</v>
      </c>
      <c r="E42" s="2937" t="s">
        <v>41</v>
      </c>
      <c r="F42" s="2420" t="s">
        <v>241</v>
      </c>
      <c r="G42" s="2313" t="s">
        <v>1098</v>
      </c>
      <c r="H42" s="2310">
        <v>11.5</v>
      </c>
      <c r="I42" s="2310">
        <v>11.5</v>
      </c>
      <c r="J42" s="2310">
        <v>0</v>
      </c>
      <c r="K42" s="2311">
        <v>0</v>
      </c>
      <c r="L42" s="2312">
        <v>0</v>
      </c>
      <c r="M42" s="2312">
        <v>0</v>
      </c>
      <c r="N42" s="2945" t="s">
        <v>1131</v>
      </c>
      <c r="O42" s="2864">
        <v>63.2</v>
      </c>
      <c r="P42" s="2867">
        <v>63.2</v>
      </c>
      <c r="Q42" s="2870">
        <v>63.2</v>
      </c>
      <c r="R42" s="67"/>
      <c r="S42" s="67"/>
      <c r="T42" s="67"/>
      <c r="U42" s="67"/>
      <c r="V42" s="67"/>
      <c r="W42" s="67"/>
    </row>
    <row r="43" spans="1:23" ht="18.600000000000001" customHeight="1" thickBot="1">
      <c r="A43" s="2932"/>
      <c r="B43" s="2934"/>
      <c r="C43" s="2415"/>
      <c r="D43" s="2936"/>
      <c r="E43" s="2938"/>
      <c r="F43" s="2421"/>
      <c r="G43" s="2304" t="s">
        <v>12</v>
      </c>
      <c r="H43" s="144">
        <f>H42</f>
        <v>11.5</v>
      </c>
      <c r="I43" s="144">
        <f t="shared" ref="I43:M43" si="12">I42</f>
        <v>11.5</v>
      </c>
      <c r="J43" s="144">
        <f t="shared" si="12"/>
        <v>0</v>
      </c>
      <c r="K43" s="144">
        <f t="shared" si="12"/>
        <v>0</v>
      </c>
      <c r="L43" s="146">
        <f t="shared" si="12"/>
        <v>0</v>
      </c>
      <c r="M43" s="146">
        <f t="shared" si="12"/>
        <v>0</v>
      </c>
      <c r="N43" s="2946"/>
      <c r="O43" s="2866"/>
      <c r="P43" s="2869"/>
      <c r="Q43" s="2872"/>
      <c r="R43" s="67"/>
      <c r="S43" s="67"/>
      <c r="T43" s="67"/>
      <c r="U43" s="67"/>
      <c r="V43" s="67"/>
      <c r="W43" s="67"/>
    </row>
    <row r="44" spans="1:23">
      <c r="A44" s="2931" t="s">
        <v>11</v>
      </c>
      <c r="B44" s="2933" t="s">
        <v>35</v>
      </c>
      <c r="C44" s="2414" t="s">
        <v>64</v>
      </c>
      <c r="D44" s="2935" t="s">
        <v>1132</v>
      </c>
      <c r="E44" s="2937" t="s">
        <v>41</v>
      </c>
      <c r="F44" s="2948">
        <v>7</v>
      </c>
      <c r="G44" s="2314" t="s">
        <v>1098</v>
      </c>
      <c r="H44" s="2315">
        <v>35</v>
      </c>
      <c r="I44" s="2310">
        <v>35</v>
      </c>
      <c r="J44" s="2310">
        <v>0</v>
      </c>
      <c r="K44" s="2311">
        <v>0</v>
      </c>
      <c r="L44" s="2312">
        <v>0</v>
      </c>
      <c r="M44" s="2312">
        <v>0</v>
      </c>
      <c r="N44" s="2945" t="s">
        <v>1133</v>
      </c>
      <c r="O44" s="2864">
        <v>3</v>
      </c>
      <c r="P44" s="2867">
        <v>0</v>
      </c>
      <c r="Q44" s="2870">
        <v>0</v>
      </c>
      <c r="R44" s="67"/>
      <c r="S44" s="67"/>
      <c r="T44" s="67"/>
      <c r="U44" s="67"/>
      <c r="V44" s="67"/>
      <c r="W44" s="67"/>
    </row>
    <row r="45" spans="1:23" ht="13.8" thickBot="1">
      <c r="A45" s="2932"/>
      <c r="B45" s="2934"/>
      <c r="C45" s="2415"/>
      <c r="D45" s="2936"/>
      <c r="E45" s="2938"/>
      <c r="F45" s="2949"/>
      <c r="G45" s="2304" t="s">
        <v>12</v>
      </c>
      <c r="H45" s="144">
        <f t="shared" ref="H45:M45" si="13">H44</f>
        <v>35</v>
      </c>
      <c r="I45" s="144">
        <f t="shared" si="13"/>
        <v>35</v>
      </c>
      <c r="J45" s="144">
        <f t="shared" si="13"/>
        <v>0</v>
      </c>
      <c r="K45" s="145">
        <f t="shared" si="13"/>
        <v>0</v>
      </c>
      <c r="L45" s="146">
        <f t="shared" si="13"/>
        <v>0</v>
      </c>
      <c r="M45" s="146">
        <f t="shared" si="13"/>
        <v>0</v>
      </c>
      <c r="N45" s="2947"/>
      <c r="O45" s="2866"/>
      <c r="P45" s="2869"/>
      <c r="Q45" s="2872"/>
      <c r="R45" s="67"/>
      <c r="S45" s="67"/>
      <c r="T45" s="67"/>
      <c r="U45" s="67"/>
      <c r="V45" s="67"/>
      <c r="W45" s="67"/>
    </row>
    <row r="46" spans="1:23" ht="24">
      <c r="A46" s="2931" t="s">
        <v>11</v>
      </c>
      <c r="B46" s="2933" t="s">
        <v>35</v>
      </c>
      <c r="C46" s="2414" t="s">
        <v>40</v>
      </c>
      <c r="D46" s="2935" t="s">
        <v>1134</v>
      </c>
      <c r="E46" s="2937" t="s">
        <v>41</v>
      </c>
      <c r="F46" s="2420" t="s">
        <v>241</v>
      </c>
      <c r="G46" s="2313" t="s">
        <v>1098</v>
      </c>
      <c r="H46" s="2310">
        <v>0</v>
      </c>
      <c r="I46" s="2310">
        <v>0</v>
      </c>
      <c r="J46" s="2310">
        <v>0</v>
      </c>
      <c r="K46" s="2311">
        <v>0</v>
      </c>
      <c r="L46" s="2312">
        <v>4</v>
      </c>
      <c r="M46" s="2312">
        <v>4</v>
      </c>
      <c r="N46" s="2945" t="s">
        <v>1135</v>
      </c>
      <c r="O46" s="2864">
        <v>0</v>
      </c>
      <c r="P46" s="2867">
        <v>4</v>
      </c>
      <c r="Q46" s="2870">
        <v>4</v>
      </c>
      <c r="R46" s="67"/>
      <c r="S46" s="67"/>
      <c r="T46" s="67"/>
      <c r="U46" s="67"/>
      <c r="V46" s="67"/>
      <c r="W46" s="67"/>
    </row>
    <row r="47" spans="1:23" ht="16.2" customHeight="1" thickBot="1">
      <c r="A47" s="2932"/>
      <c r="B47" s="2934"/>
      <c r="C47" s="2415"/>
      <c r="D47" s="2936"/>
      <c r="E47" s="2938"/>
      <c r="F47" s="2421"/>
      <c r="G47" s="2304" t="s">
        <v>12</v>
      </c>
      <c r="H47" s="144">
        <f t="shared" ref="H47:M47" si="14">H46</f>
        <v>0</v>
      </c>
      <c r="I47" s="144">
        <f t="shared" si="14"/>
        <v>0</v>
      </c>
      <c r="J47" s="144">
        <f t="shared" si="14"/>
        <v>0</v>
      </c>
      <c r="K47" s="145">
        <f t="shared" si="14"/>
        <v>0</v>
      </c>
      <c r="L47" s="146">
        <f t="shared" si="14"/>
        <v>4</v>
      </c>
      <c r="M47" s="146">
        <f t="shared" si="14"/>
        <v>4</v>
      </c>
      <c r="N47" s="2947"/>
      <c r="O47" s="2866"/>
      <c r="P47" s="2869"/>
      <c r="Q47" s="2872"/>
      <c r="R47" s="67"/>
      <c r="S47" s="67"/>
      <c r="T47" s="67"/>
      <c r="U47" s="67"/>
      <c r="V47" s="67"/>
      <c r="W47" s="67"/>
    </row>
    <row r="48" spans="1:23" ht="13.8" thickBot="1">
      <c r="A48" s="1970" t="s">
        <v>11</v>
      </c>
      <c r="B48" s="1972" t="s">
        <v>35</v>
      </c>
      <c r="C48" s="2402" t="s">
        <v>14</v>
      </c>
      <c r="D48" s="2403"/>
      <c r="E48" s="2403"/>
      <c r="F48" s="2403"/>
      <c r="G48" s="2403"/>
      <c r="H48" s="2316">
        <f t="shared" ref="H48:M48" si="15">SUM(H37+H39+H41+H43+H47+H45)</f>
        <v>55.8</v>
      </c>
      <c r="I48" s="2316">
        <f t="shared" si="15"/>
        <v>55.8</v>
      </c>
      <c r="J48" s="2316">
        <f t="shared" si="15"/>
        <v>0</v>
      </c>
      <c r="K48" s="2316">
        <f t="shared" si="15"/>
        <v>0</v>
      </c>
      <c r="L48" s="2316">
        <f t="shared" si="15"/>
        <v>19</v>
      </c>
      <c r="M48" s="2316">
        <f t="shared" si="15"/>
        <v>19</v>
      </c>
      <c r="N48" s="127"/>
      <c r="O48" s="127"/>
      <c r="P48" s="127"/>
      <c r="Q48" s="128"/>
      <c r="R48" s="67"/>
      <c r="S48" s="67"/>
      <c r="T48" s="67"/>
      <c r="U48" s="67"/>
      <c r="V48" s="67"/>
      <c r="W48" s="67"/>
    </row>
    <row r="49" spans="1:23" ht="13.8" thickBot="1">
      <c r="A49" s="24" t="s">
        <v>11</v>
      </c>
      <c r="B49" s="25" t="s">
        <v>36</v>
      </c>
      <c r="C49" s="2451" t="s">
        <v>1136</v>
      </c>
      <c r="D49" s="2452"/>
      <c r="E49" s="2453"/>
      <c r="F49" s="2453"/>
      <c r="G49" s="2452"/>
      <c r="H49" s="2452"/>
      <c r="I49" s="2452"/>
      <c r="J49" s="2452"/>
      <c r="K49" s="2452"/>
      <c r="L49" s="2452"/>
      <c r="M49" s="2452"/>
      <c r="N49" s="2453"/>
      <c r="O49" s="2453"/>
      <c r="P49" s="2453"/>
      <c r="Q49" s="2454"/>
      <c r="R49" s="67"/>
      <c r="S49" s="67"/>
      <c r="T49" s="67"/>
      <c r="U49" s="67"/>
      <c r="V49" s="67"/>
      <c r="W49" s="67"/>
    </row>
    <row r="50" spans="1:23">
      <c r="A50" s="2931" t="s">
        <v>11</v>
      </c>
      <c r="B50" s="2933" t="s">
        <v>36</v>
      </c>
      <c r="C50" s="2414" t="s">
        <v>13</v>
      </c>
      <c r="D50" s="2935" t="s">
        <v>1137</v>
      </c>
      <c r="E50" s="2937" t="s">
        <v>41</v>
      </c>
      <c r="F50" s="2420" t="s">
        <v>241</v>
      </c>
      <c r="G50" s="1889" t="s">
        <v>1098</v>
      </c>
      <c r="H50" s="1800">
        <f>I50+K50</f>
        <v>0</v>
      </c>
      <c r="I50" s="1800">
        <v>0</v>
      </c>
      <c r="J50" s="1800">
        <v>0</v>
      </c>
      <c r="K50" s="1801">
        <v>0</v>
      </c>
      <c r="L50" s="2303">
        <v>3</v>
      </c>
      <c r="M50" s="2317">
        <v>3</v>
      </c>
      <c r="N50" s="2950" t="s">
        <v>1138</v>
      </c>
      <c r="O50" s="2952">
        <v>0</v>
      </c>
      <c r="P50" s="2952">
        <v>6</v>
      </c>
      <c r="Q50" s="2952">
        <v>6</v>
      </c>
      <c r="R50" s="67"/>
      <c r="S50" s="67"/>
      <c r="T50" s="67"/>
      <c r="U50" s="67"/>
      <c r="V50" s="67"/>
      <c r="W50" s="67"/>
    </row>
    <row r="51" spans="1:23" ht="13.8" thickBot="1">
      <c r="A51" s="2932"/>
      <c r="B51" s="2934"/>
      <c r="C51" s="2415"/>
      <c r="D51" s="2936"/>
      <c r="E51" s="2938"/>
      <c r="F51" s="2421"/>
      <c r="G51" s="2304" t="s">
        <v>12</v>
      </c>
      <c r="H51" s="144">
        <f>SUM(H50)</f>
        <v>0</v>
      </c>
      <c r="I51" s="144">
        <f>I50</f>
        <v>0</v>
      </c>
      <c r="J51" s="144">
        <f>J50</f>
        <v>0</v>
      </c>
      <c r="K51" s="145">
        <f>K50</f>
        <v>0</v>
      </c>
      <c r="L51" s="146">
        <f>L50</f>
        <v>3</v>
      </c>
      <c r="M51" s="143">
        <f>M50</f>
        <v>3</v>
      </c>
      <c r="N51" s="2951"/>
      <c r="O51" s="2953"/>
      <c r="P51" s="2953"/>
      <c r="Q51" s="2953"/>
      <c r="R51" s="67"/>
      <c r="S51" s="67"/>
      <c r="T51" s="67"/>
      <c r="U51" s="67"/>
      <c r="V51" s="67"/>
      <c r="W51" s="67"/>
    </row>
    <row r="52" spans="1:23">
      <c r="A52" s="2931" t="s">
        <v>11</v>
      </c>
      <c r="B52" s="2933" t="s">
        <v>36</v>
      </c>
      <c r="C52" s="2414" t="s">
        <v>59</v>
      </c>
      <c r="D52" s="2935" t="s">
        <v>1139</v>
      </c>
      <c r="E52" s="2937" t="s">
        <v>41</v>
      </c>
      <c r="F52" s="2420" t="s">
        <v>241</v>
      </c>
      <c r="G52" s="1889" t="s">
        <v>1098</v>
      </c>
      <c r="H52" s="1800">
        <v>0</v>
      </c>
      <c r="I52" s="1800">
        <v>0</v>
      </c>
      <c r="J52" s="1800">
        <v>0</v>
      </c>
      <c r="K52" s="1801">
        <v>0</v>
      </c>
      <c r="L52" s="2303">
        <v>10</v>
      </c>
      <c r="M52" s="2303">
        <v>10</v>
      </c>
      <c r="N52" s="2954" t="s">
        <v>1140</v>
      </c>
      <c r="O52" s="2867">
        <v>0</v>
      </c>
      <c r="P52" s="2867">
        <v>10</v>
      </c>
      <c r="Q52" s="2870">
        <v>10</v>
      </c>
      <c r="R52" s="67"/>
      <c r="S52" s="67"/>
      <c r="T52" s="67"/>
      <c r="U52" s="67"/>
      <c r="V52" s="67"/>
      <c r="W52" s="67"/>
    </row>
    <row r="53" spans="1:23" ht="13.8" thickBot="1">
      <c r="A53" s="2932"/>
      <c r="B53" s="2934"/>
      <c r="C53" s="2415"/>
      <c r="D53" s="2936"/>
      <c r="E53" s="2938"/>
      <c r="F53" s="2421"/>
      <c r="G53" s="2304" t="s">
        <v>12</v>
      </c>
      <c r="H53" s="144">
        <f>SUM(H52)</f>
        <v>0</v>
      </c>
      <c r="I53" s="144">
        <f>I52</f>
        <v>0</v>
      </c>
      <c r="J53" s="144">
        <v>0</v>
      </c>
      <c r="K53" s="145">
        <f>K52</f>
        <v>0</v>
      </c>
      <c r="L53" s="146">
        <f>L52</f>
        <v>10</v>
      </c>
      <c r="M53" s="146">
        <f>M52</f>
        <v>10</v>
      </c>
      <c r="N53" s="2955"/>
      <c r="O53" s="2869"/>
      <c r="P53" s="2869"/>
      <c r="Q53" s="2872"/>
      <c r="R53" s="67"/>
      <c r="S53" s="67"/>
      <c r="T53" s="67"/>
      <c r="U53" s="67"/>
      <c r="V53" s="67"/>
      <c r="W53" s="67"/>
    </row>
    <row r="54" spans="1:23">
      <c r="A54" s="2931" t="s">
        <v>11</v>
      </c>
      <c r="B54" s="2933" t="s">
        <v>36</v>
      </c>
      <c r="C54" s="2414" t="s">
        <v>38</v>
      </c>
      <c r="D54" s="2935" t="s">
        <v>1141</v>
      </c>
      <c r="E54" s="2937" t="s">
        <v>41</v>
      </c>
      <c r="F54" s="2420" t="s">
        <v>241</v>
      </c>
      <c r="G54" s="1889" t="s">
        <v>1098</v>
      </c>
      <c r="H54" s="1800">
        <v>6.6</v>
      </c>
      <c r="I54" s="1800">
        <v>6.6</v>
      </c>
      <c r="J54" s="1800">
        <v>0</v>
      </c>
      <c r="K54" s="1801">
        <v>0</v>
      </c>
      <c r="L54" s="2303">
        <v>7</v>
      </c>
      <c r="M54" s="2303">
        <v>7</v>
      </c>
      <c r="N54" s="2648" t="s">
        <v>1142</v>
      </c>
      <c r="O54" s="2867">
        <v>5</v>
      </c>
      <c r="P54" s="2957">
        <v>6</v>
      </c>
      <c r="Q54" s="2959">
        <v>6</v>
      </c>
      <c r="R54" s="67"/>
      <c r="S54" s="67"/>
      <c r="T54" s="67"/>
      <c r="U54" s="67"/>
      <c r="V54" s="67"/>
      <c r="W54" s="67"/>
    </row>
    <row r="55" spans="1:23" ht="13.8" thickBot="1">
      <c r="A55" s="2932"/>
      <c r="B55" s="2934"/>
      <c r="C55" s="2415"/>
      <c r="D55" s="2936"/>
      <c r="E55" s="2938"/>
      <c r="F55" s="2421"/>
      <c r="G55" s="2304" t="s">
        <v>12</v>
      </c>
      <c r="H55" s="144">
        <f>SUM(H54)</f>
        <v>6.6</v>
      </c>
      <c r="I55" s="144">
        <f>I54</f>
        <v>6.6</v>
      </c>
      <c r="J55" s="144">
        <v>0</v>
      </c>
      <c r="K55" s="145">
        <f>K54</f>
        <v>0</v>
      </c>
      <c r="L55" s="146">
        <f>L54</f>
        <v>7</v>
      </c>
      <c r="M55" s="146">
        <f>M54</f>
        <v>7</v>
      </c>
      <c r="N55" s="2956"/>
      <c r="O55" s="2869"/>
      <c r="P55" s="2958"/>
      <c r="Q55" s="2960"/>
      <c r="R55" s="67"/>
      <c r="S55" s="67"/>
      <c r="T55" s="67"/>
      <c r="U55" s="67"/>
      <c r="V55" s="67"/>
      <c r="W55" s="67"/>
    </row>
    <row r="56" spans="1:23">
      <c r="A56" s="2931" t="s">
        <v>11</v>
      </c>
      <c r="B56" s="2933" t="s">
        <v>36</v>
      </c>
      <c r="C56" s="2414" t="s">
        <v>60</v>
      </c>
      <c r="D56" s="2935" t="s">
        <v>1143</v>
      </c>
      <c r="E56" s="2937" t="s">
        <v>41</v>
      </c>
      <c r="F56" s="2420" t="s">
        <v>241</v>
      </c>
      <c r="G56" s="1889" t="s">
        <v>1098</v>
      </c>
      <c r="H56" s="1800">
        <f>I56+K56</f>
        <v>0</v>
      </c>
      <c r="I56" s="1800">
        <v>0</v>
      </c>
      <c r="J56" s="1800">
        <v>0</v>
      </c>
      <c r="K56" s="1801">
        <v>0</v>
      </c>
      <c r="L56" s="2303">
        <v>0</v>
      </c>
      <c r="M56" s="2303">
        <v>0</v>
      </c>
      <c r="N56" s="2648" t="s">
        <v>1144</v>
      </c>
      <c r="O56" s="2957">
        <v>0</v>
      </c>
      <c r="P56" s="2957">
        <v>0</v>
      </c>
      <c r="Q56" s="2959">
        <v>0</v>
      </c>
      <c r="R56" s="67"/>
      <c r="S56" s="67"/>
      <c r="T56" s="67"/>
      <c r="U56" s="67"/>
      <c r="V56" s="67"/>
      <c r="W56" s="67"/>
    </row>
    <row r="57" spans="1:23" ht="39.6" customHeight="1" thickBot="1">
      <c r="A57" s="2932"/>
      <c r="B57" s="2934"/>
      <c r="C57" s="2415"/>
      <c r="D57" s="2936"/>
      <c r="E57" s="2938"/>
      <c r="F57" s="2421"/>
      <c r="G57" s="2304" t="s">
        <v>12</v>
      </c>
      <c r="H57" s="144">
        <f>SUM(H56)</f>
        <v>0</v>
      </c>
      <c r="I57" s="144">
        <f>I56</f>
        <v>0</v>
      </c>
      <c r="J57" s="144">
        <v>0</v>
      </c>
      <c r="K57" s="145">
        <f>K56</f>
        <v>0</v>
      </c>
      <c r="L57" s="146">
        <f>L56</f>
        <v>0</v>
      </c>
      <c r="M57" s="146">
        <f>M56</f>
        <v>0</v>
      </c>
      <c r="N57" s="2956"/>
      <c r="O57" s="2958"/>
      <c r="P57" s="2958"/>
      <c r="Q57" s="2960"/>
      <c r="R57" s="67"/>
      <c r="S57" s="67"/>
      <c r="T57" s="67"/>
      <c r="U57" s="67"/>
      <c r="V57" s="67"/>
      <c r="W57" s="67"/>
    </row>
    <row r="58" spans="1:23" ht="13.8" thickBot="1">
      <c r="A58" s="1970" t="s">
        <v>11</v>
      </c>
      <c r="B58" s="1972" t="s">
        <v>36</v>
      </c>
      <c r="C58" s="2402" t="s">
        <v>14</v>
      </c>
      <c r="D58" s="2403"/>
      <c r="E58" s="2403"/>
      <c r="F58" s="2403"/>
      <c r="G58" s="2403"/>
      <c r="H58" s="2316">
        <f t="shared" ref="H58:M58" si="16">H51+H53+H55+H57</f>
        <v>6.6</v>
      </c>
      <c r="I58" s="2316">
        <f t="shared" si="16"/>
        <v>6.6</v>
      </c>
      <c r="J58" s="2316">
        <f t="shared" si="16"/>
        <v>0</v>
      </c>
      <c r="K58" s="2316">
        <f t="shared" si="16"/>
        <v>0</v>
      </c>
      <c r="L58" s="2316">
        <f t="shared" si="16"/>
        <v>20</v>
      </c>
      <c r="M58" s="2316">
        <f t="shared" si="16"/>
        <v>20</v>
      </c>
      <c r="N58" s="127"/>
      <c r="O58" s="127"/>
      <c r="P58" s="127"/>
      <c r="Q58" s="128"/>
      <c r="R58" s="67"/>
      <c r="S58" s="67"/>
      <c r="T58" s="67"/>
      <c r="U58" s="67"/>
      <c r="V58" s="67"/>
      <c r="W58" s="67"/>
    </row>
    <row r="59" spans="1:23" ht="13.8" thickBot="1">
      <c r="A59" s="24" t="s">
        <v>11</v>
      </c>
      <c r="B59" s="25" t="s">
        <v>59</v>
      </c>
      <c r="C59" s="2451" t="s">
        <v>1145</v>
      </c>
      <c r="D59" s="2452"/>
      <c r="E59" s="2452"/>
      <c r="F59" s="2452"/>
      <c r="G59" s="2452"/>
      <c r="H59" s="2452"/>
      <c r="I59" s="2452"/>
      <c r="J59" s="2452"/>
      <c r="K59" s="2452"/>
      <c r="L59" s="2452"/>
      <c r="M59" s="2452"/>
      <c r="N59" s="2452"/>
      <c r="O59" s="2453"/>
      <c r="P59" s="2453"/>
      <c r="Q59" s="2454"/>
      <c r="R59" s="67"/>
      <c r="S59" s="67"/>
      <c r="T59" s="67"/>
      <c r="U59" s="67"/>
      <c r="V59" s="67"/>
      <c r="W59" s="67"/>
    </row>
    <row r="60" spans="1:23" ht="26.4">
      <c r="A60" s="2931" t="s">
        <v>11</v>
      </c>
      <c r="B60" s="2933" t="s">
        <v>59</v>
      </c>
      <c r="C60" s="2414" t="s">
        <v>35</v>
      </c>
      <c r="D60" s="2935" t="s">
        <v>1146</v>
      </c>
      <c r="E60" s="2937" t="s">
        <v>41</v>
      </c>
      <c r="F60" s="2420" t="s">
        <v>241</v>
      </c>
      <c r="G60" s="1889" t="s">
        <v>1098</v>
      </c>
      <c r="H60" s="1800">
        <f>I60+K60</f>
        <v>0</v>
      </c>
      <c r="I60" s="1800">
        <v>0</v>
      </c>
      <c r="J60" s="1800">
        <v>0</v>
      </c>
      <c r="K60" s="1801">
        <v>0</v>
      </c>
      <c r="L60" s="2303">
        <v>15</v>
      </c>
      <c r="M60" s="2303">
        <v>15</v>
      </c>
      <c r="N60" s="2318" t="s">
        <v>1147</v>
      </c>
      <c r="O60" s="2319">
        <v>0</v>
      </c>
      <c r="P60" s="2319" t="s">
        <v>42</v>
      </c>
      <c r="Q60" s="2320" t="s">
        <v>42</v>
      </c>
      <c r="R60" s="67"/>
      <c r="S60" s="67"/>
      <c r="T60" s="67"/>
      <c r="U60" s="67"/>
      <c r="V60" s="67"/>
      <c r="W60" s="67"/>
    </row>
    <row r="61" spans="1:23" ht="27" thickBot="1">
      <c r="A61" s="2932"/>
      <c r="B61" s="2934"/>
      <c r="C61" s="2415"/>
      <c r="D61" s="2936"/>
      <c r="E61" s="2938"/>
      <c r="F61" s="2421"/>
      <c r="G61" s="2304" t="s">
        <v>12</v>
      </c>
      <c r="H61" s="144">
        <f>SUM(H60)</f>
        <v>0</v>
      </c>
      <c r="I61" s="144">
        <f>I60</f>
        <v>0</v>
      </c>
      <c r="J61" s="144"/>
      <c r="K61" s="145">
        <f>K60</f>
        <v>0</v>
      </c>
      <c r="L61" s="146">
        <f>L60</f>
        <v>15</v>
      </c>
      <c r="M61" s="146">
        <f>M60</f>
        <v>15</v>
      </c>
      <c r="N61" s="2321" t="s">
        <v>1148</v>
      </c>
      <c r="O61" s="2322">
        <v>0</v>
      </c>
      <c r="P61" s="1300">
        <v>200</v>
      </c>
      <c r="Q61" s="2323">
        <v>200</v>
      </c>
      <c r="R61" s="67"/>
      <c r="S61" s="67"/>
      <c r="T61" s="67"/>
      <c r="U61" s="67"/>
      <c r="V61" s="67"/>
      <c r="W61" s="67"/>
    </row>
    <row r="62" spans="1:23">
      <c r="A62" s="2931" t="s">
        <v>11</v>
      </c>
      <c r="B62" s="2414" t="s">
        <v>59</v>
      </c>
      <c r="C62" s="2414" t="s">
        <v>59</v>
      </c>
      <c r="D62" s="2941" t="s">
        <v>1149</v>
      </c>
      <c r="E62" s="2937" t="s">
        <v>41</v>
      </c>
      <c r="F62" s="2420" t="s">
        <v>241</v>
      </c>
      <c r="G62" s="1889" t="s">
        <v>1098</v>
      </c>
      <c r="H62" s="2306">
        <v>20</v>
      </c>
      <c r="I62" s="2306">
        <v>20</v>
      </c>
      <c r="J62" s="2306">
        <v>0</v>
      </c>
      <c r="K62" s="2306">
        <v>0</v>
      </c>
      <c r="L62" s="2306">
        <v>1</v>
      </c>
      <c r="M62" s="2306">
        <v>10</v>
      </c>
      <c r="N62" s="2954" t="s">
        <v>1150</v>
      </c>
      <c r="O62" s="2964">
        <v>200</v>
      </c>
      <c r="P62" s="2966">
        <v>100</v>
      </c>
      <c r="Q62" s="2966">
        <v>100</v>
      </c>
      <c r="R62" s="67"/>
      <c r="S62" s="67"/>
      <c r="T62" s="67"/>
      <c r="U62" s="67"/>
      <c r="V62" s="67"/>
      <c r="W62" s="67"/>
    </row>
    <row r="63" spans="1:23" ht="13.8" thickBot="1">
      <c r="A63" s="2932"/>
      <c r="B63" s="2415"/>
      <c r="C63" s="2415"/>
      <c r="D63" s="2942"/>
      <c r="E63" s="2938"/>
      <c r="F63" s="2421"/>
      <c r="G63" s="2304" t="s">
        <v>12</v>
      </c>
      <c r="H63" s="2324">
        <f>SUM(H62)</f>
        <v>20</v>
      </c>
      <c r="I63" s="2324">
        <f t="shared" ref="I63:M63" si="17">SUM(I62)</f>
        <v>20</v>
      </c>
      <c r="J63" s="2324">
        <f t="shared" si="17"/>
        <v>0</v>
      </c>
      <c r="K63" s="2324">
        <f t="shared" si="17"/>
        <v>0</v>
      </c>
      <c r="L63" s="2324">
        <f t="shared" si="17"/>
        <v>1</v>
      </c>
      <c r="M63" s="2324">
        <f t="shared" si="17"/>
        <v>10</v>
      </c>
      <c r="N63" s="2955"/>
      <c r="O63" s="2965"/>
      <c r="P63" s="2967"/>
      <c r="Q63" s="2967"/>
      <c r="R63" s="67"/>
      <c r="S63" s="67"/>
      <c r="T63" s="67"/>
      <c r="U63" s="67"/>
      <c r="V63" s="67"/>
      <c r="W63" s="67"/>
    </row>
    <row r="64" spans="1:23">
      <c r="A64" s="2931" t="s">
        <v>11</v>
      </c>
      <c r="B64" s="2933" t="s">
        <v>59</v>
      </c>
      <c r="C64" s="2414" t="s">
        <v>38</v>
      </c>
      <c r="D64" s="2935" t="s">
        <v>1151</v>
      </c>
      <c r="E64" s="2937" t="s">
        <v>41</v>
      </c>
      <c r="F64" s="2420" t="s">
        <v>241</v>
      </c>
      <c r="G64" s="1889" t="s">
        <v>1098</v>
      </c>
      <c r="H64" s="1800">
        <v>9</v>
      </c>
      <c r="I64" s="1800">
        <v>9</v>
      </c>
      <c r="J64" s="1800">
        <v>0</v>
      </c>
      <c r="K64" s="1801">
        <v>0</v>
      </c>
      <c r="L64" s="2303">
        <v>0</v>
      </c>
      <c r="M64" s="2303">
        <v>0</v>
      </c>
      <c r="N64" s="2954" t="s">
        <v>1152</v>
      </c>
      <c r="O64" s="2867">
        <v>3</v>
      </c>
      <c r="P64" s="2867">
        <v>0</v>
      </c>
      <c r="Q64" s="2962">
        <v>0</v>
      </c>
      <c r="R64" s="67"/>
      <c r="S64" s="67"/>
      <c r="T64" s="67"/>
      <c r="U64" s="67"/>
      <c r="V64" s="67"/>
      <c r="W64" s="67"/>
    </row>
    <row r="65" spans="1:23" ht="13.8" thickBot="1">
      <c r="A65" s="2932"/>
      <c r="B65" s="2934"/>
      <c r="C65" s="2415"/>
      <c r="D65" s="2961"/>
      <c r="E65" s="2938"/>
      <c r="F65" s="2421"/>
      <c r="G65" s="2304" t="s">
        <v>12</v>
      </c>
      <c r="H65" s="144">
        <f t="shared" ref="H65:M65" si="18">SUM(H64)</f>
        <v>9</v>
      </c>
      <c r="I65" s="144">
        <f t="shared" si="18"/>
        <v>9</v>
      </c>
      <c r="J65" s="144">
        <f t="shared" si="18"/>
        <v>0</v>
      </c>
      <c r="K65" s="144">
        <f t="shared" si="18"/>
        <v>0</v>
      </c>
      <c r="L65" s="144">
        <f t="shared" si="18"/>
        <v>0</v>
      </c>
      <c r="M65" s="144">
        <f t="shared" si="18"/>
        <v>0</v>
      </c>
      <c r="N65" s="2955"/>
      <c r="O65" s="2869"/>
      <c r="P65" s="2869"/>
      <c r="Q65" s="2963"/>
      <c r="R65" s="67"/>
      <c r="S65" s="67"/>
      <c r="T65" s="67"/>
      <c r="U65" s="67"/>
      <c r="V65" s="67"/>
      <c r="W65" s="67"/>
    </row>
    <row r="66" spans="1:23" ht="13.8" thickBot="1">
      <c r="A66" s="1970" t="s">
        <v>11</v>
      </c>
      <c r="B66" s="1972" t="s">
        <v>59</v>
      </c>
      <c r="C66" s="2402" t="s">
        <v>14</v>
      </c>
      <c r="D66" s="2403"/>
      <c r="E66" s="2403"/>
      <c r="F66" s="2403"/>
      <c r="G66" s="2403"/>
      <c r="H66" s="2316">
        <f>H61+H63+H65</f>
        <v>29</v>
      </c>
      <c r="I66" s="2316">
        <f>I61+I63+I65</f>
        <v>29</v>
      </c>
      <c r="J66" s="2316">
        <f t="shared" ref="J66:M66" si="19">J61+J63+J65</f>
        <v>0</v>
      </c>
      <c r="K66" s="2316">
        <f t="shared" si="19"/>
        <v>0</v>
      </c>
      <c r="L66" s="2316">
        <f t="shared" si="19"/>
        <v>16</v>
      </c>
      <c r="M66" s="2316">
        <f t="shared" si="19"/>
        <v>25</v>
      </c>
      <c r="N66" s="1780"/>
      <c r="O66" s="41"/>
      <c r="P66" s="41"/>
      <c r="Q66" s="41"/>
      <c r="R66" s="67"/>
      <c r="S66" s="67"/>
      <c r="T66" s="67"/>
      <c r="U66" s="67"/>
      <c r="V66" s="67"/>
      <c r="W66" s="67"/>
    </row>
    <row r="67" spans="1:23" ht="13.8" thickBot="1">
      <c r="A67" s="24" t="s">
        <v>13</v>
      </c>
      <c r="B67" s="2404" t="s">
        <v>65</v>
      </c>
      <c r="C67" s="2405"/>
      <c r="D67" s="2405"/>
      <c r="E67" s="2405"/>
      <c r="F67" s="2405"/>
      <c r="G67" s="2405"/>
      <c r="H67" s="2325">
        <f t="shared" ref="H67:M67" si="20">H66+H58+H48+H34+H22</f>
        <v>148</v>
      </c>
      <c r="I67" s="2325">
        <f t="shared" si="20"/>
        <v>148</v>
      </c>
      <c r="J67" s="2325">
        <f t="shared" si="20"/>
        <v>0</v>
      </c>
      <c r="K67" s="2325">
        <f t="shared" si="20"/>
        <v>0</v>
      </c>
      <c r="L67" s="2325">
        <f t="shared" si="20"/>
        <v>181.5</v>
      </c>
      <c r="M67" s="2325">
        <f t="shared" si="20"/>
        <v>168.5</v>
      </c>
      <c r="N67" s="2326"/>
      <c r="O67" s="2327"/>
      <c r="P67" s="2327"/>
      <c r="Q67" s="2328"/>
      <c r="R67" s="67"/>
      <c r="S67" s="67"/>
      <c r="T67" s="67"/>
      <c r="U67" s="67"/>
      <c r="V67" s="67"/>
      <c r="W67" s="67"/>
    </row>
    <row r="68" spans="1:23" ht="13.8" thickBot="1">
      <c r="A68" s="56" t="s">
        <v>11</v>
      </c>
      <c r="B68" s="2406" t="s">
        <v>15</v>
      </c>
      <c r="C68" s="2406"/>
      <c r="D68" s="2406"/>
      <c r="E68" s="2406"/>
      <c r="F68" s="2406"/>
      <c r="G68" s="2406"/>
      <c r="H68" s="57">
        <f t="shared" ref="H68:M68" si="21">H67</f>
        <v>148</v>
      </c>
      <c r="I68" s="57">
        <f t="shared" si="21"/>
        <v>148</v>
      </c>
      <c r="J68" s="57">
        <f t="shared" si="21"/>
        <v>0</v>
      </c>
      <c r="K68" s="57">
        <f t="shared" si="21"/>
        <v>0</v>
      </c>
      <c r="L68" s="57">
        <f t="shared" si="21"/>
        <v>181.5</v>
      </c>
      <c r="M68" s="57">
        <f t="shared" si="21"/>
        <v>168.5</v>
      </c>
      <c r="N68" s="1967"/>
      <c r="O68" s="1968"/>
      <c r="P68" s="1968"/>
      <c r="Q68" s="1899"/>
      <c r="R68" s="67"/>
      <c r="S68" s="67"/>
      <c r="T68" s="67"/>
      <c r="U68" s="67"/>
      <c r="V68" s="67"/>
      <c r="W68" s="67"/>
    </row>
    <row r="69" spans="1:23" ht="19.2" customHeight="1" thickBot="1">
      <c r="A69" s="8"/>
      <c r="B69" s="9"/>
      <c r="C69" s="9"/>
      <c r="D69" s="9"/>
      <c r="E69" s="9"/>
      <c r="F69" s="2412" t="s">
        <v>16</v>
      </c>
      <c r="G69" s="2413"/>
      <c r="H69" s="2413"/>
      <c r="I69" s="2413"/>
      <c r="J69" s="2413"/>
      <c r="K69" s="2413"/>
      <c r="L69" s="2413"/>
      <c r="M69" s="2413"/>
      <c r="N69" s="12"/>
      <c r="O69" s="12"/>
      <c r="P69" s="12"/>
      <c r="Q69" s="1"/>
      <c r="R69" s="2329"/>
      <c r="S69" s="2329"/>
      <c r="T69" s="2329"/>
      <c r="U69" s="67"/>
      <c r="V69" s="67"/>
      <c r="W69" s="67"/>
    </row>
    <row r="70" spans="1:23" ht="35.4" customHeight="1" thickBot="1">
      <c r="A70" s="1"/>
      <c r="B70" s="1"/>
      <c r="C70" s="2392" t="s">
        <v>17</v>
      </c>
      <c r="D70" s="2393"/>
      <c r="E70" s="2393"/>
      <c r="F70" s="2393"/>
      <c r="G70" s="2394"/>
      <c r="H70" s="2395" t="s">
        <v>1153</v>
      </c>
      <c r="I70" s="2396"/>
      <c r="J70" s="2396"/>
      <c r="K70" s="2397"/>
      <c r="L70" s="59"/>
      <c r="M70" s="59"/>
      <c r="N70" s="218"/>
      <c r="O70" s="219"/>
      <c r="P70" s="218"/>
      <c r="Q70" s="218"/>
      <c r="R70" s="67"/>
      <c r="S70" s="67"/>
      <c r="T70" s="67"/>
      <c r="U70" s="67"/>
      <c r="V70" s="67"/>
      <c r="W70" s="67"/>
    </row>
    <row r="71" spans="1:23" ht="13.8" thickBot="1">
      <c r="A71" s="1"/>
      <c r="B71" s="1"/>
      <c r="C71" s="2382" t="s">
        <v>18</v>
      </c>
      <c r="D71" s="2383"/>
      <c r="E71" s="2383"/>
      <c r="F71" s="2383"/>
      <c r="G71" s="2384"/>
      <c r="H71" s="2385">
        <f>H72+H73+H74+H75+H78+H76+H77</f>
        <v>148</v>
      </c>
      <c r="I71" s="2386"/>
      <c r="J71" s="2386"/>
      <c r="K71" s="2387"/>
      <c r="L71" s="59"/>
      <c r="M71" s="59"/>
      <c r="N71" s="218"/>
      <c r="O71" s="219"/>
      <c r="P71" s="218"/>
      <c r="Q71" s="218"/>
      <c r="R71" s="67"/>
      <c r="S71" s="67"/>
      <c r="T71" s="67"/>
      <c r="U71" s="67"/>
      <c r="V71" s="67"/>
      <c r="W71" s="67"/>
    </row>
    <row r="72" spans="1:23">
      <c r="A72" s="1"/>
      <c r="B72" s="1"/>
      <c r="C72" s="2370" t="s">
        <v>66</v>
      </c>
      <c r="D72" s="2371"/>
      <c r="E72" s="2371"/>
      <c r="F72" s="2371"/>
      <c r="G72" s="2398"/>
      <c r="H72" s="2399">
        <v>0</v>
      </c>
      <c r="I72" s="2400"/>
      <c r="J72" s="2400"/>
      <c r="K72" s="2401"/>
      <c r="L72" s="59"/>
      <c r="M72" s="59"/>
      <c r="N72" s="218"/>
      <c r="O72" s="219"/>
      <c r="P72" s="218"/>
      <c r="Q72" s="218"/>
      <c r="R72" s="67"/>
      <c r="S72" s="67"/>
      <c r="T72" s="67"/>
      <c r="U72" s="67"/>
      <c r="V72" s="67"/>
      <c r="W72" s="67"/>
    </row>
    <row r="73" spans="1:23">
      <c r="A73" s="1"/>
      <c r="B73" s="1"/>
      <c r="C73" s="2388" t="s">
        <v>67</v>
      </c>
      <c r="D73" s="2389"/>
      <c r="E73" s="2389"/>
      <c r="F73" s="2389"/>
      <c r="G73" s="2390"/>
      <c r="H73" s="2373">
        <v>148</v>
      </c>
      <c r="I73" s="2363"/>
      <c r="J73" s="2363"/>
      <c r="K73" s="2364"/>
      <c r="L73" s="59"/>
      <c r="M73" s="59"/>
      <c r="N73" s="218"/>
      <c r="O73" s="219"/>
      <c r="P73" s="218"/>
      <c r="Q73" s="218"/>
      <c r="R73" s="67"/>
      <c r="S73" s="67"/>
      <c r="T73" s="67"/>
      <c r="U73" s="67"/>
      <c r="V73" s="67"/>
      <c r="W73" s="67"/>
    </row>
    <row r="74" spans="1:23">
      <c r="A74" s="1"/>
      <c r="B74" s="1"/>
      <c r="C74" s="2360" t="s">
        <v>398</v>
      </c>
      <c r="D74" s="2361"/>
      <c r="E74" s="2361"/>
      <c r="F74" s="2361"/>
      <c r="G74" s="2391"/>
      <c r="H74" s="2373">
        <v>0</v>
      </c>
      <c r="I74" s="2363"/>
      <c r="J74" s="2363"/>
      <c r="K74" s="2364"/>
      <c r="L74" s="59"/>
      <c r="M74" s="59"/>
      <c r="N74" s="218"/>
      <c r="O74" s="219"/>
      <c r="P74" s="218"/>
      <c r="Q74" s="218"/>
      <c r="R74" s="67"/>
      <c r="S74" s="67"/>
      <c r="T74" s="67"/>
      <c r="U74" s="67"/>
      <c r="V74" s="67"/>
      <c r="W74" s="67"/>
    </row>
    <row r="75" spans="1:23">
      <c r="A75" s="1"/>
      <c r="B75" s="1"/>
      <c r="C75" s="2360" t="s">
        <v>137</v>
      </c>
      <c r="D75" s="2361"/>
      <c r="E75" s="2361"/>
      <c r="F75" s="2361"/>
      <c r="G75" s="2362"/>
      <c r="H75" s="2373">
        <v>0</v>
      </c>
      <c r="I75" s="2363"/>
      <c r="J75" s="2363"/>
      <c r="K75" s="2364"/>
      <c r="L75" s="59"/>
      <c r="M75" s="59"/>
      <c r="N75" s="218"/>
      <c r="O75" s="219"/>
      <c r="P75" s="218"/>
      <c r="Q75" s="218"/>
      <c r="R75" s="67"/>
      <c r="S75" s="67"/>
      <c r="T75" s="67"/>
      <c r="U75" s="67"/>
      <c r="V75" s="67"/>
      <c r="W75" s="67"/>
    </row>
    <row r="76" spans="1:23">
      <c r="A76" s="1"/>
      <c r="B76" s="1"/>
      <c r="C76" s="2968" t="s">
        <v>68</v>
      </c>
      <c r="D76" s="2969"/>
      <c r="E76" s="2969"/>
      <c r="F76" s="2969"/>
      <c r="G76" s="2970"/>
      <c r="H76" s="2373">
        <v>0</v>
      </c>
      <c r="I76" s="2374"/>
      <c r="J76" s="2374"/>
      <c r="K76" s="2375"/>
      <c r="L76" s="59"/>
      <c r="M76" s="59"/>
      <c r="N76" s="218"/>
      <c r="O76" s="219"/>
      <c r="P76" s="218"/>
      <c r="Q76" s="218"/>
      <c r="R76" s="67"/>
      <c r="S76" s="67"/>
      <c r="T76" s="67"/>
      <c r="U76" s="67"/>
      <c r="V76" s="67"/>
      <c r="W76" s="67"/>
    </row>
    <row r="77" spans="1:23">
      <c r="A77" s="1"/>
      <c r="B77" s="1"/>
      <c r="C77" s="2376" t="s">
        <v>69</v>
      </c>
      <c r="D77" s="2377"/>
      <c r="E77" s="2377"/>
      <c r="F77" s="2377"/>
      <c r="G77" s="2378"/>
      <c r="H77" s="2373">
        <v>0</v>
      </c>
      <c r="I77" s="2374"/>
      <c r="J77" s="2374"/>
      <c r="K77" s="2375"/>
      <c r="L77" s="59"/>
      <c r="M77" s="59"/>
      <c r="N77" s="218"/>
      <c r="O77" s="219"/>
      <c r="P77" s="218"/>
      <c r="Q77" s="218"/>
      <c r="R77" s="67"/>
      <c r="S77" s="67"/>
      <c r="T77" s="67"/>
      <c r="U77" s="67"/>
      <c r="V77" s="67"/>
      <c r="W77" s="67"/>
    </row>
    <row r="78" spans="1:23" ht="13.8" thickBot="1">
      <c r="A78" s="1"/>
      <c r="B78" s="1"/>
      <c r="C78" s="2388" t="s">
        <v>138</v>
      </c>
      <c r="D78" s="2389"/>
      <c r="E78" s="2389"/>
      <c r="F78" s="2389"/>
      <c r="G78" s="2390"/>
      <c r="H78" s="2373">
        <v>0</v>
      </c>
      <c r="I78" s="2363"/>
      <c r="J78" s="2363"/>
      <c r="K78" s="2364"/>
      <c r="L78" s="59"/>
      <c r="M78" s="59"/>
      <c r="N78" s="218"/>
      <c r="O78" s="219"/>
      <c r="P78" s="218"/>
      <c r="Q78" s="218"/>
      <c r="R78" s="67"/>
      <c r="S78" s="67"/>
      <c r="T78" s="67"/>
      <c r="U78" s="67"/>
      <c r="V78" s="67"/>
      <c r="W78" s="67"/>
    </row>
    <row r="79" spans="1:23" ht="13.8" thickBot="1">
      <c r="A79" s="1"/>
      <c r="B79" s="1"/>
      <c r="C79" s="2382" t="s">
        <v>19</v>
      </c>
      <c r="D79" s="2383"/>
      <c r="E79" s="2383"/>
      <c r="F79" s="2383"/>
      <c r="G79" s="2384"/>
      <c r="H79" s="2385">
        <f>H80*1</f>
        <v>0</v>
      </c>
      <c r="I79" s="2386"/>
      <c r="J79" s="2386"/>
      <c r="K79" s="2387"/>
      <c r="L79" s="59"/>
      <c r="M79" s="59"/>
      <c r="N79" s="218"/>
      <c r="O79" s="219"/>
      <c r="P79" s="218"/>
      <c r="Q79" s="218"/>
      <c r="R79" s="67"/>
      <c r="S79" s="67"/>
      <c r="T79" s="67"/>
      <c r="U79" s="67"/>
      <c r="V79" s="67"/>
      <c r="W79" s="67"/>
    </row>
    <row r="80" spans="1:23" ht="13.8" thickBot="1">
      <c r="A80" s="59"/>
      <c r="B80" s="59"/>
      <c r="C80" s="2360" t="s">
        <v>70</v>
      </c>
      <c r="D80" s="2361"/>
      <c r="E80" s="2361"/>
      <c r="F80" s="2361"/>
      <c r="G80" s="2362"/>
      <c r="H80" s="2363"/>
      <c r="I80" s="2363"/>
      <c r="J80" s="2363"/>
      <c r="K80" s="2364"/>
      <c r="L80" s="1"/>
      <c r="M80" s="1"/>
      <c r="N80" s="218"/>
      <c r="O80" s="219"/>
      <c r="P80" s="218"/>
      <c r="Q80" s="218"/>
      <c r="R80" s="67"/>
      <c r="S80" s="67"/>
      <c r="T80" s="67"/>
      <c r="U80" s="67"/>
      <c r="V80" s="67"/>
      <c r="W80" s="67"/>
    </row>
    <row r="81" spans="1:23" ht="13.8" thickBot="1">
      <c r="A81" s="59"/>
      <c r="B81" s="59"/>
      <c r="C81" s="2365" t="s">
        <v>20</v>
      </c>
      <c r="D81" s="2366"/>
      <c r="E81" s="2366"/>
      <c r="F81" s="2366"/>
      <c r="G81" s="2367"/>
      <c r="H81" s="2368">
        <f>H79+H71</f>
        <v>148</v>
      </c>
      <c r="I81" s="2368"/>
      <c r="J81" s="2368"/>
      <c r="K81" s="2369"/>
      <c r="L81" s="1"/>
      <c r="M81" s="1"/>
      <c r="N81" s="218"/>
      <c r="O81" s="219"/>
      <c r="P81" s="218"/>
      <c r="Q81" s="218"/>
      <c r="R81" s="67"/>
      <c r="S81" s="67"/>
      <c r="T81" s="67"/>
      <c r="U81" s="67"/>
      <c r="V81" s="67"/>
      <c r="W81" s="67"/>
    </row>
  </sheetData>
  <mergeCells count="285">
    <mergeCell ref="C81:G81"/>
    <mergeCell ref="H81:K81"/>
    <mergeCell ref="C78:G78"/>
    <mergeCell ref="H78:K78"/>
    <mergeCell ref="C79:G79"/>
    <mergeCell ref="H79:K79"/>
    <mergeCell ref="C80:G80"/>
    <mergeCell ref="H80:K80"/>
    <mergeCell ref="C75:G75"/>
    <mergeCell ref="H75:K75"/>
    <mergeCell ref="C76:G76"/>
    <mergeCell ref="H76:K76"/>
    <mergeCell ref="C77:G77"/>
    <mergeCell ref="H77:K77"/>
    <mergeCell ref="C72:G72"/>
    <mergeCell ref="H72:K72"/>
    <mergeCell ref="C73:G73"/>
    <mergeCell ref="H73:K73"/>
    <mergeCell ref="C74:G74"/>
    <mergeCell ref="H74:K74"/>
    <mergeCell ref="B68:G68"/>
    <mergeCell ref="F69:M69"/>
    <mergeCell ref="C70:G70"/>
    <mergeCell ref="H70:K70"/>
    <mergeCell ref="C71:G71"/>
    <mergeCell ref="H71:K71"/>
    <mergeCell ref="N64:N65"/>
    <mergeCell ref="O64:O65"/>
    <mergeCell ref="P64:P65"/>
    <mergeCell ref="Q64:Q65"/>
    <mergeCell ref="C66:G66"/>
    <mergeCell ref="B67:G67"/>
    <mergeCell ref="N62:N63"/>
    <mergeCell ref="O62:O63"/>
    <mergeCell ref="P62:P63"/>
    <mergeCell ref="Q62:Q63"/>
    <mergeCell ref="A64:A65"/>
    <mergeCell ref="B64:B65"/>
    <mergeCell ref="C64:C65"/>
    <mergeCell ref="D64:D65"/>
    <mergeCell ref="E64:E65"/>
    <mergeCell ref="F64:F65"/>
    <mergeCell ref="A62:A63"/>
    <mergeCell ref="B62:B63"/>
    <mergeCell ref="C62:C63"/>
    <mergeCell ref="D62:D63"/>
    <mergeCell ref="E62:E63"/>
    <mergeCell ref="F62:F63"/>
    <mergeCell ref="Q56:Q57"/>
    <mergeCell ref="C58:G58"/>
    <mergeCell ref="C59:Q59"/>
    <mergeCell ref="A60:A61"/>
    <mergeCell ref="B60:B61"/>
    <mergeCell ref="C60:C61"/>
    <mergeCell ref="D60:D61"/>
    <mergeCell ref="E60:E61"/>
    <mergeCell ref="F60:F61"/>
    <mergeCell ref="A56:A57"/>
    <mergeCell ref="B56:B57"/>
    <mergeCell ref="C56:C57"/>
    <mergeCell ref="D56:D57"/>
    <mergeCell ref="E56:E57"/>
    <mergeCell ref="F56:F57"/>
    <mergeCell ref="N56:N57"/>
    <mergeCell ref="O56:O57"/>
    <mergeCell ref="P56:P57"/>
    <mergeCell ref="Q52:Q53"/>
    <mergeCell ref="A54:A55"/>
    <mergeCell ref="B54:B55"/>
    <mergeCell ref="C54:C55"/>
    <mergeCell ref="D54:D55"/>
    <mergeCell ref="E54:E55"/>
    <mergeCell ref="F54:F55"/>
    <mergeCell ref="N54:N55"/>
    <mergeCell ref="O54:O55"/>
    <mergeCell ref="P54:P55"/>
    <mergeCell ref="Q54:Q55"/>
    <mergeCell ref="A52:A53"/>
    <mergeCell ref="B52:B53"/>
    <mergeCell ref="C52:C53"/>
    <mergeCell ref="D52:D53"/>
    <mergeCell ref="E52:E53"/>
    <mergeCell ref="F52:F53"/>
    <mergeCell ref="N52:N53"/>
    <mergeCell ref="O52:O53"/>
    <mergeCell ref="P52:P53"/>
    <mergeCell ref="Q46:Q47"/>
    <mergeCell ref="C48:G48"/>
    <mergeCell ref="F44:F45"/>
    <mergeCell ref="N44:N45"/>
    <mergeCell ref="O44:O45"/>
    <mergeCell ref="P44:P45"/>
    <mergeCell ref="Q44:Q45"/>
    <mergeCell ref="C49:Q49"/>
    <mergeCell ref="A50:A51"/>
    <mergeCell ref="B50:B51"/>
    <mergeCell ref="C50:C51"/>
    <mergeCell ref="D50:D51"/>
    <mergeCell ref="E50:E51"/>
    <mergeCell ref="F50:F51"/>
    <mergeCell ref="N50:N51"/>
    <mergeCell ref="O50:O51"/>
    <mergeCell ref="P50:P51"/>
    <mergeCell ref="Q50:Q51"/>
    <mergeCell ref="A46:A47"/>
    <mergeCell ref="B46:B47"/>
    <mergeCell ref="C46:C47"/>
    <mergeCell ref="D46:D47"/>
    <mergeCell ref="E46:E47"/>
    <mergeCell ref="F42:F43"/>
    <mergeCell ref="N42:N43"/>
    <mergeCell ref="O42:O43"/>
    <mergeCell ref="P42:P43"/>
    <mergeCell ref="F46:F47"/>
    <mergeCell ref="N46:N47"/>
    <mergeCell ref="O46:O47"/>
    <mergeCell ref="P46:P47"/>
    <mergeCell ref="Q38:Q39"/>
    <mergeCell ref="A40:A41"/>
    <mergeCell ref="B40:B41"/>
    <mergeCell ref="C40:C41"/>
    <mergeCell ref="D40:D41"/>
    <mergeCell ref="E40:E41"/>
    <mergeCell ref="Q42:Q43"/>
    <mergeCell ref="A44:A45"/>
    <mergeCell ref="B44:B45"/>
    <mergeCell ref="C44:C45"/>
    <mergeCell ref="D44:D45"/>
    <mergeCell ref="E44:E45"/>
    <mergeCell ref="F40:F41"/>
    <mergeCell ref="N40:N41"/>
    <mergeCell ref="O40:O41"/>
    <mergeCell ref="P40:P41"/>
    <mergeCell ref="Q40:Q41"/>
    <mergeCell ref="A42:A43"/>
    <mergeCell ref="B42:B43"/>
    <mergeCell ref="C42:C43"/>
    <mergeCell ref="D42:D43"/>
    <mergeCell ref="E42:E43"/>
    <mergeCell ref="A38:A39"/>
    <mergeCell ref="B38:B39"/>
    <mergeCell ref="C38:C39"/>
    <mergeCell ref="D38:D39"/>
    <mergeCell ref="E38:E39"/>
    <mergeCell ref="F38:F39"/>
    <mergeCell ref="N38:N39"/>
    <mergeCell ref="O38:O39"/>
    <mergeCell ref="P38:P39"/>
    <mergeCell ref="N32:N33"/>
    <mergeCell ref="O32:O33"/>
    <mergeCell ref="P32:P33"/>
    <mergeCell ref="Q32:Q33"/>
    <mergeCell ref="C35:Q35"/>
    <mergeCell ref="A36:A37"/>
    <mergeCell ref="B36:B37"/>
    <mergeCell ref="C36:C37"/>
    <mergeCell ref="D36:D37"/>
    <mergeCell ref="E36:E37"/>
    <mergeCell ref="F36:F37"/>
    <mergeCell ref="N36:N37"/>
    <mergeCell ref="O36:O37"/>
    <mergeCell ref="P36:P37"/>
    <mergeCell ref="Q36:Q37"/>
    <mergeCell ref="A32:A33"/>
    <mergeCell ref="B32:B33"/>
    <mergeCell ref="C32:C33"/>
    <mergeCell ref="D32:D33"/>
    <mergeCell ref="E32:E33"/>
    <mergeCell ref="F32:F33"/>
    <mergeCell ref="G29:G30"/>
    <mergeCell ref="H29:H30"/>
    <mergeCell ref="I29:I30"/>
    <mergeCell ref="N27:N28"/>
    <mergeCell ref="O27:O28"/>
    <mergeCell ref="P27:P28"/>
    <mergeCell ref="Q27:Q28"/>
    <mergeCell ref="A29:A31"/>
    <mergeCell ref="B29:B31"/>
    <mergeCell ref="C29:C31"/>
    <mergeCell ref="D29:D31"/>
    <mergeCell ref="E29:E31"/>
    <mergeCell ref="F29:F31"/>
    <mergeCell ref="M29:M30"/>
    <mergeCell ref="J29:J30"/>
    <mergeCell ref="K29:K30"/>
    <mergeCell ref="L29:L30"/>
    <mergeCell ref="A27:A28"/>
    <mergeCell ref="B27:B28"/>
    <mergeCell ref="C27:C28"/>
    <mergeCell ref="D27:D28"/>
    <mergeCell ref="E27:E28"/>
    <mergeCell ref="F27:F28"/>
    <mergeCell ref="G24:G25"/>
    <mergeCell ref="H24:H25"/>
    <mergeCell ref="I24:I25"/>
    <mergeCell ref="C22:G22"/>
    <mergeCell ref="C23:Q23"/>
    <mergeCell ref="A24:A26"/>
    <mergeCell ref="B24:B26"/>
    <mergeCell ref="C24:C26"/>
    <mergeCell ref="D24:D26"/>
    <mergeCell ref="E24:E26"/>
    <mergeCell ref="F24:F26"/>
    <mergeCell ref="C20:C21"/>
    <mergeCell ref="D20:D21"/>
    <mergeCell ref="E20:E21"/>
    <mergeCell ref="F20:F21"/>
    <mergeCell ref="N20:N21"/>
    <mergeCell ref="O20:O21"/>
    <mergeCell ref="N24:N26"/>
    <mergeCell ref="O24:O26"/>
    <mergeCell ref="P24:P26"/>
    <mergeCell ref="Q24:Q26"/>
    <mergeCell ref="J24:J25"/>
    <mergeCell ref="K24:K25"/>
    <mergeCell ref="M24:M25"/>
    <mergeCell ref="C18:C19"/>
    <mergeCell ref="D18:D19"/>
    <mergeCell ref="E18:E19"/>
    <mergeCell ref="F18:F19"/>
    <mergeCell ref="N18:N19"/>
    <mergeCell ref="O18:O19"/>
    <mergeCell ref="P18:P19"/>
    <mergeCell ref="Q18:Q19"/>
    <mergeCell ref="P20:P21"/>
    <mergeCell ref="Q20:Q21"/>
    <mergeCell ref="P14:P15"/>
    <mergeCell ref="Q14:Q15"/>
    <mergeCell ref="A16:A17"/>
    <mergeCell ref="B16:B17"/>
    <mergeCell ref="C16:C17"/>
    <mergeCell ref="D16:D17"/>
    <mergeCell ref="E16:E17"/>
    <mergeCell ref="F16:F17"/>
    <mergeCell ref="N16:N17"/>
    <mergeCell ref="O16:O17"/>
    <mergeCell ref="C14:C15"/>
    <mergeCell ref="D14:D15"/>
    <mergeCell ref="E14:E15"/>
    <mergeCell ref="F14:F15"/>
    <mergeCell ref="N14:N15"/>
    <mergeCell ref="O14:O15"/>
    <mergeCell ref="P16:P17"/>
    <mergeCell ref="Q16:Q17"/>
    <mergeCell ref="C12:C13"/>
    <mergeCell ref="D12:D13"/>
    <mergeCell ref="E12:E13"/>
    <mergeCell ref="F12:F13"/>
    <mergeCell ref="I9:I10"/>
    <mergeCell ref="J9:J10"/>
    <mergeCell ref="K9:K10"/>
    <mergeCell ref="L9:L10"/>
    <mergeCell ref="M9:M10"/>
    <mergeCell ref="B7:Q7"/>
    <mergeCell ref="C8:Q8"/>
    <mergeCell ref="A9:A11"/>
    <mergeCell ref="B9:B11"/>
    <mergeCell ref="C9:C11"/>
    <mergeCell ref="D9:D11"/>
    <mergeCell ref="E9:E11"/>
    <mergeCell ref="F9:F11"/>
    <mergeCell ref="G9:G10"/>
    <mergeCell ref="H9:H10"/>
    <mergeCell ref="O9:O11"/>
    <mergeCell ref="P9:P11"/>
    <mergeCell ref="Q9:Q11"/>
    <mergeCell ref="N9:N11"/>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 ref="L4:L6"/>
  </mergeCells>
  <pageMargins left="0.7" right="0.7" top="0.75" bottom="0.75" header="0.3" footer="0.3"/>
  <pageSetup paperSize="9" fitToHeight="0"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9"/>
  <sheetViews>
    <sheetView tabSelected="1" topLeftCell="A22" workbookViewId="0">
      <selection activeCell="G44" sqref="G44"/>
    </sheetView>
  </sheetViews>
  <sheetFormatPr defaultRowHeight="13.2"/>
  <cols>
    <col min="1" max="1" width="2.6640625" customWidth="1"/>
    <col min="2" max="3" width="2.5546875" customWidth="1"/>
    <col min="4" max="4" width="30.44140625" customWidth="1"/>
    <col min="5" max="5" width="7.88671875" customWidth="1"/>
    <col min="6" max="6" width="4.44140625" customWidth="1"/>
    <col min="7" max="7" width="5.6640625" customWidth="1"/>
    <col min="8" max="8" width="5.5546875" customWidth="1"/>
    <col min="9" max="9" width="5.33203125" customWidth="1"/>
    <col min="10" max="10" width="5.44140625" customWidth="1"/>
    <col min="11" max="11" width="4.5546875" customWidth="1"/>
    <col min="12" max="12" width="5.6640625" customWidth="1"/>
    <col min="13" max="13" width="5.33203125" customWidth="1"/>
    <col min="14" max="14" width="29.33203125" customWidth="1"/>
    <col min="15" max="15" width="4.109375" customWidth="1"/>
    <col min="16" max="16" width="3.6640625" customWidth="1"/>
    <col min="17" max="17" width="4.5546875" customWidth="1"/>
  </cols>
  <sheetData>
    <row r="1" spans="1:23" ht="46.8" customHeight="1">
      <c r="A1" s="1"/>
      <c r="B1" s="1"/>
      <c r="C1" s="1"/>
      <c r="D1" s="1"/>
      <c r="E1" s="520"/>
      <c r="F1" s="1"/>
      <c r="G1" s="521"/>
      <c r="H1" s="1"/>
      <c r="I1" s="1"/>
      <c r="J1" s="1"/>
      <c r="K1" s="1"/>
      <c r="L1" s="2813" t="s">
        <v>358</v>
      </c>
      <c r="M1" s="2850"/>
      <c r="N1" s="2850"/>
      <c r="O1" s="2850"/>
      <c r="P1" s="2850"/>
      <c r="Q1" s="2850"/>
      <c r="R1" s="59"/>
      <c r="S1" s="59"/>
      <c r="T1" s="59"/>
      <c r="U1" s="59"/>
      <c r="V1" s="59"/>
      <c r="W1" s="59"/>
    </row>
    <row r="2" spans="1:23" ht="15.6">
      <c r="A2" s="1"/>
      <c r="B2" s="1"/>
      <c r="C2" s="1"/>
      <c r="D2" s="1"/>
      <c r="E2" s="696" t="s">
        <v>359</v>
      </c>
      <c r="F2" s="697"/>
      <c r="G2" s="698"/>
      <c r="H2" s="697"/>
      <c r="I2" s="697"/>
      <c r="J2" s="697"/>
      <c r="K2" s="697"/>
      <c r="L2" s="697"/>
      <c r="M2" s="697"/>
      <c r="N2" s="697"/>
      <c r="O2" s="59"/>
      <c r="P2" s="59"/>
      <c r="Q2" s="59"/>
      <c r="R2" s="59"/>
      <c r="S2" s="59"/>
      <c r="T2" s="59"/>
      <c r="U2" s="59"/>
      <c r="V2" s="59"/>
      <c r="W2" s="59"/>
    </row>
    <row r="3" spans="1:23" ht="13.8" thickBot="1">
      <c r="A3" s="17"/>
      <c r="B3" s="18"/>
      <c r="C3" s="18"/>
      <c r="D3" s="2851" t="s">
        <v>34</v>
      </c>
      <c r="E3" s="2851"/>
      <c r="F3" s="2851"/>
      <c r="G3" s="2851"/>
      <c r="H3" s="2851"/>
      <c r="I3" s="2851"/>
      <c r="J3" s="2851"/>
      <c r="K3" s="2851"/>
      <c r="L3" s="2851"/>
      <c r="M3" s="2851"/>
      <c r="N3" s="2851"/>
      <c r="O3" s="2851"/>
      <c r="P3" s="2851"/>
      <c r="Q3" s="2851"/>
      <c r="R3" s="2851"/>
      <c r="S3" s="2851"/>
      <c r="T3" s="2851"/>
      <c r="U3" s="2851"/>
      <c r="V3" s="2851"/>
      <c r="W3" s="2851"/>
    </row>
    <row r="4" spans="1:23" ht="32.4" customHeight="1">
      <c r="A4" s="2532" t="s">
        <v>0</v>
      </c>
      <c r="B4" s="2535" t="s">
        <v>1</v>
      </c>
      <c r="C4" s="2535" t="s">
        <v>2</v>
      </c>
      <c r="D4" s="2538" t="s">
        <v>3</v>
      </c>
      <c r="E4" s="2541" t="s">
        <v>4</v>
      </c>
      <c r="F4" s="2544" t="s">
        <v>5</v>
      </c>
      <c r="G4" s="2514" t="s">
        <v>6</v>
      </c>
      <c r="H4" s="2395" t="s">
        <v>150</v>
      </c>
      <c r="I4" s="2396"/>
      <c r="J4" s="2396"/>
      <c r="K4" s="2397"/>
      <c r="L4" s="2971" t="s">
        <v>151</v>
      </c>
      <c r="M4" s="2972" t="s">
        <v>152</v>
      </c>
      <c r="N4" s="2517" t="s">
        <v>21</v>
      </c>
      <c r="O4" s="2518"/>
      <c r="P4" s="2518"/>
      <c r="Q4" s="2519"/>
      <c r="R4" s="59"/>
      <c r="S4" s="59"/>
      <c r="T4" s="59"/>
      <c r="U4" s="59"/>
      <c r="V4" s="59"/>
      <c r="W4" s="59"/>
    </row>
    <row r="5" spans="1:23">
      <c r="A5" s="2533"/>
      <c r="B5" s="2536"/>
      <c r="C5" s="2536"/>
      <c r="D5" s="2539"/>
      <c r="E5" s="2542"/>
      <c r="F5" s="2545"/>
      <c r="G5" s="2515"/>
      <c r="H5" s="2520" t="s">
        <v>7</v>
      </c>
      <c r="I5" s="2522" t="s">
        <v>8</v>
      </c>
      <c r="J5" s="2522"/>
      <c r="K5" s="2523" t="s">
        <v>153</v>
      </c>
      <c r="L5" s="2845"/>
      <c r="M5" s="2848"/>
      <c r="N5" s="2525" t="s">
        <v>33</v>
      </c>
      <c r="O5" s="2527" t="s">
        <v>9</v>
      </c>
      <c r="P5" s="2527"/>
      <c r="Q5" s="2528"/>
      <c r="R5" s="59"/>
      <c r="S5" s="59"/>
      <c r="T5" s="59"/>
      <c r="U5" s="59"/>
      <c r="V5" s="59"/>
      <c r="W5" s="59"/>
    </row>
    <row r="6" spans="1:23" ht="114.6" customHeight="1" thickBot="1">
      <c r="A6" s="2534"/>
      <c r="B6" s="2537"/>
      <c r="C6" s="2537"/>
      <c r="D6" s="2540"/>
      <c r="E6" s="2543"/>
      <c r="F6" s="2546"/>
      <c r="G6" s="2516"/>
      <c r="H6" s="2521"/>
      <c r="I6" s="694" t="s">
        <v>7</v>
      </c>
      <c r="J6" s="695" t="s">
        <v>10</v>
      </c>
      <c r="K6" s="2524"/>
      <c r="L6" s="2846"/>
      <c r="M6" s="2849"/>
      <c r="N6" s="2526"/>
      <c r="O6" s="21" t="s">
        <v>43</v>
      </c>
      <c r="P6" s="21" t="s">
        <v>56</v>
      </c>
      <c r="Q6" s="22" t="s">
        <v>141</v>
      </c>
      <c r="R6" s="59"/>
      <c r="S6" s="59"/>
      <c r="T6" s="59"/>
      <c r="U6" s="59"/>
      <c r="V6" s="59"/>
      <c r="W6" s="59"/>
    </row>
    <row r="7" spans="1:23" ht="17.399999999999999" customHeight="1" thickBot="1">
      <c r="A7" s="23" t="s">
        <v>11</v>
      </c>
      <c r="B7" s="2497" t="s">
        <v>360</v>
      </c>
      <c r="C7" s="2497"/>
      <c r="D7" s="2497"/>
      <c r="E7" s="2497"/>
      <c r="F7" s="2497"/>
      <c r="G7" s="2497"/>
      <c r="H7" s="2497"/>
      <c r="I7" s="2497"/>
      <c r="J7" s="2497"/>
      <c r="K7" s="2497"/>
      <c r="L7" s="2497"/>
      <c r="M7" s="2497"/>
      <c r="N7" s="2497"/>
      <c r="O7" s="2497"/>
      <c r="P7" s="2497"/>
      <c r="Q7" s="2498"/>
      <c r="R7" s="59"/>
      <c r="S7" s="59"/>
      <c r="T7" s="59"/>
      <c r="U7" s="59"/>
      <c r="V7" s="59"/>
      <c r="W7" s="59"/>
    </row>
    <row r="8" spans="1:23" ht="19.8" customHeight="1" thickBot="1">
      <c r="A8" s="24" t="s">
        <v>11</v>
      </c>
      <c r="B8" s="25" t="s">
        <v>11</v>
      </c>
      <c r="C8" s="2499" t="s">
        <v>361</v>
      </c>
      <c r="D8" s="2499"/>
      <c r="E8" s="2499"/>
      <c r="F8" s="2499"/>
      <c r="G8" s="2499"/>
      <c r="H8" s="2499"/>
      <c r="I8" s="2499"/>
      <c r="J8" s="2499"/>
      <c r="K8" s="2499"/>
      <c r="L8" s="2499"/>
      <c r="M8" s="2499"/>
      <c r="N8" s="2499"/>
      <c r="O8" s="2499"/>
      <c r="P8" s="2499"/>
      <c r="Q8" s="2500"/>
      <c r="R8" s="59"/>
      <c r="S8" s="59"/>
      <c r="T8" s="59"/>
      <c r="U8" s="59"/>
      <c r="V8" s="59"/>
      <c r="W8" s="59"/>
    </row>
    <row r="9" spans="1:23">
      <c r="A9" s="2455" t="s">
        <v>11</v>
      </c>
      <c r="B9" s="2457" t="s">
        <v>11</v>
      </c>
      <c r="C9" s="2459" t="s">
        <v>11</v>
      </c>
      <c r="D9" s="2461" t="s">
        <v>362</v>
      </c>
      <c r="E9" s="2418" t="s">
        <v>41</v>
      </c>
      <c r="F9" s="2463" t="s">
        <v>363</v>
      </c>
      <c r="G9" s="129" t="s">
        <v>37</v>
      </c>
      <c r="H9" s="156">
        <f>I9+K9</f>
        <v>0</v>
      </c>
      <c r="I9" s="131">
        <v>0</v>
      </c>
      <c r="J9" s="157"/>
      <c r="K9" s="158">
        <v>0</v>
      </c>
      <c r="L9" s="159">
        <v>0</v>
      </c>
      <c r="M9" s="135">
        <v>0</v>
      </c>
      <c r="N9" s="2466" t="s">
        <v>364</v>
      </c>
      <c r="O9" s="291">
        <v>2</v>
      </c>
      <c r="P9" s="291">
        <v>4</v>
      </c>
      <c r="Q9" s="236">
        <v>6</v>
      </c>
      <c r="R9" s="59"/>
      <c r="S9" s="59"/>
      <c r="T9" s="59"/>
      <c r="U9" s="59"/>
      <c r="V9" s="59"/>
      <c r="W9" s="59"/>
    </row>
    <row r="10" spans="1:23">
      <c r="A10" s="2469"/>
      <c r="B10" s="2470"/>
      <c r="C10" s="2471"/>
      <c r="D10" s="2472"/>
      <c r="E10" s="2441"/>
      <c r="F10" s="2473"/>
      <c r="G10" s="136"/>
      <c r="H10" s="161"/>
      <c r="I10" s="138"/>
      <c r="J10" s="162"/>
      <c r="K10" s="163"/>
      <c r="L10" s="164"/>
      <c r="M10" s="141"/>
      <c r="N10" s="2474"/>
      <c r="O10" s="317"/>
      <c r="P10" s="317"/>
      <c r="Q10" s="244"/>
      <c r="R10" s="59"/>
      <c r="S10" s="59"/>
      <c r="T10" s="699"/>
      <c r="U10" s="59"/>
      <c r="V10" s="59"/>
      <c r="W10" s="59"/>
    </row>
    <row r="11" spans="1:23" ht="34.200000000000003" customHeight="1" thickBot="1">
      <c r="A11" s="2456"/>
      <c r="B11" s="2458"/>
      <c r="C11" s="2460"/>
      <c r="D11" s="2462"/>
      <c r="E11" s="2419"/>
      <c r="F11" s="2419"/>
      <c r="G11" s="142" t="s">
        <v>12</v>
      </c>
      <c r="H11" s="167">
        <v>0</v>
      </c>
      <c r="I11" s="144">
        <f>SUM(I9:I10)</f>
        <v>0</v>
      </c>
      <c r="J11" s="170"/>
      <c r="K11" s="171">
        <f>SUM(K9:K10)</f>
        <v>0</v>
      </c>
      <c r="L11" s="172">
        <f>L9</f>
        <v>0</v>
      </c>
      <c r="M11" s="146">
        <f>M9</f>
        <v>0</v>
      </c>
      <c r="N11" s="2475"/>
      <c r="O11" s="301"/>
      <c r="P11" s="301"/>
      <c r="Q11" s="253"/>
      <c r="R11" s="222"/>
      <c r="S11" s="59"/>
      <c r="T11" s="699"/>
      <c r="U11" s="59"/>
      <c r="V11" s="59"/>
      <c r="W11" s="59"/>
    </row>
    <row r="12" spans="1:23">
      <c r="A12" s="2455" t="s">
        <v>11</v>
      </c>
      <c r="B12" s="2457" t="s">
        <v>11</v>
      </c>
      <c r="C12" s="2459" t="s">
        <v>13</v>
      </c>
      <c r="D12" s="2461" t="s">
        <v>365</v>
      </c>
      <c r="E12" s="2418" t="s">
        <v>41</v>
      </c>
      <c r="F12" s="2463" t="s">
        <v>363</v>
      </c>
      <c r="G12" s="129" t="s">
        <v>37</v>
      </c>
      <c r="H12" s="156">
        <f>I12+K12</f>
        <v>1.5</v>
      </c>
      <c r="I12" s="131">
        <v>1.5</v>
      </c>
      <c r="J12" s="157"/>
      <c r="K12" s="158">
        <v>0</v>
      </c>
      <c r="L12" s="135">
        <v>2</v>
      </c>
      <c r="M12" s="135">
        <v>2</v>
      </c>
      <c r="N12" s="700" t="s">
        <v>366</v>
      </c>
      <c r="O12" s="486">
        <v>220</v>
      </c>
      <c r="P12" s="486">
        <v>250</v>
      </c>
      <c r="Q12" s="701">
        <v>250</v>
      </c>
      <c r="R12" s="86"/>
      <c r="S12" s="67"/>
      <c r="T12" s="79"/>
      <c r="U12" s="67"/>
      <c r="V12" s="67"/>
      <c r="W12" s="67"/>
    </row>
    <row r="13" spans="1:23">
      <c r="A13" s="2469"/>
      <c r="B13" s="2470"/>
      <c r="C13" s="2471"/>
      <c r="D13" s="2472"/>
      <c r="E13" s="2441"/>
      <c r="F13" s="2473"/>
      <c r="G13" s="136"/>
      <c r="H13" s="161"/>
      <c r="I13" s="138"/>
      <c r="J13" s="162"/>
      <c r="K13" s="163"/>
      <c r="L13" s="164"/>
      <c r="M13" s="141"/>
      <c r="N13" s="2973" t="s">
        <v>367</v>
      </c>
      <c r="O13" s="296">
        <v>200</v>
      </c>
      <c r="P13" s="296">
        <v>220</v>
      </c>
      <c r="Q13" s="242">
        <v>220</v>
      </c>
      <c r="R13" s="86"/>
      <c r="S13" s="67"/>
      <c r="T13" s="79"/>
      <c r="U13" s="67"/>
      <c r="V13" s="67"/>
      <c r="W13" s="67"/>
    </row>
    <row r="14" spans="1:23" ht="24.6" customHeight="1" thickBot="1">
      <c r="A14" s="2456"/>
      <c r="B14" s="2458"/>
      <c r="C14" s="2460"/>
      <c r="D14" s="2462"/>
      <c r="E14" s="2419"/>
      <c r="F14" s="2419"/>
      <c r="G14" s="142" t="s">
        <v>12</v>
      </c>
      <c r="H14" s="144">
        <f>SUM(H12:H13)</f>
        <v>1.5</v>
      </c>
      <c r="I14" s="144">
        <f>SUM(I12:I13)</f>
        <v>1.5</v>
      </c>
      <c r="J14" s="170"/>
      <c r="K14" s="171">
        <f>SUM(K12:K13)</f>
        <v>0</v>
      </c>
      <c r="L14" s="172">
        <f>L12</f>
        <v>2</v>
      </c>
      <c r="M14" s="146">
        <f>M12</f>
        <v>2</v>
      </c>
      <c r="N14" s="2974"/>
      <c r="O14" s="702"/>
      <c r="P14" s="702"/>
      <c r="Q14" s="274"/>
      <c r="R14" s="86"/>
      <c r="S14" s="67"/>
      <c r="T14" s="79"/>
      <c r="U14" s="67"/>
      <c r="V14" s="67"/>
      <c r="W14" s="67"/>
    </row>
    <row r="15" spans="1:23" ht="24">
      <c r="A15" s="2455" t="s">
        <v>11</v>
      </c>
      <c r="B15" s="2457" t="s">
        <v>11</v>
      </c>
      <c r="C15" s="2459" t="s">
        <v>35</v>
      </c>
      <c r="D15" s="2461" t="s">
        <v>368</v>
      </c>
      <c r="E15" s="2418" t="s">
        <v>41</v>
      </c>
      <c r="F15" s="2463" t="s">
        <v>363</v>
      </c>
      <c r="G15" s="129" t="s">
        <v>37</v>
      </c>
      <c r="H15" s="156">
        <f>I15+K15</f>
        <v>2</v>
      </c>
      <c r="I15" s="131">
        <v>2</v>
      </c>
      <c r="J15" s="157"/>
      <c r="K15" s="158">
        <v>0</v>
      </c>
      <c r="L15" s="159">
        <v>2</v>
      </c>
      <c r="M15" s="135">
        <v>3</v>
      </c>
      <c r="N15" s="700" t="s">
        <v>369</v>
      </c>
      <c r="O15" s="703">
        <v>160</v>
      </c>
      <c r="P15" s="703">
        <v>160</v>
      </c>
      <c r="Q15" s="704">
        <v>240</v>
      </c>
      <c r="R15" s="86"/>
      <c r="S15" s="67"/>
      <c r="T15" s="79"/>
      <c r="U15" s="67"/>
      <c r="V15" s="67"/>
      <c r="W15" s="67"/>
    </row>
    <row r="16" spans="1:23" ht="13.8" thickBot="1">
      <c r="A16" s="2456"/>
      <c r="B16" s="2458"/>
      <c r="C16" s="2460"/>
      <c r="D16" s="2462"/>
      <c r="E16" s="2419"/>
      <c r="F16" s="2419"/>
      <c r="G16" s="142" t="s">
        <v>12</v>
      </c>
      <c r="H16" s="144">
        <f>SUM(H15:H15)</f>
        <v>2</v>
      </c>
      <c r="I16" s="144">
        <f>SUM(I15:I15)</f>
        <v>2</v>
      </c>
      <c r="J16" s="170"/>
      <c r="K16" s="171">
        <f>SUM(K15:K15)</f>
        <v>0</v>
      </c>
      <c r="L16" s="172">
        <f>L15</f>
        <v>2</v>
      </c>
      <c r="M16" s="146">
        <f>M15</f>
        <v>3</v>
      </c>
      <c r="N16" s="705"/>
      <c r="O16" s="706"/>
      <c r="P16" s="706"/>
      <c r="Q16" s="707"/>
      <c r="R16" s="86"/>
      <c r="S16" s="67"/>
      <c r="T16" s="79"/>
      <c r="U16" s="67"/>
      <c r="V16" s="67"/>
      <c r="W16" s="67"/>
    </row>
    <row r="17" spans="1:23">
      <c r="A17" s="2455" t="s">
        <v>11</v>
      </c>
      <c r="B17" s="2457" t="s">
        <v>11</v>
      </c>
      <c r="C17" s="2459" t="s">
        <v>36</v>
      </c>
      <c r="D17" s="2461" t="s">
        <v>370</v>
      </c>
      <c r="E17" s="2418" t="s">
        <v>41</v>
      </c>
      <c r="F17" s="2463" t="s">
        <v>363</v>
      </c>
      <c r="G17" s="129" t="s">
        <v>37</v>
      </c>
      <c r="H17" s="156">
        <f>I17+K17</f>
        <v>2</v>
      </c>
      <c r="I17" s="131">
        <v>2</v>
      </c>
      <c r="J17" s="157"/>
      <c r="K17" s="158">
        <v>0</v>
      </c>
      <c r="L17" s="159">
        <v>2.5</v>
      </c>
      <c r="M17" s="135">
        <v>3</v>
      </c>
      <c r="N17" s="2954" t="s">
        <v>371</v>
      </c>
      <c r="O17" s="291">
        <v>1</v>
      </c>
      <c r="P17" s="291">
        <v>1</v>
      </c>
      <c r="Q17" s="292">
        <v>1</v>
      </c>
      <c r="R17" s="86"/>
      <c r="S17" s="67"/>
      <c r="T17" s="79"/>
      <c r="U17" s="67"/>
      <c r="V17" s="67"/>
      <c r="W17" s="67"/>
    </row>
    <row r="18" spans="1:23">
      <c r="A18" s="2469"/>
      <c r="B18" s="2470"/>
      <c r="C18" s="2471"/>
      <c r="D18" s="2472"/>
      <c r="E18" s="2441"/>
      <c r="F18" s="2473"/>
      <c r="G18" s="136"/>
      <c r="H18" s="161"/>
      <c r="I18" s="138"/>
      <c r="J18" s="162"/>
      <c r="K18" s="163"/>
      <c r="L18" s="164"/>
      <c r="M18" s="141"/>
      <c r="N18" s="2975"/>
      <c r="O18" s="317"/>
      <c r="P18" s="317"/>
      <c r="Q18" s="708"/>
      <c r="R18" s="86"/>
      <c r="S18" s="67"/>
      <c r="T18" s="79"/>
      <c r="U18" s="67"/>
      <c r="V18" s="67"/>
      <c r="W18" s="67"/>
    </row>
    <row r="19" spans="1:23" ht="19.8" customHeight="1" thickBot="1">
      <c r="A19" s="2456"/>
      <c r="B19" s="2458"/>
      <c r="C19" s="2460"/>
      <c r="D19" s="2462"/>
      <c r="E19" s="2419"/>
      <c r="F19" s="2419"/>
      <c r="G19" s="142" t="s">
        <v>12</v>
      </c>
      <c r="H19" s="167">
        <f>H17</f>
        <v>2</v>
      </c>
      <c r="I19" s="144">
        <f>SUM(I17:I18)</f>
        <v>2</v>
      </c>
      <c r="J19" s="170"/>
      <c r="K19" s="171">
        <f>SUM(K17:K18)</f>
        <v>0</v>
      </c>
      <c r="L19" s="172">
        <f>L17</f>
        <v>2.5</v>
      </c>
      <c r="M19" s="146">
        <f>M17</f>
        <v>3</v>
      </c>
      <c r="N19" s="2955"/>
      <c r="O19" s="301"/>
      <c r="P19" s="301"/>
      <c r="Q19" s="302"/>
      <c r="R19" s="86"/>
      <c r="S19" s="67"/>
      <c r="T19" s="79"/>
      <c r="U19" s="67"/>
      <c r="V19" s="67"/>
      <c r="W19" s="67"/>
    </row>
    <row r="20" spans="1:23">
      <c r="A20" s="709" t="s">
        <v>11</v>
      </c>
      <c r="B20" s="710" t="s">
        <v>11</v>
      </c>
      <c r="C20" s="711" t="s">
        <v>59</v>
      </c>
      <c r="D20" s="2461" t="s">
        <v>372</v>
      </c>
      <c r="E20" s="2418" t="s">
        <v>41</v>
      </c>
      <c r="F20" s="2463" t="s">
        <v>363</v>
      </c>
      <c r="G20" s="129" t="s">
        <v>37</v>
      </c>
      <c r="H20" s="156">
        <f>I20+K20</f>
        <v>1</v>
      </c>
      <c r="I20" s="131">
        <v>1</v>
      </c>
      <c r="J20" s="157"/>
      <c r="K20" s="158">
        <v>0</v>
      </c>
      <c r="L20" s="159">
        <v>1</v>
      </c>
      <c r="M20" s="135">
        <v>1</v>
      </c>
      <c r="N20" s="2954" t="s">
        <v>373</v>
      </c>
      <c r="O20" s="291">
        <v>1</v>
      </c>
      <c r="P20" s="291" t="s">
        <v>329</v>
      </c>
      <c r="Q20" s="292">
        <v>1</v>
      </c>
      <c r="R20" s="86"/>
      <c r="S20" s="67"/>
      <c r="T20" s="79"/>
      <c r="U20" s="67"/>
      <c r="V20" s="67"/>
      <c r="W20" s="67"/>
    </row>
    <row r="21" spans="1:23" ht="24" customHeight="1" thickBot="1">
      <c r="A21" s="712"/>
      <c r="B21" s="713"/>
      <c r="C21" s="714"/>
      <c r="D21" s="2462"/>
      <c r="E21" s="2419"/>
      <c r="F21" s="2419"/>
      <c r="G21" s="142" t="s">
        <v>12</v>
      </c>
      <c r="H21" s="144">
        <f>SUM(H20:H20)</f>
        <v>1</v>
      </c>
      <c r="I21" s="144">
        <f>SUM(I20:I20)</f>
        <v>1</v>
      </c>
      <c r="J21" s="170"/>
      <c r="K21" s="171">
        <f>SUM(K20:K20)</f>
        <v>0</v>
      </c>
      <c r="L21" s="172">
        <f>L20</f>
        <v>1</v>
      </c>
      <c r="M21" s="146">
        <f>M20</f>
        <v>1</v>
      </c>
      <c r="N21" s="2955"/>
      <c r="O21" s="301"/>
      <c r="P21" s="301"/>
      <c r="Q21" s="302"/>
      <c r="R21" s="86"/>
      <c r="S21" s="67"/>
      <c r="T21" s="79"/>
      <c r="U21" s="67"/>
      <c r="V21" s="67"/>
      <c r="W21" s="67"/>
    </row>
    <row r="22" spans="1:23">
      <c r="A22" s="2455" t="s">
        <v>11</v>
      </c>
      <c r="B22" s="2457" t="s">
        <v>11</v>
      </c>
      <c r="C22" s="2459" t="s">
        <v>38</v>
      </c>
      <c r="D22" s="2461" t="s">
        <v>374</v>
      </c>
      <c r="E22" s="2418" t="s">
        <v>41</v>
      </c>
      <c r="F22" s="2463" t="s">
        <v>363</v>
      </c>
      <c r="G22" s="129" t="s">
        <v>37</v>
      </c>
      <c r="H22" s="156">
        <f>I22+K22</f>
        <v>5.5</v>
      </c>
      <c r="I22" s="131">
        <v>5.5</v>
      </c>
      <c r="J22" s="157"/>
      <c r="K22" s="158">
        <v>0</v>
      </c>
      <c r="L22" s="159">
        <v>5.5</v>
      </c>
      <c r="M22" s="135">
        <v>5.5</v>
      </c>
      <c r="N22" s="2466" t="s">
        <v>375</v>
      </c>
      <c r="O22" s="715">
        <v>25</v>
      </c>
      <c r="P22" s="311" t="s">
        <v>376</v>
      </c>
      <c r="Q22" s="236">
        <v>25</v>
      </c>
      <c r="R22" s="86"/>
      <c r="S22" s="67"/>
      <c r="T22" s="79"/>
      <c r="U22" s="67"/>
      <c r="V22" s="67"/>
      <c r="W22" s="67"/>
    </row>
    <row r="23" spans="1:23">
      <c r="A23" s="2469"/>
      <c r="B23" s="2470"/>
      <c r="C23" s="2471"/>
      <c r="D23" s="2472"/>
      <c r="E23" s="2441"/>
      <c r="F23" s="2473"/>
      <c r="G23" s="136"/>
      <c r="H23" s="161"/>
      <c r="I23" s="138"/>
      <c r="J23" s="162"/>
      <c r="K23" s="163"/>
      <c r="L23" s="164"/>
      <c r="M23" s="141"/>
      <c r="N23" s="2474"/>
      <c r="O23" s="317"/>
      <c r="P23" s="317"/>
      <c r="Q23" s="244"/>
      <c r="R23" s="86"/>
      <c r="S23" s="67"/>
      <c r="T23" s="79"/>
      <c r="U23" s="67"/>
      <c r="V23" s="67"/>
      <c r="W23" s="67"/>
    </row>
    <row r="24" spans="1:23" ht="21.6" customHeight="1" thickBot="1">
      <c r="A24" s="2456"/>
      <c r="B24" s="2458"/>
      <c r="C24" s="2460"/>
      <c r="D24" s="2462"/>
      <c r="E24" s="2419"/>
      <c r="F24" s="2419"/>
      <c r="G24" s="142" t="s">
        <v>12</v>
      </c>
      <c r="H24" s="144">
        <f>SUM(H22:H23)</f>
        <v>5.5</v>
      </c>
      <c r="I24" s="144">
        <f>SUM(I22:I23)</f>
        <v>5.5</v>
      </c>
      <c r="J24" s="170"/>
      <c r="K24" s="171">
        <f>SUM(K22:K23)</f>
        <v>0</v>
      </c>
      <c r="L24" s="172">
        <f>L22</f>
        <v>5.5</v>
      </c>
      <c r="M24" s="146">
        <f>M22</f>
        <v>5.5</v>
      </c>
      <c r="N24" s="2475"/>
      <c r="O24" s="301"/>
      <c r="P24" s="301"/>
      <c r="Q24" s="253"/>
      <c r="R24" s="86"/>
      <c r="S24" s="67"/>
      <c r="T24" s="79"/>
      <c r="U24" s="67"/>
      <c r="V24" s="67"/>
      <c r="W24" s="67"/>
    </row>
    <row r="25" spans="1:23">
      <c r="A25" s="2455" t="s">
        <v>11</v>
      </c>
      <c r="B25" s="2457" t="s">
        <v>11</v>
      </c>
      <c r="C25" s="2459" t="s">
        <v>60</v>
      </c>
      <c r="D25" s="2461" t="s">
        <v>377</v>
      </c>
      <c r="E25" s="2418" t="s">
        <v>41</v>
      </c>
      <c r="F25" s="2463" t="s">
        <v>378</v>
      </c>
      <c r="G25" s="129" t="s">
        <v>37</v>
      </c>
      <c r="H25" s="156">
        <f>I25+K25</f>
        <v>260</v>
      </c>
      <c r="I25" s="131">
        <v>260</v>
      </c>
      <c r="J25" s="157"/>
      <c r="K25" s="158">
        <v>0</v>
      </c>
      <c r="L25" s="159">
        <v>0</v>
      </c>
      <c r="M25" s="135">
        <v>0</v>
      </c>
      <c r="N25" s="2976"/>
      <c r="O25" s="291"/>
      <c r="P25" s="291"/>
      <c r="Q25" s="292"/>
      <c r="R25" s="86"/>
      <c r="S25" s="67"/>
      <c r="T25" s="79"/>
      <c r="U25" s="67"/>
      <c r="V25" s="67"/>
      <c r="W25" s="67"/>
    </row>
    <row r="26" spans="1:23" ht="13.8" thickBot="1">
      <c r="A26" s="2456"/>
      <c r="B26" s="2458"/>
      <c r="C26" s="2460"/>
      <c r="D26" s="2462"/>
      <c r="E26" s="2419"/>
      <c r="F26" s="2419"/>
      <c r="G26" s="142" t="s">
        <v>12</v>
      </c>
      <c r="H26" s="144">
        <f>SUM(H25:H25)</f>
        <v>260</v>
      </c>
      <c r="I26" s="144">
        <f>SUM(I25:I25)</f>
        <v>260</v>
      </c>
      <c r="J26" s="170"/>
      <c r="K26" s="171">
        <f>SUM(K25:K25)</f>
        <v>0</v>
      </c>
      <c r="L26" s="171">
        <f>SUM(L25:L25)</f>
        <v>0</v>
      </c>
      <c r="M26" s="171">
        <f>SUM(M25:M25)</f>
        <v>0</v>
      </c>
      <c r="N26" s="2977"/>
      <c r="O26" s="301"/>
      <c r="P26" s="301"/>
      <c r="Q26" s="302"/>
      <c r="R26" s="86"/>
      <c r="S26" s="67"/>
      <c r="T26" s="79"/>
      <c r="U26" s="67"/>
      <c r="V26" s="67"/>
      <c r="W26" s="67"/>
    </row>
    <row r="27" spans="1:23">
      <c r="A27" s="2455" t="s">
        <v>11</v>
      </c>
      <c r="B27" s="2457" t="s">
        <v>11</v>
      </c>
      <c r="C27" s="2459" t="s">
        <v>39</v>
      </c>
      <c r="D27" s="2461" t="s">
        <v>379</v>
      </c>
      <c r="E27" s="2418" t="s">
        <v>41</v>
      </c>
      <c r="F27" s="2463" t="s">
        <v>363</v>
      </c>
      <c r="G27" s="129" t="s">
        <v>37</v>
      </c>
      <c r="H27" s="156">
        <f>I27+K27</f>
        <v>3</v>
      </c>
      <c r="I27" s="131">
        <v>3</v>
      </c>
      <c r="J27" s="157"/>
      <c r="K27" s="158">
        <v>0</v>
      </c>
      <c r="L27" s="159">
        <v>3</v>
      </c>
      <c r="M27" s="135">
        <v>3</v>
      </c>
      <c r="N27" s="2954" t="s">
        <v>380</v>
      </c>
      <c r="O27" s="291">
        <v>2</v>
      </c>
      <c r="P27" s="291">
        <v>2</v>
      </c>
      <c r="Q27" s="292">
        <v>2</v>
      </c>
      <c r="R27" s="86"/>
      <c r="S27" s="67"/>
      <c r="T27" s="79"/>
      <c r="U27" s="67"/>
      <c r="V27" s="67"/>
      <c r="W27" s="67"/>
    </row>
    <row r="28" spans="1:23" ht="13.8" thickBot="1">
      <c r="A28" s="2456"/>
      <c r="B28" s="2458"/>
      <c r="C28" s="2460"/>
      <c r="D28" s="2462"/>
      <c r="E28" s="2419"/>
      <c r="F28" s="2419"/>
      <c r="G28" s="142" t="s">
        <v>12</v>
      </c>
      <c r="H28" s="144">
        <f>H27*1</f>
        <v>3</v>
      </c>
      <c r="I28" s="144">
        <f t="shared" ref="I28:M28" si="0">I27*1</f>
        <v>3</v>
      </c>
      <c r="J28" s="144"/>
      <c r="K28" s="144">
        <f t="shared" si="0"/>
        <v>0</v>
      </c>
      <c r="L28" s="144">
        <f t="shared" si="0"/>
        <v>3</v>
      </c>
      <c r="M28" s="144">
        <f t="shared" si="0"/>
        <v>3</v>
      </c>
      <c r="N28" s="2955"/>
      <c r="O28" s="716"/>
      <c r="P28" s="716"/>
      <c r="Q28" s="717"/>
      <c r="R28" s="86"/>
      <c r="S28" s="67"/>
      <c r="T28" s="79"/>
      <c r="U28" s="67"/>
      <c r="V28" s="67"/>
      <c r="W28" s="67"/>
    </row>
    <row r="29" spans="1:23" ht="13.8" thickBot="1">
      <c r="A29" s="24" t="s">
        <v>11</v>
      </c>
      <c r="B29" s="38"/>
      <c r="C29" s="2431" t="s">
        <v>14</v>
      </c>
      <c r="D29" s="2432"/>
      <c r="E29" s="2432"/>
      <c r="F29" s="2432"/>
      <c r="G29" s="2434"/>
      <c r="H29" s="39">
        <f>H24+H21+H19+H16+H14+H11+H26+H28</f>
        <v>275</v>
      </c>
      <c r="I29" s="39">
        <f t="shared" ref="I29:M29" si="1">I24+I21+I19+I16+I14+I11+I26+I28</f>
        <v>275</v>
      </c>
      <c r="J29" s="39">
        <f t="shared" si="1"/>
        <v>0</v>
      </c>
      <c r="K29" s="39">
        <f t="shared" si="1"/>
        <v>0</v>
      </c>
      <c r="L29" s="39">
        <f t="shared" si="1"/>
        <v>16</v>
      </c>
      <c r="M29" s="39">
        <f t="shared" si="1"/>
        <v>17.5</v>
      </c>
      <c r="N29" s="718"/>
      <c r="O29" s="127"/>
      <c r="P29" s="127"/>
      <c r="Q29" s="128"/>
      <c r="R29" s="67"/>
      <c r="S29" s="67"/>
      <c r="T29" s="67"/>
      <c r="U29" s="67"/>
      <c r="V29" s="67"/>
      <c r="W29" s="67"/>
    </row>
    <row r="30" spans="1:23" ht="13.8" thickBot="1">
      <c r="A30" s="23" t="s">
        <v>13</v>
      </c>
      <c r="B30" s="2497" t="s">
        <v>381</v>
      </c>
      <c r="C30" s="2497"/>
      <c r="D30" s="2497"/>
      <c r="E30" s="2497"/>
      <c r="F30" s="2497"/>
      <c r="G30" s="2497"/>
      <c r="H30" s="2497"/>
      <c r="I30" s="2497"/>
      <c r="J30" s="2497"/>
      <c r="K30" s="2497"/>
      <c r="L30" s="2497"/>
      <c r="M30" s="2497"/>
      <c r="N30" s="2497"/>
      <c r="O30" s="2497"/>
      <c r="P30" s="2497"/>
      <c r="Q30" s="2498"/>
      <c r="R30" s="67"/>
      <c r="S30" s="67"/>
      <c r="T30" s="67"/>
      <c r="U30" s="67"/>
      <c r="V30" s="67"/>
      <c r="W30" s="67"/>
    </row>
    <row r="31" spans="1:23" ht="13.8" thickBot="1">
      <c r="A31" s="24" t="s">
        <v>13</v>
      </c>
      <c r="B31" s="25" t="s">
        <v>11</v>
      </c>
      <c r="C31" s="2451" t="s">
        <v>382</v>
      </c>
      <c r="D31" s="2452"/>
      <c r="E31" s="2453"/>
      <c r="F31" s="2453"/>
      <c r="G31" s="2452"/>
      <c r="H31" s="2452"/>
      <c r="I31" s="2452"/>
      <c r="J31" s="2452"/>
      <c r="K31" s="2452"/>
      <c r="L31" s="2452"/>
      <c r="M31" s="2452"/>
      <c r="N31" s="2452"/>
      <c r="O31" s="2452"/>
      <c r="P31" s="2452"/>
      <c r="Q31" s="2468"/>
      <c r="R31" s="67"/>
      <c r="S31" s="67"/>
      <c r="T31" s="67"/>
      <c r="U31" s="67"/>
      <c r="V31" s="67"/>
      <c r="W31" s="67"/>
    </row>
    <row r="32" spans="1:23">
      <c r="A32" s="2455" t="s">
        <v>13</v>
      </c>
      <c r="B32" s="2457" t="s">
        <v>11</v>
      </c>
      <c r="C32" s="2459" t="s">
        <v>11</v>
      </c>
      <c r="D32" s="2461" t="s">
        <v>383</v>
      </c>
      <c r="E32" s="2418" t="s">
        <v>41</v>
      </c>
      <c r="F32" s="2463" t="s">
        <v>384</v>
      </c>
      <c r="G32" s="129"/>
      <c r="H32" s="156"/>
      <c r="I32" s="131"/>
      <c r="J32" s="157"/>
      <c r="K32" s="156"/>
      <c r="L32" s="159"/>
      <c r="M32" s="135"/>
      <c r="N32" s="2954" t="s">
        <v>385</v>
      </c>
      <c r="O32" s="715" t="s">
        <v>42</v>
      </c>
      <c r="P32" s="311" t="s">
        <v>42</v>
      </c>
      <c r="Q32" s="494" t="s">
        <v>42</v>
      </c>
      <c r="R32" s="67"/>
      <c r="S32" s="67"/>
      <c r="T32" s="79"/>
      <c r="U32" s="67"/>
      <c r="V32" s="67"/>
      <c r="W32" s="67"/>
    </row>
    <row r="33" spans="1:23">
      <c r="A33" s="2469"/>
      <c r="B33" s="2470"/>
      <c r="C33" s="2471"/>
      <c r="D33" s="2472"/>
      <c r="E33" s="2440"/>
      <c r="F33" s="2492"/>
      <c r="G33" s="136" t="s">
        <v>37</v>
      </c>
      <c r="H33" s="137">
        <f>I33+K33</f>
        <v>0.7</v>
      </c>
      <c r="I33" s="182">
        <v>0.7</v>
      </c>
      <c r="J33" s="719"/>
      <c r="K33" s="141">
        <v>0</v>
      </c>
      <c r="L33" s="720">
        <v>0.7</v>
      </c>
      <c r="M33" s="141">
        <v>0.7</v>
      </c>
      <c r="N33" s="2975"/>
      <c r="O33" s="505"/>
      <c r="P33" s="314"/>
      <c r="Q33" s="244"/>
      <c r="R33" s="67"/>
      <c r="S33" s="67"/>
      <c r="T33" s="79"/>
      <c r="U33" s="67"/>
      <c r="V33" s="67"/>
      <c r="W33" s="67"/>
    </row>
    <row r="34" spans="1:23" ht="13.8" thickBot="1">
      <c r="A34" s="2456"/>
      <c r="B34" s="2458"/>
      <c r="C34" s="2460"/>
      <c r="D34" s="2462"/>
      <c r="E34" s="2419"/>
      <c r="F34" s="2419"/>
      <c r="G34" s="142" t="s">
        <v>12</v>
      </c>
      <c r="H34" s="143">
        <f>H33*1</f>
        <v>0.7</v>
      </c>
      <c r="I34" s="143">
        <f t="shared" ref="I34:M34" si="2">I33*1</f>
        <v>0.7</v>
      </c>
      <c r="J34" s="143">
        <f t="shared" si="2"/>
        <v>0</v>
      </c>
      <c r="K34" s="143">
        <f t="shared" si="2"/>
        <v>0</v>
      </c>
      <c r="L34" s="143">
        <f t="shared" si="2"/>
        <v>0.7</v>
      </c>
      <c r="M34" s="143">
        <f t="shared" si="2"/>
        <v>0.7</v>
      </c>
      <c r="N34" s="2955"/>
      <c r="O34" s="301"/>
      <c r="P34" s="301"/>
      <c r="Q34" s="253"/>
      <c r="R34" s="67"/>
      <c r="S34" s="67"/>
      <c r="T34" s="79"/>
      <c r="U34" s="67"/>
      <c r="V34" s="67"/>
      <c r="W34" s="67"/>
    </row>
    <row r="35" spans="1:23" ht="24">
      <c r="A35" s="2455" t="s">
        <v>13</v>
      </c>
      <c r="B35" s="2457" t="s">
        <v>11</v>
      </c>
      <c r="C35" s="2459" t="s">
        <v>38</v>
      </c>
      <c r="D35" s="2978" t="s">
        <v>386</v>
      </c>
      <c r="E35" s="2418" t="s">
        <v>41</v>
      </c>
      <c r="F35" s="2463" t="s">
        <v>387</v>
      </c>
      <c r="G35" s="721" t="s">
        <v>37</v>
      </c>
      <c r="H35" s="156">
        <f>I35+K35</f>
        <v>0</v>
      </c>
      <c r="I35" s="131">
        <v>0</v>
      </c>
      <c r="J35" s="157"/>
      <c r="K35" s="158">
        <v>0</v>
      </c>
      <c r="L35" s="159"/>
      <c r="M35" s="135"/>
      <c r="N35" s="722" t="s">
        <v>388</v>
      </c>
      <c r="O35" s="723"/>
      <c r="P35" s="723" t="s">
        <v>42</v>
      </c>
      <c r="Q35" s="724" t="s">
        <v>42</v>
      </c>
      <c r="R35" s="67"/>
      <c r="S35" s="67"/>
      <c r="T35" s="79"/>
      <c r="U35" s="67"/>
      <c r="V35" s="67"/>
      <c r="W35" s="67"/>
    </row>
    <row r="36" spans="1:23" ht="24.6" thickBot="1">
      <c r="A36" s="2456"/>
      <c r="B36" s="2458"/>
      <c r="C36" s="2460"/>
      <c r="D36" s="2979"/>
      <c r="E36" s="2980"/>
      <c r="F36" s="2419"/>
      <c r="G36" s="725" t="s">
        <v>12</v>
      </c>
      <c r="H36" s="144">
        <f>SUM(H35:H35)</f>
        <v>0</v>
      </c>
      <c r="I36" s="144">
        <f>SUM(I35:I35)</f>
        <v>0</v>
      </c>
      <c r="J36" s="170"/>
      <c r="K36" s="171">
        <f>SUM(K35:K35)</f>
        <v>0</v>
      </c>
      <c r="L36" s="172">
        <f>L35</f>
        <v>0</v>
      </c>
      <c r="M36" s="146">
        <f>M35</f>
        <v>0</v>
      </c>
      <c r="N36" s="726" t="s">
        <v>389</v>
      </c>
      <c r="O36" s="211"/>
      <c r="P36" s="211" t="s">
        <v>42</v>
      </c>
      <c r="Q36" s="213" t="s">
        <v>42</v>
      </c>
      <c r="R36" s="67"/>
      <c r="S36" s="67"/>
      <c r="T36" s="79"/>
      <c r="U36" s="67"/>
      <c r="V36" s="67"/>
      <c r="W36" s="67"/>
    </row>
    <row r="37" spans="1:23" ht="13.8" thickBot="1">
      <c r="A37" s="24" t="s">
        <v>13</v>
      </c>
      <c r="B37" s="727"/>
      <c r="C37" s="2431" t="s">
        <v>14</v>
      </c>
      <c r="D37" s="2432"/>
      <c r="E37" s="2432"/>
      <c r="F37" s="2432"/>
      <c r="G37" s="2434"/>
      <c r="H37" s="39">
        <f>H34+H36</f>
        <v>0.7</v>
      </c>
      <c r="I37" s="39">
        <f t="shared" ref="I37:M37" si="3">I34+I36</f>
        <v>0.7</v>
      </c>
      <c r="J37" s="39">
        <f t="shared" si="3"/>
        <v>0</v>
      </c>
      <c r="K37" s="39">
        <f t="shared" si="3"/>
        <v>0</v>
      </c>
      <c r="L37" s="39">
        <f t="shared" si="3"/>
        <v>0.7</v>
      </c>
      <c r="M37" s="39">
        <f t="shared" si="3"/>
        <v>0.7</v>
      </c>
      <c r="N37" s="718"/>
      <c r="O37" s="127"/>
      <c r="P37" s="127"/>
      <c r="Q37" s="728"/>
      <c r="R37" s="67"/>
      <c r="S37" s="67"/>
      <c r="T37" s="79"/>
      <c r="U37" s="67"/>
      <c r="V37" s="67"/>
      <c r="W37" s="67"/>
    </row>
    <row r="38" spans="1:23" ht="13.8" thickBot="1">
      <c r="A38" s="23" t="s">
        <v>36</v>
      </c>
      <c r="B38" s="2497" t="s">
        <v>390</v>
      </c>
      <c r="C38" s="2497"/>
      <c r="D38" s="2497"/>
      <c r="E38" s="2497"/>
      <c r="F38" s="2497"/>
      <c r="G38" s="2497"/>
      <c r="H38" s="2497"/>
      <c r="I38" s="2497"/>
      <c r="J38" s="2497"/>
      <c r="K38" s="2497"/>
      <c r="L38" s="2497"/>
      <c r="M38" s="2497"/>
      <c r="N38" s="2497"/>
      <c r="O38" s="2497"/>
      <c r="P38" s="2497"/>
      <c r="Q38" s="2498"/>
      <c r="R38" s="729"/>
      <c r="S38" s="729"/>
      <c r="T38" s="729"/>
      <c r="U38" s="729"/>
      <c r="V38" s="729"/>
      <c r="W38" s="729"/>
    </row>
    <row r="39" spans="1:23" ht="13.8" thickBot="1">
      <c r="A39" s="23" t="s">
        <v>36</v>
      </c>
      <c r="B39" s="25" t="s">
        <v>11</v>
      </c>
      <c r="C39" s="2451" t="s">
        <v>391</v>
      </c>
      <c r="D39" s="2452"/>
      <c r="E39" s="2452"/>
      <c r="F39" s="2452"/>
      <c r="G39" s="2452"/>
      <c r="H39" s="2452"/>
      <c r="I39" s="2452"/>
      <c r="J39" s="2452"/>
      <c r="K39" s="2452"/>
      <c r="L39" s="2452"/>
      <c r="M39" s="2452"/>
      <c r="N39" s="2453"/>
      <c r="O39" s="2453"/>
      <c r="P39" s="2453"/>
      <c r="Q39" s="2454"/>
      <c r="R39" s="729"/>
      <c r="S39" s="729"/>
      <c r="T39" s="729"/>
      <c r="U39" s="729"/>
      <c r="V39" s="729"/>
      <c r="W39" s="729"/>
    </row>
    <row r="40" spans="1:23" ht="24">
      <c r="A40" s="2852" t="s">
        <v>36</v>
      </c>
      <c r="B40" s="2981" t="s">
        <v>11</v>
      </c>
      <c r="C40" s="2983" t="s">
        <v>11</v>
      </c>
      <c r="D40" s="2630" t="s">
        <v>392</v>
      </c>
      <c r="E40" s="2489" t="s">
        <v>41</v>
      </c>
      <c r="F40" s="2420" t="s">
        <v>387</v>
      </c>
      <c r="G40" s="129" t="s">
        <v>37</v>
      </c>
      <c r="H40" s="156">
        <f>I40+K40</f>
        <v>10</v>
      </c>
      <c r="I40" s="131">
        <v>10</v>
      </c>
      <c r="J40" s="178">
        <v>0</v>
      </c>
      <c r="K40" s="158">
        <v>0</v>
      </c>
      <c r="L40" s="159">
        <v>20</v>
      </c>
      <c r="M40" s="130">
        <v>25</v>
      </c>
      <c r="N40" s="730" t="s">
        <v>393</v>
      </c>
      <c r="O40" s="731">
        <v>20</v>
      </c>
      <c r="P40" s="731">
        <v>50</v>
      </c>
      <c r="Q40" s="732">
        <v>80</v>
      </c>
      <c r="R40" s="729"/>
      <c r="S40" s="729"/>
      <c r="T40" s="729"/>
      <c r="U40" s="729"/>
      <c r="V40" s="729"/>
      <c r="W40" s="729"/>
    </row>
    <row r="41" spans="1:23" ht="24">
      <c r="A41" s="2853"/>
      <c r="B41" s="2982"/>
      <c r="C41" s="2984"/>
      <c r="D41" s="2472"/>
      <c r="E41" s="2492"/>
      <c r="F41" s="2492"/>
      <c r="G41" s="136"/>
      <c r="H41" s="161"/>
      <c r="I41" s="138"/>
      <c r="J41" s="162"/>
      <c r="K41" s="163"/>
      <c r="L41" s="164"/>
      <c r="M41" s="137"/>
      <c r="N41" s="733" t="s">
        <v>394</v>
      </c>
      <c r="O41" s="734">
        <v>5</v>
      </c>
      <c r="P41" s="734">
        <v>10</v>
      </c>
      <c r="Q41" s="595">
        <v>15</v>
      </c>
      <c r="R41" s="729"/>
      <c r="S41" s="729"/>
      <c r="T41" s="729"/>
      <c r="U41" s="729"/>
      <c r="V41" s="729"/>
      <c r="W41" s="729"/>
    </row>
    <row r="42" spans="1:23" ht="24.6" thickBot="1">
      <c r="A42" s="2853"/>
      <c r="B42" s="2982"/>
      <c r="C42" s="2984"/>
      <c r="D42" s="2472"/>
      <c r="E42" s="2492"/>
      <c r="F42" s="2492"/>
      <c r="G42" s="735" t="s">
        <v>12</v>
      </c>
      <c r="H42" s="736">
        <f t="shared" ref="H42:M42" si="4">H40</f>
        <v>10</v>
      </c>
      <c r="I42" s="736">
        <f t="shared" si="4"/>
        <v>10</v>
      </c>
      <c r="J42" s="736">
        <f t="shared" si="4"/>
        <v>0</v>
      </c>
      <c r="K42" s="736">
        <f t="shared" si="4"/>
        <v>0</v>
      </c>
      <c r="L42" s="736">
        <f t="shared" si="4"/>
        <v>20</v>
      </c>
      <c r="M42" s="737">
        <f t="shared" si="4"/>
        <v>25</v>
      </c>
      <c r="N42" s="738" t="s">
        <v>395</v>
      </c>
      <c r="O42" s="734">
        <v>20</v>
      </c>
      <c r="P42" s="734">
        <v>40</v>
      </c>
      <c r="Q42" s="595">
        <v>60</v>
      </c>
      <c r="R42" s="729"/>
      <c r="S42" s="729"/>
      <c r="T42" s="729"/>
      <c r="U42" s="729"/>
      <c r="V42" s="729"/>
      <c r="W42" s="729"/>
    </row>
    <row r="43" spans="1:23">
      <c r="A43" s="2852" t="s">
        <v>36</v>
      </c>
      <c r="B43" s="2981" t="s">
        <v>11</v>
      </c>
      <c r="C43" s="2983" t="s">
        <v>13</v>
      </c>
      <c r="D43" s="2630" t="s">
        <v>396</v>
      </c>
      <c r="E43" s="2489" t="s">
        <v>41</v>
      </c>
      <c r="F43" s="2420" t="s">
        <v>387</v>
      </c>
      <c r="G43" s="129" t="s">
        <v>37</v>
      </c>
      <c r="H43" s="156">
        <f>I43+K43</f>
        <v>9</v>
      </c>
      <c r="I43" s="131">
        <v>9</v>
      </c>
      <c r="J43" s="178">
        <v>0</v>
      </c>
      <c r="K43" s="158">
        <v>0</v>
      </c>
      <c r="L43" s="159">
        <v>11</v>
      </c>
      <c r="M43" s="130">
        <v>15</v>
      </c>
      <c r="N43" s="2985" t="s">
        <v>397</v>
      </c>
      <c r="O43" s="739">
        <v>1</v>
      </c>
      <c r="P43" s="740">
        <v>2</v>
      </c>
      <c r="Q43" s="741">
        <v>2</v>
      </c>
      <c r="R43" s="729"/>
      <c r="S43" s="729"/>
      <c r="T43" s="729"/>
      <c r="U43" s="729"/>
      <c r="V43" s="729"/>
      <c r="W43" s="729"/>
    </row>
    <row r="44" spans="1:23" ht="13.8" thickBot="1">
      <c r="A44" s="2853"/>
      <c r="B44" s="2982"/>
      <c r="C44" s="2984"/>
      <c r="D44" s="2472"/>
      <c r="E44" s="2492"/>
      <c r="F44" s="2492"/>
      <c r="G44" s="735" t="s">
        <v>12</v>
      </c>
      <c r="H44" s="736">
        <f t="shared" ref="H44:M44" si="5">H43</f>
        <v>9</v>
      </c>
      <c r="I44" s="736">
        <f t="shared" si="5"/>
        <v>9</v>
      </c>
      <c r="J44" s="736">
        <f t="shared" si="5"/>
        <v>0</v>
      </c>
      <c r="K44" s="736">
        <f t="shared" si="5"/>
        <v>0</v>
      </c>
      <c r="L44" s="736">
        <f t="shared" si="5"/>
        <v>11</v>
      </c>
      <c r="M44" s="737">
        <f t="shared" si="5"/>
        <v>15</v>
      </c>
      <c r="N44" s="2986"/>
      <c r="O44" s="742"/>
      <c r="P44" s="743"/>
      <c r="Q44" s="744"/>
      <c r="R44" s="729"/>
      <c r="S44" s="729"/>
      <c r="T44" s="729"/>
      <c r="U44" s="729"/>
      <c r="V44" s="729"/>
      <c r="W44" s="729"/>
    </row>
    <row r="45" spans="1:23" ht="13.8" thickBot="1">
      <c r="A45" s="45" t="s">
        <v>36</v>
      </c>
      <c r="B45" s="38" t="s">
        <v>11</v>
      </c>
      <c r="C45" s="2898" t="s">
        <v>14</v>
      </c>
      <c r="D45" s="2403"/>
      <c r="E45" s="2403"/>
      <c r="F45" s="2403"/>
      <c r="G45" s="2899"/>
      <c r="H45" s="46">
        <f t="shared" ref="H45:M45" si="6">H42+H44</f>
        <v>19</v>
      </c>
      <c r="I45" s="46">
        <f t="shared" si="6"/>
        <v>19</v>
      </c>
      <c r="J45" s="46">
        <f t="shared" si="6"/>
        <v>0</v>
      </c>
      <c r="K45" s="46">
        <f t="shared" si="6"/>
        <v>0</v>
      </c>
      <c r="L45" s="46">
        <f t="shared" si="6"/>
        <v>31</v>
      </c>
      <c r="M45" s="46">
        <f t="shared" si="6"/>
        <v>40</v>
      </c>
      <c r="N45" s="40"/>
      <c r="O45" s="41"/>
      <c r="P45" s="41"/>
      <c r="Q45" s="745"/>
      <c r="R45" s="729"/>
      <c r="S45" s="729"/>
      <c r="T45" s="729"/>
      <c r="U45" s="729"/>
      <c r="V45" s="729"/>
      <c r="W45" s="729"/>
    </row>
    <row r="46" spans="1:23" ht="13.8" thickBot="1">
      <c r="A46" s="56" t="s">
        <v>11</v>
      </c>
      <c r="B46" s="2987" t="s">
        <v>15</v>
      </c>
      <c r="C46" s="2406"/>
      <c r="D46" s="2406"/>
      <c r="E46" s="2406"/>
      <c r="F46" s="2406"/>
      <c r="G46" s="2406"/>
      <c r="H46" s="746">
        <f t="shared" ref="H46:M46" si="7">H29+H37+H45</f>
        <v>294.7</v>
      </c>
      <c r="I46" s="746">
        <f t="shared" si="7"/>
        <v>294.7</v>
      </c>
      <c r="J46" s="746">
        <f t="shared" si="7"/>
        <v>0</v>
      </c>
      <c r="K46" s="746">
        <f t="shared" si="7"/>
        <v>0</v>
      </c>
      <c r="L46" s="746">
        <f t="shared" si="7"/>
        <v>47.7</v>
      </c>
      <c r="M46" s="746">
        <f t="shared" si="7"/>
        <v>58.2</v>
      </c>
      <c r="N46" s="2988"/>
      <c r="O46" s="2989"/>
      <c r="P46" s="2989"/>
      <c r="Q46" s="2990"/>
      <c r="R46" s="729"/>
      <c r="S46" s="729"/>
      <c r="T46" s="729"/>
      <c r="U46" s="729"/>
      <c r="V46" s="729"/>
      <c r="W46" s="729"/>
    </row>
    <row r="47" spans="1:23">
      <c r="A47" s="8"/>
      <c r="B47" s="9"/>
      <c r="C47" s="9"/>
      <c r="D47" s="9"/>
      <c r="E47" s="9"/>
      <c r="F47" s="58"/>
      <c r="G47" s="58"/>
      <c r="H47" s="58"/>
      <c r="I47" s="58"/>
      <c r="J47" s="58"/>
      <c r="K47" s="58"/>
      <c r="L47" s="58"/>
      <c r="M47" s="58"/>
      <c r="N47" s="12"/>
      <c r="O47" s="12"/>
      <c r="P47" s="12"/>
      <c r="Q47" s="12"/>
      <c r="R47" s="729"/>
      <c r="S47" s="729"/>
      <c r="T47" s="729"/>
      <c r="U47" s="729"/>
      <c r="V47" s="729"/>
      <c r="W47" s="729"/>
    </row>
    <row r="48" spans="1:23">
      <c r="A48" s="8"/>
      <c r="B48" s="9"/>
      <c r="C48" s="9"/>
      <c r="D48" s="9"/>
      <c r="E48" s="9"/>
      <c r="F48" s="58"/>
      <c r="G48" s="58"/>
      <c r="H48" s="58"/>
      <c r="I48" s="58"/>
      <c r="J48" s="58"/>
      <c r="K48" s="58"/>
      <c r="L48" s="58"/>
      <c r="M48" s="58"/>
      <c r="N48" s="12"/>
      <c r="O48" s="12"/>
      <c r="P48" s="12"/>
      <c r="Q48" s="12"/>
      <c r="R48" s="729"/>
      <c r="S48" s="729"/>
      <c r="T48" s="729"/>
      <c r="U48" s="729"/>
      <c r="V48" s="729"/>
      <c r="W48" s="729"/>
    </row>
    <row r="49" spans="1:23">
      <c r="A49" s="8"/>
      <c r="B49" s="9"/>
      <c r="C49" s="9"/>
      <c r="D49" s="9"/>
      <c r="E49" s="9"/>
      <c r="F49" s="58"/>
      <c r="G49" s="58"/>
      <c r="H49" s="58"/>
      <c r="I49" s="58"/>
      <c r="J49" s="58"/>
      <c r="K49" s="58"/>
      <c r="L49" s="58"/>
      <c r="M49" s="58"/>
      <c r="N49" s="12"/>
      <c r="O49" s="12"/>
      <c r="P49" s="12"/>
      <c r="Q49" s="12"/>
      <c r="R49" s="729"/>
      <c r="S49" s="729"/>
      <c r="T49" s="729"/>
      <c r="U49" s="729"/>
      <c r="V49" s="729"/>
      <c r="W49" s="729"/>
    </row>
    <row r="50" spans="1:23">
      <c r="A50" s="8"/>
      <c r="B50" s="9"/>
      <c r="C50" s="9"/>
      <c r="D50" s="9"/>
      <c r="E50" s="9"/>
      <c r="F50" s="58"/>
      <c r="G50" s="58"/>
      <c r="H50" s="58"/>
      <c r="I50" s="58"/>
      <c r="J50" s="58"/>
      <c r="K50" s="58"/>
      <c r="L50" s="58"/>
      <c r="M50" s="58"/>
      <c r="N50" s="12"/>
      <c r="O50" s="12"/>
      <c r="P50" s="12"/>
      <c r="Q50" s="12"/>
      <c r="R50" s="729"/>
      <c r="S50" s="729"/>
      <c r="T50" s="729"/>
      <c r="U50" s="729"/>
      <c r="V50" s="729"/>
      <c r="W50" s="729"/>
    </row>
    <row r="51" spans="1:23">
      <c r="A51" s="8"/>
      <c r="B51" s="9"/>
      <c r="C51" s="9"/>
      <c r="D51" s="9"/>
      <c r="E51" s="9"/>
      <c r="F51" s="58"/>
      <c r="G51" s="58"/>
      <c r="H51" s="58"/>
      <c r="I51" s="58"/>
      <c r="J51" s="58"/>
      <c r="K51" s="58"/>
      <c r="L51" s="58"/>
      <c r="M51" s="58"/>
      <c r="N51" s="12"/>
      <c r="O51" s="12"/>
      <c r="P51" s="12"/>
      <c r="Q51" s="12"/>
      <c r="R51" s="729"/>
      <c r="S51" s="729"/>
      <c r="T51" s="729"/>
      <c r="U51" s="729"/>
      <c r="V51" s="729"/>
      <c r="W51" s="729"/>
    </row>
    <row r="52" spans="1:23">
      <c r="A52" s="8"/>
      <c r="B52" s="9"/>
      <c r="C52" s="9"/>
      <c r="D52" s="9"/>
      <c r="E52" s="9"/>
      <c r="F52" s="58"/>
      <c r="G52" s="58"/>
      <c r="H52" s="58"/>
      <c r="I52" s="58"/>
      <c r="J52" s="58"/>
      <c r="K52" s="58"/>
      <c r="L52" s="58"/>
      <c r="M52" s="58"/>
      <c r="N52" s="12"/>
      <c r="O52" s="12"/>
      <c r="P52" s="12"/>
      <c r="Q52" s="12"/>
      <c r="R52" s="729"/>
      <c r="S52" s="729"/>
      <c r="T52" s="729"/>
      <c r="U52" s="729"/>
      <c r="V52" s="729"/>
      <c r="W52" s="729"/>
    </row>
    <row r="53" spans="1:23">
      <c r="A53" s="8"/>
      <c r="B53" s="9"/>
      <c r="C53" s="9"/>
      <c r="D53" s="9"/>
      <c r="E53" s="9"/>
      <c r="F53" s="58"/>
      <c r="G53" s="58"/>
      <c r="H53" s="58"/>
      <c r="I53" s="58"/>
      <c r="J53" s="58"/>
      <c r="K53" s="58"/>
      <c r="L53" s="58"/>
      <c r="M53" s="58"/>
      <c r="N53" s="12"/>
      <c r="O53" s="12"/>
      <c r="P53" s="12"/>
      <c r="Q53" s="12"/>
      <c r="R53" s="729"/>
      <c r="S53" s="729"/>
      <c r="T53" s="729"/>
      <c r="U53" s="729"/>
      <c r="V53" s="729"/>
      <c r="W53" s="729"/>
    </row>
    <row r="54" spans="1:23">
      <c r="A54" s="8"/>
      <c r="B54" s="9"/>
      <c r="C54" s="9"/>
      <c r="D54" s="9"/>
      <c r="E54" s="9"/>
      <c r="F54" s="58"/>
      <c r="G54" s="58"/>
      <c r="H54" s="58"/>
      <c r="I54" s="58"/>
      <c r="J54" s="58"/>
      <c r="K54" s="58"/>
      <c r="L54" s="58"/>
      <c r="M54" s="58"/>
      <c r="N54" s="12"/>
      <c r="O54" s="12"/>
      <c r="P54" s="12"/>
      <c r="Q54" s="12"/>
      <c r="R54" s="729"/>
      <c r="S54" s="729"/>
      <c r="T54" s="729"/>
      <c r="U54" s="729"/>
      <c r="V54" s="729"/>
      <c r="W54" s="729"/>
    </row>
    <row r="55" spans="1:23" ht="21.6" customHeight="1" thickBot="1">
      <c r="A55" s="8"/>
      <c r="B55" s="9"/>
      <c r="C55" s="9"/>
      <c r="D55" s="9"/>
      <c r="E55" s="9"/>
      <c r="F55" s="2412" t="s">
        <v>16</v>
      </c>
      <c r="G55" s="2412"/>
      <c r="H55" s="2412"/>
      <c r="I55" s="2412"/>
      <c r="J55" s="2412"/>
      <c r="K55" s="2412"/>
      <c r="L55" s="2412"/>
      <c r="M55" s="2412"/>
      <c r="N55" s="12"/>
      <c r="O55" s="12"/>
      <c r="P55" s="12"/>
      <c r="Q55" s="12"/>
      <c r="R55" s="729"/>
      <c r="S55" s="729"/>
      <c r="T55" s="729"/>
      <c r="U55" s="729"/>
      <c r="V55" s="729"/>
      <c r="W55" s="729"/>
    </row>
    <row r="56" spans="1:23" ht="43.2" customHeight="1" thickBot="1">
      <c r="A56" s="1"/>
      <c r="B56" s="1"/>
      <c r="C56" s="2392" t="s">
        <v>17</v>
      </c>
      <c r="D56" s="2729"/>
      <c r="E56" s="2729"/>
      <c r="F56" s="2729"/>
      <c r="G56" s="2730"/>
      <c r="H56" s="2991" t="s">
        <v>298</v>
      </c>
      <c r="I56" s="2992"/>
      <c r="J56" s="2992"/>
      <c r="K56" s="2993"/>
      <c r="L56" s="59"/>
      <c r="M56" s="59"/>
      <c r="N56" s="1"/>
      <c r="O56" s="217"/>
      <c r="P56" s="1"/>
      <c r="Q56" s="1"/>
      <c r="R56" s="59"/>
      <c r="S56" s="59"/>
      <c r="T56" s="59"/>
      <c r="U56" s="59"/>
      <c r="V56" s="59"/>
      <c r="W56" s="59"/>
    </row>
    <row r="57" spans="1:23" ht="13.8" thickBot="1">
      <c r="A57" s="1"/>
      <c r="B57" s="1"/>
      <c r="C57" s="2994" t="s">
        <v>18</v>
      </c>
      <c r="D57" s="2995"/>
      <c r="E57" s="2995"/>
      <c r="F57" s="2995"/>
      <c r="G57" s="2996"/>
      <c r="H57" s="2385">
        <f>H58+H59+H60+H61+H62</f>
        <v>294.7</v>
      </c>
      <c r="I57" s="2386"/>
      <c r="J57" s="2386"/>
      <c r="K57" s="2387"/>
      <c r="L57" s="59"/>
      <c r="M57" s="59"/>
      <c r="N57" s="1"/>
      <c r="O57" s="217"/>
      <c r="P57" s="1"/>
      <c r="Q57" s="1"/>
      <c r="R57" s="59"/>
      <c r="S57" s="59"/>
      <c r="T57" s="59"/>
      <c r="U57" s="59"/>
      <c r="V57" s="59"/>
      <c r="W57" s="59"/>
    </row>
    <row r="58" spans="1:23">
      <c r="A58" s="1"/>
      <c r="B58" s="1"/>
      <c r="C58" s="2997" t="s">
        <v>66</v>
      </c>
      <c r="D58" s="2998"/>
      <c r="E58" s="2998"/>
      <c r="F58" s="2998"/>
      <c r="G58" s="2999"/>
      <c r="H58" s="3000">
        <v>294.7</v>
      </c>
      <c r="I58" s="3001"/>
      <c r="J58" s="3001"/>
      <c r="K58" s="3002"/>
      <c r="L58" s="59"/>
      <c r="M58" s="59"/>
      <c r="N58" s="1"/>
      <c r="O58" s="217"/>
      <c r="P58" s="1"/>
      <c r="Q58" s="1"/>
      <c r="R58" s="59"/>
      <c r="S58" s="59"/>
      <c r="T58" s="59"/>
      <c r="U58" s="59"/>
      <c r="V58" s="59"/>
      <c r="W58" s="59"/>
    </row>
    <row r="59" spans="1:23">
      <c r="A59" s="1"/>
      <c r="B59" s="1"/>
      <c r="C59" s="2388" t="s">
        <v>67</v>
      </c>
      <c r="D59" s="3003"/>
      <c r="E59" s="3003"/>
      <c r="F59" s="3003"/>
      <c r="G59" s="3004"/>
      <c r="H59" s="2373"/>
      <c r="I59" s="2363"/>
      <c r="J59" s="2363"/>
      <c r="K59" s="2364"/>
      <c r="L59" s="59"/>
      <c r="M59" s="59"/>
      <c r="N59" s="1"/>
      <c r="O59" s="217"/>
      <c r="P59" s="1"/>
      <c r="Q59" s="1"/>
      <c r="R59" s="59"/>
      <c r="S59" s="59"/>
      <c r="T59" s="59"/>
      <c r="U59" s="59"/>
      <c r="V59" s="59"/>
      <c r="W59" s="59"/>
    </row>
    <row r="60" spans="1:23">
      <c r="A60" s="1"/>
      <c r="B60" s="1"/>
      <c r="C60" s="2360" t="s">
        <v>398</v>
      </c>
      <c r="D60" s="2361"/>
      <c r="E60" s="2361"/>
      <c r="F60" s="2361"/>
      <c r="G60" s="2391"/>
      <c r="H60" s="2373"/>
      <c r="I60" s="2363"/>
      <c r="J60" s="2363"/>
      <c r="K60" s="2364"/>
      <c r="L60" s="59"/>
      <c r="M60" s="59"/>
      <c r="N60" s="1"/>
      <c r="O60" s="217"/>
      <c r="P60" s="1"/>
      <c r="Q60" s="1"/>
      <c r="R60" s="59"/>
      <c r="S60" s="59"/>
      <c r="T60" s="59"/>
      <c r="U60" s="59"/>
      <c r="V60" s="59"/>
      <c r="W60" s="59"/>
    </row>
    <row r="61" spans="1:23">
      <c r="A61" s="1"/>
      <c r="B61" s="1"/>
      <c r="C61" s="2360" t="s">
        <v>137</v>
      </c>
      <c r="D61" s="2361"/>
      <c r="E61" s="2361"/>
      <c r="F61" s="2361"/>
      <c r="G61" s="2391"/>
      <c r="H61" s="2373">
        <v>0</v>
      </c>
      <c r="I61" s="2363"/>
      <c r="J61" s="2363"/>
      <c r="K61" s="2364"/>
      <c r="L61" s="59"/>
      <c r="M61" s="59"/>
      <c r="N61" s="1"/>
      <c r="O61" s="217"/>
      <c r="P61" s="1"/>
      <c r="Q61" s="1"/>
      <c r="R61" s="59"/>
      <c r="S61" s="59"/>
      <c r="T61" s="59"/>
      <c r="U61" s="59"/>
      <c r="V61" s="59"/>
      <c r="W61" s="59"/>
    </row>
    <row r="62" spans="1:23" ht="13.8" thickBot="1">
      <c r="A62" s="1"/>
      <c r="B62" s="1"/>
      <c r="C62" s="2388" t="s">
        <v>399</v>
      </c>
      <c r="D62" s="2389"/>
      <c r="E62" s="2389"/>
      <c r="F62" s="2389"/>
      <c r="G62" s="2390"/>
      <c r="H62" s="2373">
        <v>0</v>
      </c>
      <c r="I62" s="2363"/>
      <c r="J62" s="2363"/>
      <c r="K62" s="2364"/>
      <c r="L62" s="59"/>
      <c r="M62" s="59"/>
      <c r="N62" s="1"/>
      <c r="O62" s="217"/>
      <c r="P62" s="1"/>
      <c r="Q62" s="1"/>
      <c r="R62" s="59"/>
      <c r="S62" s="59"/>
      <c r="T62" s="59"/>
      <c r="U62" s="59"/>
      <c r="V62" s="59"/>
      <c r="W62" s="59"/>
    </row>
    <row r="63" spans="1:23" ht="13.8" thickBot="1">
      <c r="A63" s="1"/>
      <c r="B63" s="1"/>
      <c r="C63" s="2382" t="s">
        <v>19</v>
      </c>
      <c r="D63" s="2383"/>
      <c r="E63" s="2383"/>
      <c r="F63" s="2383"/>
      <c r="G63" s="2384"/>
      <c r="H63" s="2385">
        <f>SUM(H64:K68)</f>
        <v>0</v>
      </c>
      <c r="I63" s="2386"/>
      <c r="J63" s="2386"/>
      <c r="K63" s="2387"/>
      <c r="L63" s="59"/>
      <c r="M63" s="59"/>
      <c r="N63" s="1"/>
      <c r="O63" s="217"/>
      <c r="P63" s="1"/>
      <c r="Q63" s="1"/>
      <c r="R63" s="59"/>
      <c r="S63" s="59"/>
      <c r="T63" s="59"/>
      <c r="U63" s="59"/>
      <c r="V63" s="59"/>
      <c r="W63" s="59"/>
    </row>
    <row r="64" spans="1:23">
      <c r="A64" s="1"/>
      <c r="B64" s="1"/>
      <c r="C64" s="2997" t="s">
        <v>68</v>
      </c>
      <c r="D64" s="2998"/>
      <c r="E64" s="2998"/>
      <c r="F64" s="2998"/>
      <c r="G64" s="2999"/>
      <c r="H64" s="3000">
        <v>0</v>
      </c>
      <c r="I64" s="3001"/>
      <c r="J64" s="3001"/>
      <c r="K64" s="3002"/>
      <c r="L64" s="59"/>
      <c r="M64" s="59"/>
      <c r="N64" s="1"/>
      <c r="O64" s="217"/>
      <c r="P64" s="1"/>
      <c r="Q64" s="1"/>
      <c r="R64" s="59"/>
      <c r="S64" s="59"/>
      <c r="T64" s="59"/>
      <c r="U64" s="59"/>
      <c r="V64" s="59"/>
      <c r="W64" s="59"/>
    </row>
    <row r="65" spans="1:23">
      <c r="A65" s="1"/>
      <c r="B65" s="1"/>
      <c r="C65" s="3008" t="s">
        <v>400</v>
      </c>
      <c r="D65" s="3009"/>
      <c r="E65" s="3009"/>
      <c r="F65" s="3009"/>
      <c r="G65" s="3010"/>
      <c r="H65" s="2363"/>
      <c r="I65" s="2363"/>
      <c r="J65" s="2363"/>
      <c r="K65" s="2364"/>
      <c r="L65" s="59"/>
      <c r="M65" s="59"/>
      <c r="N65" s="1"/>
      <c r="O65" s="217"/>
      <c r="P65" s="1"/>
      <c r="Q65" s="1"/>
      <c r="R65" s="59"/>
      <c r="S65" s="59"/>
      <c r="T65" s="59"/>
      <c r="U65" s="59"/>
      <c r="V65" s="59"/>
      <c r="W65" s="59"/>
    </row>
    <row r="66" spans="1:23">
      <c r="A66" s="1"/>
      <c r="B66" s="1"/>
      <c r="C66" s="2376" t="s">
        <v>69</v>
      </c>
      <c r="D66" s="2377"/>
      <c r="E66" s="2377"/>
      <c r="F66" s="2377"/>
      <c r="G66" s="2378"/>
      <c r="H66" s="2363">
        <v>0</v>
      </c>
      <c r="I66" s="2363"/>
      <c r="J66" s="2363"/>
      <c r="K66" s="2364"/>
      <c r="L66" s="59"/>
      <c r="M66" s="59"/>
      <c r="N66" s="1"/>
      <c r="O66" s="217"/>
      <c r="P66" s="1"/>
      <c r="Q66" s="1"/>
      <c r="R66" s="59"/>
      <c r="S66" s="59"/>
      <c r="T66" s="59"/>
      <c r="U66" s="59"/>
      <c r="V66" s="59"/>
      <c r="W66" s="59"/>
    </row>
    <row r="67" spans="1:23">
      <c r="A67" s="1"/>
      <c r="B67" s="1"/>
      <c r="C67" s="3005" t="s">
        <v>401</v>
      </c>
      <c r="D67" s="3006"/>
      <c r="E67" s="3006"/>
      <c r="F67" s="3006"/>
      <c r="G67" s="3007"/>
      <c r="H67" s="2363"/>
      <c r="I67" s="2363"/>
      <c r="J67" s="2363"/>
      <c r="K67" s="2364"/>
      <c r="L67" s="59"/>
      <c r="M67" s="59"/>
      <c r="N67" s="1"/>
      <c r="O67" s="217"/>
      <c r="P67" s="1"/>
      <c r="Q67" s="1"/>
      <c r="R67" s="59"/>
      <c r="S67" s="59"/>
      <c r="T67" s="59"/>
      <c r="U67" s="59"/>
      <c r="V67" s="59"/>
      <c r="W67" s="59"/>
    </row>
    <row r="68" spans="1:23" ht="13.8" thickBot="1">
      <c r="A68" s="1"/>
      <c r="B68" s="1"/>
      <c r="C68" s="2360" t="s">
        <v>70</v>
      </c>
      <c r="D68" s="2361"/>
      <c r="E68" s="2361"/>
      <c r="F68" s="2361"/>
      <c r="G68" s="2362"/>
      <c r="H68" s="2363"/>
      <c r="I68" s="2363"/>
      <c r="J68" s="2363"/>
      <c r="K68" s="2364"/>
      <c r="L68" s="1"/>
      <c r="M68" s="1"/>
      <c r="N68" s="1"/>
      <c r="O68" s="217"/>
      <c r="P68" s="1"/>
      <c r="Q68" s="1"/>
      <c r="R68" s="59"/>
      <c r="S68" s="59"/>
      <c r="T68" s="59"/>
      <c r="U68" s="59"/>
      <c r="V68" s="59"/>
      <c r="W68" s="59"/>
    </row>
    <row r="69" spans="1:23" ht="13.8" thickBot="1">
      <c r="A69" s="1"/>
      <c r="B69" s="1"/>
      <c r="C69" s="2365" t="s">
        <v>20</v>
      </c>
      <c r="D69" s="2366"/>
      <c r="E69" s="2366"/>
      <c r="F69" s="2366"/>
      <c r="G69" s="2367"/>
      <c r="H69" s="2368">
        <f>H63+H57</f>
        <v>294.7</v>
      </c>
      <c r="I69" s="2368"/>
      <c r="J69" s="2368"/>
      <c r="K69" s="2369"/>
      <c r="L69" s="1"/>
      <c r="M69" s="1"/>
      <c r="N69" s="1"/>
      <c r="O69" s="217"/>
      <c r="P69" s="1"/>
      <c r="Q69" s="1"/>
      <c r="R69" s="59"/>
      <c r="S69" s="59"/>
      <c r="T69" s="59"/>
      <c r="U69" s="59"/>
      <c r="V69" s="59"/>
      <c r="W69" s="59"/>
    </row>
  </sheetData>
  <mergeCells count="136">
    <mergeCell ref="C69:G69"/>
    <mergeCell ref="H69:K69"/>
    <mergeCell ref="C66:G66"/>
    <mergeCell ref="H66:K66"/>
    <mergeCell ref="C67:G67"/>
    <mergeCell ref="H67:K67"/>
    <mergeCell ref="C68:G68"/>
    <mergeCell ref="H68:K68"/>
    <mergeCell ref="C63:G63"/>
    <mergeCell ref="H63:K63"/>
    <mergeCell ref="C64:G64"/>
    <mergeCell ref="H64:K64"/>
    <mergeCell ref="C65:G65"/>
    <mergeCell ref="H65:K65"/>
    <mergeCell ref="C60:G60"/>
    <mergeCell ref="H60:K60"/>
    <mergeCell ref="C61:G61"/>
    <mergeCell ref="H61:K61"/>
    <mergeCell ref="C62:G62"/>
    <mergeCell ref="H62:K62"/>
    <mergeCell ref="C57:G57"/>
    <mergeCell ref="H57:K57"/>
    <mergeCell ref="C58:G58"/>
    <mergeCell ref="H58:K58"/>
    <mergeCell ref="C59:G59"/>
    <mergeCell ref="H59:K59"/>
    <mergeCell ref="F55:M55"/>
    <mergeCell ref="C56:G56"/>
    <mergeCell ref="H56:K56"/>
    <mergeCell ref="A43:A44"/>
    <mergeCell ref="B43:B44"/>
    <mergeCell ref="C43:C44"/>
    <mergeCell ref="D43:D44"/>
    <mergeCell ref="E43:E44"/>
    <mergeCell ref="F43:F44"/>
    <mergeCell ref="A40:A42"/>
    <mergeCell ref="B40:B42"/>
    <mergeCell ref="C40:C42"/>
    <mergeCell ref="D40:D42"/>
    <mergeCell ref="E40:E42"/>
    <mergeCell ref="F40:F42"/>
    <mergeCell ref="N43:N44"/>
    <mergeCell ref="C45:G45"/>
    <mergeCell ref="B46:G46"/>
    <mergeCell ref="N46:Q46"/>
    <mergeCell ref="A27:A28"/>
    <mergeCell ref="B27:B28"/>
    <mergeCell ref="C27:C28"/>
    <mergeCell ref="D27:D28"/>
    <mergeCell ref="E27:E28"/>
    <mergeCell ref="F27:F28"/>
    <mergeCell ref="C37:G37"/>
    <mergeCell ref="B38:Q38"/>
    <mergeCell ref="C39:Q39"/>
    <mergeCell ref="A25:A26"/>
    <mergeCell ref="B25:B26"/>
    <mergeCell ref="C25:C26"/>
    <mergeCell ref="D25:D26"/>
    <mergeCell ref="E25:E26"/>
    <mergeCell ref="F25:F26"/>
    <mergeCell ref="N25:N26"/>
    <mergeCell ref="N32:N34"/>
    <mergeCell ref="A35:A36"/>
    <mergeCell ref="B35:B36"/>
    <mergeCell ref="C35:C36"/>
    <mergeCell ref="D35:D36"/>
    <mergeCell ref="E35:E36"/>
    <mergeCell ref="F35:F36"/>
    <mergeCell ref="N27:N28"/>
    <mergeCell ref="C29:G29"/>
    <mergeCell ref="B30:Q30"/>
    <mergeCell ref="C31:Q31"/>
    <mergeCell ref="A32:A34"/>
    <mergeCell ref="B32:B34"/>
    <mergeCell ref="C32:C34"/>
    <mergeCell ref="D32:D34"/>
    <mergeCell ref="E32:E34"/>
    <mergeCell ref="F32:F34"/>
    <mergeCell ref="N17:N19"/>
    <mergeCell ref="D20:D21"/>
    <mergeCell ref="E20:E21"/>
    <mergeCell ref="F20:F21"/>
    <mergeCell ref="N20:N21"/>
    <mergeCell ref="A22:A24"/>
    <mergeCell ref="B22:B24"/>
    <mergeCell ref="C22:C24"/>
    <mergeCell ref="D22:D24"/>
    <mergeCell ref="E22:E24"/>
    <mergeCell ref="A17:A19"/>
    <mergeCell ref="B17:B19"/>
    <mergeCell ref="C17:C19"/>
    <mergeCell ref="D17:D19"/>
    <mergeCell ref="E17:E19"/>
    <mergeCell ref="F17:F19"/>
    <mergeCell ref="F22:F24"/>
    <mergeCell ref="N22:N24"/>
    <mergeCell ref="N13:N14"/>
    <mergeCell ref="A15:A16"/>
    <mergeCell ref="B15:B16"/>
    <mergeCell ref="C15:C16"/>
    <mergeCell ref="D15:D16"/>
    <mergeCell ref="E15:E16"/>
    <mergeCell ref="F15:F16"/>
    <mergeCell ref="A12:A14"/>
    <mergeCell ref="B12:B14"/>
    <mergeCell ref="C12:C14"/>
    <mergeCell ref="D12:D14"/>
    <mergeCell ref="E12:E14"/>
    <mergeCell ref="F12:F14"/>
    <mergeCell ref="B7:Q7"/>
    <mergeCell ref="C8:Q8"/>
    <mergeCell ref="A9:A11"/>
    <mergeCell ref="B9:B11"/>
    <mergeCell ref="C9:C11"/>
    <mergeCell ref="D9:D11"/>
    <mergeCell ref="E9:E11"/>
    <mergeCell ref="F9:F11"/>
    <mergeCell ref="N9:N11"/>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election activeCell="D9" sqref="D9:D11"/>
    </sheetView>
  </sheetViews>
  <sheetFormatPr defaultRowHeight="13.2"/>
  <cols>
    <col min="1" max="1" width="2.6640625" customWidth="1"/>
    <col min="2" max="3" width="2.5546875" customWidth="1"/>
    <col min="4" max="4" width="36.109375" customWidth="1"/>
    <col min="5" max="5" width="7.88671875" customWidth="1"/>
    <col min="6" max="6" width="4.44140625" customWidth="1"/>
    <col min="7" max="7" width="4.6640625" customWidth="1"/>
    <col min="8" max="8" width="6.5546875" customWidth="1"/>
    <col min="9" max="9" width="5.109375" customWidth="1"/>
    <col min="10" max="10" width="4" customWidth="1"/>
    <col min="11" max="11" width="5.5546875" customWidth="1"/>
    <col min="12" max="12" width="5.6640625" customWidth="1"/>
    <col min="13" max="13" width="5.88671875" customWidth="1"/>
    <col min="14" max="14" width="21.33203125" customWidth="1"/>
    <col min="15" max="15" width="5" customWidth="1"/>
    <col min="16" max="16" width="4.109375" customWidth="1"/>
    <col min="17" max="17" width="3.88671875" customWidth="1"/>
  </cols>
  <sheetData>
    <row r="1" spans="1:17" ht="52.8" customHeight="1">
      <c r="M1" s="2529" t="s">
        <v>147</v>
      </c>
      <c r="N1" s="2530"/>
      <c r="O1" s="2530"/>
      <c r="P1" s="2530"/>
      <c r="Q1" s="2530"/>
    </row>
    <row r="2" spans="1:17">
      <c r="D2" s="2529" t="s">
        <v>34</v>
      </c>
      <c r="E2" s="2529"/>
      <c r="F2" s="2529"/>
      <c r="G2" s="2529"/>
      <c r="H2" s="2529"/>
      <c r="I2" s="2529"/>
      <c r="J2" s="2529"/>
      <c r="K2" s="2529"/>
      <c r="L2" s="2529"/>
      <c r="M2" s="2529"/>
      <c r="N2" s="2529"/>
      <c r="O2" s="2529"/>
      <c r="P2" s="2529"/>
      <c r="Q2" s="2529"/>
    </row>
    <row r="3" spans="1:17" ht="14.4" thickBot="1">
      <c r="A3" s="747"/>
      <c r="B3" s="748"/>
      <c r="C3" s="748"/>
      <c r="D3" s="748"/>
      <c r="E3" s="749" t="s">
        <v>402</v>
      </c>
      <c r="F3" s="749"/>
      <c r="G3" s="750"/>
      <c r="H3" s="749"/>
      <c r="I3" s="749"/>
      <c r="J3" s="749"/>
      <c r="K3" s="749"/>
      <c r="L3" s="751"/>
      <c r="M3" s="752"/>
      <c r="N3" s="753"/>
      <c r="O3" s="753"/>
      <c r="P3" s="753"/>
      <c r="Q3" s="753"/>
    </row>
    <row r="4" spans="1:17" ht="30.6" customHeight="1">
      <c r="A4" s="3011" t="s">
        <v>0</v>
      </c>
      <c r="B4" s="3014" t="s">
        <v>1</v>
      </c>
      <c r="C4" s="3014" t="s">
        <v>2</v>
      </c>
      <c r="D4" s="3017" t="s">
        <v>3</v>
      </c>
      <c r="E4" s="3020" t="s">
        <v>4</v>
      </c>
      <c r="F4" s="3023" t="s">
        <v>5</v>
      </c>
      <c r="G4" s="3020" t="s">
        <v>6</v>
      </c>
      <c r="H4" s="3026" t="s">
        <v>403</v>
      </c>
      <c r="I4" s="3027"/>
      <c r="J4" s="3027"/>
      <c r="K4" s="3028"/>
      <c r="L4" s="3029" t="s">
        <v>404</v>
      </c>
      <c r="M4" s="3032" t="s">
        <v>405</v>
      </c>
      <c r="N4" s="3035" t="s">
        <v>21</v>
      </c>
      <c r="O4" s="3036"/>
      <c r="P4" s="3036"/>
      <c r="Q4" s="3037"/>
    </row>
    <row r="5" spans="1:17">
      <c r="A5" s="3012"/>
      <c r="B5" s="3015"/>
      <c r="C5" s="3015"/>
      <c r="D5" s="3018"/>
      <c r="E5" s="3021"/>
      <c r="F5" s="3024"/>
      <c r="G5" s="3021"/>
      <c r="H5" s="3038" t="s">
        <v>7</v>
      </c>
      <c r="I5" s="3040" t="s">
        <v>8</v>
      </c>
      <c r="J5" s="3040"/>
      <c r="K5" s="3041" t="s">
        <v>406</v>
      </c>
      <c r="L5" s="3030"/>
      <c r="M5" s="3033"/>
      <c r="N5" s="3043" t="s">
        <v>33</v>
      </c>
      <c r="O5" s="3045" t="s">
        <v>9</v>
      </c>
      <c r="P5" s="3045"/>
      <c r="Q5" s="3046"/>
    </row>
    <row r="6" spans="1:17" ht="122.4" customHeight="1" thickBot="1">
      <c r="A6" s="3013"/>
      <c r="B6" s="3016"/>
      <c r="C6" s="3016"/>
      <c r="D6" s="3019"/>
      <c r="E6" s="3022"/>
      <c r="F6" s="3025"/>
      <c r="G6" s="3022"/>
      <c r="H6" s="3039"/>
      <c r="I6" s="754" t="s">
        <v>7</v>
      </c>
      <c r="J6" s="755" t="s">
        <v>10</v>
      </c>
      <c r="K6" s="3042"/>
      <c r="L6" s="3031"/>
      <c r="M6" s="3034"/>
      <c r="N6" s="3044"/>
      <c r="O6" s="756" t="s">
        <v>43</v>
      </c>
      <c r="P6" s="756" t="s">
        <v>56</v>
      </c>
      <c r="Q6" s="757" t="s">
        <v>141</v>
      </c>
    </row>
    <row r="7" spans="1:17" ht="13.8" thickBot="1">
      <c r="A7" s="758" t="s">
        <v>11</v>
      </c>
      <c r="B7" s="3050" t="s">
        <v>407</v>
      </c>
      <c r="C7" s="3050"/>
      <c r="D7" s="3050"/>
      <c r="E7" s="3050"/>
      <c r="F7" s="3050"/>
      <c r="G7" s="3050"/>
      <c r="H7" s="3050"/>
      <c r="I7" s="3050"/>
      <c r="J7" s="3050"/>
      <c r="K7" s="3050"/>
      <c r="L7" s="3050"/>
      <c r="M7" s="3050"/>
      <c r="N7" s="3050"/>
      <c r="O7" s="3050"/>
      <c r="P7" s="3050"/>
      <c r="Q7" s="3051"/>
    </row>
    <row r="8" spans="1:17" ht="13.8" thickBot="1">
      <c r="A8" s="759" t="s">
        <v>11</v>
      </c>
      <c r="B8" s="760" t="s">
        <v>11</v>
      </c>
      <c r="C8" s="3052" t="s">
        <v>408</v>
      </c>
      <c r="D8" s="3052"/>
      <c r="E8" s="3052"/>
      <c r="F8" s="3052"/>
      <c r="G8" s="3052"/>
      <c r="H8" s="3052"/>
      <c r="I8" s="3052"/>
      <c r="J8" s="3052"/>
      <c r="K8" s="3052"/>
      <c r="L8" s="3052"/>
      <c r="M8" s="3052"/>
      <c r="N8" s="3052"/>
      <c r="O8" s="3052"/>
      <c r="P8" s="3052"/>
      <c r="Q8" s="3053"/>
    </row>
    <row r="9" spans="1:17">
      <c r="A9" s="3057" t="s">
        <v>11</v>
      </c>
      <c r="B9" s="3060" t="s">
        <v>11</v>
      </c>
      <c r="C9" s="3063" t="s">
        <v>11</v>
      </c>
      <c r="D9" s="3066" t="s">
        <v>1087</v>
      </c>
      <c r="E9" s="3069" t="s">
        <v>41</v>
      </c>
      <c r="F9" s="3047">
        <v>9</v>
      </c>
      <c r="G9" s="761" t="s">
        <v>409</v>
      </c>
      <c r="H9" s="762">
        <f>I9+K9</f>
        <v>2</v>
      </c>
      <c r="I9" s="763">
        <v>2</v>
      </c>
      <c r="J9" s="763"/>
      <c r="K9" s="764">
        <v>0</v>
      </c>
      <c r="L9" s="765">
        <v>2</v>
      </c>
      <c r="M9" s="766">
        <v>2</v>
      </c>
      <c r="N9" s="3054" t="s">
        <v>410</v>
      </c>
      <c r="O9" s="767">
        <v>5</v>
      </c>
      <c r="P9" s="767">
        <v>5</v>
      </c>
      <c r="Q9" s="768">
        <v>5</v>
      </c>
    </row>
    <row r="10" spans="1:17">
      <c r="A10" s="3058"/>
      <c r="B10" s="3061"/>
      <c r="C10" s="3064"/>
      <c r="D10" s="3067"/>
      <c r="E10" s="3070"/>
      <c r="F10" s="3048"/>
      <c r="G10" s="769"/>
      <c r="H10" s="770"/>
      <c r="I10" s="771"/>
      <c r="J10" s="771"/>
      <c r="K10" s="772"/>
      <c r="L10" s="773"/>
      <c r="M10" s="774"/>
      <c r="N10" s="3055"/>
      <c r="O10" s="775"/>
      <c r="P10" s="775"/>
      <c r="Q10" s="776"/>
    </row>
    <row r="11" spans="1:17" ht="13.8" thickBot="1">
      <c r="A11" s="3059"/>
      <c r="B11" s="3062"/>
      <c r="C11" s="3065"/>
      <c r="D11" s="3068"/>
      <c r="E11" s="3071"/>
      <c r="F11" s="3049"/>
      <c r="G11" s="777" t="s">
        <v>12</v>
      </c>
      <c r="H11" s="778">
        <f t="shared" ref="H11:M11" si="0">SUM(H9:H10)</f>
        <v>2</v>
      </c>
      <c r="I11" s="778">
        <f t="shared" si="0"/>
        <v>2</v>
      </c>
      <c r="J11" s="778">
        <f t="shared" si="0"/>
        <v>0</v>
      </c>
      <c r="K11" s="778">
        <f t="shared" si="0"/>
        <v>0</v>
      </c>
      <c r="L11" s="778">
        <f t="shared" si="0"/>
        <v>2</v>
      </c>
      <c r="M11" s="778">
        <f t="shared" si="0"/>
        <v>2</v>
      </c>
      <c r="N11" s="3056"/>
      <c r="O11" s="779"/>
      <c r="P11" s="779"/>
      <c r="Q11" s="780"/>
    </row>
    <row r="12" spans="1:17">
      <c r="A12" s="3057" t="s">
        <v>11</v>
      </c>
      <c r="B12" s="3060" t="s">
        <v>11</v>
      </c>
      <c r="C12" s="3093" t="s">
        <v>13</v>
      </c>
      <c r="D12" s="3066" t="s">
        <v>411</v>
      </c>
      <c r="E12" s="3069" t="s">
        <v>41</v>
      </c>
      <c r="F12" s="3047">
        <v>7</v>
      </c>
      <c r="G12" s="761" t="s">
        <v>409</v>
      </c>
      <c r="H12" s="762">
        <f>I12+K12</f>
        <v>8</v>
      </c>
      <c r="I12" s="763">
        <v>8</v>
      </c>
      <c r="J12" s="763"/>
      <c r="K12" s="764">
        <v>0</v>
      </c>
      <c r="L12" s="765">
        <v>8</v>
      </c>
      <c r="M12" s="766">
        <v>8</v>
      </c>
      <c r="N12" s="3072" t="s">
        <v>410</v>
      </c>
      <c r="O12" s="767">
        <v>5</v>
      </c>
      <c r="P12" s="767">
        <v>5</v>
      </c>
      <c r="Q12" s="768">
        <v>5</v>
      </c>
    </row>
    <row r="13" spans="1:17">
      <c r="A13" s="3058"/>
      <c r="B13" s="3061"/>
      <c r="C13" s="3094"/>
      <c r="D13" s="3067"/>
      <c r="E13" s="3070"/>
      <c r="F13" s="3048"/>
      <c r="G13" s="769"/>
      <c r="H13" s="770"/>
      <c r="I13" s="771"/>
      <c r="J13" s="771"/>
      <c r="K13" s="772"/>
      <c r="L13" s="773"/>
      <c r="M13" s="774"/>
      <c r="N13" s="3073"/>
      <c r="O13" s="781"/>
      <c r="P13" s="781"/>
      <c r="Q13" s="782"/>
    </row>
    <row r="14" spans="1:17" ht="13.8" thickBot="1">
      <c r="A14" s="3059"/>
      <c r="B14" s="3062"/>
      <c r="C14" s="3095"/>
      <c r="D14" s="3068"/>
      <c r="E14" s="3071"/>
      <c r="F14" s="3049"/>
      <c r="G14" s="777" t="s">
        <v>12</v>
      </c>
      <c r="H14" s="778">
        <f t="shared" ref="H14:M14" si="1">SUM(H12:H13)</f>
        <v>8</v>
      </c>
      <c r="I14" s="778">
        <f t="shared" si="1"/>
        <v>8</v>
      </c>
      <c r="J14" s="778">
        <f t="shared" si="1"/>
        <v>0</v>
      </c>
      <c r="K14" s="778">
        <f t="shared" si="1"/>
        <v>0</v>
      </c>
      <c r="L14" s="778">
        <f t="shared" si="1"/>
        <v>8</v>
      </c>
      <c r="M14" s="778">
        <f t="shared" si="1"/>
        <v>8</v>
      </c>
      <c r="N14" s="783" t="s">
        <v>412</v>
      </c>
      <c r="O14" s="779">
        <v>3</v>
      </c>
      <c r="P14" s="779">
        <v>3</v>
      </c>
      <c r="Q14" s="780">
        <v>3</v>
      </c>
    </row>
    <row r="15" spans="1:17" ht="13.8" thickBot="1">
      <c r="A15" s="759" t="s">
        <v>11</v>
      </c>
      <c r="B15" s="784" t="s">
        <v>11</v>
      </c>
      <c r="C15" s="3074" t="s">
        <v>14</v>
      </c>
      <c r="D15" s="3075"/>
      <c r="E15" s="3075"/>
      <c r="F15" s="3075"/>
      <c r="G15" s="3076"/>
      <c r="H15" s="785">
        <f t="shared" ref="H15:M15" si="2">H11+H14</f>
        <v>10</v>
      </c>
      <c r="I15" s="785">
        <f t="shared" si="2"/>
        <v>10</v>
      </c>
      <c r="J15" s="785">
        <f t="shared" si="2"/>
        <v>0</v>
      </c>
      <c r="K15" s="785">
        <f t="shared" si="2"/>
        <v>0</v>
      </c>
      <c r="L15" s="785">
        <f t="shared" si="2"/>
        <v>10</v>
      </c>
      <c r="M15" s="785">
        <f t="shared" si="2"/>
        <v>10</v>
      </c>
      <c r="N15" s="786"/>
      <c r="O15" s="787"/>
      <c r="P15" s="787"/>
      <c r="Q15" s="788"/>
    </row>
    <row r="16" spans="1:17" ht="13.8" thickBot="1">
      <c r="A16" s="759" t="s">
        <v>11</v>
      </c>
      <c r="B16" s="760" t="s">
        <v>13</v>
      </c>
      <c r="C16" s="3077" t="s">
        <v>413</v>
      </c>
      <c r="D16" s="3078"/>
      <c r="E16" s="3079"/>
      <c r="F16" s="3079"/>
      <c r="G16" s="3078"/>
      <c r="H16" s="3078"/>
      <c r="I16" s="3078"/>
      <c r="J16" s="3078"/>
      <c r="K16" s="3078"/>
      <c r="L16" s="3078"/>
      <c r="M16" s="3078"/>
      <c r="N16" s="3078"/>
      <c r="O16" s="3078"/>
      <c r="P16" s="3078"/>
      <c r="Q16" s="3080"/>
    </row>
    <row r="17" spans="1:17" ht="26.4">
      <c r="A17" s="3081" t="s">
        <v>11</v>
      </c>
      <c r="B17" s="3084" t="s">
        <v>13</v>
      </c>
      <c r="C17" s="3063" t="s">
        <v>11</v>
      </c>
      <c r="D17" s="3088" t="s">
        <v>414</v>
      </c>
      <c r="E17" s="3069" t="s">
        <v>41</v>
      </c>
      <c r="F17" s="3047">
        <v>9</v>
      </c>
      <c r="G17" s="761" t="s">
        <v>409</v>
      </c>
      <c r="H17" s="789">
        <f>I17+K17</f>
        <v>105</v>
      </c>
      <c r="I17" s="790">
        <v>105</v>
      </c>
      <c r="J17" s="791">
        <v>0</v>
      </c>
      <c r="K17" s="792">
        <v>0</v>
      </c>
      <c r="L17" s="793">
        <v>110</v>
      </c>
      <c r="M17" s="794">
        <v>120</v>
      </c>
      <c r="N17" s="795" t="s">
        <v>415</v>
      </c>
      <c r="O17" s="796">
        <v>10</v>
      </c>
      <c r="P17" s="796">
        <v>10</v>
      </c>
      <c r="Q17" s="797">
        <v>10</v>
      </c>
    </row>
    <row r="18" spans="1:17">
      <c r="A18" s="3082"/>
      <c r="B18" s="3085"/>
      <c r="C18" s="3087"/>
      <c r="D18" s="3089"/>
      <c r="E18" s="3070"/>
      <c r="F18" s="3048"/>
      <c r="G18" s="798"/>
      <c r="H18" s="799"/>
      <c r="I18" s="800"/>
      <c r="J18" s="801"/>
      <c r="K18" s="802"/>
      <c r="L18" s="803"/>
      <c r="M18" s="804"/>
      <c r="N18" s="3091"/>
      <c r="O18" s="775"/>
      <c r="P18" s="775"/>
      <c r="Q18" s="776"/>
    </row>
    <row r="19" spans="1:17" ht="13.8" thickBot="1">
      <c r="A19" s="3083"/>
      <c r="B19" s="3086"/>
      <c r="C19" s="3065"/>
      <c r="D19" s="3090"/>
      <c r="E19" s="3071"/>
      <c r="F19" s="3049"/>
      <c r="G19" s="777" t="s">
        <v>12</v>
      </c>
      <c r="H19" s="805">
        <f t="shared" ref="H19:M19" si="3">H17</f>
        <v>105</v>
      </c>
      <c r="I19" s="805">
        <f t="shared" si="3"/>
        <v>105</v>
      </c>
      <c r="J19" s="805">
        <f t="shared" si="3"/>
        <v>0</v>
      </c>
      <c r="K19" s="805">
        <f t="shared" si="3"/>
        <v>0</v>
      </c>
      <c r="L19" s="805">
        <f t="shared" si="3"/>
        <v>110</v>
      </c>
      <c r="M19" s="805">
        <f t="shared" si="3"/>
        <v>120</v>
      </c>
      <c r="N19" s="3092"/>
      <c r="O19" s="779"/>
      <c r="P19" s="779"/>
      <c r="Q19" s="780"/>
    </row>
    <row r="20" spans="1:17">
      <c r="A20" s="3081" t="s">
        <v>11</v>
      </c>
      <c r="B20" s="3084" t="s">
        <v>13</v>
      </c>
      <c r="C20" s="3063" t="s">
        <v>13</v>
      </c>
      <c r="D20" s="3088" t="s">
        <v>416</v>
      </c>
      <c r="E20" s="3069" t="s">
        <v>41</v>
      </c>
      <c r="F20" s="3047">
        <v>9</v>
      </c>
      <c r="G20" s="761" t="s">
        <v>409</v>
      </c>
      <c r="H20" s="789">
        <f>I20+K20</f>
        <v>8</v>
      </c>
      <c r="I20" s="790">
        <v>8</v>
      </c>
      <c r="J20" s="791">
        <v>0</v>
      </c>
      <c r="K20" s="792">
        <v>0</v>
      </c>
      <c r="L20" s="806">
        <v>8</v>
      </c>
      <c r="M20" s="794">
        <v>8</v>
      </c>
      <c r="N20" s="807"/>
      <c r="O20" s="808"/>
      <c r="P20" s="808"/>
      <c r="Q20" s="809"/>
    </row>
    <row r="21" spans="1:17">
      <c r="A21" s="3082"/>
      <c r="B21" s="3085"/>
      <c r="C21" s="3087"/>
      <c r="D21" s="3089"/>
      <c r="E21" s="3070"/>
      <c r="F21" s="3048"/>
      <c r="G21" s="798"/>
      <c r="H21" s="799"/>
      <c r="I21" s="800"/>
      <c r="J21" s="801"/>
      <c r="K21" s="802"/>
      <c r="L21" s="810"/>
      <c r="M21" s="804"/>
      <c r="N21" s="811"/>
      <c r="O21" s="775"/>
      <c r="P21" s="775"/>
      <c r="Q21" s="776"/>
    </row>
    <row r="22" spans="1:17" ht="13.8" thickBot="1">
      <c r="A22" s="3083"/>
      <c r="B22" s="3086"/>
      <c r="C22" s="3065"/>
      <c r="D22" s="3090"/>
      <c r="E22" s="3071"/>
      <c r="F22" s="3049"/>
      <c r="G22" s="777" t="s">
        <v>12</v>
      </c>
      <c r="H22" s="805">
        <f>H20</f>
        <v>8</v>
      </c>
      <c r="I22" s="812">
        <f>SUM(I20:I21)</f>
        <v>8</v>
      </c>
      <c r="J22" s="812">
        <f>SUM(J20:J21)</f>
        <v>0</v>
      </c>
      <c r="K22" s="813">
        <f>SUM(K20:K21)</f>
        <v>0</v>
      </c>
      <c r="L22" s="814">
        <f>L20</f>
        <v>8</v>
      </c>
      <c r="M22" s="815">
        <f>M20</f>
        <v>8</v>
      </c>
      <c r="N22" s="779"/>
      <c r="O22" s="779"/>
      <c r="P22" s="779"/>
      <c r="Q22" s="780"/>
    </row>
    <row r="23" spans="1:17">
      <c r="A23" s="3081" t="s">
        <v>11</v>
      </c>
      <c r="B23" s="3084" t="s">
        <v>13</v>
      </c>
      <c r="C23" s="3063" t="s">
        <v>35</v>
      </c>
      <c r="D23" s="3102" t="s">
        <v>417</v>
      </c>
      <c r="E23" s="3069" t="s">
        <v>41</v>
      </c>
      <c r="F23" s="3047">
        <v>9</v>
      </c>
      <c r="G23" s="761" t="s">
        <v>409</v>
      </c>
      <c r="H23" s="789">
        <f>I23+K23</f>
        <v>5</v>
      </c>
      <c r="I23" s="790">
        <v>0</v>
      </c>
      <c r="J23" s="791">
        <v>0</v>
      </c>
      <c r="K23" s="792">
        <v>5</v>
      </c>
      <c r="L23" s="793">
        <v>0</v>
      </c>
      <c r="M23" s="816">
        <v>0</v>
      </c>
      <c r="N23" s="3096" t="s">
        <v>418</v>
      </c>
      <c r="O23" s="808"/>
      <c r="P23" s="808"/>
      <c r="Q23" s="809"/>
    </row>
    <row r="24" spans="1:17">
      <c r="A24" s="3082"/>
      <c r="B24" s="3085"/>
      <c r="C24" s="3087"/>
      <c r="D24" s="3103"/>
      <c r="E24" s="3070"/>
      <c r="F24" s="3048"/>
      <c r="G24" s="798"/>
      <c r="H24" s="799"/>
      <c r="I24" s="800"/>
      <c r="J24" s="801"/>
      <c r="K24" s="802"/>
      <c r="L24" s="803"/>
      <c r="M24" s="817"/>
      <c r="N24" s="3097"/>
      <c r="O24" s="775">
        <v>2</v>
      </c>
      <c r="P24" s="775">
        <v>2</v>
      </c>
      <c r="Q24" s="776">
        <v>2</v>
      </c>
    </row>
    <row r="25" spans="1:17" ht="13.8" thickBot="1">
      <c r="A25" s="3083"/>
      <c r="B25" s="3086"/>
      <c r="C25" s="3065"/>
      <c r="D25" s="3104"/>
      <c r="E25" s="3071"/>
      <c r="F25" s="3049"/>
      <c r="G25" s="777" t="s">
        <v>12</v>
      </c>
      <c r="H25" s="805">
        <f t="shared" ref="H25:M25" si="4">H23</f>
        <v>5</v>
      </c>
      <c r="I25" s="805">
        <f t="shared" si="4"/>
        <v>0</v>
      </c>
      <c r="J25" s="805">
        <f t="shared" si="4"/>
        <v>0</v>
      </c>
      <c r="K25" s="805">
        <f t="shared" si="4"/>
        <v>5</v>
      </c>
      <c r="L25" s="805">
        <f t="shared" si="4"/>
        <v>0</v>
      </c>
      <c r="M25" s="818">
        <f t="shared" si="4"/>
        <v>0</v>
      </c>
      <c r="N25" s="3098"/>
      <c r="O25" s="779"/>
      <c r="P25" s="779"/>
      <c r="Q25" s="780"/>
    </row>
    <row r="26" spans="1:17" ht="39.6">
      <c r="A26" s="819" t="s">
        <v>11</v>
      </c>
      <c r="B26" s="820" t="s">
        <v>13</v>
      </c>
      <c r="C26" s="821" t="s">
        <v>39</v>
      </c>
      <c r="D26" s="3099" t="s">
        <v>419</v>
      </c>
      <c r="E26" s="3069" t="s">
        <v>41</v>
      </c>
      <c r="F26" s="3047">
        <v>7</v>
      </c>
      <c r="G26" s="822" t="s">
        <v>409</v>
      </c>
      <c r="H26" s="789">
        <f>I26+K26</f>
        <v>80</v>
      </c>
      <c r="I26" s="790">
        <v>80</v>
      </c>
      <c r="J26" s="791">
        <v>0</v>
      </c>
      <c r="K26" s="792">
        <v>0</v>
      </c>
      <c r="L26" s="806">
        <v>100</v>
      </c>
      <c r="M26" s="816">
        <v>150</v>
      </c>
      <c r="N26" s="795" t="s">
        <v>420</v>
      </c>
      <c r="O26" s="796">
        <v>6</v>
      </c>
      <c r="P26" s="796">
        <v>8</v>
      </c>
      <c r="Q26" s="797">
        <v>8</v>
      </c>
    </row>
    <row r="27" spans="1:17" ht="13.8" thickBot="1">
      <c r="A27" s="823"/>
      <c r="B27" s="824"/>
      <c r="C27" s="825"/>
      <c r="D27" s="3100"/>
      <c r="E27" s="3071"/>
      <c r="F27" s="3049"/>
      <c r="G27" s="777" t="s">
        <v>12</v>
      </c>
      <c r="H27" s="805">
        <f>H26</f>
        <v>80</v>
      </c>
      <c r="I27" s="805">
        <f>I26</f>
        <v>80</v>
      </c>
      <c r="J27" s="805">
        <f t="shared" ref="J27:K27" si="5">J26</f>
        <v>0</v>
      </c>
      <c r="K27" s="805">
        <f t="shared" si="5"/>
        <v>0</v>
      </c>
      <c r="L27" s="805">
        <f>L26</f>
        <v>100</v>
      </c>
      <c r="M27" s="818">
        <f>M26</f>
        <v>150</v>
      </c>
      <c r="N27" s="826"/>
      <c r="O27" s="779"/>
      <c r="P27" s="779"/>
      <c r="Q27" s="780"/>
    </row>
    <row r="28" spans="1:17">
      <c r="A28" s="3081" t="s">
        <v>11</v>
      </c>
      <c r="B28" s="3084" t="s">
        <v>13</v>
      </c>
      <c r="C28" s="3093" t="s">
        <v>61</v>
      </c>
      <c r="D28" s="3088" t="s">
        <v>421</v>
      </c>
      <c r="E28" s="3069" t="s">
        <v>41</v>
      </c>
      <c r="F28" s="3047">
        <v>7</v>
      </c>
      <c r="G28" s="761" t="s">
        <v>409</v>
      </c>
      <c r="H28" s="789">
        <f>I28+K28</f>
        <v>4</v>
      </c>
      <c r="I28" s="790">
        <v>4</v>
      </c>
      <c r="J28" s="791">
        <v>0</v>
      </c>
      <c r="K28" s="792">
        <v>0</v>
      </c>
      <c r="L28" s="806">
        <v>5</v>
      </c>
      <c r="M28" s="794">
        <v>6</v>
      </c>
      <c r="N28" s="808"/>
      <c r="O28" s="808"/>
      <c r="P28" s="808"/>
      <c r="Q28" s="809"/>
    </row>
    <row r="29" spans="1:17">
      <c r="A29" s="3082"/>
      <c r="B29" s="3085"/>
      <c r="C29" s="3101"/>
      <c r="D29" s="3089"/>
      <c r="E29" s="3070"/>
      <c r="F29" s="3048"/>
      <c r="G29" s="798"/>
      <c r="H29" s="799"/>
      <c r="I29" s="800"/>
      <c r="J29" s="801"/>
      <c r="K29" s="802"/>
      <c r="L29" s="810"/>
      <c r="M29" s="804"/>
      <c r="N29" s="775"/>
      <c r="O29" s="775"/>
      <c r="P29" s="775"/>
      <c r="Q29" s="776"/>
    </row>
    <row r="30" spans="1:17" ht="13.8" thickBot="1">
      <c r="A30" s="3083"/>
      <c r="B30" s="3086"/>
      <c r="C30" s="3095"/>
      <c r="D30" s="3090"/>
      <c r="E30" s="3071"/>
      <c r="F30" s="3049"/>
      <c r="G30" s="777" t="s">
        <v>12</v>
      </c>
      <c r="H30" s="805">
        <f>H28</f>
        <v>4</v>
      </c>
      <c r="I30" s="812">
        <f>SUM(I28:I29)</f>
        <v>4</v>
      </c>
      <c r="J30" s="812">
        <f>SUM(J28:J29)</f>
        <v>0</v>
      </c>
      <c r="K30" s="813">
        <f>SUM(K28:K29)</f>
        <v>0</v>
      </c>
      <c r="L30" s="814">
        <f>L28</f>
        <v>5</v>
      </c>
      <c r="M30" s="815">
        <f>M28</f>
        <v>6</v>
      </c>
      <c r="N30" s="779"/>
      <c r="O30" s="779"/>
      <c r="P30" s="779"/>
      <c r="Q30" s="780"/>
    </row>
    <row r="31" spans="1:17">
      <c r="A31" s="3081" t="s">
        <v>11</v>
      </c>
      <c r="B31" s="3084" t="s">
        <v>13</v>
      </c>
      <c r="C31" s="3093" t="s">
        <v>62</v>
      </c>
      <c r="D31" s="3088" t="s">
        <v>422</v>
      </c>
      <c r="E31" s="3069" t="s">
        <v>41</v>
      </c>
      <c r="F31" s="3047">
        <v>7</v>
      </c>
      <c r="G31" s="761" t="s">
        <v>409</v>
      </c>
      <c r="H31" s="789">
        <f>I31+K31</f>
        <v>5</v>
      </c>
      <c r="I31" s="790">
        <v>0</v>
      </c>
      <c r="J31" s="791">
        <v>0</v>
      </c>
      <c r="K31" s="792">
        <v>5</v>
      </c>
      <c r="L31" s="793">
        <v>8</v>
      </c>
      <c r="M31" s="816">
        <v>10</v>
      </c>
      <c r="N31" s="3096" t="s">
        <v>423</v>
      </c>
      <c r="O31" s="808"/>
      <c r="P31" s="808"/>
      <c r="Q31" s="809"/>
    </row>
    <row r="32" spans="1:17">
      <c r="A32" s="3082"/>
      <c r="B32" s="3085"/>
      <c r="C32" s="3101"/>
      <c r="D32" s="3089"/>
      <c r="E32" s="3070"/>
      <c r="F32" s="3048"/>
      <c r="G32" s="798"/>
      <c r="H32" s="799"/>
      <c r="I32" s="800"/>
      <c r="J32" s="801"/>
      <c r="K32" s="802"/>
      <c r="L32" s="803"/>
      <c r="M32" s="817"/>
      <c r="N32" s="3097"/>
      <c r="O32" s="775">
        <v>3</v>
      </c>
      <c r="P32" s="775">
        <v>3</v>
      </c>
      <c r="Q32" s="776">
        <v>3</v>
      </c>
    </row>
    <row r="33" spans="1:17" ht="13.8" thickBot="1">
      <c r="A33" s="3083"/>
      <c r="B33" s="3086"/>
      <c r="C33" s="3095"/>
      <c r="D33" s="3090"/>
      <c r="E33" s="3071"/>
      <c r="F33" s="3049"/>
      <c r="G33" s="777" t="s">
        <v>12</v>
      </c>
      <c r="H33" s="805">
        <f t="shared" ref="H33:M33" si="6">H31</f>
        <v>5</v>
      </c>
      <c r="I33" s="805">
        <f t="shared" si="6"/>
        <v>0</v>
      </c>
      <c r="J33" s="805">
        <f t="shared" si="6"/>
        <v>0</v>
      </c>
      <c r="K33" s="805">
        <f t="shared" si="6"/>
        <v>5</v>
      </c>
      <c r="L33" s="805">
        <f t="shared" si="6"/>
        <v>8</v>
      </c>
      <c r="M33" s="818">
        <f t="shared" si="6"/>
        <v>10</v>
      </c>
      <c r="N33" s="3098"/>
      <c r="O33" s="779"/>
      <c r="P33" s="779"/>
      <c r="Q33" s="780"/>
    </row>
    <row r="34" spans="1:17" ht="13.8" thickBot="1">
      <c r="A34" s="759" t="s">
        <v>11</v>
      </c>
      <c r="B34" s="3111" t="s">
        <v>65</v>
      </c>
      <c r="C34" s="3112"/>
      <c r="D34" s="3112"/>
      <c r="E34" s="3112"/>
      <c r="F34" s="3112"/>
      <c r="G34" s="3112"/>
      <c r="H34" s="827">
        <f t="shared" ref="H34:M34" si="7">H19+H22+H25+H27+H30+H33</f>
        <v>207</v>
      </c>
      <c r="I34" s="828">
        <f t="shared" si="7"/>
        <v>197</v>
      </c>
      <c r="J34" s="827">
        <f t="shared" si="7"/>
        <v>0</v>
      </c>
      <c r="K34" s="827">
        <f t="shared" si="7"/>
        <v>10</v>
      </c>
      <c r="L34" s="827">
        <f t="shared" si="7"/>
        <v>231</v>
      </c>
      <c r="M34" s="827">
        <f t="shared" si="7"/>
        <v>294</v>
      </c>
      <c r="N34" s="829"/>
      <c r="O34" s="830"/>
      <c r="P34" s="830"/>
      <c r="Q34" s="831"/>
    </row>
    <row r="35" spans="1:17" ht="13.8" thickBot="1">
      <c r="A35" s="832" t="s">
        <v>11</v>
      </c>
      <c r="B35" s="3113" t="s">
        <v>15</v>
      </c>
      <c r="C35" s="3113"/>
      <c r="D35" s="3113"/>
      <c r="E35" s="3113"/>
      <c r="F35" s="3113"/>
      <c r="G35" s="3113"/>
      <c r="H35" s="833">
        <f t="shared" ref="H35:M35" si="8">H34+H15</f>
        <v>217</v>
      </c>
      <c r="I35" s="834">
        <f t="shared" si="8"/>
        <v>207</v>
      </c>
      <c r="J35" s="833">
        <f t="shared" si="8"/>
        <v>0</v>
      </c>
      <c r="K35" s="833">
        <f t="shared" si="8"/>
        <v>10</v>
      </c>
      <c r="L35" s="833">
        <f t="shared" si="8"/>
        <v>241</v>
      </c>
      <c r="M35" s="833">
        <f t="shared" si="8"/>
        <v>304</v>
      </c>
      <c r="N35" s="3114"/>
      <c r="O35" s="3115"/>
      <c r="P35" s="3115"/>
      <c r="Q35" s="3116"/>
    </row>
    <row r="36" spans="1:17" ht="15.6">
      <c r="A36" s="835"/>
      <c r="B36" s="836"/>
      <c r="C36" s="836"/>
      <c r="D36" s="836"/>
      <c r="E36" s="836"/>
      <c r="F36" s="837"/>
      <c r="G36" s="838"/>
      <c r="H36" s="838"/>
      <c r="I36" s="838"/>
      <c r="J36" s="838"/>
      <c r="K36" s="838"/>
      <c r="L36" s="838"/>
      <c r="M36" s="838"/>
      <c r="N36" s="839"/>
      <c r="O36" s="839"/>
      <c r="P36" s="839"/>
      <c r="Q36" s="839"/>
    </row>
    <row r="37" spans="1:17" ht="13.8" thickBot="1">
      <c r="A37" s="835"/>
      <c r="B37" s="836"/>
      <c r="C37" s="840"/>
      <c r="D37" s="840"/>
      <c r="E37" s="840"/>
      <c r="F37" s="3117" t="s">
        <v>16</v>
      </c>
      <c r="G37" s="3118"/>
      <c r="H37" s="3118"/>
      <c r="I37" s="3118"/>
      <c r="J37" s="3118"/>
      <c r="K37" s="3118"/>
      <c r="L37" s="3118"/>
      <c r="M37" s="3118"/>
      <c r="N37" s="839"/>
      <c r="O37" s="839"/>
      <c r="P37" s="839"/>
      <c r="Q37" s="839"/>
    </row>
    <row r="38" spans="1:17" ht="39.6" customHeight="1" thickBot="1">
      <c r="A38" s="841"/>
      <c r="B38" s="841"/>
      <c r="C38" s="3105" t="s">
        <v>17</v>
      </c>
      <c r="D38" s="3106"/>
      <c r="E38" s="3106"/>
      <c r="F38" s="3106"/>
      <c r="G38" s="3107"/>
      <c r="H38" s="3108" t="s">
        <v>298</v>
      </c>
      <c r="I38" s="3109"/>
      <c r="J38" s="3109"/>
      <c r="K38" s="3110"/>
      <c r="L38" s="842"/>
      <c r="M38" s="842"/>
      <c r="N38" s="841"/>
      <c r="O38" s="843"/>
      <c r="P38" s="841"/>
      <c r="Q38" s="841"/>
    </row>
    <row r="39" spans="1:17" ht="13.8" thickBot="1">
      <c r="A39" s="841"/>
      <c r="B39" s="841"/>
      <c r="C39" s="3119" t="s">
        <v>18</v>
      </c>
      <c r="D39" s="3120"/>
      <c r="E39" s="3120"/>
      <c r="F39" s="3120"/>
      <c r="G39" s="3121"/>
      <c r="H39" s="3122">
        <f>H40+H41+H42+H43+H44+H45+H46</f>
        <v>217</v>
      </c>
      <c r="I39" s="3123"/>
      <c r="J39" s="3123"/>
      <c r="K39" s="3124"/>
      <c r="L39" s="842"/>
      <c r="M39" s="842"/>
      <c r="N39" s="841"/>
      <c r="O39" s="843"/>
      <c r="P39" s="841"/>
      <c r="Q39" s="841"/>
    </row>
    <row r="40" spans="1:17">
      <c r="A40" s="841"/>
      <c r="B40" s="841"/>
      <c r="C40" s="3125" t="s">
        <v>66</v>
      </c>
      <c r="D40" s="3126"/>
      <c r="E40" s="3126"/>
      <c r="F40" s="3126"/>
      <c r="G40" s="3127"/>
      <c r="H40" s="3128">
        <v>0</v>
      </c>
      <c r="I40" s="3129"/>
      <c r="J40" s="3129"/>
      <c r="K40" s="3130"/>
      <c r="L40" s="842"/>
      <c r="M40" s="842"/>
      <c r="N40" s="841"/>
      <c r="O40" s="843"/>
      <c r="P40" s="841"/>
      <c r="Q40" s="841"/>
    </row>
    <row r="41" spans="1:17">
      <c r="A41" s="841"/>
      <c r="B41" s="841"/>
      <c r="C41" s="3131" t="s">
        <v>67</v>
      </c>
      <c r="D41" s="3132"/>
      <c r="E41" s="3132"/>
      <c r="F41" s="3132"/>
      <c r="G41" s="3133"/>
      <c r="H41" s="3134">
        <v>0</v>
      </c>
      <c r="I41" s="3135"/>
      <c r="J41" s="3135"/>
      <c r="K41" s="3136"/>
      <c r="L41" s="842"/>
      <c r="M41" s="842"/>
      <c r="N41" s="841"/>
      <c r="O41" s="843"/>
      <c r="P41" s="841"/>
      <c r="Q41" s="841"/>
    </row>
    <row r="42" spans="1:17">
      <c r="A42" s="841"/>
      <c r="B42" s="841"/>
      <c r="C42" s="3137" t="s">
        <v>424</v>
      </c>
      <c r="D42" s="3138"/>
      <c r="E42" s="3138"/>
      <c r="F42" s="3138"/>
      <c r="G42" s="3139"/>
      <c r="H42" s="3134">
        <v>217</v>
      </c>
      <c r="I42" s="3135"/>
      <c r="J42" s="3135"/>
      <c r="K42" s="3136"/>
      <c r="L42" s="842"/>
      <c r="M42" s="842"/>
      <c r="N42" s="841"/>
      <c r="O42" s="843"/>
      <c r="P42" s="841"/>
      <c r="Q42" s="841"/>
    </row>
    <row r="43" spans="1:17">
      <c r="A43" s="841"/>
      <c r="B43" s="841"/>
      <c r="C43" s="3137" t="s">
        <v>137</v>
      </c>
      <c r="D43" s="3138"/>
      <c r="E43" s="3138"/>
      <c r="F43" s="3138"/>
      <c r="G43" s="3139"/>
      <c r="H43" s="3134">
        <v>0</v>
      </c>
      <c r="I43" s="3135"/>
      <c r="J43" s="3135"/>
      <c r="K43" s="3136"/>
      <c r="L43" s="842"/>
      <c r="M43" s="842"/>
      <c r="N43" s="841"/>
      <c r="O43" s="843"/>
      <c r="P43" s="841"/>
      <c r="Q43" s="841"/>
    </row>
    <row r="44" spans="1:17">
      <c r="A44" s="841"/>
      <c r="B44" s="841"/>
      <c r="C44" s="3131" t="s">
        <v>399</v>
      </c>
      <c r="D44" s="3132"/>
      <c r="E44" s="3132"/>
      <c r="F44" s="3132"/>
      <c r="G44" s="3133"/>
      <c r="H44" s="3134">
        <v>0</v>
      </c>
      <c r="I44" s="3135"/>
      <c r="J44" s="3135"/>
      <c r="K44" s="3136"/>
      <c r="L44" s="842"/>
      <c r="M44" s="842"/>
      <c r="N44" s="841"/>
      <c r="O44" s="843"/>
      <c r="P44" s="841"/>
      <c r="Q44" s="841"/>
    </row>
    <row r="45" spans="1:17">
      <c r="A45" s="841"/>
      <c r="B45" s="841"/>
      <c r="C45" s="3131" t="s">
        <v>68</v>
      </c>
      <c r="D45" s="3146"/>
      <c r="E45" s="3146"/>
      <c r="F45" s="3146"/>
      <c r="G45" s="3147"/>
      <c r="H45" s="3134"/>
      <c r="I45" s="2374"/>
      <c r="J45" s="2374"/>
      <c r="K45" s="2375"/>
      <c r="L45" s="842"/>
      <c r="M45" s="842"/>
      <c r="N45" s="841"/>
      <c r="O45" s="843"/>
      <c r="P45" s="841"/>
      <c r="Q45" s="841"/>
    </row>
    <row r="46" spans="1:17" ht="13.8" thickBot="1">
      <c r="A46" s="841"/>
      <c r="B46" s="841"/>
      <c r="C46" s="3148" t="s">
        <v>69</v>
      </c>
      <c r="D46" s="3149"/>
      <c r="E46" s="3149"/>
      <c r="F46" s="3149"/>
      <c r="G46" s="3150"/>
      <c r="H46" s="3151"/>
      <c r="I46" s="2380"/>
      <c r="J46" s="2380"/>
      <c r="K46" s="2381"/>
      <c r="L46" s="842"/>
      <c r="M46" s="842"/>
      <c r="N46" s="841"/>
      <c r="O46" s="843"/>
      <c r="P46" s="841"/>
      <c r="Q46" s="841"/>
    </row>
    <row r="47" spans="1:17" ht="13.8" thickBot="1">
      <c r="A47" s="841"/>
      <c r="B47" s="841"/>
      <c r="C47" s="3119" t="s">
        <v>19</v>
      </c>
      <c r="D47" s="3120"/>
      <c r="E47" s="3120"/>
      <c r="F47" s="3120"/>
      <c r="G47" s="3121"/>
      <c r="H47" s="3122">
        <f>H48*1</f>
        <v>0</v>
      </c>
      <c r="I47" s="3123"/>
      <c r="J47" s="3123"/>
      <c r="K47" s="3124"/>
      <c r="L47" s="842"/>
      <c r="M47" s="842"/>
      <c r="N47" s="841"/>
      <c r="O47" s="843"/>
      <c r="P47" s="841"/>
      <c r="Q47" s="841"/>
    </row>
    <row r="48" spans="1:17" ht="13.8" thickBot="1">
      <c r="A48" s="841"/>
      <c r="B48" s="841"/>
      <c r="C48" s="3137" t="s">
        <v>70</v>
      </c>
      <c r="D48" s="3138"/>
      <c r="E48" s="3138"/>
      <c r="F48" s="3138"/>
      <c r="G48" s="3140"/>
      <c r="H48" s="3135">
        <v>0</v>
      </c>
      <c r="I48" s="3135"/>
      <c r="J48" s="3135"/>
      <c r="K48" s="3136"/>
      <c r="L48" s="842"/>
      <c r="M48" s="842"/>
      <c r="N48" s="841"/>
      <c r="O48" s="843"/>
      <c r="P48" s="841"/>
      <c r="Q48" s="841"/>
    </row>
    <row r="49" spans="1:17" ht="13.8" thickBot="1">
      <c r="A49" s="841"/>
      <c r="B49" s="841"/>
      <c r="C49" s="3141" t="s">
        <v>20</v>
      </c>
      <c r="D49" s="3142"/>
      <c r="E49" s="3142"/>
      <c r="F49" s="3142"/>
      <c r="G49" s="3143"/>
      <c r="H49" s="3144">
        <f>H47+H39</f>
        <v>217</v>
      </c>
      <c r="I49" s="3144"/>
      <c r="J49" s="3144"/>
      <c r="K49" s="3145"/>
      <c r="L49" s="747"/>
      <c r="M49" s="747"/>
      <c r="N49" s="841"/>
      <c r="O49" s="843"/>
      <c r="P49" s="841"/>
      <c r="Q49" s="841"/>
    </row>
  </sheetData>
  <mergeCells count="100">
    <mergeCell ref="C48:G48"/>
    <mergeCell ref="H48:K48"/>
    <mergeCell ref="C49:G49"/>
    <mergeCell ref="H49:K49"/>
    <mergeCell ref="C45:G45"/>
    <mergeCell ref="H45:K45"/>
    <mergeCell ref="C46:G46"/>
    <mergeCell ref="H46:K46"/>
    <mergeCell ref="C47:G47"/>
    <mergeCell ref="H47:K47"/>
    <mergeCell ref="C42:G42"/>
    <mergeCell ref="H42:K42"/>
    <mergeCell ref="C43:G43"/>
    <mergeCell ref="H43:K43"/>
    <mergeCell ref="C44:G44"/>
    <mergeCell ref="H44:K44"/>
    <mergeCell ref="C39:G39"/>
    <mergeCell ref="H39:K39"/>
    <mergeCell ref="C40:G40"/>
    <mergeCell ref="H40:K40"/>
    <mergeCell ref="C41:G41"/>
    <mergeCell ref="H41:K41"/>
    <mergeCell ref="N31:N33"/>
    <mergeCell ref="B34:G34"/>
    <mergeCell ref="B35:G35"/>
    <mergeCell ref="N35:Q35"/>
    <mergeCell ref="F37:M37"/>
    <mergeCell ref="C38:G38"/>
    <mergeCell ref="H38:K38"/>
    <mergeCell ref="A31:A33"/>
    <mergeCell ref="B31:B33"/>
    <mergeCell ref="C31:C33"/>
    <mergeCell ref="D31:D33"/>
    <mergeCell ref="E31:E33"/>
    <mergeCell ref="F31:F33"/>
    <mergeCell ref="N23:N25"/>
    <mergeCell ref="D26:D27"/>
    <mergeCell ref="E26:E27"/>
    <mergeCell ref="F26:F27"/>
    <mergeCell ref="A28:A30"/>
    <mergeCell ref="B28:B30"/>
    <mergeCell ref="C28:C30"/>
    <mergeCell ref="D28:D30"/>
    <mergeCell ref="E28:E30"/>
    <mergeCell ref="F28:F30"/>
    <mergeCell ref="A23:A25"/>
    <mergeCell ref="B23:B25"/>
    <mergeCell ref="C23:C25"/>
    <mergeCell ref="D23:D25"/>
    <mergeCell ref="E23:E25"/>
    <mergeCell ref="F23:F25"/>
    <mergeCell ref="A20:A22"/>
    <mergeCell ref="B20:B22"/>
    <mergeCell ref="C20:C22"/>
    <mergeCell ref="D20:D22"/>
    <mergeCell ref="E20:E22"/>
    <mergeCell ref="F20:F22"/>
    <mergeCell ref="N12:N13"/>
    <mergeCell ref="C15:G15"/>
    <mergeCell ref="C16:Q16"/>
    <mergeCell ref="A17:A19"/>
    <mergeCell ref="B17:B19"/>
    <mergeCell ref="C17:C19"/>
    <mergeCell ref="D17:D19"/>
    <mergeCell ref="E17:E19"/>
    <mergeCell ref="F17:F19"/>
    <mergeCell ref="N18:N19"/>
    <mergeCell ref="A12:A14"/>
    <mergeCell ref="B12:B14"/>
    <mergeCell ref="C12:C14"/>
    <mergeCell ref="D12:D14"/>
    <mergeCell ref="E12:E14"/>
    <mergeCell ref="A9:A11"/>
    <mergeCell ref="B9:B11"/>
    <mergeCell ref="C9:C11"/>
    <mergeCell ref="D9:D11"/>
    <mergeCell ref="E9:E11"/>
    <mergeCell ref="N5:N6"/>
    <mergeCell ref="O5:Q5"/>
    <mergeCell ref="F12:F14"/>
    <mergeCell ref="B7:Q7"/>
    <mergeCell ref="C8:Q8"/>
    <mergeCell ref="F9:F11"/>
    <mergeCell ref="N9:N11"/>
    <mergeCell ref="M1:Q1"/>
    <mergeCell ref="D2:Q2"/>
    <mergeCell ref="A4:A6"/>
    <mergeCell ref="B4:B6"/>
    <mergeCell ref="C4:C6"/>
    <mergeCell ref="D4:D6"/>
    <mergeCell ref="E4:E6"/>
    <mergeCell ref="F4:F6"/>
    <mergeCell ref="G4:G6"/>
    <mergeCell ref="H4:K4"/>
    <mergeCell ref="L4:L6"/>
    <mergeCell ref="M4:M6"/>
    <mergeCell ref="N4:Q4"/>
    <mergeCell ref="H5:H6"/>
    <mergeCell ref="I5:J5"/>
    <mergeCell ref="K5:K6"/>
  </mergeCells>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
  <sheetViews>
    <sheetView workbookViewId="0">
      <selection activeCell="W9" sqref="W9"/>
    </sheetView>
  </sheetViews>
  <sheetFormatPr defaultRowHeight="13.2"/>
  <cols>
    <col min="1" max="1" width="2.6640625" customWidth="1"/>
    <col min="2" max="3" width="2.5546875" customWidth="1"/>
    <col min="4" max="4" width="31.6640625" customWidth="1"/>
    <col min="5" max="5" width="7.88671875" customWidth="1"/>
    <col min="6" max="6" width="4.44140625" customWidth="1"/>
    <col min="7" max="7" width="5.33203125" customWidth="1"/>
    <col min="8" max="8" width="7.109375" customWidth="1"/>
    <col min="9" max="9" width="5.5546875" customWidth="1"/>
    <col min="10" max="10" width="4" customWidth="1"/>
    <col min="11" max="11" width="5.44140625" customWidth="1"/>
    <col min="12" max="12" width="8.5546875" customWidth="1"/>
    <col min="13" max="13" width="7.88671875" customWidth="1"/>
    <col min="14" max="14" width="24.44140625" customWidth="1"/>
    <col min="15" max="15" width="4" customWidth="1"/>
    <col min="16" max="16" width="3.6640625" customWidth="1"/>
    <col min="17" max="17" width="3.44140625" customWidth="1"/>
  </cols>
  <sheetData>
    <row r="1" spans="1:23" ht="42.6" customHeight="1">
      <c r="A1" s="747"/>
      <c r="B1" s="747"/>
      <c r="C1" s="747"/>
      <c r="D1" s="747"/>
      <c r="E1" s="844"/>
      <c r="F1" s="747"/>
      <c r="G1" s="845"/>
      <c r="H1" s="747"/>
      <c r="I1" s="747"/>
      <c r="J1" s="747"/>
      <c r="K1" s="747"/>
      <c r="L1" s="3228" t="s">
        <v>439</v>
      </c>
      <c r="M1" s="3229"/>
      <c r="N1" s="3229"/>
      <c r="O1" s="3229"/>
      <c r="P1" s="3229"/>
      <c r="Q1" s="3229"/>
      <c r="R1" s="842"/>
      <c r="S1" s="842"/>
      <c r="T1" s="842"/>
      <c r="U1" s="842"/>
      <c r="V1" s="842"/>
      <c r="W1" s="842"/>
    </row>
    <row r="2" spans="1:23" ht="15.6">
      <c r="A2" s="747"/>
      <c r="B2" s="747"/>
      <c r="C2" s="747"/>
      <c r="D2" s="842"/>
      <c r="E2" s="846" t="s">
        <v>425</v>
      </c>
      <c r="F2" s="847"/>
      <c r="G2" s="848"/>
      <c r="H2" s="847"/>
      <c r="I2" s="847"/>
      <c r="J2" s="849"/>
      <c r="K2" s="747"/>
      <c r="L2" s="850"/>
      <c r="M2" s="851"/>
      <c r="N2" s="851"/>
      <c r="O2" s="851"/>
      <c r="P2" s="851"/>
      <c r="Q2" s="851"/>
      <c r="R2" s="842"/>
      <c r="S2" s="842"/>
      <c r="T2" s="842"/>
      <c r="U2" s="842"/>
      <c r="V2" s="842"/>
      <c r="W2" s="842"/>
    </row>
    <row r="3" spans="1:23" ht="13.2" customHeight="1" thickBot="1">
      <c r="A3" s="852"/>
      <c r="B3" s="853"/>
      <c r="C3" s="853"/>
      <c r="D3" s="3230" t="s">
        <v>34</v>
      </c>
      <c r="E3" s="3230"/>
      <c r="F3" s="3230"/>
      <c r="G3" s="3230"/>
      <c r="H3" s="3230"/>
      <c r="I3" s="3230"/>
      <c r="J3" s="3230"/>
      <c r="K3" s="3230"/>
      <c r="L3" s="3230"/>
      <c r="M3" s="3230"/>
      <c r="N3" s="3230"/>
      <c r="O3" s="3230"/>
      <c r="P3" s="3230"/>
      <c r="Q3" s="3230"/>
      <c r="R3" s="3230"/>
      <c r="S3" s="3230"/>
      <c r="T3" s="3230"/>
      <c r="U3" s="3230"/>
      <c r="V3" s="3230"/>
      <c r="W3" s="3230"/>
    </row>
    <row r="4" spans="1:23" ht="30" customHeight="1">
      <c r="A4" s="3231" t="s">
        <v>0</v>
      </c>
      <c r="B4" s="3234" t="s">
        <v>1</v>
      </c>
      <c r="C4" s="3234" t="s">
        <v>2</v>
      </c>
      <c r="D4" s="3237" t="s">
        <v>3</v>
      </c>
      <c r="E4" s="3240" t="s">
        <v>4</v>
      </c>
      <c r="F4" s="3243" t="s">
        <v>5</v>
      </c>
      <c r="G4" s="3246" t="s">
        <v>6</v>
      </c>
      <c r="H4" s="3108" t="s">
        <v>150</v>
      </c>
      <c r="I4" s="3109"/>
      <c r="J4" s="3109"/>
      <c r="K4" s="3110"/>
      <c r="L4" s="3249" t="s">
        <v>151</v>
      </c>
      <c r="M4" s="3246" t="s">
        <v>152</v>
      </c>
      <c r="N4" s="3252" t="s">
        <v>21</v>
      </c>
      <c r="O4" s="3253"/>
      <c r="P4" s="3253"/>
      <c r="Q4" s="3254"/>
      <c r="R4" s="842"/>
      <c r="S4" s="842"/>
      <c r="T4" s="842"/>
      <c r="U4" s="842"/>
      <c r="V4" s="842"/>
      <c r="W4" s="842"/>
    </row>
    <row r="5" spans="1:23">
      <c r="A5" s="3232"/>
      <c r="B5" s="3235"/>
      <c r="C5" s="3235"/>
      <c r="D5" s="3238"/>
      <c r="E5" s="3241"/>
      <c r="F5" s="3244"/>
      <c r="G5" s="3247"/>
      <c r="H5" s="3255" t="s">
        <v>7</v>
      </c>
      <c r="I5" s="3257" t="s">
        <v>8</v>
      </c>
      <c r="J5" s="3257"/>
      <c r="K5" s="3258" t="s">
        <v>153</v>
      </c>
      <c r="L5" s="3250"/>
      <c r="M5" s="3247"/>
      <c r="N5" s="3211" t="s">
        <v>33</v>
      </c>
      <c r="O5" s="3213" t="s">
        <v>9</v>
      </c>
      <c r="P5" s="3213"/>
      <c r="Q5" s="3214"/>
      <c r="R5" s="842"/>
      <c r="S5" s="842"/>
      <c r="T5" s="842"/>
      <c r="U5" s="842"/>
      <c r="V5" s="842"/>
      <c r="W5" s="842"/>
    </row>
    <row r="6" spans="1:23" ht="118.8" customHeight="1" thickBot="1">
      <c r="A6" s="3233"/>
      <c r="B6" s="3236"/>
      <c r="C6" s="3236"/>
      <c r="D6" s="3239"/>
      <c r="E6" s="3242"/>
      <c r="F6" s="3245"/>
      <c r="G6" s="3248"/>
      <c r="H6" s="3256"/>
      <c r="I6" s="854" t="s">
        <v>7</v>
      </c>
      <c r="J6" s="855" t="s">
        <v>10</v>
      </c>
      <c r="K6" s="3259"/>
      <c r="L6" s="3251"/>
      <c r="M6" s="3248"/>
      <c r="N6" s="3212"/>
      <c r="O6" s="856" t="s">
        <v>43</v>
      </c>
      <c r="P6" s="856" t="s">
        <v>56</v>
      </c>
      <c r="Q6" s="857" t="s">
        <v>141</v>
      </c>
      <c r="R6" s="842"/>
      <c r="S6" s="842"/>
      <c r="T6" s="842"/>
      <c r="U6" s="842"/>
      <c r="V6" s="842"/>
      <c r="W6" s="842"/>
    </row>
    <row r="7" spans="1:23" ht="13.8" thickBot="1">
      <c r="A7" s="758" t="s">
        <v>11</v>
      </c>
      <c r="B7" s="3215" t="s">
        <v>426</v>
      </c>
      <c r="C7" s="3215"/>
      <c r="D7" s="3215"/>
      <c r="E7" s="3215"/>
      <c r="F7" s="3215"/>
      <c r="G7" s="3215"/>
      <c r="H7" s="3215"/>
      <c r="I7" s="3215"/>
      <c r="J7" s="3215"/>
      <c r="K7" s="3215"/>
      <c r="L7" s="3215"/>
      <c r="M7" s="3215"/>
      <c r="N7" s="3215"/>
      <c r="O7" s="3215"/>
      <c r="P7" s="3215"/>
      <c r="Q7" s="3216"/>
      <c r="R7" s="842"/>
      <c r="S7" s="842"/>
      <c r="T7" s="842"/>
      <c r="U7" s="842"/>
      <c r="V7" s="842"/>
      <c r="W7" s="842"/>
    </row>
    <row r="8" spans="1:23" ht="13.8" thickBot="1">
      <c r="A8" s="759" t="s">
        <v>11</v>
      </c>
      <c r="B8" s="858" t="s">
        <v>11</v>
      </c>
      <c r="C8" s="3217" t="s">
        <v>427</v>
      </c>
      <c r="D8" s="3217"/>
      <c r="E8" s="3217"/>
      <c r="F8" s="3217"/>
      <c r="G8" s="3217"/>
      <c r="H8" s="3217"/>
      <c r="I8" s="3217"/>
      <c r="J8" s="3217"/>
      <c r="K8" s="3217"/>
      <c r="L8" s="3217"/>
      <c r="M8" s="3217"/>
      <c r="N8" s="3217"/>
      <c r="O8" s="3217"/>
      <c r="P8" s="3217"/>
      <c r="Q8" s="3218"/>
      <c r="R8" s="842"/>
      <c r="S8" s="842"/>
      <c r="T8" s="842"/>
      <c r="U8" s="842"/>
      <c r="V8" s="842"/>
      <c r="W8" s="842"/>
    </row>
    <row r="9" spans="1:23">
      <c r="A9" s="3057" t="s">
        <v>11</v>
      </c>
      <c r="B9" s="3219" t="s">
        <v>11</v>
      </c>
      <c r="C9" s="3192" t="s">
        <v>11</v>
      </c>
      <c r="D9" s="3223" t="s">
        <v>428</v>
      </c>
      <c r="E9" s="3198" t="s">
        <v>41</v>
      </c>
      <c r="F9" s="3201" t="s">
        <v>429</v>
      </c>
      <c r="G9" s="859" t="s">
        <v>37</v>
      </c>
      <c r="H9" s="860">
        <v>0</v>
      </c>
      <c r="I9" s="861"/>
      <c r="J9" s="861"/>
      <c r="K9" s="862"/>
      <c r="L9" s="863">
        <v>0</v>
      </c>
      <c r="M9" s="864">
        <v>0</v>
      </c>
      <c r="N9" s="3226" t="s">
        <v>430</v>
      </c>
      <c r="O9" s="865"/>
      <c r="P9" s="865"/>
      <c r="Q9" s="866"/>
      <c r="R9" s="842"/>
      <c r="S9" s="842"/>
      <c r="T9" s="842"/>
      <c r="U9" s="842"/>
      <c r="V9" s="842"/>
      <c r="W9" s="842"/>
    </row>
    <row r="10" spans="1:23" ht="52.2" customHeight="1">
      <c r="A10" s="3058"/>
      <c r="B10" s="3220"/>
      <c r="C10" s="3222"/>
      <c r="D10" s="3224"/>
      <c r="E10" s="3199"/>
      <c r="F10" s="3202"/>
      <c r="G10" s="867"/>
      <c r="H10" s="868"/>
      <c r="I10" s="869"/>
      <c r="J10" s="869"/>
      <c r="K10" s="870"/>
      <c r="L10" s="871"/>
      <c r="M10" s="872"/>
      <c r="N10" s="3227"/>
      <c r="O10" s="873" t="s">
        <v>431</v>
      </c>
      <c r="P10" s="873">
        <v>2</v>
      </c>
      <c r="Q10" s="874">
        <v>2</v>
      </c>
      <c r="R10" s="842"/>
      <c r="S10" s="842"/>
      <c r="T10" s="875"/>
      <c r="U10" s="842"/>
      <c r="V10" s="842"/>
      <c r="W10" s="842"/>
    </row>
    <row r="11" spans="1:23" ht="16.2" customHeight="1" thickBot="1">
      <c r="A11" s="3059"/>
      <c r="B11" s="3221"/>
      <c r="C11" s="3194"/>
      <c r="D11" s="3225"/>
      <c r="E11" s="3200"/>
      <c r="F11" s="3203"/>
      <c r="G11" s="876" t="s">
        <v>12</v>
      </c>
      <c r="H11" s="877">
        <f>H9</f>
        <v>0</v>
      </c>
      <c r="I11" s="878">
        <f>I9</f>
        <v>0</v>
      </c>
      <c r="J11" s="878"/>
      <c r="K11" s="879">
        <f>K9</f>
        <v>0</v>
      </c>
      <c r="L11" s="880">
        <f>L9</f>
        <v>0</v>
      </c>
      <c r="M11" s="881">
        <f>M9</f>
        <v>0</v>
      </c>
      <c r="N11" s="882" t="s">
        <v>432</v>
      </c>
      <c r="O11" s="883" t="s">
        <v>433</v>
      </c>
      <c r="P11" s="883" t="s">
        <v>58</v>
      </c>
      <c r="Q11" s="884" t="s">
        <v>58</v>
      </c>
      <c r="R11" s="885"/>
      <c r="S11" s="842"/>
      <c r="T11" s="875"/>
      <c r="U11" s="842"/>
      <c r="V11" s="842"/>
      <c r="W11" s="842"/>
    </row>
    <row r="12" spans="1:23" ht="22.2" customHeight="1" thickBot="1">
      <c r="A12" s="886" t="s">
        <v>11</v>
      </c>
      <c r="B12" s="887" t="s">
        <v>11</v>
      </c>
      <c r="C12" s="3204" t="s">
        <v>14</v>
      </c>
      <c r="D12" s="3205"/>
      <c r="E12" s="3205"/>
      <c r="F12" s="3205"/>
      <c r="G12" s="3205"/>
      <c r="H12" s="888">
        <f>H11+H8</f>
        <v>0</v>
      </c>
      <c r="I12" s="889">
        <f>I11+I8</f>
        <v>0</v>
      </c>
      <c r="J12" s="889"/>
      <c r="K12" s="890">
        <f>K11+K8</f>
        <v>0</v>
      </c>
      <c r="L12" s="891">
        <f>L11+L8</f>
        <v>0</v>
      </c>
      <c r="M12" s="892">
        <f>M11</f>
        <v>0</v>
      </c>
      <c r="N12" s="893"/>
      <c r="O12" s="894"/>
      <c r="P12" s="894"/>
      <c r="Q12" s="895"/>
      <c r="R12" s="885"/>
      <c r="S12" s="842"/>
      <c r="T12" s="875"/>
      <c r="U12" s="842"/>
      <c r="V12" s="842"/>
      <c r="W12" s="842"/>
    </row>
    <row r="13" spans="1:23" ht="32.4" customHeight="1" thickBot="1">
      <c r="A13" s="896" t="s">
        <v>11</v>
      </c>
      <c r="B13" s="858" t="s">
        <v>13</v>
      </c>
      <c r="C13" s="3206" t="s">
        <v>434</v>
      </c>
      <c r="D13" s="3207"/>
      <c r="E13" s="3207"/>
      <c r="F13" s="3207"/>
      <c r="G13" s="3207"/>
      <c r="H13" s="3207"/>
      <c r="I13" s="3207"/>
      <c r="J13" s="3207"/>
      <c r="K13" s="3207"/>
      <c r="L13" s="3207"/>
      <c r="M13" s="3207"/>
      <c r="N13" s="3207"/>
      <c r="O13" s="3207"/>
      <c r="P13" s="3207"/>
      <c r="Q13" s="3208"/>
      <c r="R13" s="842"/>
      <c r="S13" s="842"/>
      <c r="T13" s="842"/>
      <c r="U13" s="842"/>
      <c r="V13" s="842"/>
      <c r="W13" s="842"/>
    </row>
    <row r="14" spans="1:23">
      <c r="A14" s="3186" t="s">
        <v>11</v>
      </c>
      <c r="B14" s="3189" t="s">
        <v>13</v>
      </c>
      <c r="C14" s="3192" t="s">
        <v>13</v>
      </c>
      <c r="D14" s="3195" t="s">
        <v>435</v>
      </c>
      <c r="E14" s="3198" t="s">
        <v>41</v>
      </c>
      <c r="F14" s="3201" t="s">
        <v>241</v>
      </c>
      <c r="G14" s="897"/>
      <c r="H14" s="898">
        <v>0</v>
      </c>
      <c r="I14" s="899">
        <v>0</v>
      </c>
      <c r="J14" s="900"/>
      <c r="K14" s="901">
        <v>0</v>
      </c>
      <c r="L14" s="902">
        <v>0</v>
      </c>
      <c r="M14" s="903">
        <v>0</v>
      </c>
      <c r="N14" s="3174"/>
      <c r="O14" s="807"/>
      <c r="P14" s="904"/>
      <c r="Q14" s="905"/>
      <c r="R14" s="906"/>
      <c r="S14" s="906"/>
      <c r="T14" s="907"/>
      <c r="U14" s="906"/>
      <c r="V14" s="906"/>
      <c r="W14" s="906"/>
    </row>
    <row r="15" spans="1:23">
      <c r="A15" s="3187"/>
      <c r="B15" s="3190"/>
      <c r="C15" s="3193"/>
      <c r="D15" s="3196"/>
      <c r="E15" s="3199"/>
      <c r="F15" s="3202"/>
      <c r="G15" s="908"/>
      <c r="H15" s="909"/>
      <c r="I15" s="910"/>
      <c r="J15" s="911"/>
      <c r="K15" s="912"/>
      <c r="L15" s="913"/>
      <c r="M15" s="914"/>
      <c r="N15" s="3209"/>
      <c r="O15" s="915"/>
      <c r="P15" s="915"/>
      <c r="Q15" s="916"/>
      <c r="R15" s="906"/>
      <c r="S15" s="906"/>
      <c r="T15" s="907"/>
      <c r="U15" s="906"/>
      <c r="V15" s="906"/>
      <c r="W15" s="906"/>
    </row>
    <row r="16" spans="1:23" ht="92.4" customHeight="1" thickBot="1">
      <c r="A16" s="3188"/>
      <c r="B16" s="3191"/>
      <c r="C16" s="3194"/>
      <c r="D16" s="3197"/>
      <c r="E16" s="3200"/>
      <c r="F16" s="3203"/>
      <c r="G16" s="876" t="s">
        <v>12</v>
      </c>
      <c r="H16" s="917">
        <f>H14</f>
        <v>0</v>
      </c>
      <c r="I16" s="918">
        <f>SUM(I14:I15)</f>
        <v>0</v>
      </c>
      <c r="J16" s="919"/>
      <c r="K16" s="920">
        <f>SUM(K14:K15)</f>
        <v>0</v>
      </c>
      <c r="L16" s="921">
        <f>L14</f>
        <v>0</v>
      </c>
      <c r="M16" s="922">
        <f>M14</f>
        <v>0</v>
      </c>
      <c r="N16" s="3210"/>
      <c r="O16" s="923"/>
      <c r="P16" s="923"/>
      <c r="Q16" s="924"/>
      <c r="R16" s="906"/>
      <c r="S16" s="906"/>
      <c r="T16" s="907"/>
      <c r="U16" s="906"/>
      <c r="V16" s="906"/>
      <c r="W16" s="906"/>
    </row>
    <row r="17" spans="1:23">
      <c r="A17" s="3186" t="s">
        <v>11</v>
      </c>
      <c r="B17" s="3189" t="s">
        <v>13</v>
      </c>
      <c r="C17" s="3192" t="s">
        <v>35</v>
      </c>
      <c r="D17" s="3195" t="s">
        <v>436</v>
      </c>
      <c r="E17" s="3198" t="s">
        <v>41</v>
      </c>
      <c r="F17" s="3201" t="s">
        <v>241</v>
      </c>
      <c r="G17" s="897"/>
      <c r="H17" s="898">
        <v>0</v>
      </c>
      <c r="I17" s="899">
        <v>0</v>
      </c>
      <c r="J17" s="900"/>
      <c r="K17" s="901">
        <v>0</v>
      </c>
      <c r="L17" s="925">
        <v>0</v>
      </c>
      <c r="M17" s="903">
        <v>0</v>
      </c>
      <c r="N17" s="3174"/>
      <c r="O17" s="904"/>
      <c r="P17" s="904"/>
      <c r="Q17" s="926"/>
      <c r="R17" s="906"/>
      <c r="S17" s="906"/>
      <c r="T17" s="907"/>
      <c r="U17" s="906"/>
      <c r="V17" s="906"/>
      <c r="W17" s="906"/>
    </row>
    <row r="18" spans="1:23">
      <c r="A18" s="3187"/>
      <c r="B18" s="3190"/>
      <c r="C18" s="3193"/>
      <c r="D18" s="3196"/>
      <c r="E18" s="3199"/>
      <c r="F18" s="3202"/>
      <c r="G18" s="908"/>
      <c r="H18" s="909"/>
      <c r="I18" s="910"/>
      <c r="J18" s="911"/>
      <c r="K18" s="912"/>
      <c r="L18" s="927"/>
      <c r="M18" s="914"/>
      <c r="N18" s="3175"/>
      <c r="O18" s="928"/>
      <c r="P18" s="928"/>
      <c r="Q18" s="929"/>
      <c r="R18" s="906"/>
      <c r="S18" s="906"/>
      <c r="T18" s="907"/>
      <c r="U18" s="906"/>
      <c r="V18" s="906"/>
      <c r="W18" s="906"/>
    </row>
    <row r="19" spans="1:23" ht="52.8" customHeight="1" thickBot="1">
      <c r="A19" s="3188"/>
      <c r="B19" s="3191"/>
      <c r="C19" s="3194"/>
      <c r="D19" s="3197"/>
      <c r="E19" s="3200"/>
      <c r="F19" s="3203"/>
      <c r="G19" s="876" t="s">
        <v>12</v>
      </c>
      <c r="H19" s="917">
        <f>H17</f>
        <v>0</v>
      </c>
      <c r="I19" s="918">
        <f>SUM(I17:I18)</f>
        <v>0</v>
      </c>
      <c r="J19" s="919"/>
      <c r="K19" s="920">
        <f>SUM(K17:K18)</f>
        <v>0</v>
      </c>
      <c r="L19" s="921">
        <f>L17</f>
        <v>0</v>
      </c>
      <c r="M19" s="922">
        <f>M17</f>
        <v>0</v>
      </c>
      <c r="N19" s="3176"/>
      <c r="O19" s="883"/>
      <c r="P19" s="883"/>
      <c r="Q19" s="884"/>
      <c r="R19" s="906"/>
      <c r="S19" s="906"/>
      <c r="T19" s="907"/>
      <c r="U19" s="906"/>
      <c r="V19" s="906"/>
      <c r="W19" s="906"/>
    </row>
    <row r="20" spans="1:23" ht="13.8" thickBot="1">
      <c r="A20" s="832" t="s">
        <v>11</v>
      </c>
      <c r="B20" s="3177" t="s">
        <v>15</v>
      </c>
      <c r="C20" s="3177"/>
      <c r="D20" s="3177"/>
      <c r="E20" s="3177"/>
      <c r="F20" s="3177"/>
      <c r="G20" s="3177"/>
      <c r="H20" s="930">
        <f t="shared" ref="H20:M20" si="0">H19+H16+H12</f>
        <v>0</v>
      </c>
      <c r="I20" s="930">
        <f t="shared" si="0"/>
        <v>0</v>
      </c>
      <c r="J20" s="930">
        <f t="shared" si="0"/>
        <v>0</v>
      </c>
      <c r="K20" s="930">
        <f t="shared" si="0"/>
        <v>0</v>
      </c>
      <c r="L20" s="930">
        <f t="shared" si="0"/>
        <v>0</v>
      </c>
      <c r="M20" s="930">
        <f t="shared" si="0"/>
        <v>0</v>
      </c>
      <c r="N20" s="3178"/>
      <c r="O20" s="3179"/>
      <c r="P20" s="3179"/>
      <c r="Q20" s="3180"/>
      <c r="R20" s="842"/>
      <c r="S20" s="906"/>
      <c r="T20" s="906"/>
      <c r="U20" s="906"/>
      <c r="V20" s="906"/>
      <c r="W20" s="906"/>
    </row>
    <row r="21" spans="1:23" ht="14.4">
      <c r="A21" s="931"/>
      <c r="B21" s="840"/>
      <c r="C21" s="840"/>
      <c r="D21" s="3181" t="s">
        <v>437</v>
      </c>
      <c r="E21" s="3182"/>
      <c r="F21" s="3182"/>
      <c r="G21" s="3182"/>
      <c r="H21" s="3182"/>
      <c r="I21" s="3182"/>
      <c r="J21" s="3182"/>
      <c r="K21" s="3182"/>
      <c r="L21" s="3182"/>
      <c r="M21" s="3182"/>
      <c r="N21" s="3182"/>
      <c r="O21" s="3182"/>
      <c r="P21" s="3182"/>
      <c r="Q21" s="3182"/>
      <c r="R21" s="932"/>
      <c r="S21" s="932"/>
      <c r="T21" s="932"/>
      <c r="U21" s="932"/>
      <c r="V21" s="932"/>
      <c r="W21" s="932"/>
    </row>
    <row r="22" spans="1:23" ht="14.4">
      <c r="A22" s="931"/>
      <c r="B22" s="840"/>
      <c r="C22" s="840"/>
      <c r="D22" s="936"/>
      <c r="E22" s="937"/>
      <c r="F22" s="937"/>
      <c r="G22" s="937"/>
      <c r="H22" s="937"/>
      <c r="I22" s="937"/>
      <c r="J22" s="937"/>
      <c r="K22" s="937"/>
      <c r="L22" s="937"/>
      <c r="M22" s="937"/>
      <c r="N22" s="937"/>
      <c r="O22" s="937"/>
      <c r="P22" s="937"/>
      <c r="Q22" s="937"/>
      <c r="R22" s="932"/>
      <c r="S22" s="932"/>
      <c r="T22" s="932"/>
      <c r="U22" s="932"/>
      <c r="V22" s="932"/>
      <c r="W22" s="932"/>
    </row>
    <row r="23" spans="1:23" ht="14.4">
      <c r="A23" s="931"/>
      <c r="B23" s="840"/>
      <c r="C23" s="840"/>
      <c r="D23" s="936"/>
      <c r="E23" s="937"/>
      <c r="F23" s="937"/>
      <c r="G23" s="937"/>
      <c r="H23" s="937"/>
      <c r="I23" s="937"/>
      <c r="J23" s="937"/>
      <c r="K23" s="937"/>
      <c r="L23" s="937"/>
      <c r="M23" s="937"/>
      <c r="N23" s="937"/>
      <c r="O23" s="937"/>
      <c r="P23" s="937"/>
      <c r="Q23" s="937"/>
      <c r="R23" s="932"/>
      <c r="S23" s="932"/>
      <c r="T23" s="932"/>
      <c r="U23" s="932"/>
      <c r="V23" s="932"/>
      <c r="W23" s="932"/>
    </row>
    <row r="24" spans="1:23" ht="14.4">
      <c r="A24" s="931"/>
      <c r="B24" s="840"/>
      <c r="C24" s="840"/>
      <c r="D24" s="936"/>
      <c r="E24" s="937"/>
      <c r="F24" s="937"/>
      <c r="G24" s="937"/>
      <c r="H24" s="937"/>
      <c r="I24" s="937"/>
      <c r="J24" s="937"/>
      <c r="K24" s="937"/>
      <c r="L24" s="937"/>
      <c r="M24" s="937"/>
      <c r="N24" s="937"/>
      <c r="O24" s="937"/>
      <c r="P24" s="937"/>
      <c r="Q24" s="937"/>
      <c r="R24" s="932"/>
      <c r="S24" s="932"/>
      <c r="T24" s="932"/>
      <c r="U24" s="932"/>
      <c r="V24" s="932"/>
      <c r="W24" s="932"/>
    </row>
    <row r="25" spans="1:23" ht="14.4">
      <c r="A25" s="931"/>
      <c r="B25" s="840"/>
      <c r="C25" s="840"/>
      <c r="D25" s="936"/>
      <c r="E25" s="937"/>
      <c r="F25" s="937"/>
      <c r="G25" s="937"/>
      <c r="H25" s="937"/>
      <c r="I25" s="937"/>
      <c r="J25" s="937"/>
      <c r="K25" s="937"/>
      <c r="L25" s="937"/>
      <c r="M25" s="937"/>
      <c r="N25" s="937"/>
      <c r="O25" s="937"/>
      <c r="P25" s="937"/>
      <c r="Q25" s="937"/>
      <c r="R25" s="932"/>
      <c r="S25" s="932"/>
      <c r="T25" s="932"/>
      <c r="U25" s="932"/>
      <c r="V25" s="932"/>
      <c r="W25" s="932"/>
    </row>
    <row r="26" spans="1:23" ht="14.4">
      <c r="A26" s="931"/>
      <c r="B26" s="840"/>
      <c r="C26" s="840"/>
      <c r="D26" s="840"/>
      <c r="E26" s="933"/>
      <c r="F26" s="933"/>
      <c r="G26" s="933"/>
      <c r="H26" s="933"/>
      <c r="I26" s="933"/>
      <c r="J26" s="933"/>
      <c r="K26" s="933"/>
      <c r="L26" s="933"/>
      <c r="M26" s="933"/>
      <c r="N26" s="933"/>
      <c r="O26" s="933"/>
      <c r="P26" s="933"/>
      <c r="Q26" s="933"/>
      <c r="R26" s="932"/>
      <c r="S26" s="932"/>
      <c r="T26" s="932"/>
      <c r="U26" s="932"/>
      <c r="V26" s="932"/>
      <c r="W26" s="932"/>
    </row>
    <row r="27" spans="1:23" ht="13.8" thickBot="1">
      <c r="A27" s="931"/>
      <c r="B27" s="840"/>
      <c r="C27" s="840"/>
      <c r="D27" s="840"/>
      <c r="E27" s="840"/>
      <c r="F27" s="3117" t="s">
        <v>16</v>
      </c>
      <c r="G27" s="3118"/>
      <c r="H27" s="3118"/>
      <c r="I27" s="3118"/>
      <c r="J27" s="3118"/>
      <c r="K27" s="3118"/>
      <c r="L27" s="3118"/>
      <c r="M27" s="3118"/>
      <c r="N27" s="839"/>
      <c r="O27" s="839"/>
      <c r="P27" s="839"/>
      <c r="Q27" s="839"/>
      <c r="R27" s="932"/>
      <c r="S27" s="932"/>
      <c r="T27" s="932"/>
      <c r="U27" s="932"/>
      <c r="V27" s="932"/>
      <c r="W27" s="932"/>
    </row>
    <row r="28" spans="1:23" ht="45" customHeight="1" thickBot="1">
      <c r="A28" s="747"/>
      <c r="B28" s="747"/>
      <c r="C28" s="3105" t="s">
        <v>17</v>
      </c>
      <c r="D28" s="3106"/>
      <c r="E28" s="3106"/>
      <c r="F28" s="3106"/>
      <c r="G28" s="3107"/>
      <c r="H28" s="3183" t="s">
        <v>298</v>
      </c>
      <c r="I28" s="3184"/>
      <c r="J28" s="3184"/>
      <c r="K28" s="3185"/>
      <c r="L28" s="747"/>
      <c r="M28" s="747"/>
      <c r="N28" s="747"/>
      <c r="O28" s="934"/>
      <c r="P28" s="747"/>
      <c r="Q28" s="747"/>
      <c r="R28" s="842"/>
      <c r="S28" s="842"/>
      <c r="T28" s="842"/>
      <c r="U28" s="842"/>
      <c r="V28" s="842"/>
      <c r="W28" s="842"/>
    </row>
    <row r="29" spans="1:23" ht="13.8" thickBot="1">
      <c r="A29" s="747"/>
      <c r="B29" s="747"/>
      <c r="C29" s="3156" t="s">
        <v>18</v>
      </c>
      <c r="D29" s="3120"/>
      <c r="E29" s="3120"/>
      <c r="F29" s="3120"/>
      <c r="G29" s="3121"/>
      <c r="H29" s="3157">
        <f>H30+H31+H32+H33+H34</f>
        <v>0</v>
      </c>
      <c r="I29" s="3158"/>
      <c r="J29" s="3158"/>
      <c r="K29" s="3159"/>
      <c r="L29" s="747"/>
      <c r="M29" s="747"/>
      <c r="N29" s="747"/>
      <c r="O29" s="934"/>
      <c r="P29" s="747"/>
      <c r="Q29" s="747"/>
      <c r="R29" s="842"/>
      <c r="S29" s="842"/>
      <c r="T29" s="842"/>
      <c r="U29" s="842"/>
      <c r="V29" s="842"/>
      <c r="W29" s="842"/>
    </row>
    <row r="30" spans="1:23">
      <c r="A30" s="747"/>
      <c r="B30" s="747"/>
      <c r="C30" s="3170" t="s">
        <v>351</v>
      </c>
      <c r="D30" s="3126"/>
      <c r="E30" s="3126"/>
      <c r="F30" s="3126"/>
      <c r="G30" s="3127"/>
      <c r="H30" s="3171">
        <v>0</v>
      </c>
      <c r="I30" s="3172"/>
      <c r="J30" s="3172"/>
      <c r="K30" s="3173"/>
      <c r="L30" s="747"/>
      <c r="M30" s="747"/>
      <c r="N30" s="747"/>
      <c r="O30" s="934"/>
      <c r="P30" s="747"/>
      <c r="Q30" s="747"/>
      <c r="R30" s="842"/>
      <c r="S30" s="842"/>
      <c r="T30" s="842"/>
      <c r="U30" s="842"/>
      <c r="V30" s="842"/>
      <c r="W30" s="842"/>
    </row>
    <row r="31" spans="1:23">
      <c r="A31" s="747"/>
      <c r="B31" s="747"/>
      <c r="C31" s="3169" t="s">
        <v>352</v>
      </c>
      <c r="D31" s="3132"/>
      <c r="E31" s="3132"/>
      <c r="F31" s="3132"/>
      <c r="G31" s="3133"/>
      <c r="H31" s="3168">
        <v>0</v>
      </c>
      <c r="I31" s="3153"/>
      <c r="J31" s="3153"/>
      <c r="K31" s="3154"/>
      <c r="L31" s="747"/>
      <c r="M31" s="747"/>
      <c r="N31" s="747"/>
      <c r="O31" s="934"/>
      <c r="P31" s="747"/>
      <c r="Q31" s="747"/>
      <c r="R31" s="842"/>
      <c r="S31" s="842"/>
      <c r="T31" s="842"/>
      <c r="U31" s="842"/>
      <c r="V31" s="842"/>
      <c r="W31" s="842"/>
    </row>
    <row r="32" spans="1:23">
      <c r="A32" s="747"/>
      <c r="B32" s="747"/>
      <c r="C32" s="3152" t="s">
        <v>438</v>
      </c>
      <c r="D32" s="3138"/>
      <c r="E32" s="3138"/>
      <c r="F32" s="3138"/>
      <c r="G32" s="3139"/>
      <c r="H32" s="3168">
        <v>0</v>
      </c>
      <c r="I32" s="3153"/>
      <c r="J32" s="3153"/>
      <c r="K32" s="3154"/>
      <c r="L32" s="747"/>
      <c r="M32" s="747"/>
      <c r="N32" s="747"/>
      <c r="O32" s="934"/>
      <c r="P32" s="747"/>
      <c r="Q32" s="747"/>
      <c r="R32" s="842"/>
      <c r="S32" s="842"/>
      <c r="T32" s="842"/>
      <c r="U32" s="842"/>
      <c r="V32" s="842"/>
      <c r="W32" s="842"/>
    </row>
    <row r="33" spans="1:23">
      <c r="A33" s="747"/>
      <c r="B33" s="747"/>
      <c r="C33" s="3152" t="s">
        <v>353</v>
      </c>
      <c r="D33" s="3138"/>
      <c r="E33" s="3138"/>
      <c r="F33" s="3138"/>
      <c r="G33" s="3139"/>
      <c r="H33" s="3168">
        <v>0</v>
      </c>
      <c r="I33" s="3153"/>
      <c r="J33" s="3153"/>
      <c r="K33" s="3154"/>
      <c r="L33" s="935"/>
      <c r="M33" s="935"/>
      <c r="N33" s="935"/>
      <c r="O33" s="935"/>
      <c r="P33" s="935"/>
      <c r="Q33" s="935"/>
      <c r="R33" s="935"/>
      <c r="S33" s="935"/>
      <c r="T33" s="935"/>
      <c r="U33" s="842"/>
      <c r="V33" s="842"/>
      <c r="W33" s="842"/>
    </row>
    <row r="34" spans="1:23" ht="13.8" thickBot="1">
      <c r="A34" s="747"/>
      <c r="B34" s="747"/>
      <c r="C34" s="3169" t="s">
        <v>354</v>
      </c>
      <c r="D34" s="3132"/>
      <c r="E34" s="3132"/>
      <c r="F34" s="3132"/>
      <c r="G34" s="3133"/>
      <c r="H34" s="3168">
        <v>0</v>
      </c>
      <c r="I34" s="3153"/>
      <c r="J34" s="3153"/>
      <c r="K34" s="3154"/>
      <c r="L34" s="747"/>
      <c r="M34" s="747"/>
      <c r="N34" s="747"/>
      <c r="O34" s="934"/>
      <c r="P34" s="747"/>
      <c r="Q34" s="747"/>
      <c r="R34" s="842"/>
      <c r="S34" s="842"/>
      <c r="T34" s="842"/>
      <c r="U34" s="842"/>
      <c r="V34" s="842"/>
      <c r="W34" s="842"/>
    </row>
    <row r="35" spans="1:23" ht="13.8" thickBot="1">
      <c r="A35" s="747"/>
      <c r="B35" s="747"/>
      <c r="C35" s="3156" t="s">
        <v>19</v>
      </c>
      <c r="D35" s="3120"/>
      <c r="E35" s="3120"/>
      <c r="F35" s="3120"/>
      <c r="G35" s="3121"/>
      <c r="H35" s="3157">
        <f>H36+H37+H38</f>
        <v>0</v>
      </c>
      <c r="I35" s="3158"/>
      <c r="J35" s="3158"/>
      <c r="K35" s="3159"/>
      <c r="L35" s="747"/>
      <c r="M35" s="747"/>
      <c r="N35" s="747"/>
      <c r="O35" s="934"/>
      <c r="P35" s="747"/>
      <c r="Q35" s="747"/>
      <c r="R35" s="842"/>
      <c r="S35" s="842"/>
      <c r="T35" s="842"/>
      <c r="U35" s="842"/>
      <c r="V35" s="842"/>
      <c r="W35" s="842"/>
    </row>
    <row r="36" spans="1:23">
      <c r="A36" s="747"/>
      <c r="B36" s="747"/>
      <c r="C36" s="3160" t="s">
        <v>355</v>
      </c>
      <c r="D36" s="3161"/>
      <c r="E36" s="3161"/>
      <c r="F36" s="3161"/>
      <c r="G36" s="3162"/>
      <c r="H36" s="3163">
        <v>0</v>
      </c>
      <c r="I36" s="3163"/>
      <c r="J36" s="3163"/>
      <c r="K36" s="3164"/>
      <c r="L36" s="747"/>
      <c r="M36" s="747"/>
      <c r="N36" s="747"/>
      <c r="O36" s="934"/>
      <c r="P36" s="747"/>
      <c r="Q36" s="747"/>
      <c r="R36" s="842"/>
      <c r="S36" s="842"/>
      <c r="T36" s="842"/>
      <c r="U36" s="842"/>
      <c r="V36" s="842"/>
      <c r="W36" s="842"/>
    </row>
    <row r="37" spans="1:23">
      <c r="A37" s="747"/>
      <c r="B37" s="747"/>
      <c r="C37" s="3165" t="s">
        <v>356</v>
      </c>
      <c r="D37" s="3166"/>
      <c r="E37" s="3166"/>
      <c r="F37" s="3166"/>
      <c r="G37" s="3167"/>
      <c r="H37" s="3153">
        <v>0</v>
      </c>
      <c r="I37" s="3153"/>
      <c r="J37" s="3153"/>
      <c r="K37" s="3154"/>
      <c r="L37" s="747"/>
      <c r="M37" s="747"/>
      <c r="N37" s="747"/>
      <c r="O37" s="934"/>
      <c r="P37" s="747"/>
      <c r="Q37" s="747"/>
      <c r="R37" s="842"/>
      <c r="S37" s="842"/>
      <c r="T37" s="842"/>
      <c r="U37" s="842"/>
      <c r="V37" s="842"/>
      <c r="W37" s="842"/>
    </row>
    <row r="38" spans="1:23" ht="13.8" thickBot="1">
      <c r="A38" s="747"/>
      <c r="B38" s="747"/>
      <c r="C38" s="3152" t="s">
        <v>357</v>
      </c>
      <c r="D38" s="3138"/>
      <c r="E38" s="3138"/>
      <c r="F38" s="3138"/>
      <c r="G38" s="3140"/>
      <c r="H38" s="3153">
        <v>0</v>
      </c>
      <c r="I38" s="3153"/>
      <c r="J38" s="3153"/>
      <c r="K38" s="3154"/>
      <c r="L38" s="747"/>
      <c r="M38" s="747"/>
      <c r="N38" s="747"/>
      <c r="O38" s="934"/>
      <c r="P38" s="747"/>
      <c r="Q38" s="747"/>
      <c r="R38" s="842"/>
      <c r="S38" s="842"/>
      <c r="T38" s="842"/>
      <c r="U38" s="842"/>
      <c r="V38" s="842"/>
      <c r="W38" s="842"/>
    </row>
    <row r="39" spans="1:23" ht="13.8" thickBot="1">
      <c r="A39" s="747"/>
      <c r="B39" s="747"/>
      <c r="C39" s="3155" t="s">
        <v>20</v>
      </c>
      <c r="D39" s="3142"/>
      <c r="E39" s="3142"/>
      <c r="F39" s="3142"/>
      <c r="G39" s="3143"/>
      <c r="H39" s="3144">
        <f>H35+H29</f>
        <v>0</v>
      </c>
      <c r="I39" s="3144"/>
      <c r="J39" s="3144"/>
      <c r="K39" s="3145"/>
      <c r="L39" s="747"/>
      <c r="M39" s="747"/>
      <c r="N39" s="747"/>
      <c r="O39" s="934"/>
      <c r="P39" s="747"/>
      <c r="Q39" s="747"/>
      <c r="R39" s="842"/>
      <c r="S39" s="842"/>
      <c r="T39" s="842"/>
      <c r="U39" s="842"/>
      <c r="V39" s="842"/>
      <c r="W39" s="842"/>
    </row>
  </sheetData>
  <mergeCells count="71">
    <mergeCell ref="L1:Q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B7:Q7"/>
    <mergeCell ref="C8:Q8"/>
    <mergeCell ref="A9:A11"/>
    <mergeCell ref="B9:B11"/>
    <mergeCell ref="C9:C11"/>
    <mergeCell ref="D9:D11"/>
    <mergeCell ref="E9:E11"/>
    <mergeCell ref="F9:F11"/>
    <mergeCell ref="N9:N10"/>
    <mergeCell ref="C12:G12"/>
    <mergeCell ref="C13:Q13"/>
    <mergeCell ref="A14:A16"/>
    <mergeCell ref="B14:B16"/>
    <mergeCell ref="C14:C16"/>
    <mergeCell ref="D14:D16"/>
    <mergeCell ref="E14:E16"/>
    <mergeCell ref="F14:F16"/>
    <mergeCell ref="N14:N16"/>
    <mergeCell ref="C28:G28"/>
    <mergeCell ref="H28:K28"/>
    <mergeCell ref="A17:A19"/>
    <mergeCell ref="B17:B19"/>
    <mergeCell ref="C17:C19"/>
    <mergeCell ref="D17:D19"/>
    <mergeCell ref="E17:E19"/>
    <mergeCell ref="F17:F19"/>
    <mergeCell ref="N17:N19"/>
    <mergeCell ref="B20:G20"/>
    <mergeCell ref="N20:Q20"/>
    <mergeCell ref="D21:Q21"/>
    <mergeCell ref="F27:M27"/>
    <mergeCell ref="C29:G29"/>
    <mergeCell ref="H29:K29"/>
    <mergeCell ref="C30:G30"/>
    <mergeCell ref="H30:K30"/>
    <mergeCell ref="C31:G31"/>
    <mergeCell ref="H31:K31"/>
    <mergeCell ref="C32:G32"/>
    <mergeCell ref="H32:K32"/>
    <mergeCell ref="C33:G33"/>
    <mergeCell ref="H33:K33"/>
    <mergeCell ref="C34:G34"/>
    <mergeCell ref="H34:K34"/>
    <mergeCell ref="C38:G38"/>
    <mergeCell ref="H38:K38"/>
    <mergeCell ref="C39:G39"/>
    <mergeCell ref="H39:K39"/>
    <mergeCell ref="C35:G35"/>
    <mergeCell ref="H35:K35"/>
    <mergeCell ref="C36:G36"/>
    <mergeCell ref="H36:K36"/>
    <mergeCell ref="C37:G37"/>
    <mergeCell ref="H37:K37"/>
  </mergeCells>
  <pageMargins left="0.7" right="0.7" top="0.75" bottom="0.75" header="0.3" footer="0.3"/>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7"/>
  <sheetViews>
    <sheetView topLeftCell="A31" workbookViewId="0">
      <selection activeCell="F47" sqref="F47:F49"/>
    </sheetView>
  </sheetViews>
  <sheetFormatPr defaultRowHeight="13.2"/>
  <cols>
    <col min="1" max="1" width="2.6640625" customWidth="1"/>
    <col min="2" max="3" width="2.5546875" customWidth="1"/>
    <col min="4" max="4" width="37.88671875" customWidth="1"/>
    <col min="5" max="5" width="7.6640625" customWidth="1"/>
    <col min="6" max="6" width="4.44140625" customWidth="1"/>
    <col min="7" max="7" width="6" customWidth="1"/>
    <col min="8" max="9" width="5.6640625" customWidth="1"/>
    <col min="10" max="10" width="4" customWidth="1"/>
    <col min="11" max="11" width="4.5546875" customWidth="1"/>
    <col min="12" max="13" width="4.88671875" customWidth="1"/>
    <col min="14" max="14" width="27.33203125" customWidth="1"/>
    <col min="15" max="15" width="4.6640625" customWidth="1"/>
    <col min="16" max="16" width="3.88671875" customWidth="1"/>
    <col min="17" max="17" width="4.5546875" customWidth="1"/>
    <col min="18" max="18" width="0.5546875" customWidth="1"/>
    <col min="19" max="23" width="0" hidden="1" customWidth="1"/>
  </cols>
  <sheetData>
    <row r="1" spans="1:23" ht="53.4" customHeight="1">
      <c r="A1" s="222"/>
      <c r="B1" s="222"/>
      <c r="C1" s="222"/>
      <c r="D1" s="222"/>
      <c r="E1" s="971"/>
      <c r="F1" s="222"/>
      <c r="G1" s="972"/>
      <c r="H1" s="222"/>
      <c r="I1" s="222"/>
      <c r="J1" s="222"/>
      <c r="K1" s="222"/>
      <c r="L1" s="3322" t="s">
        <v>147</v>
      </c>
      <c r="M1" s="3323"/>
      <c r="N1" s="3323"/>
      <c r="O1" s="3323"/>
      <c r="P1" s="3323"/>
      <c r="Q1" s="3323"/>
      <c r="R1" s="222"/>
      <c r="S1" s="222"/>
      <c r="T1" s="222"/>
      <c r="U1" s="222"/>
      <c r="V1" s="222"/>
      <c r="W1" s="222"/>
    </row>
    <row r="2" spans="1:23" ht="13.8">
      <c r="A2" s="222"/>
      <c r="B2" s="973"/>
      <c r="C2" s="973"/>
      <c r="D2" s="974"/>
      <c r="E2" s="975" t="s">
        <v>440</v>
      </c>
      <c r="F2" s="976"/>
      <c r="G2" s="977"/>
      <c r="H2" s="976"/>
      <c r="I2" s="976"/>
      <c r="J2" s="976"/>
      <c r="K2" s="974"/>
      <c r="L2" s="978"/>
      <c r="M2" s="974"/>
      <c r="N2" s="974"/>
      <c r="O2" s="974"/>
      <c r="P2" s="974"/>
      <c r="Q2" s="974"/>
      <c r="R2" s="974"/>
      <c r="S2" s="974"/>
      <c r="T2" s="974"/>
      <c r="U2" s="974"/>
      <c r="V2" s="974"/>
      <c r="W2" s="974"/>
    </row>
    <row r="3" spans="1:23" ht="14.4" thickBot="1">
      <c r="A3" s="12"/>
      <c r="B3" s="979"/>
      <c r="C3" s="979"/>
      <c r="D3" s="3324" t="s">
        <v>34</v>
      </c>
      <c r="E3" s="3324"/>
      <c r="F3" s="3324"/>
      <c r="G3" s="3324"/>
      <c r="H3" s="3324"/>
      <c r="I3" s="3324"/>
      <c r="J3" s="3324"/>
      <c r="K3" s="3324"/>
      <c r="L3" s="3324"/>
      <c r="M3" s="3324"/>
      <c r="N3" s="3324"/>
      <c r="O3" s="3324"/>
      <c r="P3" s="3324"/>
      <c r="Q3" s="3324"/>
      <c r="R3" s="3324"/>
      <c r="S3" s="3324"/>
      <c r="T3" s="3324"/>
      <c r="U3" s="3324"/>
      <c r="V3" s="3324"/>
      <c r="W3" s="3324"/>
    </row>
    <row r="4" spans="1:23" ht="27" customHeight="1">
      <c r="A4" s="2550" t="s">
        <v>0</v>
      </c>
      <c r="B4" s="2553" t="s">
        <v>1</v>
      </c>
      <c r="C4" s="2553" t="s">
        <v>2</v>
      </c>
      <c r="D4" s="2556" t="s">
        <v>3</v>
      </c>
      <c r="E4" s="2559" t="s">
        <v>4</v>
      </c>
      <c r="F4" s="2562" t="s">
        <v>5</v>
      </c>
      <c r="G4" s="2565" t="s">
        <v>6</v>
      </c>
      <c r="H4" s="2568" t="s">
        <v>140</v>
      </c>
      <c r="I4" s="2569"/>
      <c r="J4" s="2569"/>
      <c r="K4" s="2570"/>
      <c r="L4" s="2571" t="s">
        <v>151</v>
      </c>
      <c r="M4" s="2574" t="s">
        <v>441</v>
      </c>
      <c r="N4" s="2577" t="s">
        <v>21</v>
      </c>
      <c r="O4" s="2578"/>
      <c r="P4" s="2578"/>
      <c r="Q4" s="2579"/>
      <c r="R4" s="222"/>
      <c r="S4" s="222"/>
      <c r="T4" s="222"/>
      <c r="U4" s="222"/>
      <c r="V4" s="222"/>
      <c r="W4" s="222"/>
    </row>
    <row r="5" spans="1:23">
      <c r="A5" s="2551"/>
      <c r="B5" s="2554"/>
      <c r="C5" s="2554"/>
      <c r="D5" s="2557"/>
      <c r="E5" s="2560"/>
      <c r="F5" s="2563"/>
      <c r="G5" s="2566"/>
      <c r="H5" s="2580" t="s">
        <v>7</v>
      </c>
      <c r="I5" s="2582" t="s">
        <v>8</v>
      </c>
      <c r="J5" s="2582"/>
      <c r="K5" s="2523" t="s">
        <v>153</v>
      </c>
      <c r="L5" s="2572"/>
      <c r="M5" s="2575"/>
      <c r="N5" s="2583" t="s">
        <v>33</v>
      </c>
      <c r="O5" s="2585" t="s">
        <v>9</v>
      </c>
      <c r="P5" s="2585"/>
      <c r="Q5" s="2586"/>
      <c r="R5" s="222"/>
      <c r="S5" s="222"/>
      <c r="T5" s="222"/>
      <c r="U5" s="222"/>
      <c r="V5" s="222"/>
      <c r="W5" s="222"/>
    </row>
    <row r="6" spans="1:23" ht="126" customHeight="1" thickBot="1">
      <c r="A6" s="2552"/>
      <c r="B6" s="2555"/>
      <c r="C6" s="2555"/>
      <c r="D6" s="2558"/>
      <c r="E6" s="2561"/>
      <c r="F6" s="2564"/>
      <c r="G6" s="2567"/>
      <c r="H6" s="2581"/>
      <c r="I6" s="963" t="s">
        <v>7</v>
      </c>
      <c r="J6" s="963" t="s">
        <v>10</v>
      </c>
      <c r="K6" s="2524"/>
      <c r="L6" s="2573"/>
      <c r="M6" s="2576"/>
      <c r="N6" s="2584"/>
      <c r="O6" s="228" t="s">
        <v>43</v>
      </c>
      <c r="P6" s="228" t="s">
        <v>56</v>
      </c>
      <c r="Q6" s="229" t="s">
        <v>141</v>
      </c>
      <c r="R6" s="222"/>
      <c r="S6" s="222"/>
      <c r="T6" s="222"/>
      <c r="U6" s="222"/>
      <c r="V6" s="222"/>
      <c r="W6" s="222"/>
    </row>
    <row r="7" spans="1:23" ht="13.8" thickBot="1">
      <c r="A7" s="230" t="s">
        <v>11</v>
      </c>
      <c r="B7" s="2604" t="s">
        <v>442</v>
      </c>
      <c r="C7" s="2604"/>
      <c r="D7" s="2604"/>
      <c r="E7" s="2604"/>
      <c r="F7" s="2604"/>
      <c r="G7" s="2604"/>
      <c r="H7" s="2604"/>
      <c r="I7" s="2604"/>
      <c r="J7" s="2604"/>
      <c r="K7" s="2604"/>
      <c r="L7" s="2604"/>
      <c r="M7" s="2604"/>
      <c r="N7" s="2604"/>
      <c r="O7" s="2604"/>
      <c r="P7" s="2604"/>
      <c r="Q7" s="2605"/>
      <c r="R7" s="269"/>
      <c r="S7" s="269"/>
      <c r="T7" s="269"/>
      <c r="U7" s="269"/>
      <c r="V7" s="269"/>
      <c r="W7" s="269"/>
    </row>
    <row r="8" spans="1:23" ht="13.8" thickBot="1">
      <c r="A8" s="980" t="s">
        <v>11</v>
      </c>
      <c r="B8" s="355" t="s">
        <v>11</v>
      </c>
      <c r="C8" s="3320" t="s">
        <v>443</v>
      </c>
      <c r="D8" s="3320"/>
      <c r="E8" s="3320"/>
      <c r="F8" s="3320"/>
      <c r="G8" s="3320"/>
      <c r="H8" s="3320"/>
      <c r="I8" s="3320"/>
      <c r="J8" s="3320"/>
      <c r="K8" s="3320"/>
      <c r="L8" s="3320"/>
      <c r="M8" s="3320"/>
      <c r="N8" s="3320"/>
      <c r="O8" s="3320"/>
      <c r="P8" s="3320"/>
      <c r="Q8" s="3321"/>
      <c r="R8" s="269"/>
      <c r="S8" s="269"/>
      <c r="T8" s="269"/>
      <c r="U8" s="269"/>
      <c r="V8" s="269"/>
      <c r="W8" s="269"/>
    </row>
    <row r="9" spans="1:23">
      <c r="A9" s="3279" t="s">
        <v>11</v>
      </c>
      <c r="B9" s="3282" t="s">
        <v>11</v>
      </c>
      <c r="C9" s="2594" t="s">
        <v>11</v>
      </c>
      <c r="D9" s="2508" t="s">
        <v>444</v>
      </c>
      <c r="E9" s="2597" t="s">
        <v>41</v>
      </c>
      <c r="F9" s="2911" t="s">
        <v>445</v>
      </c>
      <c r="G9" s="981" t="s">
        <v>37</v>
      </c>
      <c r="H9" s="982">
        <f>I9+K9</f>
        <v>40</v>
      </c>
      <c r="I9" s="983">
        <v>40</v>
      </c>
      <c r="J9" s="983">
        <v>0</v>
      </c>
      <c r="K9" s="984">
        <v>0</v>
      </c>
      <c r="L9" s="985">
        <v>40</v>
      </c>
      <c r="M9" s="985">
        <v>40</v>
      </c>
      <c r="N9" s="986" t="s">
        <v>446</v>
      </c>
      <c r="O9" s="987">
        <v>24</v>
      </c>
      <c r="P9" s="987">
        <v>24</v>
      </c>
      <c r="Q9" s="988">
        <v>24</v>
      </c>
      <c r="R9" s="269"/>
      <c r="S9" s="269"/>
      <c r="T9" s="269"/>
      <c r="U9" s="269"/>
      <c r="V9" s="269"/>
      <c r="W9" s="269"/>
    </row>
    <row r="10" spans="1:23" ht="27" thickBot="1">
      <c r="A10" s="3280"/>
      <c r="B10" s="3283"/>
      <c r="C10" s="3285"/>
      <c r="D10" s="2509"/>
      <c r="E10" s="2599"/>
      <c r="F10" s="3287"/>
      <c r="G10" s="946"/>
      <c r="H10" s="107"/>
      <c r="I10" s="989"/>
      <c r="J10" s="989"/>
      <c r="K10" s="990"/>
      <c r="L10" s="98"/>
      <c r="M10" s="98"/>
      <c r="N10" s="991" t="s">
        <v>447</v>
      </c>
      <c r="O10" s="706">
        <v>600</v>
      </c>
      <c r="P10" s="706">
        <v>600</v>
      </c>
      <c r="Q10" s="289">
        <v>600</v>
      </c>
      <c r="R10" s="269"/>
      <c r="S10" s="269"/>
      <c r="T10" s="270"/>
      <c r="U10" s="269"/>
      <c r="V10" s="269"/>
      <c r="W10" s="269"/>
    </row>
    <row r="11" spans="1:23" ht="39" customHeight="1" thickBot="1">
      <c r="A11" s="3281"/>
      <c r="B11" s="3284"/>
      <c r="C11" s="2596"/>
      <c r="D11" s="2510"/>
      <c r="E11" s="2600"/>
      <c r="F11" s="2912"/>
      <c r="G11" s="285" t="s">
        <v>12</v>
      </c>
      <c r="H11" s="992">
        <f>H9+H10</f>
        <v>40</v>
      </c>
      <c r="I11" s="993">
        <f>I9+I10</f>
        <v>40</v>
      </c>
      <c r="J11" s="993">
        <f t="shared" ref="J11:K11" si="0">J9+J10</f>
        <v>0</v>
      </c>
      <c r="K11" s="994">
        <f t="shared" si="0"/>
        <v>0</v>
      </c>
      <c r="L11" s="995">
        <f>L9+L10</f>
        <v>40</v>
      </c>
      <c r="M11" s="995">
        <f>M9+M10</f>
        <v>40</v>
      </c>
      <c r="N11" s="991"/>
      <c r="O11" s="996"/>
      <c r="P11" s="996"/>
      <c r="Q11" s="997"/>
      <c r="R11" s="269"/>
      <c r="S11" s="269"/>
      <c r="T11" s="270"/>
      <c r="U11" s="269"/>
      <c r="V11" s="269"/>
      <c r="W11" s="269"/>
    </row>
    <row r="12" spans="1:23">
      <c r="A12" s="3279" t="s">
        <v>11</v>
      </c>
      <c r="B12" s="3282" t="s">
        <v>11</v>
      </c>
      <c r="C12" s="2594" t="s">
        <v>13</v>
      </c>
      <c r="D12" s="2416" t="s">
        <v>448</v>
      </c>
      <c r="E12" s="2597" t="s">
        <v>41</v>
      </c>
      <c r="F12" s="2911" t="s">
        <v>449</v>
      </c>
      <c r="G12" s="998" t="s">
        <v>37</v>
      </c>
      <c r="H12" s="999">
        <f>I12+K12</f>
        <v>0</v>
      </c>
      <c r="I12" s="1000">
        <v>0</v>
      </c>
      <c r="J12" s="1000">
        <v>0</v>
      </c>
      <c r="K12" s="1001">
        <v>0</v>
      </c>
      <c r="L12" s="1002">
        <v>0</v>
      </c>
      <c r="M12" s="1002">
        <v>0</v>
      </c>
      <c r="N12" s="3312" t="s">
        <v>450</v>
      </c>
      <c r="O12" s="1003" t="s">
        <v>42</v>
      </c>
      <c r="P12" s="1003" t="s">
        <v>42</v>
      </c>
      <c r="Q12" s="1004" t="s">
        <v>42</v>
      </c>
      <c r="R12" s="269"/>
      <c r="S12" s="269"/>
      <c r="T12" s="270"/>
      <c r="U12" s="269"/>
      <c r="V12" s="269"/>
      <c r="W12" s="269"/>
    </row>
    <row r="13" spans="1:23" ht="34.200000000000003" customHeight="1" thickBot="1">
      <c r="A13" s="3281"/>
      <c r="B13" s="3284"/>
      <c r="C13" s="2596"/>
      <c r="D13" s="2417"/>
      <c r="E13" s="2600"/>
      <c r="F13" s="2912"/>
      <c r="G13" s="285" t="s">
        <v>12</v>
      </c>
      <c r="H13" s="1005">
        <f>H12*1</f>
        <v>0</v>
      </c>
      <c r="I13" s="1005">
        <f t="shared" ref="I13:M13" si="1">I12*1</f>
        <v>0</v>
      </c>
      <c r="J13" s="1005">
        <f t="shared" si="1"/>
        <v>0</v>
      </c>
      <c r="K13" s="1006">
        <f t="shared" si="1"/>
        <v>0</v>
      </c>
      <c r="L13" s="1007">
        <f t="shared" si="1"/>
        <v>0</v>
      </c>
      <c r="M13" s="1007">
        <f t="shared" si="1"/>
        <v>0</v>
      </c>
      <c r="N13" s="3313"/>
      <c r="O13" s="1008"/>
      <c r="P13" s="1008"/>
      <c r="Q13" s="1009"/>
      <c r="R13" s="269"/>
      <c r="S13" s="269"/>
      <c r="T13" s="270"/>
      <c r="U13" s="269"/>
      <c r="V13" s="269"/>
      <c r="W13" s="269"/>
    </row>
    <row r="14" spans="1:23" ht="20.399999999999999" customHeight="1">
      <c r="A14" s="980" t="s">
        <v>11</v>
      </c>
      <c r="B14" s="396" t="s">
        <v>11</v>
      </c>
      <c r="C14" s="3314" t="s">
        <v>35</v>
      </c>
      <c r="D14" s="2416" t="s">
        <v>451</v>
      </c>
      <c r="E14" s="2597" t="s">
        <v>41</v>
      </c>
      <c r="F14" s="3316" t="s">
        <v>445</v>
      </c>
      <c r="G14" s="88" t="s">
        <v>37</v>
      </c>
      <c r="H14" s="68">
        <f>I14+K14</f>
        <v>33.700000000000003</v>
      </c>
      <c r="I14" s="69">
        <v>33.700000000000003</v>
      </c>
      <c r="J14" s="69">
        <v>0</v>
      </c>
      <c r="K14" s="89">
        <v>0</v>
      </c>
      <c r="L14" s="90">
        <v>40</v>
      </c>
      <c r="M14" s="72">
        <v>40</v>
      </c>
      <c r="N14" s="3318" t="s">
        <v>452</v>
      </c>
      <c r="O14" s="1010">
        <v>2000</v>
      </c>
      <c r="P14" s="1010">
        <v>2000</v>
      </c>
      <c r="Q14" s="277">
        <v>2000</v>
      </c>
      <c r="R14" s="269"/>
      <c r="S14" s="269"/>
      <c r="T14" s="270"/>
      <c r="U14" s="269"/>
      <c r="V14" s="269"/>
      <c r="W14" s="269"/>
    </row>
    <row r="15" spans="1:23">
      <c r="A15" s="1011"/>
      <c r="B15" s="406"/>
      <c r="C15" s="2595"/>
      <c r="D15" s="2439"/>
      <c r="E15" s="2599"/>
      <c r="F15" s="3311"/>
      <c r="G15" s="946"/>
      <c r="H15" s="94"/>
      <c r="I15" s="95"/>
      <c r="J15" s="95"/>
      <c r="K15" s="96"/>
      <c r="L15" s="102"/>
      <c r="M15" s="103"/>
      <c r="N15" s="3319"/>
      <c r="O15" s="1012"/>
      <c r="P15" s="1012"/>
      <c r="Q15" s="1013"/>
      <c r="R15" s="269"/>
      <c r="S15" s="269"/>
      <c r="T15" s="270"/>
      <c r="U15" s="269"/>
      <c r="V15" s="269"/>
      <c r="W15" s="269"/>
    </row>
    <row r="16" spans="1:23" ht="23.4" customHeight="1" thickBot="1">
      <c r="A16" s="1014"/>
      <c r="B16" s="420"/>
      <c r="C16" s="3315"/>
      <c r="D16" s="2417"/>
      <c r="E16" s="2600"/>
      <c r="F16" s="3317"/>
      <c r="G16" s="285" t="s">
        <v>12</v>
      </c>
      <c r="H16" s="1015">
        <f>H14*1</f>
        <v>33.700000000000003</v>
      </c>
      <c r="I16" s="1015">
        <f t="shared" ref="I16:M16" si="2">I14*1</f>
        <v>33.700000000000003</v>
      </c>
      <c r="J16" s="1015">
        <f t="shared" si="2"/>
        <v>0</v>
      </c>
      <c r="K16" s="1016">
        <f t="shared" si="2"/>
        <v>0</v>
      </c>
      <c r="L16" s="995">
        <f t="shared" si="2"/>
        <v>40</v>
      </c>
      <c r="M16" s="995">
        <f t="shared" si="2"/>
        <v>40</v>
      </c>
      <c r="N16" s="991"/>
      <c r="O16" s="996"/>
      <c r="P16" s="996"/>
      <c r="Q16" s="997"/>
      <c r="R16" s="269"/>
      <c r="S16" s="269"/>
      <c r="T16" s="270"/>
      <c r="U16" s="269"/>
      <c r="V16" s="269"/>
      <c r="W16" s="269"/>
    </row>
    <row r="17" spans="1:23" ht="13.8" thickBot="1">
      <c r="A17" s="1017" t="s">
        <v>11</v>
      </c>
      <c r="B17" s="1018" t="s">
        <v>11</v>
      </c>
      <c r="C17" s="3308" t="s">
        <v>14</v>
      </c>
      <c r="D17" s="3309"/>
      <c r="E17" s="3309"/>
      <c r="F17" s="3309"/>
      <c r="G17" s="3310"/>
      <c r="H17" s="1019">
        <f t="shared" ref="H17:M17" si="3">H16+H11+H13</f>
        <v>73.7</v>
      </c>
      <c r="I17" s="1019">
        <f t="shared" si="3"/>
        <v>73.7</v>
      </c>
      <c r="J17" s="1019">
        <f t="shared" si="3"/>
        <v>0</v>
      </c>
      <c r="K17" s="1020">
        <f t="shared" si="3"/>
        <v>0</v>
      </c>
      <c r="L17" s="1021">
        <f t="shared" si="3"/>
        <v>80</v>
      </c>
      <c r="M17" s="1021">
        <f t="shared" si="3"/>
        <v>80</v>
      </c>
      <c r="N17" s="1022"/>
      <c r="O17" s="1023"/>
      <c r="P17" s="1023"/>
      <c r="Q17" s="1024"/>
      <c r="R17" s="269"/>
      <c r="S17" s="269"/>
      <c r="T17" s="269"/>
      <c r="U17" s="269"/>
      <c r="V17" s="269"/>
      <c r="W17" s="269"/>
    </row>
    <row r="18" spans="1:23" ht="13.8" thickBot="1">
      <c r="A18" s="231" t="s">
        <v>11</v>
      </c>
      <c r="B18" s="232" t="s">
        <v>13</v>
      </c>
      <c r="C18" s="2627" t="s">
        <v>453</v>
      </c>
      <c r="D18" s="2628"/>
      <c r="E18" s="2628"/>
      <c r="F18" s="2628"/>
      <c r="G18" s="2628"/>
      <c r="H18" s="2628"/>
      <c r="I18" s="2628"/>
      <c r="J18" s="2628"/>
      <c r="K18" s="2628"/>
      <c r="L18" s="2628"/>
      <c r="M18" s="2628"/>
      <c r="N18" s="2628"/>
      <c r="O18" s="2628"/>
      <c r="P18" s="2628"/>
      <c r="Q18" s="2629"/>
      <c r="R18" s="269"/>
      <c r="S18" s="269"/>
      <c r="T18" s="269"/>
      <c r="U18" s="269"/>
      <c r="V18" s="269"/>
      <c r="W18" s="269"/>
    </row>
    <row r="19" spans="1:23" ht="39.6">
      <c r="A19" s="2588" t="s">
        <v>11</v>
      </c>
      <c r="B19" s="2591" t="s">
        <v>13</v>
      </c>
      <c r="C19" s="2594" t="s">
        <v>11</v>
      </c>
      <c r="D19" s="2461" t="s">
        <v>454</v>
      </c>
      <c r="E19" s="2597" t="s">
        <v>41</v>
      </c>
      <c r="F19" s="2911" t="s">
        <v>445</v>
      </c>
      <c r="G19" s="981" t="s">
        <v>37</v>
      </c>
      <c r="H19" s="1025">
        <f>I19+K19</f>
        <v>35</v>
      </c>
      <c r="I19" s="1026">
        <v>35</v>
      </c>
      <c r="J19" s="1026">
        <v>0</v>
      </c>
      <c r="K19" s="1027">
        <v>0</v>
      </c>
      <c r="L19" s="1028">
        <v>35</v>
      </c>
      <c r="M19" s="1029">
        <v>35</v>
      </c>
      <c r="N19" s="1030" t="s">
        <v>455</v>
      </c>
      <c r="O19" s="1031">
        <v>2</v>
      </c>
      <c r="P19" s="1031">
        <v>2</v>
      </c>
      <c r="Q19" s="1032">
        <v>2</v>
      </c>
      <c r="R19" s="269"/>
      <c r="S19" s="269"/>
      <c r="T19" s="270"/>
      <c r="U19" s="269"/>
      <c r="V19" s="269"/>
      <c r="W19" s="269"/>
    </row>
    <row r="20" spans="1:23" ht="26.4">
      <c r="A20" s="2589"/>
      <c r="B20" s="2592"/>
      <c r="C20" s="2595"/>
      <c r="D20" s="2472"/>
      <c r="E20" s="2598"/>
      <c r="F20" s="3311"/>
      <c r="G20" s="1033"/>
      <c r="H20" s="719"/>
      <c r="I20" s="457"/>
      <c r="J20" s="139"/>
      <c r="K20" s="345"/>
      <c r="L20" s="261"/>
      <c r="M20" s="141"/>
      <c r="N20" s="1034" t="s">
        <v>456</v>
      </c>
      <c r="O20" s="1035">
        <v>5</v>
      </c>
      <c r="P20" s="1035">
        <v>5</v>
      </c>
      <c r="Q20" s="1036">
        <v>6</v>
      </c>
      <c r="R20" s="269"/>
      <c r="S20" s="269"/>
      <c r="T20" s="270"/>
      <c r="U20" s="269"/>
      <c r="V20" s="269"/>
      <c r="W20" s="269"/>
    </row>
    <row r="21" spans="1:23">
      <c r="A21" s="2589"/>
      <c r="B21" s="2592"/>
      <c r="C21" s="2595"/>
      <c r="D21" s="2472"/>
      <c r="E21" s="2598"/>
      <c r="F21" s="3311"/>
      <c r="G21" s="1033"/>
      <c r="H21" s="719"/>
      <c r="I21" s="457"/>
      <c r="J21" s="139"/>
      <c r="K21" s="345"/>
      <c r="L21" s="261"/>
      <c r="M21" s="141"/>
      <c r="N21" s="1037" t="s">
        <v>457</v>
      </c>
      <c r="O21" s="1038">
        <v>10</v>
      </c>
      <c r="P21" s="1038">
        <v>5</v>
      </c>
      <c r="Q21" s="1039">
        <v>5</v>
      </c>
      <c r="R21" s="269"/>
      <c r="S21" s="269"/>
      <c r="T21" s="270"/>
      <c r="U21" s="269"/>
      <c r="V21" s="269"/>
      <c r="W21" s="269"/>
    </row>
    <row r="22" spans="1:23" ht="27" thickBot="1">
      <c r="A22" s="2589"/>
      <c r="B22" s="2592"/>
      <c r="C22" s="2595"/>
      <c r="D22" s="2472"/>
      <c r="E22" s="2598"/>
      <c r="F22" s="3311"/>
      <c r="G22" s="1040"/>
      <c r="H22" s="1041"/>
      <c r="I22" s="1042"/>
      <c r="J22" s="1043"/>
      <c r="K22" s="1044"/>
      <c r="L22" s="1045"/>
      <c r="M22" s="1046"/>
      <c r="N22" s="1047" t="s">
        <v>458</v>
      </c>
      <c r="O22" s="1035">
        <v>2</v>
      </c>
      <c r="P22" s="1035">
        <v>2</v>
      </c>
      <c r="Q22" s="1036">
        <v>2</v>
      </c>
      <c r="R22" s="269"/>
      <c r="S22" s="269"/>
      <c r="T22" s="270"/>
      <c r="U22" s="269"/>
      <c r="V22" s="269"/>
      <c r="W22" s="269"/>
    </row>
    <row r="23" spans="1:23" ht="13.8" thickBot="1">
      <c r="A23" s="2590"/>
      <c r="B23" s="2593"/>
      <c r="C23" s="2596"/>
      <c r="D23" s="2462"/>
      <c r="E23" s="2600"/>
      <c r="F23" s="2912"/>
      <c r="G23" s="1048" t="s">
        <v>12</v>
      </c>
      <c r="H23" s="1049">
        <f>H19*1</f>
        <v>35</v>
      </c>
      <c r="I23" s="393">
        <f t="shared" ref="I23:K23" si="4">I19*1</f>
        <v>35</v>
      </c>
      <c r="J23" s="393">
        <f t="shared" si="4"/>
        <v>0</v>
      </c>
      <c r="K23" s="393">
        <f t="shared" si="4"/>
        <v>0</v>
      </c>
      <c r="L23" s="393">
        <f>L19*1</f>
        <v>35</v>
      </c>
      <c r="M23" s="393">
        <f>M19*1</f>
        <v>35</v>
      </c>
      <c r="N23" s="1050"/>
      <c r="O23" s="1051"/>
      <c r="P23" s="1052"/>
      <c r="Q23" s="1053"/>
      <c r="R23" s="269"/>
      <c r="S23" s="269"/>
      <c r="T23" s="270"/>
      <c r="U23" s="269"/>
      <c r="V23" s="269"/>
      <c r="W23" s="269"/>
    </row>
    <row r="24" spans="1:23">
      <c r="A24" s="2588" t="s">
        <v>11</v>
      </c>
      <c r="B24" s="2591" t="s">
        <v>13</v>
      </c>
      <c r="C24" s="2594" t="s">
        <v>13</v>
      </c>
      <c r="D24" s="2461" t="s">
        <v>459</v>
      </c>
      <c r="E24" s="2597" t="s">
        <v>41</v>
      </c>
      <c r="F24" s="3306" t="s">
        <v>445</v>
      </c>
      <c r="G24" s="129" t="s">
        <v>37</v>
      </c>
      <c r="H24" s="156">
        <v>0</v>
      </c>
      <c r="I24" s="131">
        <v>0</v>
      </c>
      <c r="J24" s="157"/>
      <c r="K24" s="158">
        <v>0</v>
      </c>
      <c r="L24" s="208">
        <v>0</v>
      </c>
      <c r="M24" s="135">
        <v>0</v>
      </c>
      <c r="N24" s="1054"/>
      <c r="O24" s="1031" t="s">
        <v>42</v>
      </c>
      <c r="P24" s="1031" t="s">
        <v>42</v>
      </c>
      <c r="Q24" s="1032" t="s">
        <v>42</v>
      </c>
      <c r="R24" s="269"/>
      <c r="S24" s="269"/>
      <c r="T24" s="270"/>
      <c r="U24" s="269"/>
      <c r="V24" s="269"/>
      <c r="W24" s="269"/>
    </row>
    <row r="25" spans="1:23" ht="13.8" thickBot="1">
      <c r="A25" s="2590"/>
      <c r="B25" s="2593"/>
      <c r="C25" s="2596"/>
      <c r="D25" s="2462"/>
      <c r="E25" s="2600"/>
      <c r="F25" s="3307"/>
      <c r="G25" s="245" t="s">
        <v>12</v>
      </c>
      <c r="H25" s="263">
        <f>H24*1</f>
        <v>0</v>
      </c>
      <c r="I25" s="263">
        <f>SUM(I24:I24)</f>
        <v>0</v>
      </c>
      <c r="J25" s="264"/>
      <c r="K25" s="265">
        <f>SUM(K24:K24)</f>
        <v>0</v>
      </c>
      <c r="L25" s="265">
        <f>SUM(L24:L24)</f>
        <v>0</v>
      </c>
      <c r="M25" s="265">
        <f>SUM(M24:M24)</f>
        <v>0</v>
      </c>
      <c r="N25" s="1050"/>
      <c r="O25" s="1051"/>
      <c r="P25" s="1052"/>
      <c r="Q25" s="1053"/>
      <c r="R25" s="269"/>
      <c r="S25" s="269"/>
      <c r="T25" s="270"/>
      <c r="U25" s="269"/>
      <c r="V25" s="269"/>
      <c r="W25" s="269"/>
    </row>
    <row r="26" spans="1:23" ht="13.8" thickBot="1">
      <c r="A26" s="348" t="s">
        <v>11</v>
      </c>
      <c r="B26" s="321" t="s">
        <v>13</v>
      </c>
      <c r="C26" s="2618" t="s">
        <v>14</v>
      </c>
      <c r="D26" s="2619"/>
      <c r="E26" s="2619"/>
      <c r="F26" s="2619"/>
      <c r="G26" s="2620"/>
      <c r="H26" s="508">
        <f t="shared" ref="H26:M26" si="5">H25+H23</f>
        <v>35</v>
      </c>
      <c r="I26" s="508">
        <f t="shared" si="5"/>
        <v>35</v>
      </c>
      <c r="J26" s="508">
        <f t="shared" si="5"/>
        <v>0</v>
      </c>
      <c r="K26" s="508">
        <f t="shared" si="5"/>
        <v>0</v>
      </c>
      <c r="L26" s="508">
        <f t="shared" si="5"/>
        <v>35</v>
      </c>
      <c r="M26" s="508">
        <f t="shared" si="5"/>
        <v>35</v>
      </c>
      <c r="N26" s="323"/>
      <c r="O26" s="454"/>
      <c r="P26" s="454"/>
      <c r="Q26" s="455"/>
      <c r="R26" s="269"/>
      <c r="S26" s="269"/>
      <c r="T26" s="269"/>
      <c r="U26" s="269"/>
      <c r="V26" s="269"/>
      <c r="W26" s="269"/>
    </row>
    <row r="27" spans="1:23" ht="13.8" thickBot="1">
      <c r="A27" s="231" t="s">
        <v>11</v>
      </c>
      <c r="B27" s="232" t="s">
        <v>35</v>
      </c>
      <c r="C27" s="3303" t="s">
        <v>460</v>
      </c>
      <c r="D27" s="3304"/>
      <c r="E27" s="3304"/>
      <c r="F27" s="3304"/>
      <c r="G27" s="3304"/>
      <c r="H27" s="3304"/>
      <c r="I27" s="3304"/>
      <c r="J27" s="3304"/>
      <c r="K27" s="3304"/>
      <c r="L27" s="3304"/>
      <c r="M27" s="3304"/>
      <c r="N27" s="3304"/>
      <c r="O27" s="3304"/>
      <c r="P27" s="3304"/>
      <c r="Q27" s="3305"/>
      <c r="R27" s="269"/>
      <c r="S27" s="269"/>
      <c r="T27" s="269"/>
      <c r="U27" s="269"/>
      <c r="V27" s="269"/>
      <c r="W27" s="269"/>
    </row>
    <row r="28" spans="1:23">
      <c r="A28" s="980" t="s">
        <v>11</v>
      </c>
      <c r="B28" s="396" t="s">
        <v>35</v>
      </c>
      <c r="C28" s="3296" t="s">
        <v>11</v>
      </c>
      <c r="D28" s="2416" t="s">
        <v>461</v>
      </c>
      <c r="E28" s="2597" t="s">
        <v>41</v>
      </c>
      <c r="F28" s="2645" t="s">
        <v>445</v>
      </c>
      <c r="G28" s="2444" t="s">
        <v>37</v>
      </c>
      <c r="H28" s="178">
        <f>I28+K28</f>
        <v>22</v>
      </c>
      <c r="I28" s="131">
        <v>22</v>
      </c>
      <c r="J28" s="131">
        <v>0</v>
      </c>
      <c r="K28" s="133">
        <v>0</v>
      </c>
      <c r="L28" s="130">
        <v>25</v>
      </c>
      <c r="M28" s="133">
        <v>25</v>
      </c>
      <c r="N28" s="1055" t="s">
        <v>462</v>
      </c>
      <c r="O28" s="1056" t="s">
        <v>42</v>
      </c>
      <c r="P28" s="1056" t="s">
        <v>42</v>
      </c>
      <c r="Q28" s="1057" t="s">
        <v>42</v>
      </c>
      <c r="R28" s="269"/>
      <c r="S28" s="269"/>
      <c r="T28" s="270"/>
      <c r="U28" s="269"/>
      <c r="V28" s="269"/>
      <c r="W28" s="269"/>
    </row>
    <row r="29" spans="1:23">
      <c r="A29" s="1011"/>
      <c r="B29" s="406"/>
      <c r="C29" s="3299"/>
      <c r="D29" s="2439"/>
      <c r="E29" s="2599"/>
      <c r="F29" s="3300"/>
      <c r="G29" s="3301"/>
      <c r="H29" s="1058"/>
      <c r="I29" s="1059"/>
      <c r="J29" s="1059"/>
      <c r="K29" s="1060"/>
      <c r="L29" s="1061"/>
      <c r="M29" s="1060"/>
      <c r="N29" s="1062"/>
      <c r="O29" s="1063"/>
      <c r="P29" s="1063"/>
      <c r="Q29" s="1064"/>
      <c r="R29" s="269"/>
      <c r="S29" s="269"/>
      <c r="T29" s="270"/>
      <c r="U29" s="269"/>
      <c r="V29" s="269"/>
      <c r="W29" s="269"/>
    </row>
    <row r="30" spans="1:23" ht="13.8" thickBot="1">
      <c r="A30" s="1065"/>
      <c r="B30" s="420"/>
      <c r="C30" s="3297"/>
      <c r="D30" s="2417"/>
      <c r="E30" s="2600"/>
      <c r="F30" s="3298"/>
      <c r="G30" s="1048" t="s">
        <v>12</v>
      </c>
      <c r="H30" s="1049">
        <f>H28</f>
        <v>22</v>
      </c>
      <c r="I30" s="1066">
        <f>I28</f>
        <v>22</v>
      </c>
      <c r="J30" s="1066">
        <f>J28</f>
        <v>0</v>
      </c>
      <c r="K30" s="1067">
        <f>K28</f>
        <v>0</v>
      </c>
      <c r="L30" s="1068">
        <f>L28*1</f>
        <v>25</v>
      </c>
      <c r="M30" s="1067">
        <f>M28*1</f>
        <v>25</v>
      </c>
      <c r="N30" s="1069"/>
      <c r="O30" s="1070"/>
      <c r="P30" s="1070"/>
      <c r="Q30" s="1071"/>
      <c r="R30" s="269"/>
      <c r="S30" s="269"/>
      <c r="T30" s="270"/>
      <c r="U30" s="269"/>
      <c r="V30" s="269"/>
      <c r="W30" s="269"/>
    </row>
    <row r="31" spans="1:23" ht="13.8" thickBot="1">
      <c r="A31" s="980" t="s">
        <v>11</v>
      </c>
      <c r="B31" s="396" t="s">
        <v>35</v>
      </c>
      <c r="C31" s="3296" t="s">
        <v>13</v>
      </c>
      <c r="D31" s="2416" t="s">
        <v>463</v>
      </c>
      <c r="E31" s="2597" t="s">
        <v>41</v>
      </c>
      <c r="F31" s="2645" t="s">
        <v>445</v>
      </c>
      <c r="G31" s="2444" t="s">
        <v>37</v>
      </c>
      <c r="H31" s="178">
        <f>I31+K31</f>
        <v>0</v>
      </c>
      <c r="I31" s="1072">
        <f>I29</f>
        <v>0</v>
      </c>
      <c r="J31" s="131">
        <v>0</v>
      </c>
      <c r="K31" s="133">
        <v>0</v>
      </c>
      <c r="L31" s="135">
        <v>0</v>
      </c>
      <c r="M31" s="135">
        <v>0</v>
      </c>
      <c r="N31" s="1055" t="s">
        <v>464</v>
      </c>
      <c r="O31" s="1056">
        <v>0</v>
      </c>
      <c r="P31" s="1056">
        <v>0</v>
      </c>
      <c r="Q31" s="1057">
        <v>0</v>
      </c>
      <c r="R31" s="269"/>
      <c r="S31" s="269"/>
      <c r="T31" s="270"/>
      <c r="U31" s="269"/>
      <c r="V31" s="269"/>
      <c r="W31" s="269"/>
    </row>
    <row r="32" spans="1:23">
      <c r="A32" s="1011"/>
      <c r="B32" s="406"/>
      <c r="C32" s="3299"/>
      <c r="D32" s="2439"/>
      <c r="E32" s="2599"/>
      <c r="F32" s="3300"/>
      <c r="G32" s="3301"/>
      <c r="H32" s="1058"/>
      <c r="I32" s="1059"/>
      <c r="J32" s="1059"/>
      <c r="K32" s="1060"/>
      <c r="L32" s="1073"/>
      <c r="M32" s="1073"/>
      <c r="N32" s="1062"/>
      <c r="O32" s="1063"/>
      <c r="P32" s="1063"/>
      <c r="Q32" s="1064"/>
      <c r="R32" s="269"/>
      <c r="S32" s="269"/>
      <c r="T32" s="270"/>
      <c r="U32" s="269"/>
      <c r="V32" s="269"/>
      <c r="W32" s="269"/>
    </row>
    <row r="33" spans="1:23" ht="13.8" thickBot="1">
      <c r="A33" s="1065"/>
      <c r="B33" s="420"/>
      <c r="C33" s="3297"/>
      <c r="D33" s="2417"/>
      <c r="E33" s="2600"/>
      <c r="F33" s="3298"/>
      <c r="G33" s="1048" t="s">
        <v>12</v>
      </c>
      <c r="H33" s="1049">
        <f>H31</f>
        <v>0</v>
      </c>
      <c r="I33" s="1066">
        <f>I31</f>
        <v>0</v>
      </c>
      <c r="J33" s="1066">
        <f>J31</f>
        <v>0</v>
      </c>
      <c r="K33" s="1067">
        <f>K31</f>
        <v>0</v>
      </c>
      <c r="L33" s="1074">
        <f>L31*1</f>
        <v>0</v>
      </c>
      <c r="M33" s="1074">
        <f>M31*1</f>
        <v>0</v>
      </c>
      <c r="N33" s="1069"/>
      <c r="O33" s="1070"/>
      <c r="P33" s="1070"/>
      <c r="Q33" s="1071"/>
      <c r="R33" s="269"/>
      <c r="S33" s="269"/>
      <c r="T33" s="270"/>
      <c r="U33" s="269"/>
      <c r="V33" s="269"/>
      <c r="W33" s="269"/>
    </row>
    <row r="34" spans="1:23" ht="26.4">
      <c r="A34" s="980" t="s">
        <v>11</v>
      </c>
      <c r="B34" s="396" t="s">
        <v>35</v>
      </c>
      <c r="C34" s="3296" t="s">
        <v>35</v>
      </c>
      <c r="D34" s="2416" t="s">
        <v>465</v>
      </c>
      <c r="E34" s="2597" t="s">
        <v>41</v>
      </c>
      <c r="F34" s="2645" t="s">
        <v>466</v>
      </c>
      <c r="G34" s="88" t="s">
        <v>37</v>
      </c>
      <c r="H34" s="178">
        <f>I34+K34</f>
        <v>64.7</v>
      </c>
      <c r="I34" s="131">
        <v>64.7</v>
      </c>
      <c r="J34" s="131"/>
      <c r="K34" s="133">
        <v>0</v>
      </c>
      <c r="L34" s="135">
        <v>65</v>
      </c>
      <c r="M34" s="135">
        <v>65</v>
      </c>
      <c r="N34" s="1054" t="s">
        <v>467</v>
      </c>
      <c r="O34" s="1075">
        <v>4</v>
      </c>
      <c r="P34" s="1075">
        <v>4</v>
      </c>
      <c r="Q34" s="1076">
        <v>4</v>
      </c>
      <c r="R34" s="269"/>
      <c r="S34" s="269"/>
      <c r="T34" s="270"/>
      <c r="U34" s="269"/>
      <c r="V34" s="269"/>
      <c r="W34" s="269"/>
    </row>
    <row r="35" spans="1:23">
      <c r="A35" s="1011"/>
      <c r="B35" s="406"/>
      <c r="C35" s="3302"/>
      <c r="D35" s="2439"/>
      <c r="E35" s="2598"/>
      <c r="F35" s="2646"/>
      <c r="G35" s="100"/>
      <c r="H35" s="293"/>
      <c r="I35" s="293"/>
      <c r="J35" s="293"/>
      <c r="K35" s="1077"/>
      <c r="L35" s="260"/>
      <c r="M35" s="260"/>
      <c r="N35" s="1078"/>
      <c r="O35" s="1079"/>
      <c r="P35" s="1079"/>
      <c r="Q35" s="1080"/>
      <c r="R35" s="269"/>
      <c r="S35" s="269"/>
      <c r="T35" s="270"/>
      <c r="U35" s="269"/>
      <c r="V35" s="269"/>
      <c r="W35" s="269"/>
    </row>
    <row r="36" spans="1:23" ht="13.8" thickBot="1">
      <c r="A36" s="1065"/>
      <c r="B36" s="420"/>
      <c r="C36" s="3297"/>
      <c r="D36" s="2417"/>
      <c r="E36" s="2600"/>
      <c r="F36" s="3298"/>
      <c r="G36" s="1048" t="s">
        <v>12</v>
      </c>
      <c r="H36" s="1049">
        <f>H34+H35</f>
        <v>64.7</v>
      </c>
      <c r="I36" s="1049">
        <f>I34</f>
        <v>64.7</v>
      </c>
      <c r="J36" s="1049">
        <f>J34</f>
        <v>0</v>
      </c>
      <c r="K36" s="1081">
        <f>K34</f>
        <v>0</v>
      </c>
      <c r="L36" s="1074">
        <f>L34*1</f>
        <v>65</v>
      </c>
      <c r="M36" s="1074">
        <f>M34*1</f>
        <v>65</v>
      </c>
      <c r="N36" s="1082"/>
      <c r="O36" s="1070"/>
      <c r="P36" s="1070"/>
      <c r="Q36" s="1071"/>
      <c r="R36" s="269"/>
      <c r="S36" s="269"/>
      <c r="T36" s="270"/>
      <c r="U36" s="269"/>
      <c r="V36" s="269"/>
      <c r="W36" s="269"/>
    </row>
    <row r="37" spans="1:23">
      <c r="A37" s="980" t="s">
        <v>11</v>
      </c>
      <c r="B37" s="396" t="s">
        <v>35</v>
      </c>
      <c r="C37" s="3296" t="s">
        <v>36</v>
      </c>
      <c r="D37" s="2857" t="s">
        <v>468</v>
      </c>
      <c r="E37" s="2597" t="s">
        <v>41</v>
      </c>
      <c r="F37" s="2645" t="s">
        <v>469</v>
      </c>
      <c r="G37" s="945" t="s">
        <v>37</v>
      </c>
      <c r="H37" s="178">
        <f>I37+K37</f>
        <v>15</v>
      </c>
      <c r="I37" s="131">
        <v>15</v>
      </c>
      <c r="J37" s="131"/>
      <c r="K37" s="133">
        <v>0</v>
      </c>
      <c r="L37" s="135">
        <v>10</v>
      </c>
      <c r="M37" s="135">
        <v>10</v>
      </c>
      <c r="N37" s="1083" t="s">
        <v>470</v>
      </c>
      <c r="O37" s="1056">
        <v>1</v>
      </c>
      <c r="P37" s="1056">
        <v>1</v>
      </c>
      <c r="Q37" s="1057">
        <v>1</v>
      </c>
      <c r="R37" s="269"/>
      <c r="S37" s="269"/>
      <c r="T37" s="270"/>
      <c r="U37" s="269"/>
      <c r="V37" s="269"/>
      <c r="W37" s="269"/>
    </row>
    <row r="38" spans="1:23" ht="13.8" thickBot="1">
      <c r="A38" s="1065"/>
      <c r="B38" s="420"/>
      <c r="C38" s="3297"/>
      <c r="D38" s="2417"/>
      <c r="E38" s="2600"/>
      <c r="F38" s="3298"/>
      <c r="G38" s="1048" t="s">
        <v>12</v>
      </c>
      <c r="H38" s="1049">
        <f>H37</f>
        <v>15</v>
      </c>
      <c r="I38" s="1049">
        <f>I37</f>
        <v>15</v>
      </c>
      <c r="J38" s="1049">
        <f>J37</f>
        <v>0</v>
      </c>
      <c r="K38" s="1049">
        <f>K37</f>
        <v>0</v>
      </c>
      <c r="L38" s="1049">
        <f>L37*1</f>
        <v>10</v>
      </c>
      <c r="M38" s="1049">
        <f>M37*1</f>
        <v>10</v>
      </c>
      <c r="N38" s="1084"/>
      <c r="O38" s="996"/>
      <c r="P38" s="996"/>
      <c r="Q38" s="997"/>
      <c r="R38" s="269"/>
      <c r="S38" s="269"/>
      <c r="T38" s="270"/>
      <c r="U38" s="269"/>
      <c r="V38" s="269"/>
      <c r="W38" s="269"/>
    </row>
    <row r="39" spans="1:23" ht="13.8" thickBot="1">
      <c r="A39" s="1085"/>
      <c r="B39" s="420"/>
      <c r="C39" s="1086"/>
      <c r="D39" s="942"/>
      <c r="E39" s="1087"/>
      <c r="F39" s="1088"/>
      <c r="G39" s="1048"/>
      <c r="H39" s="1049"/>
      <c r="I39" s="1066"/>
      <c r="J39" s="1066"/>
      <c r="K39" s="1067"/>
      <c r="L39" s="1074"/>
      <c r="M39" s="1081"/>
      <c r="N39" s="1089"/>
      <c r="O39" s="1090"/>
      <c r="P39" s="1091"/>
      <c r="Q39" s="1092"/>
      <c r="R39" s="269"/>
      <c r="S39" s="269"/>
      <c r="T39" s="270"/>
      <c r="U39" s="269"/>
      <c r="V39" s="269"/>
      <c r="W39" s="269"/>
    </row>
    <row r="40" spans="1:23" ht="13.8" thickBot="1">
      <c r="A40" s="1014" t="s">
        <v>11</v>
      </c>
      <c r="B40" s="390" t="s">
        <v>35</v>
      </c>
      <c r="C40" s="3269" t="s">
        <v>14</v>
      </c>
      <c r="D40" s="3270"/>
      <c r="E40" s="3270"/>
      <c r="F40" s="3270"/>
      <c r="G40" s="3270"/>
      <c r="H40" s="1093">
        <f t="shared" ref="H40:M40" si="6">H30+H38+H36+H33</f>
        <v>101.7</v>
      </c>
      <c r="I40" s="1093">
        <f t="shared" si="6"/>
        <v>101.7</v>
      </c>
      <c r="J40" s="1093">
        <f t="shared" si="6"/>
        <v>0</v>
      </c>
      <c r="K40" s="1093">
        <f t="shared" si="6"/>
        <v>0</v>
      </c>
      <c r="L40" s="1093">
        <f t="shared" si="6"/>
        <v>100</v>
      </c>
      <c r="M40" s="1093">
        <f t="shared" si="6"/>
        <v>100</v>
      </c>
      <c r="N40" s="1094"/>
      <c r="O40" s="324"/>
      <c r="P40" s="324"/>
      <c r="Q40" s="325"/>
      <c r="R40" s="222"/>
      <c r="S40" s="222"/>
      <c r="T40" s="222"/>
      <c r="U40" s="222"/>
      <c r="V40" s="222"/>
      <c r="W40" s="222"/>
    </row>
    <row r="41" spans="1:23" ht="13.8" thickBot="1">
      <c r="A41" s="231" t="s">
        <v>11</v>
      </c>
      <c r="B41" s="3271" t="s">
        <v>65</v>
      </c>
      <c r="C41" s="3272"/>
      <c r="D41" s="3272"/>
      <c r="E41" s="3272"/>
      <c r="F41" s="3272"/>
      <c r="G41" s="3272"/>
      <c r="H41" s="1095">
        <f t="shared" ref="H41:M41" si="7">H40+H26+H17</f>
        <v>210.39999999999998</v>
      </c>
      <c r="I41" s="1095">
        <f t="shared" si="7"/>
        <v>210.39999999999998</v>
      </c>
      <c r="J41" s="1095">
        <f t="shared" si="7"/>
        <v>0</v>
      </c>
      <c r="K41" s="1095">
        <f t="shared" si="7"/>
        <v>0</v>
      </c>
      <c r="L41" s="1095">
        <f t="shared" si="7"/>
        <v>215</v>
      </c>
      <c r="M41" s="1095">
        <f t="shared" si="7"/>
        <v>215</v>
      </c>
      <c r="N41" s="1096"/>
      <c r="O41" s="350"/>
      <c r="P41" s="350"/>
      <c r="Q41" s="351"/>
      <c r="R41" s="222"/>
      <c r="S41" s="222"/>
      <c r="T41" s="222"/>
      <c r="U41" s="222"/>
      <c r="V41" s="222"/>
      <c r="W41" s="222"/>
    </row>
    <row r="42" spans="1:23" ht="13.8" thickBot="1">
      <c r="A42" s="230" t="s">
        <v>13</v>
      </c>
      <c r="B42" s="2604" t="s">
        <v>471</v>
      </c>
      <c r="C42" s="2604"/>
      <c r="D42" s="2604"/>
      <c r="E42" s="2604"/>
      <c r="F42" s="2604"/>
      <c r="G42" s="2604"/>
      <c r="H42" s="2604"/>
      <c r="I42" s="2604"/>
      <c r="J42" s="2604"/>
      <c r="K42" s="2604"/>
      <c r="L42" s="2604"/>
      <c r="M42" s="2604"/>
      <c r="N42" s="2604"/>
      <c r="O42" s="2604"/>
      <c r="P42" s="2604"/>
      <c r="Q42" s="2605"/>
      <c r="R42" s="222"/>
      <c r="S42" s="222"/>
      <c r="T42" s="222"/>
      <c r="U42" s="222"/>
      <c r="V42" s="222"/>
      <c r="W42" s="222"/>
    </row>
    <row r="43" spans="1:23" ht="13.8" thickBot="1">
      <c r="A43" s="231" t="s">
        <v>13</v>
      </c>
      <c r="B43" s="232" t="s">
        <v>11</v>
      </c>
      <c r="C43" s="2606" t="s">
        <v>472</v>
      </c>
      <c r="D43" s="2606"/>
      <c r="E43" s="2606"/>
      <c r="F43" s="2606"/>
      <c r="G43" s="2606"/>
      <c r="H43" s="2606"/>
      <c r="I43" s="2606"/>
      <c r="J43" s="2606"/>
      <c r="K43" s="2606"/>
      <c r="L43" s="2606"/>
      <c r="M43" s="2606"/>
      <c r="N43" s="2606"/>
      <c r="O43" s="2606"/>
      <c r="P43" s="2606"/>
      <c r="Q43" s="2607"/>
      <c r="R43" s="222"/>
      <c r="S43" s="222"/>
      <c r="T43" s="222"/>
      <c r="U43" s="222"/>
      <c r="V43" s="222"/>
      <c r="W43" s="222"/>
    </row>
    <row r="44" spans="1:23">
      <c r="A44" s="3279" t="s">
        <v>13</v>
      </c>
      <c r="B44" s="3282" t="s">
        <v>11</v>
      </c>
      <c r="C44" s="2594" t="s">
        <v>11</v>
      </c>
      <c r="D44" s="2508" t="s">
        <v>473</v>
      </c>
      <c r="E44" s="2597" t="s">
        <v>41</v>
      </c>
      <c r="F44" s="3286" t="s">
        <v>474</v>
      </c>
      <c r="G44" s="998" t="s">
        <v>37</v>
      </c>
      <c r="H44" s="68">
        <f>I44+K44</f>
        <v>3</v>
      </c>
      <c r="I44" s="69">
        <v>3</v>
      </c>
      <c r="J44" s="69">
        <v>0</v>
      </c>
      <c r="K44" s="70">
        <v>0</v>
      </c>
      <c r="L44" s="1097">
        <v>3</v>
      </c>
      <c r="M44" s="1098">
        <v>3</v>
      </c>
      <c r="N44" s="3290" t="s">
        <v>475</v>
      </c>
      <c r="O44" s="1099" t="s">
        <v>42</v>
      </c>
      <c r="P44" s="1100" t="s">
        <v>42</v>
      </c>
      <c r="Q44" s="1101" t="s">
        <v>42</v>
      </c>
      <c r="R44" s="222"/>
      <c r="S44" s="222"/>
      <c r="T44" s="222"/>
      <c r="U44" s="222"/>
      <c r="V44" s="222"/>
      <c r="W44" s="222"/>
    </row>
    <row r="45" spans="1:23">
      <c r="A45" s="3280"/>
      <c r="B45" s="3283"/>
      <c r="C45" s="3285"/>
      <c r="D45" s="2509"/>
      <c r="E45" s="2599"/>
      <c r="F45" s="3287"/>
      <c r="G45" s="28"/>
      <c r="H45" s="75"/>
      <c r="I45" s="29"/>
      <c r="J45" s="29"/>
      <c r="K45" s="76"/>
      <c r="L45" s="37"/>
      <c r="M45" s="30"/>
      <c r="N45" s="3291"/>
      <c r="O45" s="1102"/>
      <c r="P45" s="1103"/>
      <c r="Q45" s="1104"/>
      <c r="R45" s="222"/>
      <c r="S45" s="222"/>
      <c r="T45" s="222"/>
      <c r="U45" s="222"/>
      <c r="V45" s="222"/>
      <c r="W45" s="222"/>
    </row>
    <row r="46" spans="1:23" ht="13.8" thickBot="1">
      <c r="A46" s="3281"/>
      <c r="B46" s="3284"/>
      <c r="C46" s="2596"/>
      <c r="D46" s="2510"/>
      <c r="E46" s="2600"/>
      <c r="F46" s="2912"/>
      <c r="G46" s="285" t="s">
        <v>12</v>
      </c>
      <c r="H46" s="994">
        <f t="shared" ref="H46:M46" si="8">H44+H45</f>
        <v>3</v>
      </c>
      <c r="I46" s="994">
        <f t="shared" si="8"/>
        <v>3</v>
      </c>
      <c r="J46" s="994">
        <f t="shared" si="8"/>
        <v>0</v>
      </c>
      <c r="K46" s="994">
        <f t="shared" si="8"/>
        <v>0</v>
      </c>
      <c r="L46" s="993">
        <f t="shared" si="8"/>
        <v>3</v>
      </c>
      <c r="M46" s="993">
        <f t="shared" si="8"/>
        <v>3</v>
      </c>
      <c r="N46" s="1105"/>
      <c r="O46" s="1106"/>
      <c r="P46" s="1107"/>
      <c r="Q46" s="997"/>
      <c r="R46" s="222"/>
      <c r="S46" s="222"/>
      <c r="T46" s="222"/>
      <c r="U46" s="222"/>
      <c r="V46" s="222"/>
      <c r="W46" s="222"/>
    </row>
    <row r="47" spans="1:23">
      <c r="A47" s="3279" t="s">
        <v>13</v>
      </c>
      <c r="B47" s="3282" t="s">
        <v>11</v>
      </c>
      <c r="C47" s="2594" t="s">
        <v>13</v>
      </c>
      <c r="D47" s="2508" t="s">
        <v>476</v>
      </c>
      <c r="E47" s="2597" t="s">
        <v>41</v>
      </c>
      <c r="F47" s="3286" t="s">
        <v>474</v>
      </c>
      <c r="G47" s="998" t="s">
        <v>37</v>
      </c>
      <c r="H47" s="68">
        <f>I47+K47</f>
        <v>4</v>
      </c>
      <c r="I47" s="69">
        <v>4</v>
      </c>
      <c r="J47" s="69">
        <v>0</v>
      </c>
      <c r="K47" s="70">
        <v>0</v>
      </c>
      <c r="L47" s="1097">
        <v>4</v>
      </c>
      <c r="M47" s="1108">
        <v>4</v>
      </c>
      <c r="N47" s="3290" t="s">
        <v>477</v>
      </c>
      <c r="O47" s="1099"/>
      <c r="P47" s="1109"/>
      <c r="Q47" s="1101"/>
      <c r="R47" s="222"/>
      <c r="S47" s="222"/>
      <c r="T47" s="222"/>
      <c r="U47" s="222"/>
      <c r="V47" s="222"/>
      <c r="W47" s="222"/>
    </row>
    <row r="48" spans="1:23">
      <c r="A48" s="3280"/>
      <c r="B48" s="3283"/>
      <c r="C48" s="3285"/>
      <c r="D48" s="2509"/>
      <c r="E48" s="2599"/>
      <c r="F48" s="3287"/>
      <c r="G48" s="28"/>
      <c r="H48" s="75"/>
      <c r="I48" s="29"/>
      <c r="J48" s="29"/>
      <c r="K48" s="76"/>
      <c r="L48" s="37"/>
      <c r="M48" s="1110"/>
      <c r="N48" s="3291"/>
      <c r="O48" s="1102">
        <v>2</v>
      </c>
      <c r="P48" s="1103">
        <v>2</v>
      </c>
      <c r="Q48" s="1104">
        <v>2</v>
      </c>
      <c r="R48" s="222"/>
      <c r="S48" s="222"/>
      <c r="T48" s="222"/>
      <c r="U48" s="222"/>
      <c r="V48" s="222"/>
      <c r="W48" s="222"/>
    </row>
    <row r="49" spans="1:23" ht="13.8" thickBot="1">
      <c r="A49" s="3281"/>
      <c r="B49" s="3284"/>
      <c r="C49" s="2596"/>
      <c r="D49" s="2510"/>
      <c r="E49" s="2600"/>
      <c r="F49" s="2912"/>
      <c r="G49" s="285" t="s">
        <v>12</v>
      </c>
      <c r="H49" s="994">
        <f t="shared" ref="H49:M49" si="9">H47+H48</f>
        <v>4</v>
      </c>
      <c r="I49" s="994">
        <f t="shared" si="9"/>
        <v>4</v>
      </c>
      <c r="J49" s="994">
        <f t="shared" si="9"/>
        <v>0</v>
      </c>
      <c r="K49" s="994">
        <f t="shared" si="9"/>
        <v>0</v>
      </c>
      <c r="L49" s="993">
        <f t="shared" si="9"/>
        <v>4</v>
      </c>
      <c r="M49" s="994">
        <f t="shared" si="9"/>
        <v>4</v>
      </c>
      <c r="N49" s="3292"/>
      <c r="O49" s="1106"/>
      <c r="P49" s="1107"/>
      <c r="Q49" s="997"/>
      <c r="R49" s="222"/>
      <c r="S49" s="222"/>
      <c r="T49" s="222"/>
      <c r="U49" s="222"/>
      <c r="V49" s="222"/>
      <c r="W49" s="222"/>
    </row>
    <row r="50" spans="1:23" ht="39.6">
      <c r="A50" s="3279" t="s">
        <v>13</v>
      </c>
      <c r="B50" s="3282" t="s">
        <v>11</v>
      </c>
      <c r="C50" s="2594" t="s">
        <v>35</v>
      </c>
      <c r="D50" s="2508" t="s">
        <v>478</v>
      </c>
      <c r="E50" s="2597" t="s">
        <v>41</v>
      </c>
      <c r="F50" s="3286" t="s">
        <v>474</v>
      </c>
      <c r="G50" s="981" t="s">
        <v>37</v>
      </c>
      <c r="H50" s="982">
        <f>I50+K50</f>
        <v>40</v>
      </c>
      <c r="I50" s="983">
        <v>40</v>
      </c>
      <c r="J50" s="983">
        <v>0</v>
      </c>
      <c r="K50" s="984">
        <v>0</v>
      </c>
      <c r="L50" s="985">
        <v>40</v>
      </c>
      <c r="M50" s="985">
        <v>40</v>
      </c>
      <c r="N50" s="1111" t="s">
        <v>479</v>
      </c>
      <c r="O50" s="1112" t="s">
        <v>42</v>
      </c>
      <c r="P50" s="1113" t="s">
        <v>42</v>
      </c>
      <c r="Q50" s="988" t="s">
        <v>42</v>
      </c>
      <c r="R50" s="222"/>
      <c r="S50" s="222"/>
      <c r="T50" s="222"/>
      <c r="U50" s="222"/>
      <c r="V50" s="222"/>
      <c r="W50" s="222"/>
    </row>
    <row r="51" spans="1:23" ht="26.4">
      <c r="A51" s="3293"/>
      <c r="B51" s="3294"/>
      <c r="C51" s="2595"/>
      <c r="D51" s="2509"/>
      <c r="E51" s="2598"/>
      <c r="F51" s="3295"/>
      <c r="G51" s="1033"/>
      <c r="H51" s="107"/>
      <c r="I51" s="96"/>
      <c r="J51" s="96"/>
      <c r="K51" s="119"/>
      <c r="L51" s="1114"/>
      <c r="M51" s="1114"/>
      <c r="N51" s="1197" t="s">
        <v>480</v>
      </c>
      <c r="O51" s="1115">
        <v>2</v>
      </c>
      <c r="P51" s="1116">
        <v>2</v>
      </c>
      <c r="Q51" s="1117">
        <v>2</v>
      </c>
      <c r="R51" s="222"/>
      <c r="S51" s="222"/>
      <c r="T51" s="222"/>
      <c r="U51" s="222"/>
      <c r="V51" s="222"/>
      <c r="W51" s="222"/>
    </row>
    <row r="52" spans="1:23" ht="39.6">
      <c r="A52" s="3293"/>
      <c r="B52" s="3294"/>
      <c r="C52" s="2595"/>
      <c r="D52" s="2509"/>
      <c r="E52" s="2598"/>
      <c r="F52" s="3295"/>
      <c r="G52" s="1033"/>
      <c r="H52" s="107"/>
      <c r="I52" s="96"/>
      <c r="J52" s="96"/>
      <c r="K52" s="119"/>
      <c r="L52" s="1114"/>
      <c r="M52" s="1114"/>
      <c r="N52" s="1197" t="s">
        <v>481</v>
      </c>
      <c r="O52" s="1115">
        <v>2</v>
      </c>
      <c r="P52" s="1116">
        <v>2</v>
      </c>
      <c r="Q52" s="1117">
        <v>2</v>
      </c>
      <c r="R52" s="222"/>
      <c r="S52" s="222"/>
      <c r="T52" s="222"/>
      <c r="U52" s="222"/>
      <c r="V52" s="222"/>
      <c r="W52" s="222"/>
    </row>
    <row r="53" spans="1:23" ht="39.6">
      <c r="A53" s="3280"/>
      <c r="B53" s="3283"/>
      <c r="C53" s="3285"/>
      <c r="D53" s="2509"/>
      <c r="E53" s="2599"/>
      <c r="F53" s="3287"/>
      <c r="G53" s="970"/>
      <c r="H53" s="107"/>
      <c r="I53" s="989"/>
      <c r="J53" s="989"/>
      <c r="K53" s="990"/>
      <c r="L53" s="98"/>
      <c r="M53" s="98"/>
      <c r="N53" s="1118" t="s">
        <v>482</v>
      </c>
      <c r="O53" s="1119" t="s">
        <v>42</v>
      </c>
      <c r="P53" s="1120" t="s">
        <v>42</v>
      </c>
      <c r="Q53" s="1013" t="s">
        <v>42</v>
      </c>
      <c r="R53" s="222"/>
      <c r="S53" s="222"/>
      <c r="T53" s="222"/>
      <c r="U53" s="222"/>
      <c r="V53" s="222"/>
      <c r="W53" s="222"/>
    </row>
    <row r="54" spans="1:23" ht="13.8" thickBot="1">
      <c r="A54" s="3281"/>
      <c r="B54" s="3284"/>
      <c r="C54" s="2596"/>
      <c r="D54" s="2510"/>
      <c r="E54" s="2600"/>
      <c r="F54" s="2912"/>
      <c r="G54" s="285" t="s">
        <v>12</v>
      </c>
      <c r="H54" s="1121">
        <f>H50+H53</f>
        <v>40</v>
      </c>
      <c r="I54" s="994">
        <f>I50+I53</f>
        <v>40</v>
      </c>
      <c r="J54" s="994">
        <f t="shared" ref="J54:K54" si="10">J50+J53</f>
        <v>0</v>
      </c>
      <c r="K54" s="994">
        <f t="shared" si="10"/>
        <v>0</v>
      </c>
      <c r="L54" s="995">
        <f>L50+L53</f>
        <v>40</v>
      </c>
      <c r="M54" s="995">
        <f>M50+M53</f>
        <v>40</v>
      </c>
      <c r="N54" s="1122"/>
      <c r="O54" s="1106"/>
      <c r="P54" s="1107"/>
      <c r="Q54" s="997"/>
      <c r="R54" s="222"/>
      <c r="S54" s="222"/>
      <c r="T54" s="222"/>
      <c r="U54" s="222"/>
      <c r="V54" s="222"/>
      <c r="W54" s="222"/>
    </row>
    <row r="55" spans="1:23" ht="13.8" thickBot="1">
      <c r="A55" s="1014" t="s">
        <v>13</v>
      </c>
      <c r="B55" s="390" t="s">
        <v>11</v>
      </c>
      <c r="C55" s="3269" t="s">
        <v>14</v>
      </c>
      <c r="D55" s="3270"/>
      <c r="E55" s="3270"/>
      <c r="F55" s="3270"/>
      <c r="G55" s="3270"/>
      <c r="H55" s="1093">
        <f t="shared" ref="H55:M55" si="11">H54+H49+H46</f>
        <v>47</v>
      </c>
      <c r="I55" s="1093">
        <f t="shared" si="11"/>
        <v>47</v>
      </c>
      <c r="J55" s="1093">
        <f t="shared" si="11"/>
        <v>0</v>
      </c>
      <c r="K55" s="1093">
        <f t="shared" si="11"/>
        <v>0</v>
      </c>
      <c r="L55" s="1093">
        <f t="shared" si="11"/>
        <v>47</v>
      </c>
      <c r="M55" s="1093">
        <f t="shared" si="11"/>
        <v>47</v>
      </c>
      <c r="N55" s="1094"/>
      <c r="O55" s="324"/>
      <c r="P55" s="324"/>
      <c r="Q55" s="325"/>
      <c r="R55" s="222"/>
      <c r="S55" s="222"/>
      <c r="T55" s="222"/>
      <c r="U55" s="222"/>
      <c r="V55" s="222"/>
      <c r="W55" s="222"/>
    </row>
    <row r="56" spans="1:23" ht="13.8" thickBot="1">
      <c r="A56" s="231" t="s">
        <v>13</v>
      </c>
      <c r="B56" s="232" t="s">
        <v>13</v>
      </c>
      <c r="C56" s="2606" t="s">
        <v>483</v>
      </c>
      <c r="D56" s="2606"/>
      <c r="E56" s="2606"/>
      <c r="F56" s="2606"/>
      <c r="G56" s="2606"/>
      <c r="H56" s="2606"/>
      <c r="I56" s="2606"/>
      <c r="J56" s="2606"/>
      <c r="K56" s="2606"/>
      <c r="L56" s="2606"/>
      <c r="M56" s="2606"/>
      <c r="N56" s="2606"/>
      <c r="O56" s="3277"/>
      <c r="P56" s="3277"/>
      <c r="Q56" s="3278"/>
      <c r="R56" s="222"/>
      <c r="S56" s="222"/>
      <c r="T56" s="222"/>
      <c r="U56" s="222"/>
      <c r="V56" s="222"/>
      <c r="W56" s="222"/>
    </row>
    <row r="57" spans="1:23">
      <c r="A57" s="3279" t="s">
        <v>13</v>
      </c>
      <c r="B57" s="3282" t="s">
        <v>13</v>
      </c>
      <c r="C57" s="2594" t="s">
        <v>11</v>
      </c>
      <c r="D57" s="2508" t="s">
        <v>484</v>
      </c>
      <c r="E57" s="2597" t="s">
        <v>41</v>
      </c>
      <c r="F57" s="3286" t="s">
        <v>485</v>
      </c>
      <c r="G57" s="998" t="s">
        <v>37</v>
      </c>
      <c r="H57" s="68">
        <f>I57+K57</f>
        <v>606.70000000000005</v>
      </c>
      <c r="I57" s="69">
        <v>606.70000000000005</v>
      </c>
      <c r="J57" s="69">
        <v>0</v>
      </c>
      <c r="K57" s="70">
        <v>0</v>
      </c>
      <c r="L57" s="1097">
        <v>606.70000000000005</v>
      </c>
      <c r="M57" s="1098">
        <v>606.70000000000005</v>
      </c>
      <c r="N57" s="3288" t="s">
        <v>486</v>
      </c>
      <c r="O57" s="1123"/>
      <c r="P57" s="1123"/>
      <c r="Q57" s="1101"/>
      <c r="R57" s="222"/>
      <c r="S57" s="222"/>
      <c r="T57" s="222"/>
      <c r="U57" s="222"/>
      <c r="V57" s="222"/>
      <c r="W57" s="222"/>
    </row>
    <row r="58" spans="1:23" ht="13.8" thickBot="1">
      <c r="A58" s="3280"/>
      <c r="B58" s="3283"/>
      <c r="C58" s="3285"/>
      <c r="D58" s="2509"/>
      <c r="E58" s="2599"/>
      <c r="F58" s="3287"/>
      <c r="G58" s="28" t="s">
        <v>37</v>
      </c>
      <c r="H58" s="75">
        <f>I58+K58</f>
        <v>0</v>
      </c>
      <c r="I58" s="29">
        <v>0</v>
      </c>
      <c r="J58" s="29">
        <v>0</v>
      </c>
      <c r="K58" s="76">
        <v>0</v>
      </c>
      <c r="L58" s="37">
        <v>0</v>
      </c>
      <c r="M58" s="30">
        <v>0</v>
      </c>
      <c r="N58" s="3289"/>
      <c r="O58" s="996">
        <v>50</v>
      </c>
      <c r="P58" s="996">
        <v>50</v>
      </c>
      <c r="Q58" s="997">
        <v>50</v>
      </c>
      <c r="R58" s="222"/>
      <c r="S58" s="222"/>
      <c r="T58" s="222"/>
      <c r="U58" s="222"/>
      <c r="V58" s="222"/>
      <c r="W58" s="222"/>
    </row>
    <row r="59" spans="1:23" ht="13.8" thickBot="1">
      <c r="A59" s="3281"/>
      <c r="B59" s="3284"/>
      <c r="C59" s="2596"/>
      <c r="D59" s="2510"/>
      <c r="E59" s="2600"/>
      <c r="F59" s="2912"/>
      <c r="G59" s="285" t="s">
        <v>12</v>
      </c>
      <c r="H59" s="994">
        <f>H57+H58</f>
        <v>606.70000000000005</v>
      </c>
      <c r="I59" s="994">
        <f>I57+I58</f>
        <v>606.70000000000005</v>
      </c>
      <c r="J59" s="1016"/>
      <c r="K59" s="1124"/>
      <c r="L59" s="993">
        <f>L57+L58</f>
        <v>606.70000000000005</v>
      </c>
      <c r="M59" s="993">
        <f>M57+M58</f>
        <v>606.70000000000005</v>
      </c>
      <c r="N59" s="1125" t="s">
        <v>487</v>
      </c>
      <c r="O59" s="996" t="s">
        <v>42</v>
      </c>
      <c r="P59" s="996" t="s">
        <v>42</v>
      </c>
      <c r="Q59" s="997" t="s">
        <v>42</v>
      </c>
      <c r="R59" s="222"/>
      <c r="S59" s="222"/>
      <c r="T59" s="222"/>
      <c r="U59" s="222"/>
      <c r="V59" s="222"/>
      <c r="W59" s="222"/>
    </row>
    <row r="60" spans="1:23" ht="13.8" thickBot="1">
      <c r="A60" s="1014" t="s">
        <v>13</v>
      </c>
      <c r="B60" s="390" t="s">
        <v>13</v>
      </c>
      <c r="C60" s="3269" t="s">
        <v>14</v>
      </c>
      <c r="D60" s="3270"/>
      <c r="E60" s="3270"/>
      <c r="F60" s="3270"/>
      <c r="G60" s="3270"/>
      <c r="H60" s="1126">
        <f t="shared" ref="H60:M60" si="12">H59*1</f>
        <v>606.70000000000005</v>
      </c>
      <c r="I60" s="1093">
        <f t="shared" si="12"/>
        <v>606.70000000000005</v>
      </c>
      <c r="J60" s="1093">
        <f t="shared" si="12"/>
        <v>0</v>
      </c>
      <c r="K60" s="1093">
        <f t="shared" si="12"/>
        <v>0</v>
      </c>
      <c r="L60" s="1093">
        <f t="shared" si="12"/>
        <v>606.70000000000005</v>
      </c>
      <c r="M60" s="1093">
        <f t="shared" si="12"/>
        <v>606.70000000000005</v>
      </c>
      <c r="N60" s="1094"/>
      <c r="O60" s="324"/>
      <c r="P60" s="324"/>
      <c r="Q60" s="325"/>
      <c r="R60" s="222"/>
      <c r="S60" s="222"/>
      <c r="T60" s="222"/>
      <c r="U60" s="222"/>
      <c r="V60" s="222"/>
      <c r="W60" s="222"/>
    </row>
    <row r="61" spans="1:23" ht="13.8" thickBot="1">
      <c r="A61" s="231" t="s">
        <v>13</v>
      </c>
      <c r="B61" s="3271" t="s">
        <v>65</v>
      </c>
      <c r="C61" s="3272"/>
      <c r="D61" s="3272"/>
      <c r="E61" s="3272"/>
      <c r="F61" s="3272"/>
      <c r="G61" s="3272"/>
      <c r="H61" s="1127">
        <f t="shared" ref="H61:M61" si="13">H60+H55</f>
        <v>653.70000000000005</v>
      </c>
      <c r="I61" s="1127">
        <f t="shared" si="13"/>
        <v>653.70000000000005</v>
      </c>
      <c r="J61" s="1127">
        <f t="shared" si="13"/>
        <v>0</v>
      </c>
      <c r="K61" s="1127">
        <f t="shared" si="13"/>
        <v>0</v>
      </c>
      <c r="L61" s="1127">
        <f t="shared" si="13"/>
        <v>653.70000000000005</v>
      </c>
      <c r="M61" s="1127">
        <f t="shared" si="13"/>
        <v>653.70000000000005</v>
      </c>
      <c r="N61" s="1096"/>
      <c r="O61" s="350"/>
      <c r="P61" s="350"/>
      <c r="Q61" s="351"/>
      <c r="R61" s="222"/>
      <c r="S61" s="222"/>
      <c r="T61" s="222"/>
      <c r="U61" s="222"/>
      <c r="V61" s="222"/>
      <c r="W61" s="222"/>
    </row>
    <row r="62" spans="1:23" ht="13.8" thickBot="1">
      <c r="A62" s="513" t="s">
        <v>11</v>
      </c>
      <c r="B62" s="2674" t="s">
        <v>15</v>
      </c>
      <c r="C62" s="2674"/>
      <c r="D62" s="2674"/>
      <c r="E62" s="2674"/>
      <c r="F62" s="2674"/>
      <c r="G62" s="2674"/>
      <c r="H62" s="1128">
        <f t="shared" ref="H62:M62" si="14">H61+H41</f>
        <v>864.1</v>
      </c>
      <c r="I62" s="1128">
        <f t="shared" si="14"/>
        <v>864.1</v>
      </c>
      <c r="J62" s="1128">
        <f t="shared" si="14"/>
        <v>0</v>
      </c>
      <c r="K62" s="1128">
        <f t="shared" si="14"/>
        <v>0</v>
      </c>
      <c r="L62" s="1128">
        <f t="shared" si="14"/>
        <v>868.7</v>
      </c>
      <c r="M62" s="1128">
        <f t="shared" si="14"/>
        <v>868.7</v>
      </c>
      <c r="N62" s="3273"/>
      <c r="O62" s="3274"/>
      <c r="P62" s="3274"/>
      <c r="Q62" s="3275"/>
      <c r="R62" s="269"/>
      <c r="S62" s="269"/>
      <c r="T62" s="269"/>
      <c r="U62" s="269"/>
      <c r="V62" s="269"/>
      <c r="W62" s="269"/>
    </row>
    <row r="63" spans="1:23">
      <c r="A63" s="1129"/>
      <c r="B63" s="1130"/>
      <c r="C63" s="1130"/>
      <c r="D63" s="1130"/>
      <c r="E63" s="1130"/>
      <c r="F63" s="1130"/>
      <c r="G63" s="1130"/>
      <c r="H63" s="1131"/>
      <c r="I63" s="1131"/>
      <c r="J63" s="1131"/>
      <c r="K63" s="1131"/>
      <c r="L63" s="1131"/>
      <c r="M63" s="1131"/>
      <c r="N63" s="972"/>
      <c r="O63" s="972"/>
      <c r="P63" s="972"/>
      <c r="Q63" s="972"/>
      <c r="R63" s="222"/>
      <c r="S63" s="222"/>
      <c r="T63" s="222"/>
      <c r="U63" s="222"/>
      <c r="V63" s="222"/>
      <c r="W63" s="222"/>
    </row>
    <row r="64" spans="1:23">
      <c r="A64" s="1129"/>
      <c r="B64" s="1130"/>
      <c r="C64" s="1130"/>
      <c r="D64" s="1130"/>
      <c r="E64" s="1130"/>
      <c r="F64" s="1130"/>
      <c r="G64" s="1130"/>
      <c r="H64" s="1131"/>
      <c r="I64" s="1131"/>
      <c r="J64" s="1131"/>
      <c r="K64" s="1131"/>
      <c r="L64" s="1131"/>
      <c r="M64" s="1131"/>
      <c r="N64" s="972"/>
      <c r="O64" s="972"/>
      <c r="P64" s="972"/>
      <c r="Q64" s="972"/>
      <c r="R64" s="222"/>
      <c r="S64" s="222"/>
      <c r="T64" s="222"/>
      <c r="U64" s="222"/>
      <c r="V64" s="222"/>
      <c r="W64" s="222"/>
    </row>
    <row r="65" spans="1:23">
      <c r="A65" s="222"/>
      <c r="B65" s="222"/>
      <c r="C65" s="222"/>
      <c r="D65" s="1132"/>
      <c r="E65" s="1133"/>
      <c r="F65" s="2412" t="s">
        <v>16</v>
      </c>
      <c r="G65" s="3276"/>
      <c r="H65" s="3276"/>
      <c r="I65" s="3276"/>
      <c r="J65" s="3276"/>
      <c r="K65" s="3276"/>
      <c r="L65" s="3276"/>
      <c r="M65" s="3276"/>
      <c r="N65" s="222"/>
      <c r="O65" s="485"/>
      <c r="P65" s="222"/>
      <c r="Q65" s="222"/>
      <c r="R65" s="512"/>
      <c r="S65" s="222"/>
      <c r="T65" s="222"/>
      <c r="U65" s="222"/>
      <c r="V65" s="222"/>
      <c r="W65" s="222"/>
    </row>
    <row r="66" spans="1:23" ht="16.2" thickBot="1">
      <c r="A66" s="222"/>
      <c r="B66" s="222"/>
      <c r="C66" s="222"/>
      <c r="D66" s="1132"/>
      <c r="E66" s="1133"/>
      <c r="F66" s="939"/>
      <c r="G66" s="1134"/>
      <c r="H66" s="1134"/>
      <c r="I66" s="1134"/>
      <c r="J66" s="1134"/>
      <c r="K66" s="1134"/>
      <c r="L66" s="1134"/>
      <c r="M66" s="1134"/>
      <c r="N66" s="222"/>
      <c r="O66" s="485"/>
      <c r="P66" s="222"/>
      <c r="Q66" s="222"/>
      <c r="R66" s="512"/>
      <c r="S66" s="222"/>
      <c r="T66" s="222"/>
      <c r="U66" s="222"/>
      <c r="V66" s="222"/>
      <c r="W66" s="222"/>
    </row>
    <row r="67" spans="1:23" ht="36.6" customHeight="1" thickBot="1">
      <c r="A67" s="222"/>
      <c r="B67" s="222"/>
      <c r="C67" s="222"/>
      <c r="D67" s="2653" t="s">
        <v>17</v>
      </c>
      <c r="E67" s="2654"/>
      <c r="F67" s="2654"/>
      <c r="G67" s="2654"/>
      <c r="H67" s="2655"/>
      <c r="I67" s="2568" t="s">
        <v>298</v>
      </c>
      <c r="J67" s="2569"/>
      <c r="K67" s="2569"/>
      <c r="L67" s="2570"/>
      <c r="M67" s="222"/>
      <c r="N67" s="222"/>
      <c r="O67" s="485"/>
      <c r="P67" s="222"/>
      <c r="Q67" s="222"/>
      <c r="R67" s="222"/>
      <c r="S67" s="222"/>
      <c r="T67" s="222"/>
      <c r="U67" s="222"/>
      <c r="V67" s="222"/>
      <c r="W67" s="222"/>
    </row>
    <row r="68" spans="1:23" ht="13.8" thickBot="1">
      <c r="A68" s="222"/>
      <c r="B68" s="222"/>
      <c r="C68" s="222"/>
      <c r="D68" s="2656" t="s">
        <v>18</v>
      </c>
      <c r="E68" s="2657"/>
      <c r="F68" s="2657"/>
      <c r="G68" s="2657"/>
      <c r="H68" s="2658"/>
      <c r="I68" s="2659">
        <f>I69+I70+I71+I72+I73+I74+I75</f>
        <v>864.1</v>
      </c>
      <c r="J68" s="2660"/>
      <c r="K68" s="2660"/>
      <c r="L68" s="2661"/>
      <c r="M68" s="222"/>
      <c r="N68" s="222"/>
      <c r="O68" s="485"/>
      <c r="P68" s="222"/>
      <c r="Q68" s="222"/>
      <c r="R68" s="222"/>
      <c r="S68" s="222"/>
      <c r="T68" s="222"/>
      <c r="U68" s="222"/>
      <c r="V68" s="222"/>
      <c r="W68" s="222"/>
    </row>
    <row r="69" spans="1:23">
      <c r="A69" s="222"/>
      <c r="B69" s="222"/>
      <c r="C69" s="222"/>
      <c r="D69" s="2662" t="s">
        <v>66</v>
      </c>
      <c r="E69" s="2663"/>
      <c r="F69" s="2663"/>
      <c r="G69" s="2663"/>
      <c r="H69" s="2664"/>
      <c r="I69" s="2665">
        <v>864.1</v>
      </c>
      <c r="J69" s="2666"/>
      <c r="K69" s="2666"/>
      <c r="L69" s="2667"/>
      <c r="M69" s="222"/>
      <c r="N69" s="222"/>
      <c r="O69" s="485"/>
      <c r="P69" s="222"/>
      <c r="Q69" s="222"/>
      <c r="R69" s="222"/>
      <c r="S69" s="222"/>
      <c r="T69" s="222"/>
      <c r="U69" s="222"/>
      <c r="V69" s="222"/>
      <c r="W69" s="222"/>
    </row>
    <row r="70" spans="1:23">
      <c r="A70" s="222"/>
      <c r="B70" s="222"/>
      <c r="C70" s="222"/>
      <c r="D70" s="2668" t="s">
        <v>67</v>
      </c>
      <c r="E70" s="2669"/>
      <c r="F70" s="2669"/>
      <c r="G70" s="2669"/>
      <c r="H70" s="2670"/>
      <c r="I70" s="2671">
        <v>0</v>
      </c>
      <c r="J70" s="2672"/>
      <c r="K70" s="2672"/>
      <c r="L70" s="2673"/>
      <c r="M70" s="222"/>
      <c r="N70" s="222"/>
      <c r="O70" s="485"/>
      <c r="P70" s="222"/>
      <c r="Q70" s="222"/>
      <c r="R70" s="222"/>
      <c r="S70" s="222"/>
      <c r="T70" s="222"/>
      <c r="U70" s="222"/>
      <c r="V70" s="222"/>
      <c r="W70" s="222"/>
    </row>
    <row r="71" spans="1:23">
      <c r="A71" s="222"/>
      <c r="B71" s="222"/>
      <c r="C71" s="222"/>
      <c r="D71" s="2683" t="s">
        <v>488</v>
      </c>
      <c r="E71" s="2684"/>
      <c r="F71" s="2684"/>
      <c r="G71" s="2684"/>
      <c r="H71" s="2686"/>
      <c r="I71" s="2671">
        <v>0</v>
      </c>
      <c r="J71" s="2672"/>
      <c r="K71" s="2672"/>
      <c r="L71" s="2673"/>
      <c r="M71" s="222"/>
      <c r="N71" s="222"/>
      <c r="O71" s="485"/>
      <c r="P71" s="222"/>
      <c r="Q71" s="222"/>
      <c r="R71" s="222"/>
      <c r="S71" s="222"/>
      <c r="T71" s="222"/>
      <c r="U71" s="222"/>
      <c r="V71" s="222"/>
      <c r="W71" s="222"/>
    </row>
    <row r="72" spans="1:23">
      <c r="A72" s="222"/>
      <c r="B72" s="222"/>
      <c r="C72" s="222"/>
      <c r="D72" s="2683" t="s">
        <v>137</v>
      </c>
      <c r="E72" s="2684"/>
      <c r="F72" s="2684"/>
      <c r="G72" s="2684"/>
      <c r="H72" s="2686"/>
      <c r="I72" s="2671">
        <v>0</v>
      </c>
      <c r="J72" s="2672"/>
      <c r="K72" s="2672"/>
      <c r="L72" s="2673"/>
      <c r="M72" s="1135"/>
      <c r="N72" s="1135"/>
      <c r="O72" s="1135"/>
      <c r="P72" s="1135"/>
      <c r="Q72" s="1135"/>
      <c r="R72" s="222"/>
      <c r="S72" s="1135"/>
      <c r="T72" s="1135"/>
      <c r="U72" s="222"/>
      <c r="V72" s="222"/>
      <c r="W72" s="222"/>
    </row>
    <row r="73" spans="1:23">
      <c r="A73" s="222"/>
      <c r="B73" s="222"/>
      <c r="C73" s="222"/>
      <c r="D73" s="2668" t="s">
        <v>399</v>
      </c>
      <c r="E73" s="2669"/>
      <c r="F73" s="2669"/>
      <c r="G73" s="2669"/>
      <c r="H73" s="2670"/>
      <c r="I73" s="2671">
        <v>0</v>
      </c>
      <c r="J73" s="2672"/>
      <c r="K73" s="2672"/>
      <c r="L73" s="2673"/>
      <c r="M73" s="222"/>
      <c r="N73" s="222"/>
      <c r="O73" s="485"/>
      <c r="P73" s="222"/>
      <c r="Q73" s="222"/>
      <c r="R73" s="1135"/>
      <c r="S73" s="222"/>
      <c r="T73" s="222"/>
      <c r="U73" s="222"/>
      <c r="V73" s="222"/>
      <c r="W73" s="222"/>
    </row>
    <row r="74" spans="1:23">
      <c r="A74" s="222"/>
      <c r="B74" s="222"/>
      <c r="C74" s="222"/>
      <c r="D74" s="2662" t="s">
        <v>68</v>
      </c>
      <c r="E74" s="2663"/>
      <c r="F74" s="2663"/>
      <c r="G74" s="2663"/>
      <c r="H74" s="3265"/>
      <c r="I74" s="2671"/>
      <c r="J74" s="2374"/>
      <c r="K74" s="2374"/>
      <c r="L74" s="2375"/>
      <c r="M74" s="222"/>
      <c r="N74" s="222"/>
      <c r="O74" s="485"/>
      <c r="P74" s="222"/>
      <c r="Q74" s="222"/>
      <c r="R74" s="1135"/>
      <c r="S74" s="222"/>
      <c r="T74" s="222"/>
      <c r="U74" s="222"/>
      <c r="V74" s="222"/>
      <c r="W74" s="222"/>
    </row>
    <row r="75" spans="1:23" ht="13.8" thickBot="1">
      <c r="A75" s="222"/>
      <c r="B75" s="222"/>
      <c r="C75" s="222"/>
      <c r="D75" s="2680" t="s">
        <v>69</v>
      </c>
      <c r="E75" s="3266"/>
      <c r="F75" s="3266"/>
      <c r="G75" s="3266"/>
      <c r="H75" s="3267"/>
      <c r="I75" s="3268"/>
      <c r="J75" s="2380"/>
      <c r="K75" s="2380"/>
      <c r="L75" s="2381"/>
      <c r="M75" s="222"/>
      <c r="N75" s="222"/>
      <c r="O75" s="485"/>
      <c r="P75" s="222"/>
      <c r="Q75" s="222"/>
      <c r="R75" s="1135"/>
      <c r="S75" s="222"/>
      <c r="T75" s="222"/>
      <c r="U75" s="222"/>
      <c r="V75" s="222"/>
      <c r="W75" s="222"/>
    </row>
    <row r="76" spans="1:23" ht="13.8" thickBot="1">
      <c r="A76" s="222"/>
      <c r="B76" s="222"/>
      <c r="C76" s="222"/>
      <c r="D76" s="2656" t="s">
        <v>19</v>
      </c>
      <c r="E76" s="2657"/>
      <c r="F76" s="2657"/>
      <c r="G76" s="2657"/>
      <c r="H76" s="2658"/>
      <c r="I76" s="2659">
        <f>I77*1</f>
        <v>0</v>
      </c>
      <c r="J76" s="2660"/>
      <c r="K76" s="2660"/>
      <c r="L76" s="2661"/>
      <c r="M76" s="222"/>
      <c r="N76" s="222"/>
      <c r="O76" s="485"/>
      <c r="P76" s="222"/>
      <c r="Q76" s="222"/>
      <c r="R76" s="222"/>
      <c r="S76" s="222"/>
      <c r="T76" s="222"/>
      <c r="U76" s="222"/>
      <c r="V76" s="222"/>
      <c r="W76" s="222"/>
    </row>
    <row r="77" spans="1:23" ht="13.8" thickBot="1">
      <c r="A77" s="222"/>
      <c r="B77" s="222"/>
      <c r="C77" s="222"/>
      <c r="D77" s="3260" t="s">
        <v>70</v>
      </c>
      <c r="E77" s="3261"/>
      <c r="F77" s="3261"/>
      <c r="G77" s="3261"/>
      <c r="H77" s="3262"/>
      <c r="I77" s="3263">
        <v>0</v>
      </c>
      <c r="J77" s="3263"/>
      <c r="K77" s="3263"/>
      <c r="L77" s="3264"/>
      <c r="M77" s="222"/>
      <c r="N77" s="222"/>
      <c r="O77" s="485"/>
      <c r="P77" s="222"/>
      <c r="Q77" s="222"/>
      <c r="R77" s="222"/>
      <c r="S77" s="222"/>
      <c r="T77" s="222"/>
      <c r="U77" s="222"/>
      <c r="V77" s="222"/>
      <c r="W77" s="222"/>
    </row>
  </sheetData>
  <mergeCells count="132">
    <mergeCell ref="L1:Q1"/>
    <mergeCell ref="D3:W3"/>
    <mergeCell ref="A4:A6"/>
    <mergeCell ref="B4:B6"/>
    <mergeCell ref="C4:C6"/>
    <mergeCell ref="D4:D6"/>
    <mergeCell ref="E4:E6"/>
    <mergeCell ref="F4:F6"/>
    <mergeCell ref="G4:G6"/>
    <mergeCell ref="H4:K4"/>
    <mergeCell ref="B7:Q7"/>
    <mergeCell ref="C8:Q8"/>
    <mergeCell ref="A9:A11"/>
    <mergeCell ref="B9:B11"/>
    <mergeCell ref="C9:C11"/>
    <mergeCell ref="D9:D11"/>
    <mergeCell ref="E9:E11"/>
    <mergeCell ref="F9:F11"/>
    <mergeCell ref="L4:L6"/>
    <mergeCell ref="M4:M6"/>
    <mergeCell ref="N4:Q4"/>
    <mergeCell ref="H5:H6"/>
    <mergeCell ref="I5:J5"/>
    <mergeCell ref="K5:K6"/>
    <mergeCell ref="N5:N6"/>
    <mergeCell ref="O5:Q5"/>
    <mergeCell ref="C17:G17"/>
    <mergeCell ref="C18:Q18"/>
    <mergeCell ref="A19:A23"/>
    <mergeCell ref="B19:B23"/>
    <mergeCell ref="C19:C23"/>
    <mergeCell ref="D19:D23"/>
    <mergeCell ref="E19:E23"/>
    <mergeCell ref="F19:F23"/>
    <mergeCell ref="N12:N13"/>
    <mergeCell ref="C14:C16"/>
    <mergeCell ref="D14:D16"/>
    <mergeCell ref="E14:E16"/>
    <mergeCell ref="F14:F16"/>
    <mergeCell ref="N14:N15"/>
    <mergeCell ref="A12:A13"/>
    <mergeCell ref="B12:B13"/>
    <mergeCell ref="C12:C13"/>
    <mergeCell ref="D12:D13"/>
    <mergeCell ref="E12:E13"/>
    <mergeCell ref="F12:F13"/>
    <mergeCell ref="C26:G26"/>
    <mergeCell ref="C27:Q27"/>
    <mergeCell ref="C28:C30"/>
    <mergeCell ref="D28:D30"/>
    <mergeCell ref="E28:E30"/>
    <mergeCell ref="F28:F30"/>
    <mergeCell ref="G28:G29"/>
    <mergeCell ref="A24:A25"/>
    <mergeCell ref="B24:B25"/>
    <mergeCell ref="C24:C25"/>
    <mergeCell ref="D24:D25"/>
    <mergeCell ref="E24:E25"/>
    <mergeCell ref="F24:F25"/>
    <mergeCell ref="C37:C38"/>
    <mergeCell ref="D37:D38"/>
    <mergeCell ref="E37:E38"/>
    <mergeCell ref="F37:F38"/>
    <mergeCell ref="C40:G40"/>
    <mergeCell ref="B41:G41"/>
    <mergeCell ref="C31:C33"/>
    <mergeCell ref="D31:D33"/>
    <mergeCell ref="E31:E33"/>
    <mergeCell ref="F31:F33"/>
    <mergeCell ref="G31:G32"/>
    <mergeCell ref="C34:C36"/>
    <mergeCell ref="D34:D36"/>
    <mergeCell ref="E34:E36"/>
    <mergeCell ref="F34:F36"/>
    <mergeCell ref="B42:Q42"/>
    <mergeCell ref="C43:Q43"/>
    <mergeCell ref="A44:A46"/>
    <mergeCell ref="B44:B46"/>
    <mergeCell ref="C44:C46"/>
    <mergeCell ref="D44:D46"/>
    <mergeCell ref="E44:E46"/>
    <mergeCell ref="F44:F46"/>
    <mergeCell ref="N44:N45"/>
    <mergeCell ref="N47:N49"/>
    <mergeCell ref="A50:A54"/>
    <mergeCell ref="B50:B54"/>
    <mergeCell ref="C50:C54"/>
    <mergeCell ref="D50:D54"/>
    <mergeCell ref="E50:E54"/>
    <mergeCell ref="F50:F54"/>
    <mergeCell ref="A47:A49"/>
    <mergeCell ref="B47:B49"/>
    <mergeCell ref="C47:C49"/>
    <mergeCell ref="D47:D49"/>
    <mergeCell ref="E47:E49"/>
    <mergeCell ref="F47:F49"/>
    <mergeCell ref="N62:Q62"/>
    <mergeCell ref="F65:M65"/>
    <mergeCell ref="D67:H67"/>
    <mergeCell ref="I67:L67"/>
    <mergeCell ref="C55:G55"/>
    <mergeCell ref="C56:Q56"/>
    <mergeCell ref="A57:A59"/>
    <mergeCell ref="B57:B59"/>
    <mergeCell ref="C57:C59"/>
    <mergeCell ref="D57:D59"/>
    <mergeCell ref="E57:E59"/>
    <mergeCell ref="F57:F59"/>
    <mergeCell ref="N57:N58"/>
    <mergeCell ref="D68:H68"/>
    <mergeCell ref="I68:L68"/>
    <mergeCell ref="D69:H69"/>
    <mergeCell ref="I69:L69"/>
    <mergeCell ref="D70:H70"/>
    <mergeCell ref="I70:L70"/>
    <mergeCell ref="C60:G60"/>
    <mergeCell ref="B61:G61"/>
    <mergeCell ref="B62:G62"/>
    <mergeCell ref="D77:H77"/>
    <mergeCell ref="I77:L77"/>
    <mergeCell ref="D74:H74"/>
    <mergeCell ref="I74:L74"/>
    <mergeCell ref="D75:H75"/>
    <mergeCell ref="I75:L75"/>
    <mergeCell ref="D76:H76"/>
    <mergeCell ref="I76:L76"/>
    <mergeCell ref="D71:H71"/>
    <mergeCell ref="I71:L71"/>
    <mergeCell ref="D72:H72"/>
    <mergeCell ref="I72:L72"/>
    <mergeCell ref="D73:H73"/>
    <mergeCell ref="I73:L73"/>
  </mergeCells>
  <pageMargins left="0.7" right="0.7" top="0.75" bottom="0.75" header="0.3" footer="0.3"/>
  <pageSetup paperSize="9"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3"/>
  <sheetViews>
    <sheetView workbookViewId="0">
      <selection activeCell="N5" sqref="N5:N6"/>
    </sheetView>
  </sheetViews>
  <sheetFormatPr defaultRowHeight="13.2"/>
  <cols>
    <col min="1" max="1" width="2.6640625" customWidth="1"/>
    <col min="2" max="3" width="2.5546875" customWidth="1"/>
    <col min="4" max="4" width="23.5546875" customWidth="1"/>
    <col min="5" max="5" width="7.88671875" customWidth="1"/>
    <col min="6" max="6" width="4.44140625" customWidth="1"/>
    <col min="7" max="7" width="5.5546875" customWidth="1"/>
    <col min="8" max="8" width="6.5546875" customWidth="1"/>
    <col min="9" max="9" width="5.5546875" customWidth="1"/>
    <col min="10" max="10" width="3.109375" customWidth="1"/>
    <col min="11" max="11" width="6.6640625" customWidth="1"/>
    <col min="12" max="12" width="6.5546875" customWidth="1"/>
    <col min="13" max="13" width="7.109375" customWidth="1"/>
    <col min="14" max="14" width="28.44140625" customWidth="1"/>
    <col min="15" max="15" width="5.5546875" customWidth="1"/>
    <col min="16" max="16" width="6" customWidth="1"/>
    <col min="17" max="17" width="5.88671875" customWidth="1"/>
    <col min="18" max="18" width="0.33203125" customWidth="1"/>
    <col min="19" max="23" width="0" hidden="1" customWidth="1"/>
  </cols>
  <sheetData>
    <row r="1" spans="1:23" ht="46.2" customHeight="1">
      <c r="A1" s="1"/>
      <c r="B1" s="1"/>
      <c r="C1" s="1"/>
      <c r="D1" s="1"/>
      <c r="E1" s="520"/>
      <c r="F1" s="1"/>
      <c r="G1" s="521"/>
      <c r="H1" s="1"/>
      <c r="I1" s="1"/>
      <c r="J1" s="1"/>
      <c r="K1" s="1"/>
      <c r="L1" s="2813" t="s">
        <v>489</v>
      </c>
      <c r="M1" s="2850"/>
      <c r="N1" s="2850"/>
      <c r="O1" s="2850"/>
      <c r="P1" s="2850"/>
      <c r="Q1" s="2850"/>
      <c r="R1" s="59"/>
      <c r="S1" s="59"/>
      <c r="T1" s="59"/>
      <c r="U1" s="59"/>
      <c r="V1" s="59"/>
      <c r="W1" s="59"/>
    </row>
    <row r="2" spans="1:23" ht="15.6">
      <c r="A2" s="1"/>
      <c r="B2" s="1"/>
      <c r="C2" s="1"/>
      <c r="D2" s="1"/>
      <c r="E2" s="1136" t="s">
        <v>490</v>
      </c>
      <c r="F2" s="1"/>
      <c r="G2" s="521"/>
      <c r="H2" s="1"/>
      <c r="I2" s="1"/>
      <c r="J2" s="1"/>
      <c r="K2" s="1"/>
      <c r="L2" s="1137"/>
      <c r="M2" s="1138"/>
      <c r="N2" s="1138"/>
      <c r="O2" s="1138"/>
      <c r="P2" s="1138"/>
      <c r="Q2" s="1138"/>
      <c r="R2" s="59"/>
      <c r="S2" s="59"/>
      <c r="T2" s="59"/>
      <c r="U2" s="59"/>
      <c r="V2" s="59"/>
      <c r="W2" s="59"/>
    </row>
    <row r="3" spans="1:23" ht="13.8" thickBot="1">
      <c r="A3" s="17"/>
      <c r="B3" s="1139"/>
      <c r="C3" s="1139"/>
      <c r="D3" s="2531" t="s">
        <v>34</v>
      </c>
      <c r="E3" s="2531"/>
      <c r="F3" s="2531"/>
      <c r="G3" s="2531"/>
      <c r="H3" s="2531"/>
      <c r="I3" s="2531"/>
      <c r="J3" s="2531"/>
      <c r="K3" s="2531"/>
      <c r="L3" s="2531"/>
      <c r="M3" s="2531"/>
      <c r="N3" s="2531"/>
      <c r="O3" s="2531"/>
      <c r="P3" s="2531"/>
      <c r="Q3" s="2531"/>
      <c r="R3" s="2531"/>
      <c r="S3" s="2531"/>
      <c r="T3" s="2531"/>
      <c r="U3" s="2531"/>
      <c r="V3" s="2531"/>
      <c r="W3" s="2531"/>
    </row>
    <row r="4" spans="1:23" ht="30" customHeight="1">
      <c r="A4" s="2532" t="s">
        <v>0</v>
      </c>
      <c r="B4" s="2535" t="s">
        <v>1</v>
      </c>
      <c r="C4" s="2535" t="s">
        <v>2</v>
      </c>
      <c r="D4" s="2538" t="s">
        <v>3</v>
      </c>
      <c r="E4" s="2541" t="s">
        <v>4</v>
      </c>
      <c r="F4" s="2544" t="s">
        <v>5</v>
      </c>
      <c r="G4" s="2514" t="s">
        <v>6</v>
      </c>
      <c r="H4" s="2395" t="s">
        <v>150</v>
      </c>
      <c r="I4" s="2396"/>
      <c r="J4" s="2396"/>
      <c r="K4" s="2397"/>
      <c r="L4" s="2971" t="s">
        <v>491</v>
      </c>
      <c r="M4" s="2972" t="s">
        <v>492</v>
      </c>
      <c r="N4" s="2517" t="s">
        <v>21</v>
      </c>
      <c r="O4" s="2518"/>
      <c r="P4" s="2518"/>
      <c r="Q4" s="2519"/>
      <c r="R4" s="59"/>
      <c r="S4" s="59"/>
      <c r="T4" s="59"/>
      <c r="U4" s="59"/>
      <c r="V4" s="59"/>
      <c r="W4" s="59"/>
    </row>
    <row r="5" spans="1:23">
      <c r="A5" s="2533"/>
      <c r="B5" s="2536"/>
      <c r="C5" s="2536"/>
      <c r="D5" s="2539"/>
      <c r="E5" s="2542"/>
      <c r="F5" s="2545"/>
      <c r="G5" s="2515"/>
      <c r="H5" s="2520" t="s">
        <v>7</v>
      </c>
      <c r="I5" s="2522" t="s">
        <v>8</v>
      </c>
      <c r="J5" s="2522"/>
      <c r="K5" s="2523" t="s">
        <v>153</v>
      </c>
      <c r="L5" s="2845"/>
      <c r="M5" s="2848"/>
      <c r="N5" s="2525" t="s">
        <v>33</v>
      </c>
      <c r="O5" s="2527" t="s">
        <v>9</v>
      </c>
      <c r="P5" s="2527"/>
      <c r="Q5" s="2528"/>
      <c r="R5" s="59"/>
      <c r="S5" s="59"/>
      <c r="T5" s="59"/>
      <c r="U5" s="59"/>
      <c r="V5" s="59"/>
      <c r="W5" s="59"/>
    </row>
    <row r="6" spans="1:23" ht="110.4" customHeight="1" thickBot="1">
      <c r="A6" s="2534"/>
      <c r="B6" s="2537"/>
      <c r="C6" s="2537"/>
      <c r="D6" s="2540"/>
      <c r="E6" s="2543"/>
      <c r="F6" s="2546"/>
      <c r="G6" s="2516"/>
      <c r="H6" s="2521"/>
      <c r="I6" s="962" t="s">
        <v>7</v>
      </c>
      <c r="J6" s="963" t="s">
        <v>10</v>
      </c>
      <c r="K6" s="2524"/>
      <c r="L6" s="2846"/>
      <c r="M6" s="2849"/>
      <c r="N6" s="2526"/>
      <c r="O6" s="21" t="s">
        <v>43</v>
      </c>
      <c r="P6" s="21" t="s">
        <v>56</v>
      </c>
      <c r="Q6" s="22" t="s">
        <v>141</v>
      </c>
      <c r="R6" s="59"/>
      <c r="S6" s="59"/>
      <c r="T6" s="59"/>
      <c r="U6" s="59"/>
      <c r="V6" s="59"/>
      <c r="W6" s="59"/>
    </row>
    <row r="7" spans="1:23" ht="13.8" thickBot="1">
      <c r="A7" s="23" t="s">
        <v>11</v>
      </c>
      <c r="B7" s="2497" t="s">
        <v>493</v>
      </c>
      <c r="C7" s="2497"/>
      <c r="D7" s="2497"/>
      <c r="E7" s="2497"/>
      <c r="F7" s="2497"/>
      <c r="G7" s="2497"/>
      <c r="H7" s="2497"/>
      <c r="I7" s="2497"/>
      <c r="J7" s="2497"/>
      <c r="K7" s="2497"/>
      <c r="L7" s="2497"/>
      <c r="M7" s="2497"/>
      <c r="N7" s="2497"/>
      <c r="O7" s="2497"/>
      <c r="P7" s="2497"/>
      <c r="Q7" s="2498"/>
      <c r="R7" s="59"/>
      <c r="S7" s="59"/>
      <c r="T7" s="59"/>
      <c r="U7" s="59"/>
      <c r="V7" s="59"/>
      <c r="W7" s="59"/>
    </row>
    <row r="8" spans="1:23" ht="13.8" thickBot="1">
      <c r="A8" s="24" t="s">
        <v>11</v>
      </c>
      <c r="B8" s="25" t="s">
        <v>11</v>
      </c>
      <c r="C8" s="2499" t="s">
        <v>494</v>
      </c>
      <c r="D8" s="2499"/>
      <c r="E8" s="2499"/>
      <c r="F8" s="2499"/>
      <c r="G8" s="2499"/>
      <c r="H8" s="2499"/>
      <c r="I8" s="2499"/>
      <c r="J8" s="2499"/>
      <c r="K8" s="2499"/>
      <c r="L8" s="2499"/>
      <c r="M8" s="2499"/>
      <c r="N8" s="2499"/>
      <c r="O8" s="2499"/>
      <c r="P8" s="2499"/>
      <c r="Q8" s="2500"/>
      <c r="R8" s="59"/>
      <c r="S8" s="59"/>
      <c r="T8" s="59"/>
      <c r="U8" s="59"/>
      <c r="V8" s="59"/>
      <c r="W8" s="59"/>
    </row>
    <row r="9" spans="1:23">
      <c r="A9" s="2501" t="s">
        <v>11</v>
      </c>
      <c r="B9" s="2504" t="s">
        <v>11</v>
      </c>
      <c r="C9" s="2459" t="s">
        <v>11</v>
      </c>
      <c r="D9" s="3352" t="s">
        <v>495</v>
      </c>
      <c r="E9" s="2418" t="s">
        <v>41</v>
      </c>
      <c r="F9" s="2511" t="s">
        <v>496</v>
      </c>
      <c r="G9" s="26" t="s">
        <v>37</v>
      </c>
      <c r="H9" s="1140">
        <f>I9+K9</f>
        <v>0</v>
      </c>
      <c r="I9" s="1141">
        <v>0</v>
      </c>
      <c r="J9" s="1141">
        <v>0</v>
      </c>
      <c r="K9" s="1142">
        <v>0</v>
      </c>
      <c r="L9" s="1143">
        <v>10</v>
      </c>
      <c r="M9" s="1144">
        <v>10</v>
      </c>
      <c r="N9" s="3354" t="s">
        <v>497</v>
      </c>
      <c r="O9" s="1145"/>
      <c r="P9" s="1145">
        <v>15</v>
      </c>
      <c r="Q9" s="1146">
        <v>15</v>
      </c>
      <c r="R9" s="59"/>
      <c r="S9" s="59"/>
      <c r="T9" s="59"/>
      <c r="U9" s="59"/>
      <c r="V9" s="59"/>
      <c r="W9" s="59"/>
    </row>
    <row r="10" spans="1:23" ht="13.8" thickBot="1">
      <c r="A10" s="2503"/>
      <c r="B10" s="2506"/>
      <c r="C10" s="2460"/>
      <c r="D10" s="3353"/>
      <c r="E10" s="2419"/>
      <c r="F10" s="2513"/>
      <c r="G10" s="31" t="s">
        <v>12</v>
      </c>
      <c r="H10" s="49">
        <f>SUM(H9:H9)</f>
        <v>0</v>
      </c>
      <c r="I10" s="47">
        <f>I9</f>
        <v>0</v>
      </c>
      <c r="J10" s="47">
        <f t="shared" ref="J10:K10" si="0">J9</f>
        <v>0</v>
      </c>
      <c r="K10" s="47">
        <f t="shared" si="0"/>
        <v>0</v>
      </c>
      <c r="L10" s="113">
        <f>SUM(L9:L9)</f>
        <v>10</v>
      </c>
      <c r="M10" s="113">
        <f>SUM(M9:M9)</f>
        <v>10</v>
      </c>
      <c r="N10" s="3355"/>
      <c r="O10" s="1147"/>
      <c r="P10" s="1147"/>
      <c r="Q10" s="1148"/>
      <c r="R10" s="59"/>
      <c r="S10" s="59"/>
      <c r="T10" s="59"/>
      <c r="U10" s="59"/>
      <c r="V10" s="59"/>
      <c r="W10" s="59"/>
    </row>
    <row r="11" spans="1:23">
      <c r="A11" s="966" t="s">
        <v>11</v>
      </c>
      <c r="B11" s="968" t="s">
        <v>11</v>
      </c>
      <c r="C11" s="2482" t="s">
        <v>13</v>
      </c>
      <c r="D11" s="3343" t="s">
        <v>498</v>
      </c>
      <c r="E11" s="2418" t="s">
        <v>41</v>
      </c>
      <c r="F11" s="2511" t="s">
        <v>496</v>
      </c>
      <c r="G11" s="88" t="s">
        <v>37</v>
      </c>
      <c r="H11" s="68">
        <f>I11+K11</f>
        <v>30</v>
      </c>
      <c r="I11" s="69">
        <v>30</v>
      </c>
      <c r="J11" s="69">
        <v>0</v>
      </c>
      <c r="K11" s="70">
        <v>0</v>
      </c>
      <c r="L11" s="71">
        <v>20</v>
      </c>
      <c r="M11" s="72">
        <v>20</v>
      </c>
      <c r="N11" s="3350" t="s">
        <v>499</v>
      </c>
      <c r="O11" s="1149">
        <v>1</v>
      </c>
      <c r="P11" s="1150">
        <v>1</v>
      </c>
      <c r="Q11" s="1151">
        <v>2</v>
      </c>
      <c r="R11" s="59"/>
      <c r="S11" s="59"/>
      <c r="T11" s="59"/>
      <c r="U11" s="59"/>
      <c r="V11" s="59"/>
      <c r="W11" s="59"/>
    </row>
    <row r="12" spans="1:23" ht="13.8" thickBot="1">
      <c r="A12" s="62"/>
      <c r="B12" s="112"/>
      <c r="C12" s="2483"/>
      <c r="D12" s="3344"/>
      <c r="E12" s="2419"/>
      <c r="F12" s="2513"/>
      <c r="G12" s="31" t="s">
        <v>12</v>
      </c>
      <c r="H12" s="49">
        <f t="shared" ref="H12:M12" si="1">H11</f>
        <v>30</v>
      </c>
      <c r="I12" s="47">
        <f t="shared" si="1"/>
        <v>30</v>
      </c>
      <c r="J12" s="47">
        <f t="shared" si="1"/>
        <v>0</v>
      </c>
      <c r="K12" s="113">
        <f t="shared" si="1"/>
        <v>0</v>
      </c>
      <c r="L12" s="113">
        <f t="shared" si="1"/>
        <v>20</v>
      </c>
      <c r="M12" s="113">
        <f t="shared" si="1"/>
        <v>20</v>
      </c>
      <c r="N12" s="3351"/>
      <c r="O12" s="1152"/>
      <c r="P12" s="1153"/>
      <c r="Q12" s="1154"/>
      <c r="R12" s="59"/>
      <c r="S12" s="59"/>
      <c r="T12" s="59"/>
      <c r="U12" s="59"/>
      <c r="V12" s="59"/>
      <c r="W12" s="59"/>
    </row>
    <row r="13" spans="1:23">
      <c r="A13" s="966" t="s">
        <v>11</v>
      </c>
      <c r="B13" s="968" t="s">
        <v>11</v>
      </c>
      <c r="C13" s="2482" t="s">
        <v>35</v>
      </c>
      <c r="D13" s="3343" t="s">
        <v>500</v>
      </c>
      <c r="E13" s="2418" t="s">
        <v>41</v>
      </c>
      <c r="F13" s="2511" t="s">
        <v>496</v>
      </c>
      <c r="G13" s="88" t="s">
        <v>37</v>
      </c>
      <c r="H13" s="68">
        <f>I13+K13</f>
        <v>0</v>
      </c>
      <c r="I13" s="69">
        <v>0</v>
      </c>
      <c r="J13" s="69">
        <v>0</v>
      </c>
      <c r="K13" s="70">
        <v>0</v>
      </c>
      <c r="L13" s="71">
        <v>3</v>
      </c>
      <c r="M13" s="72">
        <v>3</v>
      </c>
      <c r="N13" s="3347" t="s">
        <v>501</v>
      </c>
      <c r="O13" s="1155">
        <v>0.6</v>
      </c>
      <c r="P13" s="1155">
        <v>0.3</v>
      </c>
      <c r="Q13" s="1156">
        <v>0.1</v>
      </c>
      <c r="R13" s="59"/>
      <c r="S13" s="59"/>
      <c r="T13" s="59"/>
      <c r="U13" s="59"/>
      <c r="V13" s="59"/>
      <c r="W13" s="59"/>
    </row>
    <row r="14" spans="1:23">
      <c r="A14" s="967"/>
      <c r="B14" s="969"/>
      <c r="C14" s="2471"/>
      <c r="D14" s="3345"/>
      <c r="E14" s="2441"/>
      <c r="F14" s="2512"/>
      <c r="G14" s="946"/>
      <c r="H14" s="94"/>
      <c r="I14" s="95"/>
      <c r="J14" s="95"/>
      <c r="K14" s="119"/>
      <c r="L14" s="1157"/>
      <c r="M14" s="103"/>
      <c r="N14" s="3348"/>
      <c r="O14" s="1158"/>
      <c r="P14" s="1158"/>
      <c r="Q14" s="1159"/>
      <c r="R14" s="59"/>
      <c r="S14" s="59"/>
      <c r="T14" s="59"/>
      <c r="U14" s="59"/>
      <c r="V14" s="59"/>
      <c r="W14" s="59"/>
    </row>
    <row r="15" spans="1:23" ht="13.8" thickBot="1">
      <c r="A15" s="62"/>
      <c r="B15" s="112"/>
      <c r="C15" s="2483"/>
      <c r="D15" s="3344"/>
      <c r="E15" s="2419"/>
      <c r="F15" s="2513"/>
      <c r="G15" s="31" t="s">
        <v>12</v>
      </c>
      <c r="H15" s="52">
        <f>H13</f>
        <v>0</v>
      </c>
      <c r="I15" s="47">
        <f t="shared" ref="I15:K15" si="2">I13</f>
        <v>0</v>
      </c>
      <c r="J15" s="47">
        <f t="shared" si="2"/>
        <v>0</v>
      </c>
      <c r="K15" s="1160">
        <f t="shared" si="2"/>
        <v>0</v>
      </c>
      <c r="L15" s="1160">
        <f>L13</f>
        <v>3</v>
      </c>
      <c r="M15" s="113">
        <f>M13</f>
        <v>3</v>
      </c>
      <c r="N15" s="3349"/>
      <c r="O15" s="743"/>
      <c r="P15" s="743"/>
      <c r="Q15" s="744"/>
      <c r="R15" s="59"/>
      <c r="S15" s="59"/>
      <c r="T15" s="59"/>
      <c r="U15" s="59"/>
      <c r="V15" s="59"/>
      <c r="W15" s="59"/>
    </row>
    <row r="16" spans="1:23">
      <c r="A16" s="966" t="s">
        <v>11</v>
      </c>
      <c r="B16" s="968" t="s">
        <v>11</v>
      </c>
      <c r="C16" s="2482" t="s">
        <v>36</v>
      </c>
      <c r="D16" s="3343" t="s">
        <v>502</v>
      </c>
      <c r="E16" s="2418" t="s">
        <v>41</v>
      </c>
      <c r="F16" s="2511" t="s">
        <v>496</v>
      </c>
      <c r="G16" s="88" t="s">
        <v>37</v>
      </c>
      <c r="H16" s="1161">
        <f>I16+K16</f>
        <v>10</v>
      </c>
      <c r="I16" s="1162">
        <v>10</v>
      </c>
      <c r="J16" s="1162">
        <v>0</v>
      </c>
      <c r="K16" s="990">
        <v>0</v>
      </c>
      <c r="L16" s="71">
        <v>5</v>
      </c>
      <c r="M16" s="72">
        <v>5</v>
      </c>
      <c r="N16" s="3347" t="s">
        <v>503</v>
      </c>
      <c r="O16" s="1155">
        <v>0.6</v>
      </c>
      <c r="P16" s="1155">
        <v>0.3</v>
      </c>
      <c r="Q16" s="1156">
        <v>0.1</v>
      </c>
      <c r="R16" s="1163"/>
      <c r="S16" s="59"/>
      <c r="T16" s="59"/>
      <c r="U16" s="59"/>
      <c r="V16" s="59"/>
      <c r="W16" s="59"/>
    </row>
    <row r="17" spans="1:23">
      <c r="A17" s="967"/>
      <c r="B17" s="969"/>
      <c r="C17" s="2471"/>
      <c r="D17" s="3345"/>
      <c r="E17" s="2441"/>
      <c r="F17" s="2512"/>
      <c r="G17" s="946"/>
      <c r="H17" s="94"/>
      <c r="I17" s="95"/>
      <c r="J17" s="95"/>
      <c r="K17" s="119"/>
      <c r="L17" s="1157"/>
      <c r="M17" s="103"/>
      <c r="N17" s="3348"/>
      <c r="O17" s="1158"/>
      <c r="P17" s="1158"/>
      <c r="Q17" s="1159"/>
      <c r="R17" s="1163"/>
      <c r="S17" s="59"/>
      <c r="T17" s="59"/>
      <c r="U17" s="59"/>
      <c r="V17" s="59"/>
      <c r="W17" s="59"/>
    </row>
    <row r="18" spans="1:23" ht="13.8" thickBot="1">
      <c r="A18" s="62"/>
      <c r="B18" s="112"/>
      <c r="C18" s="2483"/>
      <c r="D18" s="3344"/>
      <c r="E18" s="2419"/>
      <c r="F18" s="2513"/>
      <c r="G18" s="31" t="s">
        <v>12</v>
      </c>
      <c r="H18" s="49">
        <f>H16</f>
        <v>10</v>
      </c>
      <c r="I18" s="49">
        <f t="shared" ref="I18:K18" si="3">I16</f>
        <v>10</v>
      </c>
      <c r="J18" s="49">
        <f t="shared" si="3"/>
        <v>0</v>
      </c>
      <c r="K18" s="49">
        <f t="shared" si="3"/>
        <v>0</v>
      </c>
      <c r="L18" s="113">
        <f>L16</f>
        <v>5</v>
      </c>
      <c r="M18" s="113">
        <f>M16</f>
        <v>5</v>
      </c>
      <c r="N18" s="3349"/>
      <c r="O18" s="743"/>
      <c r="P18" s="743"/>
      <c r="Q18" s="744"/>
      <c r="R18" s="1163"/>
      <c r="S18" s="59"/>
      <c r="T18" s="59"/>
      <c r="U18" s="59"/>
      <c r="V18" s="59"/>
      <c r="W18" s="59"/>
    </row>
    <row r="19" spans="1:23" ht="13.8" thickBot="1">
      <c r="A19" s="24"/>
      <c r="B19" s="38"/>
      <c r="C19" s="2431" t="s">
        <v>14</v>
      </c>
      <c r="D19" s="2432"/>
      <c r="E19" s="2432"/>
      <c r="F19" s="2432"/>
      <c r="G19" s="2434"/>
      <c r="H19" s="39">
        <f t="shared" ref="H19:M19" si="4">H18+H15+H12+H10</f>
        <v>40</v>
      </c>
      <c r="I19" s="39">
        <f t="shared" si="4"/>
        <v>40</v>
      </c>
      <c r="J19" s="39">
        <f t="shared" si="4"/>
        <v>0</v>
      </c>
      <c r="K19" s="39">
        <f t="shared" si="4"/>
        <v>0</v>
      </c>
      <c r="L19" s="39">
        <f t="shared" si="4"/>
        <v>38</v>
      </c>
      <c r="M19" s="39">
        <f t="shared" si="4"/>
        <v>38</v>
      </c>
      <c r="N19" s="40"/>
      <c r="O19" s="41"/>
      <c r="P19" s="41"/>
      <c r="Q19" s="42"/>
      <c r="R19" s="59"/>
      <c r="S19" s="59"/>
      <c r="T19" s="59"/>
      <c r="U19" s="59"/>
      <c r="V19" s="59"/>
      <c r="W19" s="59"/>
    </row>
    <row r="20" spans="1:23" ht="13.8" thickBot="1">
      <c r="A20" s="24" t="s">
        <v>11</v>
      </c>
      <c r="B20" s="25" t="s">
        <v>13</v>
      </c>
      <c r="C20" s="2427" t="s">
        <v>504</v>
      </c>
      <c r="D20" s="2427"/>
      <c r="E20" s="2427"/>
      <c r="F20" s="2427"/>
      <c r="G20" s="2427"/>
      <c r="H20" s="2427"/>
      <c r="I20" s="2427"/>
      <c r="J20" s="2427"/>
      <c r="K20" s="2427"/>
      <c r="L20" s="2427"/>
      <c r="M20" s="2427"/>
      <c r="N20" s="2427"/>
      <c r="O20" s="2427"/>
      <c r="P20" s="2427"/>
      <c r="Q20" s="2428"/>
      <c r="R20" s="59"/>
      <c r="S20" s="59"/>
      <c r="T20" s="59"/>
      <c r="U20" s="59"/>
      <c r="V20" s="59"/>
      <c r="W20" s="59"/>
    </row>
    <row r="21" spans="1:23">
      <c r="A21" s="966" t="s">
        <v>11</v>
      </c>
      <c r="B21" s="968" t="s">
        <v>13</v>
      </c>
      <c r="C21" s="2414" t="s">
        <v>11</v>
      </c>
      <c r="D21" s="3343" t="s">
        <v>505</v>
      </c>
      <c r="E21" s="2418" t="s">
        <v>506</v>
      </c>
      <c r="F21" s="2511" t="s">
        <v>496</v>
      </c>
      <c r="G21" s="88" t="s">
        <v>37</v>
      </c>
      <c r="H21" s="135">
        <f>I21+K21</f>
        <v>35</v>
      </c>
      <c r="I21" s="208">
        <v>5</v>
      </c>
      <c r="J21" s="158">
        <v>0</v>
      </c>
      <c r="K21" s="208">
        <v>30</v>
      </c>
      <c r="L21" s="135">
        <v>40</v>
      </c>
      <c r="M21" s="208">
        <v>40</v>
      </c>
      <c r="N21" s="2648" t="s">
        <v>507</v>
      </c>
      <c r="O21" s="209" t="s">
        <v>42</v>
      </c>
      <c r="P21" s="209" t="s">
        <v>42</v>
      </c>
      <c r="Q21" s="210" t="s">
        <v>42</v>
      </c>
      <c r="R21" s="59"/>
      <c r="S21" s="59"/>
      <c r="T21" s="59"/>
      <c r="U21" s="59"/>
      <c r="V21" s="59"/>
      <c r="W21" s="59"/>
    </row>
    <row r="22" spans="1:23">
      <c r="A22" s="967"/>
      <c r="B22" s="969"/>
      <c r="C22" s="2437"/>
      <c r="D22" s="3345"/>
      <c r="E22" s="2440"/>
      <c r="F22" s="2486"/>
      <c r="G22" s="946"/>
      <c r="H22" s="184"/>
      <c r="I22" s="1164"/>
      <c r="J22" s="280"/>
      <c r="K22" s="1164"/>
      <c r="L22" s="184"/>
      <c r="M22" s="1164"/>
      <c r="N22" s="3346"/>
      <c r="O22" s="1035"/>
      <c r="P22" s="1035"/>
      <c r="Q22" s="1036"/>
      <c r="R22" s="59"/>
      <c r="S22" s="59"/>
      <c r="T22" s="59"/>
      <c r="U22" s="59"/>
      <c r="V22" s="59"/>
      <c r="W22" s="59"/>
    </row>
    <row r="23" spans="1:23" ht="40.200000000000003" thickBot="1">
      <c r="A23" s="194"/>
      <c r="B23" s="112"/>
      <c r="C23" s="2415"/>
      <c r="D23" s="3344"/>
      <c r="E23" s="2419"/>
      <c r="F23" s="2513"/>
      <c r="G23" s="31" t="s">
        <v>12</v>
      </c>
      <c r="H23" s="199">
        <f>H21*1</f>
        <v>35</v>
      </c>
      <c r="I23" s="1165">
        <f t="shared" ref="I23:M23" si="5">I21*1</f>
        <v>5</v>
      </c>
      <c r="J23" s="1166">
        <f t="shared" si="5"/>
        <v>0</v>
      </c>
      <c r="K23" s="220">
        <f t="shared" si="5"/>
        <v>30</v>
      </c>
      <c r="L23" s="199">
        <f t="shared" si="5"/>
        <v>40</v>
      </c>
      <c r="M23" s="199">
        <f t="shared" si="5"/>
        <v>40</v>
      </c>
      <c r="N23" s="1167" t="s">
        <v>508</v>
      </c>
      <c r="O23" s="1051" t="s">
        <v>42</v>
      </c>
      <c r="P23" s="1052" t="s">
        <v>42</v>
      </c>
      <c r="Q23" s="1053" t="s">
        <v>42</v>
      </c>
      <c r="R23" s="59"/>
      <c r="S23" s="59"/>
      <c r="T23" s="59"/>
      <c r="U23" s="59"/>
      <c r="V23" s="59"/>
      <c r="W23" s="59"/>
    </row>
    <row r="24" spans="1:23">
      <c r="A24" s="966" t="s">
        <v>11</v>
      </c>
      <c r="B24" s="968" t="s">
        <v>13</v>
      </c>
      <c r="C24" s="2414" t="s">
        <v>36</v>
      </c>
      <c r="D24" s="3343" t="s">
        <v>509</v>
      </c>
      <c r="E24" s="2418" t="s">
        <v>41</v>
      </c>
      <c r="F24" s="2511" t="s">
        <v>496</v>
      </c>
      <c r="G24" s="26" t="s">
        <v>37</v>
      </c>
      <c r="H24" s="135">
        <f>I24+K24</f>
        <v>0</v>
      </c>
      <c r="I24" s="208">
        <v>0</v>
      </c>
      <c r="J24" s="158">
        <v>0</v>
      </c>
      <c r="K24" s="208">
        <v>0</v>
      </c>
      <c r="L24" s="135">
        <v>25</v>
      </c>
      <c r="M24" s="135">
        <v>25</v>
      </c>
      <c r="N24" s="3338" t="s">
        <v>510</v>
      </c>
      <c r="O24" s="209" t="s">
        <v>42</v>
      </c>
      <c r="P24" s="209" t="s">
        <v>42</v>
      </c>
      <c r="Q24" s="210" t="s">
        <v>42</v>
      </c>
      <c r="R24" s="59"/>
      <c r="S24" s="59"/>
      <c r="T24" s="59"/>
      <c r="U24" s="59"/>
      <c r="V24" s="59"/>
      <c r="W24" s="59"/>
    </row>
    <row r="25" spans="1:23" ht="13.8" thickBot="1">
      <c r="A25" s="194"/>
      <c r="B25" s="112"/>
      <c r="C25" s="2415"/>
      <c r="D25" s="3344"/>
      <c r="E25" s="2419"/>
      <c r="F25" s="2513"/>
      <c r="G25" s="195" t="s">
        <v>12</v>
      </c>
      <c r="H25" s="199">
        <f t="shared" ref="H25:M25" si="6">H24</f>
        <v>0</v>
      </c>
      <c r="I25" s="1165">
        <f t="shared" si="6"/>
        <v>0</v>
      </c>
      <c r="J25" s="1166">
        <f t="shared" si="6"/>
        <v>0</v>
      </c>
      <c r="K25" s="1168">
        <f t="shared" si="6"/>
        <v>0</v>
      </c>
      <c r="L25" s="199">
        <f t="shared" si="6"/>
        <v>25</v>
      </c>
      <c r="M25" s="199">
        <f t="shared" si="6"/>
        <v>25</v>
      </c>
      <c r="N25" s="3339"/>
      <c r="O25" s="1051"/>
      <c r="P25" s="1052"/>
      <c r="Q25" s="1053"/>
      <c r="R25" s="59"/>
      <c r="S25" s="59"/>
      <c r="T25" s="59"/>
      <c r="U25" s="59"/>
      <c r="V25" s="59"/>
      <c r="W25" s="59"/>
    </row>
    <row r="26" spans="1:23">
      <c r="A26" s="966" t="s">
        <v>11</v>
      </c>
      <c r="B26" s="968" t="s">
        <v>13</v>
      </c>
      <c r="C26" s="2414" t="s">
        <v>59</v>
      </c>
      <c r="D26" s="3343" t="s">
        <v>511</v>
      </c>
      <c r="E26" s="2418" t="s">
        <v>41</v>
      </c>
      <c r="F26" s="2511" t="s">
        <v>496</v>
      </c>
      <c r="G26" s="26" t="s">
        <v>37</v>
      </c>
      <c r="H26" s="135">
        <f>I26+K26</f>
        <v>0</v>
      </c>
      <c r="I26" s="208">
        <v>0</v>
      </c>
      <c r="J26" s="158">
        <v>0</v>
      </c>
      <c r="K26" s="208">
        <v>0</v>
      </c>
      <c r="L26" s="135">
        <v>10</v>
      </c>
      <c r="M26" s="208">
        <v>10</v>
      </c>
      <c r="N26" s="3340" t="s">
        <v>512</v>
      </c>
      <c r="O26" s="209" t="s">
        <v>42</v>
      </c>
      <c r="P26" s="209" t="s">
        <v>42</v>
      </c>
      <c r="Q26" s="210" t="s">
        <v>42</v>
      </c>
      <c r="R26" s="59"/>
      <c r="S26" s="59"/>
      <c r="T26" s="59"/>
      <c r="U26" s="59"/>
      <c r="V26" s="59"/>
      <c r="W26" s="59"/>
    </row>
    <row r="27" spans="1:23">
      <c r="A27" s="967"/>
      <c r="B27" s="969"/>
      <c r="C27" s="2438"/>
      <c r="D27" s="3345"/>
      <c r="E27" s="2441"/>
      <c r="F27" s="2512"/>
      <c r="G27" s="1169"/>
      <c r="H27" s="1170"/>
      <c r="I27" s="1171"/>
      <c r="J27" s="1172"/>
      <c r="K27" s="1173"/>
      <c r="L27" s="190"/>
      <c r="M27" s="1171"/>
      <c r="N27" s="3341"/>
      <c r="O27" s="1174"/>
      <c r="P27" s="1175"/>
      <c r="Q27" s="1176"/>
      <c r="R27" s="59"/>
      <c r="S27" s="59"/>
      <c r="T27" s="59"/>
      <c r="U27" s="59"/>
      <c r="V27" s="59"/>
      <c r="W27" s="59"/>
    </row>
    <row r="28" spans="1:23" ht="13.8" thickBot="1">
      <c r="A28" s="194"/>
      <c r="B28" s="112"/>
      <c r="C28" s="2415"/>
      <c r="D28" s="3344"/>
      <c r="E28" s="2419"/>
      <c r="F28" s="2513"/>
      <c r="G28" s="195" t="s">
        <v>12</v>
      </c>
      <c r="H28" s="199">
        <f t="shared" ref="H28:M28" si="7">H26+H27</f>
        <v>0</v>
      </c>
      <c r="I28" s="1165">
        <f t="shared" si="7"/>
        <v>0</v>
      </c>
      <c r="J28" s="1166">
        <f t="shared" si="7"/>
        <v>0</v>
      </c>
      <c r="K28" s="1168">
        <f t="shared" si="7"/>
        <v>0</v>
      </c>
      <c r="L28" s="199">
        <f t="shared" si="7"/>
        <v>10</v>
      </c>
      <c r="M28" s="199">
        <f t="shared" si="7"/>
        <v>10</v>
      </c>
      <c r="N28" s="3342"/>
      <c r="O28" s="1051"/>
      <c r="P28" s="1052"/>
      <c r="Q28" s="1053"/>
      <c r="R28" s="59"/>
      <c r="S28" s="59"/>
      <c r="T28" s="59"/>
      <c r="U28" s="59"/>
      <c r="V28" s="59"/>
      <c r="W28" s="59"/>
    </row>
    <row r="29" spans="1:23">
      <c r="A29" s="966" t="s">
        <v>11</v>
      </c>
      <c r="B29" s="968" t="s">
        <v>13</v>
      </c>
      <c r="C29" s="2414" t="s">
        <v>38</v>
      </c>
      <c r="D29" s="3343" t="s">
        <v>513</v>
      </c>
      <c r="E29" s="2418" t="s">
        <v>41</v>
      </c>
      <c r="F29" s="2511" t="s">
        <v>496</v>
      </c>
      <c r="G29" s="26" t="s">
        <v>37</v>
      </c>
      <c r="H29" s="135">
        <f>I29+K29</f>
        <v>0</v>
      </c>
      <c r="I29" s="208">
        <v>0</v>
      </c>
      <c r="J29" s="158">
        <v>0</v>
      </c>
      <c r="K29" s="208">
        <v>0</v>
      </c>
      <c r="L29" s="135">
        <v>10</v>
      </c>
      <c r="M29" s="208">
        <v>10</v>
      </c>
      <c r="N29" s="3340" t="s">
        <v>514</v>
      </c>
      <c r="O29" s="209" t="s">
        <v>42</v>
      </c>
      <c r="P29" s="209" t="s">
        <v>42</v>
      </c>
      <c r="Q29" s="210" t="s">
        <v>42</v>
      </c>
      <c r="R29" s="59"/>
      <c r="S29" s="59"/>
      <c r="T29" s="59"/>
      <c r="U29" s="59"/>
      <c r="V29" s="59"/>
      <c r="W29" s="59"/>
    </row>
    <row r="30" spans="1:23">
      <c r="A30" s="967"/>
      <c r="B30" s="969"/>
      <c r="C30" s="2438"/>
      <c r="D30" s="3345"/>
      <c r="E30" s="2441"/>
      <c r="F30" s="2512"/>
      <c r="G30" s="1177"/>
      <c r="H30" s="190"/>
      <c r="I30" s="1171"/>
      <c r="J30" s="1172"/>
      <c r="K30" s="1171"/>
      <c r="L30" s="190"/>
      <c r="M30" s="1171"/>
      <c r="N30" s="3341"/>
      <c r="O30" s="1174"/>
      <c r="P30" s="1175"/>
      <c r="Q30" s="1176"/>
      <c r="R30" s="59"/>
      <c r="S30" s="59"/>
      <c r="T30" s="59"/>
      <c r="U30" s="59"/>
      <c r="V30" s="59"/>
      <c r="W30" s="59"/>
    </row>
    <row r="31" spans="1:23" ht="13.8" thickBot="1">
      <c r="A31" s="194"/>
      <c r="B31" s="112"/>
      <c r="C31" s="2415"/>
      <c r="D31" s="3344"/>
      <c r="E31" s="2419"/>
      <c r="F31" s="2513"/>
      <c r="G31" s="195" t="s">
        <v>12</v>
      </c>
      <c r="H31" s="199">
        <f>H29+H30</f>
        <v>0</v>
      </c>
      <c r="I31" s="1165">
        <f>I29+I30</f>
        <v>0</v>
      </c>
      <c r="J31" s="1166">
        <f t="shared" ref="J31:K31" si="8">J29+J30</f>
        <v>0</v>
      </c>
      <c r="K31" s="200">
        <f t="shared" si="8"/>
        <v>0</v>
      </c>
      <c r="L31" s="199">
        <f>L29+L30</f>
        <v>10</v>
      </c>
      <c r="M31" s="199">
        <f>M29+M30</f>
        <v>10</v>
      </c>
      <c r="N31" s="3342"/>
      <c r="O31" s="1051"/>
      <c r="P31" s="1052"/>
      <c r="Q31" s="1053"/>
      <c r="R31" s="59"/>
      <c r="S31" s="59"/>
      <c r="T31" s="59"/>
      <c r="U31" s="59"/>
      <c r="V31" s="59"/>
      <c r="W31" s="59"/>
    </row>
    <row r="32" spans="1:23">
      <c r="A32" s="966" t="s">
        <v>11</v>
      </c>
      <c r="B32" s="968" t="s">
        <v>13</v>
      </c>
      <c r="C32" s="2414" t="s">
        <v>60</v>
      </c>
      <c r="D32" s="3343" t="s">
        <v>515</v>
      </c>
      <c r="E32" s="2418" t="s">
        <v>41</v>
      </c>
      <c r="F32" s="2511" t="s">
        <v>496</v>
      </c>
      <c r="G32" s="26" t="s">
        <v>37</v>
      </c>
      <c r="H32" s="135">
        <f>I32+K32</f>
        <v>75</v>
      </c>
      <c r="I32" s="208">
        <v>45</v>
      </c>
      <c r="J32" s="158">
        <v>0</v>
      </c>
      <c r="K32" s="208">
        <v>30</v>
      </c>
      <c r="L32" s="135">
        <v>100</v>
      </c>
      <c r="M32" s="208">
        <v>100</v>
      </c>
      <c r="N32" s="3340" t="s">
        <v>516</v>
      </c>
      <c r="O32" s="209" t="s">
        <v>42</v>
      </c>
      <c r="P32" s="1178" t="s">
        <v>42</v>
      </c>
      <c r="Q32" s="1178" t="s">
        <v>42</v>
      </c>
      <c r="R32" s="59"/>
      <c r="S32" s="59"/>
      <c r="T32" s="59"/>
      <c r="U32" s="59"/>
      <c r="V32" s="59"/>
      <c r="W32" s="59"/>
    </row>
    <row r="33" spans="1:23" ht="13.8" thickBot="1">
      <c r="A33" s="194"/>
      <c r="B33" s="112"/>
      <c r="C33" s="2415"/>
      <c r="D33" s="3344"/>
      <c r="E33" s="2419"/>
      <c r="F33" s="2513"/>
      <c r="G33" s="195" t="s">
        <v>12</v>
      </c>
      <c r="H33" s="199">
        <f t="shared" ref="H33:M33" si="9">H32</f>
        <v>75</v>
      </c>
      <c r="I33" s="1165">
        <f t="shared" si="9"/>
        <v>45</v>
      </c>
      <c r="J33" s="1166">
        <f t="shared" si="9"/>
        <v>0</v>
      </c>
      <c r="K33" s="220">
        <f t="shared" si="9"/>
        <v>30</v>
      </c>
      <c r="L33" s="199">
        <f t="shared" si="9"/>
        <v>100</v>
      </c>
      <c r="M33" s="199">
        <f t="shared" si="9"/>
        <v>100</v>
      </c>
      <c r="N33" s="3342"/>
      <c r="O33" s="1051"/>
      <c r="P33" s="1052"/>
      <c r="Q33" s="1053"/>
      <c r="R33" s="59"/>
      <c r="S33" s="59"/>
      <c r="T33" s="59"/>
      <c r="U33" s="59"/>
      <c r="V33" s="59"/>
      <c r="W33" s="59"/>
    </row>
    <row r="34" spans="1:23" ht="13.8" thickBot="1">
      <c r="A34" s="1179" t="s">
        <v>11</v>
      </c>
      <c r="B34" s="968" t="s">
        <v>13</v>
      </c>
      <c r="C34" s="941" t="s">
        <v>39</v>
      </c>
      <c r="D34" s="1180"/>
      <c r="E34" s="943"/>
      <c r="F34" s="961"/>
      <c r="G34" s="26"/>
      <c r="H34" s="135"/>
      <c r="I34" s="178"/>
      <c r="J34" s="131"/>
      <c r="K34" s="133"/>
      <c r="L34" s="135"/>
      <c r="M34" s="208"/>
      <c r="N34" s="1181"/>
      <c r="O34" s="209"/>
      <c r="P34" s="209"/>
      <c r="Q34" s="210"/>
      <c r="R34" s="59"/>
      <c r="S34" s="59"/>
      <c r="T34" s="59"/>
      <c r="U34" s="59"/>
      <c r="V34" s="59"/>
      <c r="W34" s="59"/>
    </row>
    <row r="35" spans="1:23" ht="13.8" thickBot="1">
      <c r="A35" s="24"/>
      <c r="B35" s="38"/>
      <c r="C35" s="2431" t="s">
        <v>14</v>
      </c>
      <c r="D35" s="2432"/>
      <c r="E35" s="2432"/>
      <c r="F35" s="2432"/>
      <c r="G35" s="2434"/>
      <c r="H35" s="39">
        <f t="shared" ref="H35:M35" si="10">H33+H31+H28+H25+H23</f>
        <v>110</v>
      </c>
      <c r="I35" s="39">
        <f t="shared" si="10"/>
        <v>50</v>
      </c>
      <c r="J35" s="39">
        <f t="shared" si="10"/>
        <v>0</v>
      </c>
      <c r="K35" s="39">
        <f t="shared" si="10"/>
        <v>60</v>
      </c>
      <c r="L35" s="39">
        <f t="shared" si="10"/>
        <v>185</v>
      </c>
      <c r="M35" s="39">
        <f t="shared" si="10"/>
        <v>185</v>
      </c>
      <c r="N35" s="40"/>
      <c r="O35" s="41"/>
      <c r="P35" s="41"/>
      <c r="Q35" s="42"/>
      <c r="R35" s="59"/>
      <c r="S35" s="59"/>
      <c r="T35" s="59"/>
      <c r="U35" s="59"/>
      <c r="V35" s="59"/>
      <c r="W35" s="59"/>
    </row>
    <row r="36" spans="1:23" ht="13.8" thickBot="1">
      <c r="A36" s="62"/>
      <c r="B36" s="713"/>
      <c r="C36" s="2404" t="s">
        <v>65</v>
      </c>
      <c r="D36" s="2405"/>
      <c r="E36" s="2405"/>
      <c r="F36" s="2405"/>
      <c r="G36" s="2405"/>
      <c r="H36" s="1182">
        <f t="shared" ref="H36:M36" si="11">H35+H19</f>
        <v>150</v>
      </c>
      <c r="I36" s="1182">
        <f t="shared" si="11"/>
        <v>90</v>
      </c>
      <c r="J36" s="1182">
        <f t="shared" si="11"/>
        <v>0</v>
      </c>
      <c r="K36" s="1182">
        <f t="shared" si="11"/>
        <v>60</v>
      </c>
      <c r="L36" s="1182">
        <f t="shared" si="11"/>
        <v>223</v>
      </c>
      <c r="M36" s="1182">
        <f t="shared" si="11"/>
        <v>223</v>
      </c>
      <c r="N36" s="1183"/>
      <c r="O36" s="1184"/>
      <c r="P36" s="1184"/>
      <c r="Q36" s="1185"/>
      <c r="R36" s="59"/>
      <c r="S36" s="59"/>
      <c r="T36" s="59"/>
      <c r="U36" s="59"/>
      <c r="V36" s="59"/>
      <c r="W36" s="59"/>
    </row>
    <row r="37" spans="1:23" ht="13.8" thickBot="1">
      <c r="A37" s="1186"/>
      <c r="B37" s="2987" t="s">
        <v>15</v>
      </c>
      <c r="C37" s="2406"/>
      <c r="D37" s="2406"/>
      <c r="E37" s="2406"/>
      <c r="F37" s="2406"/>
      <c r="G37" s="2406"/>
      <c r="H37" s="1187">
        <f>H36</f>
        <v>150</v>
      </c>
      <c r="I37" s="1187">
        <f t="shared" ref="I37:K37" si="12">I36</f>
        <v>90</v>
      </c>
      <c r="J37" s="1187">
        <f t="shared" si="12"/>
        <v>0</v>
      </c>
      <c r="K37" s="1187">
        <f t="shared" si="12"/>
        <v>60</v>
      </c>
      <c r="L37" s="1187">
        <f>L36*1</f>
        <v>223</v>
      </c>
      <c r="M37" s="1187">
        <f>M36*1</f>
        <v>223</v>
      </c>
      <c r="N37" s="2407"/>
      <c r="O37" s="2408"/>
      <c r="P37" s="2408"/>
      <c r="Q37" s="2409"/>
      <c r="R37" s="59"/>
      <c r="S37" s="59"/>
      <c r="T37" s="59"/>
      <c r="U37" s="59"/>
      <c r="V37" s="59"/>
      <c r="W37" s="59"/>
    </row>
    <row r="38" spans="1:23">
      <c r="A38" s="1188"/>
      <c r="B38" s="1189"/>
      <c r="C38" s="1189"/>
      <c r="D38" s="1189"/>
      <c r="E38" s="1189"/>
      <c r="F38" s="1189"/>
      <c r="G38" s="1189"/>
      <c r="H38" s="1190"/>
      <c r="I38" s="1190"/>
      <c r="J38" s="1190"/>
      <c r="K38" s="1190"/>
      <c r="L38" s="1190"/>
      <c r="M38" s="1190"/>
      <c r="N38" s="1191"/>
      <c r="O38" s="1191"/>
      <c r="P38" s="1191"/>
      <c r="Q38" s="1191"/>
      <c r="R38" s="1192"/>
      <c r="S38" s="1192"/>
      <c r="T38" s="1192"/>
      <c r="U38" s="1192"/>
      <c r="V38" s="1192"/>
      <c r="W38" s="1192"/>
    </row>
    <row r="39" spans="1:23">
      <c r="A39" s="1188"/>
      <c r="B39" s="1189"/>
      <c r="C39" s="1189"/>
      <c r="D39" s="1189"/>
      <c r="E39" s="1189"/>
      <c r="F39" s="1189"/>
      <c r="G39" s="1189"/>
      <c r="H39" s="1190"/>
      <c r="I39" s="1190"/>
      <c r="J39" s="1190"/>
      <c r="K39" s="1190"/>
      <c r="L39" s="1190"/>
      <c r="M39" s="1190"/>
      <c r="N39" s="1191"/>
      <c r="O39" s="1191"/>
      <c r="P39" s="1191"/>
      <c r="Q39" s="1191"/>
      <c r="R39" s="1192"/>
      <c r="S39" s="1192"/>
      <c r="T39" s="1192"/>
      <c r="U39" s="1192"/>
      <c r="V39" s="1192"/>
      <c r="W39" s="1192"/>
    </row>
    <row r="40" spans="1:23">
      <c r="A40" s="1188"/>
      <c r="B40" s="1189"/>
      <c r="C40" s="1189"/>
      <c r="D40" s="1189"/>
      <c r="E40" s="1189"/>
      <c r="F40" s="1189"/>
      <c r="G40" s="1189"/>
      <c r="H40" s="1190"/>
      <c r="I40" s="1190"/>
      <c r="J40" s="1190"/>
      <c r="K40" s="1190"/>
      <c r="L40" s="1190"/>
      <c r="M40" s="1190"/>
      <c r="N40" s="1191"/>
      <c r="O40" s="1191"/>
      <c r="P40" s="1191"/>
      <c r="Q40" s="1191"/>
      <c r="R40" s="1192"/>
      <c r="S40" s="1192"/>
      <c r="T40" s="1192"/>
      <c r="U40" s="1192"/>
      <c r="V40" s="1192"/>
      <c r="W40" s="1192"/>
    </row>
    <row r="41" spans="1:23" ht="16.2" thickBot="1">
      <c r="A41" s="8"/>
      <c r="B41" s="9"/>
      <c r="C41" s="9"/>
      <c r="D41" s="9"/>
      <c r="E41" s="9"/>
      <c r="F41" s="2412" t="s">
        <v>16</v>
      </c>
      <c r="G41" s="2412"/>
      <c r="H41" s="2412"/>
      <c r="I41" s="2412"/>
      <c r="J41" s="2412"/>
      <c r="K41" s="2412"/>
      <c r="L41" s="2412"/>
      <c r="M41" s="2412"/>
      <c r="N41" s="12"/>
      <c r="O41" s="12"/>
      <c r="P41" s="12"/>
      <c r="Q41" s="12"/>
      <c r="R41" s="729"/>
      <c r="S41" s="729"/>
      <c r="T41" s="729"/>
      <c r="U41" s="729"/>
      <c r="V41" s="729"/>
      <c r="W41" s="729"/>
    </row>
    <row r="42" spans="1:23" ht="35.4" customHeight="1" thickBot="1">
      <c r="A42" s="1"/>
      <c r="B42" s="1"/>
      <c r="C42" s="222"/>
      <c r="D42" s="2392" t="s">
        <v>17</v>
      </c>
      <c r="E42" s="2393"/>
      <c r="F42" s="2393"/>
      <c r="G42" s="2393"/>
      <c r="H42" s="2394"/>
      <c r="I42" s="3335" t="s">
        <v>517</v>
      </c>
      <c r="J42" s="3336"/>
      <c r="K42" s="3336"/>
      <c r="L42" s="3337"/>
      <c r="M42" s="59"/>
      <c r="N42" s="1"/>
      <c r="O42" s="217"/>
      <c r="P42" s="1"/>
      <c r="Q42" s="1"/>
      <c r="R42" s="59"/>
      <c r="S42" s="59"/>
      <c r="T42" s="59"/>
      <c r="U42" s="59"/>
      <c r="V42" s="59"/>
      <c r="W42" s="59"/>
    </row>
    <row r="43" spans="1:23" ht="13.8" thickBot="1">
      <c r="A43" s="1"/>
      <c r="B43" s="1"/>
      <c r="C43" s="1"/>
      <c r="D43" s="2382" t="s">
        <v>18</v>
      </c>
      <c r="E43" s="3330"/>
      <c r="F43" s="3330"/>
      <c r="G43" s="3330"/>
      <c r="H43" s="3331"/>
      <c r="I43" s="2385">
        <v>150</v>
      </c>
      <c r="J43" s="2386"/>
      <c r="K43" s="2386"/>
      <c r="L43" s="2387"/>
      <c r="M43" s="1"/>
      <c r="N43" s="1"/>
      <c r="O43" s="217"/>
      <c r="P43" s="1"/>
      <c r="Q43" s="1"/>
      <c r="R43" s="59"/>
      <c r="S43" s="59"/>
      <c r="T43" s="59"/>
      <c r="U43" s="59"/>
      <c r="V43" s="59"/>
      <c r="W43" s="59"/>
    </row>
    <row r="44" spans="1:23">
      <c r="A44" s="1"/>
      <c r="B44" s="1"/>
      <c r="C44" s="1"/>
      <c r="D44" s="2370" t="s">
        <v>66</v>
      </c>
      <c r="E44" s="3333"/>
      <c r="F44" s="3333"/>
      <c r="G44" s="3333"/>
      <c r="H44" s="3334"/>
      <c r="I44" s="2399">
        <v>150</v>
      </c>
      <c r="J44" s="2400"/>
      <c r="K44" s="2400"/>
      <c r="L44" s="2401"/>
      <c r="M44" s="1"/>
      <c r="N44" s="1"/>
      <c r="O44" s="217"/>
      <c r="P44" s="1"/>
      <c r="Q44" s="1"/>
      <c r="R44" s="59"/>
      <c r="S44" s="59"/>
      <c r="T44" s="59"/>
      <c r="U44" s="59"/>
      <c r="V44" s="59"/>
      <c r="W44" s="59"/>
    </row>
    <row r="45" spans="1:23">
      <c r="A45" s="1"/>
      <c r="B45" s="1"/>
      <c r="C45" s="1"/>
      <c r="D45" s="2388" t="s">
        <v>67</v>
      </c>
      <c r="E45" s="3146"/>
      <c r="F45" s="3146"/>
      <c r="G45" s="3146"/>
      <c r="H45" s="3147"/>
      <c r="I45" s="2373"/>
      <c r="J45" s="2363"/>
      <c r="K45" s="2363"/>
      <c r="L45" s="2364"/>
      <c r="M45" s="1"/>
      <c r="N45" s="1"/>
      <c r="O45" s="217"/>
      <c r="P45" s="1"/>
      <c r="Q45" s="1"/>
      <c r="R45" s="59"/>
      <c r="S45" s="59"/>
      <c r="T45" s="59"/>
      <c r="U45" s="59"/>
      <c r="V45" s="59"/>
      <c r="W45" s="59"/>
    </row>
    <row r="46" spans="1:23">
      <c r="A46" s="1"/>
      <c r="B46" s="1"/>
      <c r="C46" s="1"/>
      <c r="D46" s="2360" t="s">
        <v>424</v>
      </c>
      <c r="E46" s="3325"/>
      <c r="F46" s="3325"/>
      <c r="G46" s="3325"/>
      <c r="H46" s="3332"/>
      <c r="I46" s="2373"/>
      <c r="J46" s="2363"/>
      <c r="K46" s="2363"/>
      <c r="L46" s="2364"/>
      <c r="M46" s="1"/>
      <c r="N46" s="1"/>
      <c r="O46" s="217"/>
      <c r="P46" s="1"/>
      <c r="Q46" s="1"/>
      <c r="R46" s="59"/>
      <c r="S46" s="59"/>
      <c r="T46" s="59"/>
      <c r="U46" s="59"/>
      <c r="V46" s="59"/>
      <c r="W46" s="59"/>
    </row>
    <row r="47" spans="1:23">
      <c r="A47" s="1"/>
      <c r="B47" s="1"/>
      <c r="C47" s="1"/>
      <c r="D47" s="2360" t="s">
        <v>137</v>
      </c>
      <c r="E47" s="3325"/>
      <c r="F47" s="3325"/>
      <c r="G47" s="3325"/>
      <c r="H47" s="3332"/>
      <c r="I47" s="2373">
        <v>0</v>
      </c>
      <c r="J47" s="2363"/>
      <c r="K47" s="2363"/>
      <c r="L47" s="2364"/>
      <c r="M47" s="1"/>
      <c r="N47" s="1"/>
      <c r="O47" s="217"/>
      <c r="P47" s="1"/>
      <c r="Q47" s="1"/>
      <c r="R47" s="59"/>
      <c r="S47" s="59"/>
      <c r="T47" s="59"/>
      <c r="U47" s="59"/>
      <c r="V47" s="59"/>
      <c r="W47" s="59"/>
    </row>
    <row r="48" spans="1:23">
      <c r="A48" s="1"/>
      <c r="B48" s="1"/>
      <c r="C48" s="1"/>
      <c r="D48" s="2388" t="s">
        <v>399</v>
      </c>
      <c r="E48" s="3146"/>
      <c r="F48" s="3146"/>
      <c r="G48" s="3146"/>
      <c r="H48" s="3147"/>
      <c r="I48" s="2373"/>
      <c r="J48" s="2363"/>
      <c r="K48" s="2363"/>
      <c r="L48" s="2364"/>
      <c r="M48" s="1193"/>
      <c r="N48" s="1193"/>
      <c r="O48" s="1193"/>
      <c r="P48" s="1193"/>
      <c r="Q48" s="1193"/>
      <c r="R48" s="1193"/>
      <c r="S48" s="1193"/>
      <c r="T48" s="1193"/>
      <c r="U48" s="59"/>
      <c r="V48" s="59"/>
      <c r="W48" s="59"/>
    </row>
    <row r="49" spans="1:23">
      <c r="A49" s="1"/>
      <c r="B49" s="1"/>
      <c r="C49" s="1"/>
      <c r="D49" s="2968" t="s">
        <v>68</v>
      </c>
      <c r="E49" s="2969"/>
      <c r="F49" s="2969"/>
      <c r="G49" s="2969"/>
      <c r="H49" s="2970"/>
      <c r="I49" s="2373"/>
      <c r="J49" s="2374"/>
      <c r="K49" s="2374"/>
      <c r="L49" s="2375"/>
      <c r="M49" s="1193"/>
      <c r="N49" s="1193"/>
      <c r="O49" s="1193"/>
      <c r="P49" s="1193"/>
      <c r="Q49" s="1193"/>
      <c r="R49" s="1193"/>
      <c r="S49" s="1193"/>
      <c r="T49" s="1193"/>
      <c r="U49" s="59"/>
      <c r="V49" s="59"/>
      <c r="W49" s="59"/>
    </row>
    <row r="50" spans="1:23" ht="13.8" thickBot="1">
      <c r="A50" s="1"/>
      <c r="B50" s="1"/>
      <c r="C50" s="1"/>
      <c r="D50" s="2376" t="s">
        <v>69</v>
      </c>
      <c r="E50" s="2377"/>
      <c r="F50" s="2377"/>
      <c r="G50" s="2377"/>
      <c r="H50" s="2378"/>
      <c r="I50" s="3329"/>
      <c r="J50" s="2715"/>
      <c r="K50" s="2715"/>
      <c r="L50" s="2716"/>
      <c r="M50" s="1193"/>
      <c r="N50" s="1193"/>
      <c r="O50" s="1193"/>
      <c r="P50" s="1193"/>
      <c r="Q50" s="1193"/>
      <c r="R50" s="1193"/>
      <c r="S50" s="1193"/>
      <c r="T50" s="1193"/>
      <c r="U50" s="59"/>
      <c r="V50" s="59"/>
      <c r="W50" s="59"/>
    </row>
    <row r="51" spans="1:23" ht="13.8" thickBot="1">
      <c r="A51" s="1"/>
      <c r="B51" s="1"/>
      <c r="C51" s="1"/>
      <c r="D51" s="2382" t="s">
        <v>19</v>
      </c>
      <c r="E51" s="3330"/>
      <c r="F51" s="3330"/>
      <c r="G51" s="3330"/>
      <c r="H51" s="3331"/>
      <c r="I51" s="2385">
        <f>I52*1</f>
        <v>0</v>
      </c>
      <c r="J51" s="2386"/>
      <c r="K51" s="2386"/>
      <c r="L51" s="2387"/>
      <c r="M51" s="1"/>
      <c r="N51" s="1"/>
      <c r="O51" s="217"/>
      <c r="P51" s="1"/>
      <c r="Q51" s="1"/>
      <c r="R51" s="59"/>
      <c r="S51" s="59"/>
      <c r="T51" s="59"/>
      <c r="U51" s="59"/>
      <c r="V51" s="59"/>
      <c r="W51" s="59"/>
    </row>
    <row r="52" spans="1:23" ht="13.8" thickBot="1">
      <c r="A52" s="1"/>
      <c r="B52" s="1"/>
      <c r="C52" s="1"/>
      <c r="D52" s="2360" t="s">
        <v>70</v>
      </c>
      <c r="E52" s="3325"/>
      <c r="F52" s="3325"/>
      <c r="G52" s="3325"/>
      <c r="H52" s="3326"/>
      <c r="I52" s="2363"/>
      <c r="J52" s="2363"/>
      <c r="K52" s="2363"/>
      <c r="L52" s="2364"/>
      <c r="M52" s="1"/>
      <c r="N52" s="1"/>
      <c r="O52" s="217"/>
      <c r="P52" s="1"/>
      <c r="Q52" s="1"/>
      <c r="R52" s="59"/>
      <c r="S52" s="59"/>
      <c r="T52" s="59"/>
      <c r="U52" s="59"/>
      <c r="V52" s="59"/>
      <c r="W52" s="59"/>
    </row>
    <row r="53" spans="1:23" ht="13.8" thickBot="1">
      <c r="A53" s="1"/>
      <c r="B53" s="1"/>
      <c r="C53" s="1"/>
      <c r="D53" s="2365" t="s">
        <v>20</v>
      </c>
      <c r="E53" s="3327"/>
      <c r="F53" s="3327"/>
      <c r="G53" s="3327"/>
      <c r="H53" s="3328"/>
      <c r="I53" s="2368">
        <f>I51+I43</f>
        <v>150</v>
      </c>
      <c r="J53" s="2368"/>
      <c r="K53" s="2368"/>
      <c r="L53" s="2369"/>
      <c r="M53" s="1"/>
      <c r="N53" s="1"/>
      <c r="O53" s="217"/>
      <c r="P53" s="1"/>
      <c r="Q53" s="1"/>
      <c r="R53" s="59"/>
      <c r="S53" s="59"/>
      <c r="T53" s="59"/>
      <c r="U53" s="59"/>
      <c r="V53" s="59"/>
      <c r="W53" s="59"/>
    </row>
  </sheetData>
  <mergeCells count="98">
    <mergeCell ref="L1:Q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B7:Q7"/>
    <mergeCell ref="C8:Q8"/>
    <mergeCell ref="A9:A10"/>
    <mergeCell ref="B9:B10"/>
    <mergeCell ref="C9:C10"/>
    <mergeCell ref="D9:D10"/>
    <mergeCell ref="E9:E10"/>
    <mergeCell ref="F9:F10"/>
    <mergeCell ref="N9:N10"/>
    <mergeCell ref="N11:N12"/>
    <mergeCell ref="C13:C15"/>
    <mergeCell ref="D13:D15"/>
    <mergeCell ref="E13:E15"/>
    <mergeCell ref="F13:F15"/>
    <mergeCell ref="N13:N15"/>
    <mergeCell ref="C11:C12"/>
    <mergeCell ref="D11:D12"/>
    <mergeCell ref="E11:E12"/>
    <mergeCell ref="F11:F12"/>
    <mergeCell ref="C16:C18"/>
    <mergeCell ref="D16:D18"/>
    <mergeCell ref="E16:E18"/>
    <mergeCell ref="F16:F18"/>
    <mergeCell ref="N16:N18"/>
    <mergeCell ref="C19:G19"/>
    <mergeCell ref="C26:C28"/>
    <mergeCell ref="D26:D28"/>
    <mergeCell ref="E26:E28"/>
    <mergeCell ref="F26:F28"/>
    <mergeCell ref="C20:Q20"/>
    <mergeCell ref="C21:C23"/>
    <mergeCell ref="D21:D23"/>
    <mergeCell ref="E21:E23"/>
    <mergeCell ref="F21:F23"/>
    <mergeCell ref="N21:N22"/>
    <mergeCell ref="N26:N28"/>
    <mergeCell ref="C24:C25"/>
    <mergeCell ref="D24:D25"/>
    <mergeCell ref="E24:E25"/>
    <mergeCell ref="F24:F25"/>
    <mergeCell ref="N24:N25"/>
    <mergeCell ref="C36:G36"/>
    <mergeCell ref="B37:G37"/>
    <mergeCell ref="N29:N31"/>
    <mergeCell ref="C32:C33"/>
    <mergeCell ref="D32:D33"/>
    <mergeCell ref="E32:E33"/>
    <mergeCell ref="F32:F33"/>
    <mergeCell ref="N32:N33"/>
    <mergeCell ref="C29:C31"/>
    <mergeCell ref="D29:D31"/>
    <mergeCell ref="E29:E31"/>
    <mergeCell ref="F29:F31"/>
    <mergeCell ref="C35:G35"/>
    <mergeCell ref="N37:Q37"/>
    <mergeCell ref="F41:M41"/>
    <mergeCell ref="D43:H43"/>
    <mergeCell ref="I43:L43"/>
    <mergeCell ref="D44:H44"/>
    <mergeCell ref="I44:L44"/>
    <mergeCell ref="D42:H42"/>
    <mergeCell ref="I42:L42"/>
    <mergeCell ref="D45:H45"/>
    <mergeCell ref="I45:L45"/>
    <mergeCell ref="D46:H46"/>
    <mergeCell ref="I46:L46"/>
    <mergeCell ref="D47:H47"/>
    <mergeCell ref="I47:L47"/>
    <mergeCell ref="D48:H48"/>
    <mergeCell ref="I48:L48"/>
    <mergeCell ref="D52:H52"/>
    <mergeCell ref="I52:L52"/>
    <mergeCell ref="D53:H53"/>
    <mergeCell ref="I53:L53"/>
    <mergeCell ref="D49:H49"/>
    <mergeCell ref="I49:L49"/>
    <mergeCell ref="D50:H50"/>
    <mergeCell ref="I50:L50"/>
    <mergeCell ref="D51:H51"/>
    <mergeCell ref="I51:L51"/>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17</vt:i4>
      </vt:variant>
    </vt:vector>
  </HeadingPairs>
  <TitlesOfParts>
    <vt:vector size="17" baseType="lpstr">
      <vt:lpstr>01</vt:lpstr>
      <vt:lpstr>02</vt:lpstr>
      <vt:lpstr>03</vt:lpstr>
      <vt:lpstr>04</vt:lpstr>
      <vt:lpstr>05</vt:lpstr>
      <vt:lpstr>06</vt:lpstr>
      <vt:lpstr>07</vt:lpstr>
      <vt:lpstr>08</vt:lpstr>
      <vt:lpstr>09</vt:lpstr>
      <vt:lpstr>10</vt:lpstr>
      <vt:lpstr>11</vt:lpstr>
      <vt:lpstr>12</vt:lpstr>
      <vt:lpstr>13</vt:lpstr>
      <vt:lpstr>14</vt:lpstr>
      <vt:lpstr>15</vt:lpstr>
      <vt:lpstr>16</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Asta Puodžiūnienė</cp:lastModifiedBy>
  <cp:lastPrinted>2018-02-02T08:10:05Z</cp:lastPrinted>
  <dcterms:created xsi:type="dcterms:W3CDTF">1996-10-14T23:33:28Z</dcterms:created>
  <dcterms:modified xsi:type="dcterms:W3CDTF">2018-02-02T08:18:33Z</dcterms:modified>
</cp:coreProperties>
</file>