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yda\Desktop\ss\"/>
    </mc:Choice>
  </mc:AlternateContent>
  <bookViews>
    <workbookView xWindow="0" yWindow="0" windowWidth="28800" windowHeight="12210" activeTab="1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62913" iterateDelta="1E-4"/>
</workbook>
</file>

<file path=xl/calcChain.xml><?xml version="1.0" encoding="utf-8"?>
<calcChain xmlns="http://schemas.openxmlformats.org/spreadsheetml/2006/main">
  <c r="B67" i="22" l="1"/>
  <c r="B26" i="22"/>
  <c r="C122" i="25" l="1"/>
  <c r="B122" i="25"/>
  <c r="C21" i="22" l="1"/>
  <c r="D21" i="22"/>
  <c r="E21" i="22"/>
  <c r="B21" i="22"/>
  <c r="E289" i="22" l="1"/>
  <c r="E114" i="22" l="1"/>
  <c r="E217" i="25" l="1"/>
  <c r="B217" i="25"/>
  <c r="C18" i="25" l="1"/>
  <c r="D18" i="25"/>
  <c r="B18" i="25"/>
  <c r="E54" i="22" l="1"/>
  <c r="E51" i="22"/>
  <c r="E53" i="22" s="1"/>
  <c r="C139" i="25" l="1"/>
  <c r="B139" i="25"/>
  <c r="C46" i="25"/>
  <c r="D46" i="25"/>
  <c r="D110" i="25" s="1"/>
  <c r="E46" i="25"/>
  <c r="B46" i="25"/>
  <c r="C368" i="22" l="1"/>
  <c r="D368" i="22"/>
  <c r="E368" i="22"/>
  <c r="B368" i="22"/>
  <c r="C389" i="22"/>
  <c r="D389" i="22"/>
  <c r="D411" i="22" s="1"/>
  <c r="E411" i="22"/>
  <c r="B389" i="22"/>
  <c r="B411" i="22" s="1"/>
  <c r="C118" i="22"/>
  <c r="D118" i="22"/>
  <c r="B118" i="22"/>
  <c r="C17" i="22"/>
  <c r="E17" i="22"/>
  <c r="B17" i="22"/>
  <c r="C10" i="22"/>
  <c r="D10" i="22"/>
  <c r="E10" i="22"/>
  <c r="B10" i="22"/>
  <c r="C23" i="22"/>
  <c r="D23" i="22"/>
  <c r="B23" i="22"/>
  <c r="C8" i="22"/>
  <c r="D8" i="22"/>
  <c r="B8" i="22"/>
  <c r="C411" i="22" l="1"/>
  <c r="B354" i="22"/>
  <c r="C354" i="22"/>
  <c r="C355" i="22"/>
  <c r="D355" i="22"/>
  <c r="E355" i="22"/>
  <c r="B355" i="22"/>
  <c r="C353" i="22"/>
  <c r="D353" i="22"/>
  <c r="E353" i="22"/>
  <c r="B353" i="22"/>
  <c r="E230" i="22"/>
  <c r="E222" i="22"/>
  <c r="E218" i="22"/>
  <c r="E210" i="22"/>
  <c r="E206" i="22"/>
  <c r="E186" i="22"/>
  <c r="E158" i="22"/>
  <c r="E142" i="22"/>
  <c r="E130" i="22"/>
  <c r="E122" i="22"/>
  <c r="E316" i="22"/>
  <c r="C305" i="22"/>
  <c r="D305" i="22"/>
  <c r="B305" i="22"/>
  <c r="C275" i="22"/>
  <c r="D275" i="22"/>
  <c r="B275" i="22"/>
  <c r="B46" i="19"/>
  <c r="B45" i="19"/>
  <c r="B44" i="19"/>
  <c r="B66" i="19"/>
  <c r="B59" i="19"/>
  <c r="B60" i="19"/>
  <c r="B54" i="19"/>
  <c r="C33" i="22"/>
  <c r="C410" i="22" l="1"/>
  <c r="C34" i="22"/>
  <c r="D34" i="22"/>
  <c r="E34" i="22"/>
  <c r="B34" i="22"/>
  <c r="C25" i="22"/>
  <c r="D25" i="22"/>
  <c r="E25" i="22"/>
  <c r="B25" i="22"/>
  <c r="E343" i="22" l="1"/>
  <c r="C101" i="22"/>
  <c r="D101" i="22"/>
  <c r="E101" i="22"/>
  <c r="B101" i="22"/>
  <c r="C100" i="22"/>
  <c r="D100" i="22"/>
  <c r="E100" i="22"/>
  <c r="B100" i="22"/>
  <c r="E377" i="22"/>
  <c r="E373" i="22"/>
  <c r="B29" i="24" l="1"/>
  <c r="C46" i="22" l="1"/>
  <c r="B46" i="22"/>
  <c r="B48" i="22" s="1"/>
  <c r="C48" i="22" l="1"/>
  <c r="B36" i="24"/>
  <c r="B21" i="24" l="1"/>
  <c r="B20" i="24" s="1"/>
  <c r="B18" i="24" l="1"/>
  <c r="B21" i="25"/>
  <c r="C207" i="25" l="1"/>
  <c r="B207" i="25"/>
  <c r="C401" i="22" l="1"/>
  <c r="D401" i="22"/>
  <c r="B401" i="22"/>
  <c r="E31" i="22"/>
  <c r="C119" i="25" l="1"/>
  <c r="C124" i="25" s="1"/>
  <c r="B119" i="25"/>
  <c r="B124" i="25" s="1"/>
  <c r="C356" i="22" l="1"/>
  <c r="B356" i="22"/>
  <c r="C391" i="22" l="1"/>
  <c r="D391" i="22"/>
  <c r="B391" i="22"/>
  <c r="E96" i="22"/>
  <c r="E75" i="22"/>
  <c r="C352" i="22"/>
  <c r="D352" i="22"/>
  <c r="E352" i="22"/>
  <c r="B352" i="22"/>
  <c r="C349" i="22"/>
  <c r="D349" i="22"/>
  <c r="B349" i="22"/>
  <c r="C320" i="22"/>
  <c r="D320" i="22"/>
  <c r="B320" i="22"/>
  <c r="E284" i="22"/>
  <c r="D354" i="22"/>
  <c r="E354" i="22"/>
  <c r="B66" i="22"/>
  <c r="E39" i="22"/>
  <c r="C202" i="25" l="1"/>
  <c r="B202" i="25"/>
  <c r="C143" i="25"/>
  <c r="B143" i="25"/>
  <c r="C130" i="25" l="1"/>
  <c r="B130" i="25"/>
  <c r="C127" i="25"/>
  <c r="B127" i="25"/>
  <c r="C30" i="25"/>
  <c r="C54" i="22"/>
  <c r="B54" i="22"/>
  <c r="C41" i="22"/>
  <c r="B41" i="22"/>
  <c r="C36" i="22"/>
  <c r="E36" i="22"/>
  <c r="B36" i="22"/>
  <c r="B38" i="22" s="1"/>
  <c r="C208" i="25" l="1"/>
  <c r="B208" i="25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7" i="19"/>
  <c r="B48" i="19"/>
  <c r="B49" i="19"/>
  <c r="B50" i="19"/>
  <c r="B51" i="19"/>
  <c r="B52" i="19"/>
  <c r="B53" i="19"/>
  <c r="B55" i="19"/>
  <c r="B56" i="19"/>
  <c r="B57" i="19"/>
  <c r="B58" i="19"/>
  <c r="B61" i="19"/>
  <c r="B62" i="19"/>
  <c r="B63" i="19"/>
  <c r="B64" i="19"/>
  <c r="B65" i="19"/>
  <c r="B67" i="19"/>
  <c r="B68" i="19"/>
  <c r="B69" i="19"/>
  <c r="B70" i="19"/>
  <c r="B71" i="19"/>
  <c r="B72" i="19"/>
  <c r="B73" i="19"/>
  <c r="B74" i="19"/>
  <c r="B75" i="19"/>
  <c r="B76" i="19"/>
  <c r="B77" i="19"/>
  <c r="B8" i="19"/>
  <c r="C84" i="22" l="1"/>
  <c r="D84" i="22"/>
  <c r="B84" i="22"/>
  <c r="B33" i="22" l="1"/>
  <c r="B410" i="22" s="1"/>
  <c r="E33" i="22"/>
  <c r="E410" i="22" l="1"/>
  <c r="C109" i="25"/>
  <c r="B109" i="25"/>
  <c r="E106" i="25"/>
  <c r="C106" i="25"/>
  <c r="B106" i="25"/>
  <c r="E101" i="25"/>
  <c r="C101" i="25"/>
  <c r="B101" i="25"/>
  <c r="C50" i="25"/>
  <c r="B50" i="25"/>
  <c r="C36" i="25"/>
  <c r="B36" i="25"/>
  <c r="E33" i="25"/>
  <c r="B33" i="25"/>
  <c r="B30" i="25"/>
  <c r="E24" i="25"/>
  <c r="C24" i="25"/>
  <c r="B24" i="25"/>
  <c r="E21" i="25"/>
  <c r="E110" i="25" l="1"/>
  <c r="B110" i="25"/>
  <c r="C110" i="25"/>
  <c r="E340" i="22"/>
  <c r="C78" i="19" l="1"/>
  <c r="D78" i="19"/>
  <c r="E78" i="19"/>
  <c r="C38" i="22"/>
  <c r="E38" i="22"/>
  <c r="C150" i="22"/>
  <c r="D150" i="22"/>
  <c r="E150" i="22"/>
  <c r="B150" i="22"/>
  <c r="C340" i="22"/>
  <c r="D340" i="22"/>
  <c r="B340" i="22"/>
  <c r="C337" i="22"/>
  <c r="D337" i="22"/>
  <c r="B337" i="22"/>
  <c r="C399" i="22" l="1"/>
  <c r="D399" i="22"/>
  <c r="B399" i="22"/>
  <c r="C400" i="22"/>
  <c r="B400" i="22"/>
  <c r="C394" i="22"/>
  <c r="D394" i="22"/>
  <c r="D398" i="22" s="1"/>
  <c r="B394" i="22"/>
  <c r="C398" i="22" l="1"/>
  <c r="E366" i="22"/>
  <c r="C66" i="22"/>
  <c r="E66" i="22"/>
  <c r="E32" i="22" l="1"/>
  <c r="B32" i="22"/>
  <c r="B408" i="22" s="1"/>
  <c r="E408" i="22" l="1"/>
  <c r="E263" i="22"/>
  <c r="E258" i="22"/>
  <c r="B10" i="24"/>
  <c r="B12" i="24"/>
  <c r="B16" i="24"/>
  <c r="B32" i="24"/>
  <c r="B28" i="24" s="1"/>
  <c r="B39" i="24"/>
  <c r="B41" i="24"/>
  <c r="B9" i="24" l="1"/>
  <c r="B78" i="19"/>
  <c r="B44" i="24" l="1"/>
  <c r="C51" i="22"/>
  <c r="B51" i="22"/>
  <c r="B53" i="22" s="1"/>
  <c r="C53" i="22" l="1"/>
  <c r="C31" i="22"/>
  <c r="D31" i="22"/>
  <c r="C30" i="22"/>
  <c r="D30" i="22"/>
  <c r="E30" i="22"/>
  <c r="C69" i="22" l="1"/>
  <c r="C71" i="22"/>
  <c r="B71" i="22"/>
  <c r="B409" i="22" s="1"/>
  <c r="E407" i="22"/>
  <c r="E406" i="22"/>
  <c r="C258" i="22"/>
  <c r="D258" i="22"/>
  <c r="B258" i="22"/>
  <c r="C386" i="22"/>
  <c r="D386" i="22"/>
  <c r="B386" i="22"/>
  <c r="C324" i="22"/>
  <c r="D324" i="22"/>
  <c r="B324" i="22"/>
  <c r="C114" i="22"/>
  <c r="D114" i="22"/>
  <c r="B114" i="22"/>
  <c r="C103" i="22"/>
  <c r="C105" i="22"/>
  <c r="C109" i="22"/>
  <c r="B103" i="22"/>
  <c r="C284" i="22"/>
  <c r="D284" i="22"/>
  <c r="B284" i="22"/>
  <c r="C61" i="22"/>
  <c r="E61" i="22"/>
  <c r="E63" i="22" s="1"/>
  <c r="B61" i="22"/>
  <c r="B63" i="22" s="1"/>
  <c r="B22" i="22"/>
  <c r="B385" i="22"/>
  <c r="C22" i="22"/>
  <c r="C385" i="22"/>
  <c r="D22" i="22"/>
  <c r="D385" i="22"/>
  <c r="E69" i="22"/>
  <c r="B69" i="22"/>
  <c r="E384" i="22"/>
  <c r="C366" i="22"/>
  <c r="C363" i="22"/>
  <c r="C373" i="22"/>
  <c r="C377" i="22"/>
  <c r="C44" i="22"/>
  <c r="C56" i="22"/>
  <c r="C73" i="22"/>
  <c r="C75" i="22"/>
  <c r="C78" i="22"/>
  <c r="C81" i="22"/>
  <c r="C87" i="22"/>
  <c r="C90" i="22"/>
  <c r="C93" i="22"/>
  <c r="C96" i="22"/>
  <c r="C122" i="22"/>
  <c r="C126" i="22"/>
  <c r="C130" i="22"/>
  <c r="C134" i="22"/>
  <c r="C138" i="22"/>
  <c r="C142" i="22"/>
  <c r="C146" i="22"/>
  <c r="C154" i="22"/>
  <c r="C158" i="22"/>
  <c r="C162" i="22"/>
  <c r="C166" i="22"/>
  <c r="C170" i="22"/>
  <c r="C174" i="22"/>
  <c r="C178" i="22"/>
  <c r="C182" i="22"/>
  <c r="C186" i="22"/>
  <c r="C190" i="22"/>
  <c r="C194" i="22"/>
  <c r="C198" i="22"/>
  <c r="C202" i="22"/>
  <c r="C206" i="22"/>
  <c r="C210" i="22"/>
  <c r="C214" i="22"/>
  <c r="C218" i="22"/>
  <c r="C222" i="22"/>
  <c r="C226" i="22"/>
  <c r="C230" i="22"/>
  <c r="C234" i="22"/>
  <c r="C238" i="22"/>
  <c r="C242" i="22"/>
  <c r="C246" i="22"/>
  <c r="C250" i="22"/>
  <c r="C254" i="22"/>
  <c r="C263" i="22"/>
  <c r="C267" i="22"/>
  <c r="C271" i="22"/>
  <c r="C280" i="22"/>
  <c r="C289" i="22"/>
  <c r="C293" i="22"/>
  <c r="C297" i="22"/>
  <c r="C301" i="22"/>
  <c r="C308" i="22"/>
  <c r="C312" i="22"/>
  <c r="C316" i="22"/>
  <c r="C329" i="22"/>
  <c r="C333" i="22"/>
  <c r="C343" i="22"/>
  <c r="C346" i="22"/>
  <c r="C361" i="22"/>
  <c r="D373" i="22"/>
  <c r="D377" i="22"/>
  <c r="D75" i="22"/>
  <c r="D78" i="22"/>
  <c r="D81" i="22"/>
  <c r="D87" i="22"/>
  <c r="D90" i="22"/>
  <c r="D93" i="22"/>
  <c r="D96" i="22"/>
  <c r="D105" i="22"/>
  <c r="D109" i="22"/>
  <c r="D122" i="22"/>
  <c r="D126" i="22"/>
  <c r="D130" i="22"/>
  <c r="D134" i="22"/>
  <c r="D138" i="22"/>
  <c r="D142" i="22"/>
  <c r="D146" i="22"/>
  <c r="D154" i="22"/>
  <c r="D158" i="22"/>
  <c r="D162" i="22"/>
  <c r="D166" i="22"/>
  <c r="D170" i="22"/>
  <c r="D174" i="22"/>
  <c r="D178" i="22"/>
  <c r="D182" i="22"/>
  <c r="D186" i="22"/>
  <c r="D190" i="22"/>
  <c r="D194" i="22"/>
  <c r="D198" i="22"/>
  <c r="D202" i="22"/>
  <c r="D206" i="22"/>
  <c r="D210" i="22"/>
  <c r="D214" i="22"/>
  <c r="D218" i="22"/>
  <c r="D222" i="22"/>
  <c r="D226" i="22"/>
  <c r="D230" i="22"/>
  <c r="D234" i="22"/>
  <c r="D238" i="22"/>
  <c r="D242" i="22"/>
  <c r="D246" i="22"/>
  <c r="D250" i="22"/>
  <c r="D254" i="22"/>
  <c r="D263" i="22"/>
  <c r="D267" i="22"/>
  <c r="D271" i="22"/>
  <c r="D280" i="22"/>
  <c r="D289" i="22"/>
  <c r="D293" i="22"/>
  <c r="D297" i="22"/>
  <c r="D301" i="22"/>
  <c r="D308" i="22"/>
  <c r="D312" i="22"/>
  <c r="D316" i="22"/>
  <c r="D329" i="22"/>
  <c r="D333" i="22"/>
  <c r="D343" i="22"/>
  <c r="D346" i="22"/>
  <c r="E90" i="22"/>
  <c r="E99" i="22" s="1"/>
  <c r="E105" i="22"/>
  <c r="E113" i="22" s="1"/>
  <c r="E329" i="22"/>
  <c r="C384" i="22"/>
  <c r="C70" i="22"/>
  <c r="C39" i="22"/>
  <c r="C49" i="22"/>
  <c r="C59" i="22"/>
  <c r="C64" i="22"/>
  <c r="D384" i="22"/>
  <c r="E64" i="22"/>
  <c r="E70" i="22"/>
  <c r="B366" i="22"/>
  <c r="B363" i="22"/>
  <c r="B373" i="22"/>
  <c r="B377" i="22"/>
  <c r="B30" i="22"/>
  <c r="B44" i="22"/>
  <c r="B43" i="22" s="1"/>
  <c r="B56" i="22"/>
  <c r="B58" i="22" s="1"/>
  <c r="B73" i="22"/>
  <c r="B75" i="22"/>
  <c r="B78" i="22"/>
  <c r="B81" i="22"/>
  <c r="B87" i="22"/>
  <c r="B90" i="22"/>
  <c r="B93" i="22"/>
  <c r="B96" i="22"/>
  <c r="B105" i="22"/>
  <c r="B109" i="22"/>
  <c r="B122" i="22"/>
  <c r="B126" i="22"/>
  <c r="B130" i="22"/>
  <c r="B134" i="22"/>
  <c r="B138" i="22"/>
  <c r="B142" i="22"/>
  <c r="B146" i="22"/>
  <c r="B154" i="22"/>
  <c r="B158" i="22"/>
  <c r="B162" i="22"/>
  <c r="B166" i="22"/>
  <c r="B170" i="22"/>
  <c r="B174" i="22"/>
  <c r="B178" i="22"/>
  <c r="B182" i="22"/>
  <c r="B186" i="22"/>
  <c r="B190" i="22"/>
  <c r="B194" i="22"/>
  <c r="B198" i="22"/>
  <c r="B202" i="22"/>
  <c r="B206" i="22"/>
  <c r="B210" i="22"/>
  <c r="B214" i="22"/>
  <c r="B218" i="22"/>
  <c r="B222" i="22"/>
  <c r="B226" i="22"/>
  <c r="B230" i="22"/>
  <c r="B234" i="22"/>
  <c r="B238" i="22"/>
  <c r="B242" i="22"/>
  <c r="B246" i="22"/>
  <c r="B250" i="22"/>
  <c r="B254" i="22"/>
  <c r="B263" i="22"/>
  <c r="B267" i="22"/>
  <c r="B271" i="22"/>
  <c r="B280" i="22"/>
  <c r="B289" i="22"/>
  <c r="B293" i="22"/>
  <c r="B297" i="22"/>
  <c r="B301" i="22"/>
  <c r="B308" i="22"/>
  <c r="B312" i="22"/>
  <c r="B316" i="22"/>
  <c r="B329" i="22"/>
  <c r="B333" i="22"/>
  <c r="B343" i="22"/>
  <c r="B346" i="22"/>
  <c r="B361" i="22"/>
  <c r="B360" i="22" s="1"/>
  <c r="B384" i="22"/>
  <c r="B39" i="22"/>
  <c r="B31" i="22"/>
  <c r="B49" i="22"/>
  <c r="B59" i="22"/>
  <c r="B64" i="22"/>
  <c r="B70" i="22"/>
  <c r="C115" i="22"/>
  <c r="C387" i="22"/>
  <c r="D387" i="22"/>
  <c r="E115" i="22"/>
  <c r="E387" i="22"/>
  <c r="B115" i="22"/>
  <c r="B387" i="22"/>
  <c r="C116" i="22"/>
  <c r="C388" i="22"/>
  <c r="D116" i="22"/>
  <c r="D388" i="22"/>
  <c r="B116" i="22"/>
  <c r="B388" i="22"/>
  <c r="C358" i="22"/>
  <c r="B358" i="22"/>
  <c r="B404" i="22" l="1"/>
  <c r="D404" i="22"/>
  <c r="C404" i="22"/>
  <c r="B99" i="22"/>
  <c r="D99" i="22"/>
  <c r="C99" i="22"/>
  <c r="C63" i="22"/>
  <c r="C58" i="22"/>
  <c r="C409" i="22"/>
  <c r="C360" i="22"/>
  <c r="C43" i="22"/>
  <c r="E351" i="22"/>
  <c r="D351" i="22"/>
  <c r="C351" i="22"/>
  <c r="B351" i="22"/>
  <c r="D405" i="22"/>
  <c r="D403" i="22"/>
  <c r="E403" i="22"/>
  <c r="C403" i="22"/>
  <c r="E405" i="22"/>
  <c r="B403" i="22"/>
  <c r="B405" i="22"/>
  <c r="C405" i="22"/>
  <c r="D407" i="22"/>
  <c r="E20" i="22"/>
  <c r="B398" i="22"/>
  <c r="D406" i="22"/>
  <c r="E383" i="22"/>
  <c r="D383" i="22"/>
  <c r="C383" i="22"/>
  <c r="C407" i="22"/>
  <c r="B407" i="22"/>
  <c r="B113" i="22"/>
  <c r="B406" i="22"/>
  <c r="D113" i="22"/>
  <c r="C406" i="22"/>
  <c r="B383" i="22"/>
  <c r="C113" i="22"/>
  <c r="B20" i="22"/>
  <c r="C20" i="22"/>
  <c r="D20" i="22"/>
  <c r="E402" i="22" l="1"/>
  <c r="C402" i="22"/>
  <c r="D402" i="22"/>
  <c r="D412" i="22" s="1"/>
  <c r="B402" i="22"/>
  <c r="B412" i="22" s="1"/>
  <c r="C412" i="22" l="1"/>
  <c r="E412" i="22"/>
</calcChain>
</file>

<file path=xl/sharedStrings.xml><?xml version="1.0" encoding="utf-8"?>
<sst xmlns="http://schemas.openxmlformats.org/spreadsheetml/2006/main" count="751" uniqueCount="306">
  <si>
    <t>Asignavimų valdytojas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</si>
  <si>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</si>
  <si>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</si>
  <si>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</si>
  <si>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</si>
  <si>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</si>
  <si>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</si>
  <si>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</si>
  <si>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</si>
  <si>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</si>
  <si>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</si>
  <si>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</si>
  <si>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</si>
  <si>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</si>
  <si>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</si>
  <si>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</si>
  <si>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</si>
  <si>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</si>
  <si>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Futbolo akademija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</si>
  <si>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</si>
  <si>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</si>
  <si>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</si>
  <si>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</si>
  <si>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</si>
  <si>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</si>
  <si>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</si>
  <si>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</si>
  <si>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</si>
  <si>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</si>
  <si>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</si>
  <si>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</si>
  <si>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</si>
  <si>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</si>
  <si>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</si>
  <si>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</si>
  <si>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paskoloms grąžinti</t>
  </si>
  <si>
    <t xml:space="preserve">                                06 SAVIVALDYBĖS TURTO VALDYMO PROGRAMA</t>
  </si>
  <si>
    <t>Iš viso  06 programai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</si>
  <si>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</si>
  <si>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</si>
  <si>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</si>
  <si>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</si>
  <si>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</si>
  <si>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</si>
  <si>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</si>
  <si>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</si>
  <si>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</si>
  <si>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</si>
  <si>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</si>
  <si>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</si>
  <si>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</si>
  <si>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</si>
  <si>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</si>
  <si>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</si>
  <si>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</si>
  <si>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</si>
  <si>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</si>
  <si>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</si>
  <si>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</si>
  <si>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</si>
  <si>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</si>
  <si>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</si>
  <si>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</si>
  <si>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</si>
  <si>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</si>
  <si>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</si>
  <si>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</si>
  <si>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</si>
  <si>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</si>
  <si>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</si>
  <si>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</si>
  <si>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</si>
  <si>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</si>
  <si>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</si>
  <si>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</si>
  <si>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</si>
  <si>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</si>
  <si>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</si>
  <si>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</si>
  <si>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</si>
  <si>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</si>
  <si>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</si>
  <si>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</si>
  <si>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</si>
  <si>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                            11 KULTŪROS IR MENO PROGRAMA</t>
  </si>
  <si>
    <t xml:space="preserve">  išlaidoms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</si>
  <si>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</si>
  <si>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</si>
  <si>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>iš viso</t>
  </si>
  <si>
    <t xml:space="preserve">                 Iš viso 16 programai</t>
  </si>
  <si>
    <t>Rožyno progimnazija</t>
  </si>
  <si>
    <t>„Žemynos“ progimnazija</t>
  </si>
  <si>
    <t xml:space="preserve">         valstybės biudžeto specialioji tikslinė dotacija regioninėms klasėms finansuoti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</si>
  <si>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</si>
  <si>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</si>
  <si>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</si>
  <si>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</si>
  <si>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                      10 MIESTO INFRASTRUKTŪROS OBJEKTŲ PLĖTROS,                            MODERNIZAVIMO, PRIEŽIŪROS IR INVESTICIJŲ PROJEKTŲ PROGRAMA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</si>
  <si>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</si>
  <si>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</si>
  <si>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</si>
  <si>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</si>
  <si>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</si>
  <si>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</si>
  <si>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</si>
  <si>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</si>
  <si>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</si>
  <si>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</si>
  <si>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</si>
  <si>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  paskolos lėšos</t>
  </si>
  <si>
    <t>Iš jų – įstaigos pajamos už paslaugas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</si>
  <si>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</si>
  <si>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Senvagės progimnazija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</si>
  <si>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</si>
  <si>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</si>
  <si>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</si>
  <si>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</si>
  <si>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</si>
  <si>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</si>
  <si>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</si>
  <si>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</si>
  <si>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</si>
  <si>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</si>
  <si>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</si>
  <si>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</si>
  <si>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</si>
  <si>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</si>
  <si>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Mokinio krepšeliui finansuoti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</si>
  <si>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</si>
  <si>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</si>
  <si>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</si>
  <si>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</si>
  <si>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</si>
  <si>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</si>
  <si>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</si>
  <si>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</si>
  <si>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</si>
  <si>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</si>
  <si>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</si>
  <si>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</si>
  <si>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</si>
  <si>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</si>
  <si>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Mokykloms (klasėms), skirtoms šalies (regiono) mokiniams, turintiems specialiųjų ugdymosi poreikių, ir kitoms Savivaldybei perduotoms įstaigoms išlaikyti</t>
  </si>
  <si>
    <t>Raimundo Sargūno sporto gimnazija</t>
  </si>
  <si>
    <t xml:space="preserve">                Iš viso 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</si>
  <si>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</si>
  <si>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</si>
  <si>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</si>
  <si>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</si>
  <si>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</si>
  <si>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</si>
  <si>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</si>
  <si>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</si>
  <si>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</si>
  <si>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</si>
  <si>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</si>
  <si>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 xml:space="preserve">Savivaldybės administracijos Strateginio planavimo, investicijų  ir biudžeto skyrius </t>
  </si>
  <si>
    <t xml:space="preserve">Savivaldybės administracijos Strateginio planavimo, investicijų ir biudžeto skyrius </t>
  </si>
  <si>
    <t>Savivaldybės  administracija</t>
  </si>
  <si>
    <t>11 KULTŪROS IR MENO PROGRAMA</t>
  </si>
  <si>
    <t>12 KŪNO KULTŪROS IR SPORTO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</si>
  <si>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</si>
  <si>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</si>
  <si>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</si>
  <si>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</si>
  <si>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</si>
  <si>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Iš jų: valstybės biudžeto specialioji tikslinė dotacija regioninėms įstaigoms finansuoti</t>
  </si>
  <si>
    <t>Atviras  jaunimo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</si>
  <si>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</si>
  <si>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08 RINKODAROS  PROGRAMA</t>
  </si>
  <si>
    <t>Europos Sąjungos finansinės paramos lėšos</t>
  </si>
  <si>
    <t xml:space="preserve">           Europos Sąjungos finansinės paramos lėšos</t>
  </si>
  <si>
    <t xml:space="preserve">          Europos Sąjungos finansinės paramos lėšos</t>
  </si>
  <si>
    <t>turtui įsigyti ir finansiniams įsipareigoji-mams vykdyti</t>
  </si>
  <si>
    <t xml:space="preserve">        PANEVĖŽIO MIESTO SAVIVALDYBĖS 2018 METŲ BIUDŽETAS           </t>
  </si>
  <si>
    <t>Valstybės investicijų 2018–2020 metų programoje numatytoms kapitalo investicijoms finansuoti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</si>
  <si>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</si>
  <si>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</si>
  <si>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</si>
  <si>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</si>
  <si>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</si>
  <si>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</si>
  <si>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</si>
  <si>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 xml:space="preserve">         ASIGNAVIMAI IŠ SAVIVALDYBĖS 2017 M. NEPANAUDOTŲ BIUDŽETO</t>
  </si>
  <si>
    <t xml:space="preserve">                                   14 VISUOMENĖS INICIATYVŲ SKATINIMO IR SAUGUMO     UŽTIKRINIMO PROGRAMA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</si>
  <si>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</si>
  <si>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</si>
  <si>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</si>
  <si>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</si>
  <si>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</si>
  <si>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</si>
  <si>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</si>
  <si>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06 TURTO VALDYMO  PROGRAMA</t>
  </si>
  <si>
    <t>07 BŪSTO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</si>
  <si>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</si>
  <si>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</si>
  <si>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</si>
  <si>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  01 SAVIVALDYBĖS VALDYMO PROGRAMA</t>
  </si>
  <si>
    <t xml:space="preserve"> 05 EKONOMINĖS PLĖTROS IR UŽIMTUMO SKATINIMO PROGRAMA</t>
  </si>
  <si>
    <t xml:space="preserve"> 10  MIESTO INFRASTRUKTŪROS OBJEKTŲ PLĖTROS, MODERNIZAVIMO IR PRIEŽIŪROS PROGRAMA</t>
  </si>
  <si>
    <t xml:space="preserve">                        3.  SAVIVALDYBĖS BIUDŽETO EINAMŲJŲ METŲ IŠLAIDOMS</t>
  </si>
  <si>
    <t>1. TIKSLINĖS PASKIRTIES LĖŠOS</t>
  </si>
  <si>
    <t>Iš jų: savivaldybės  biudžeto lėšos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</si>
  <si>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</si>
  <si>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</si>
  <si>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</si>
  <si>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</si>
  <si>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         Europos Sąjungos finansinės paramos lėšos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</si>
  <si>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</si>
  <si>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</si>
  <si>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investicijų programoje numatytoms kapitalo investicijoms</t>
  </si>
  <si>
    <t>Iš jų – savivaldybės biudžeto lėšos</t>
  </si>
  <si>
    <t xml:space="preserve">         valstybės lėšos vietinės reikšmės keliams (gatvėms) tiesti, taisyti, prižiūrėti ir saugaus eismo sąlygoms užtikrinti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</si>
  <si>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</si>
  <si>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</si>
  <si>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</si>
  <si>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</si>
  <si>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</si>
  <si>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</si>
  <si>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mokinio krepšelio lėšos</t>
  </si>
  <si>
    <t xml:space="preserve">         įstaigų pajamos už paslaugas</t>
  </si>
  <si>
    <t xml:space="preserve">           mokinio krepšelio lėšos 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</si>
  <si>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</si>
  <si>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</si>
  <si>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</si>
  <si>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</si>
  <si>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</si>
  <si>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</si>
  <si>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</si>
  <si>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</si>
  <si>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</si>
  <si>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</si>
  <si>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</si>
  <si>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</si>
  <si>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</si>
  <si>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</si>
  <si>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</si>
  <si>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</si>
  <si>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</si>
  <si>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</si>
  <si>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</si>
  <si>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</si>
  <si>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</si>
  <si>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</si>
  <si>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</si>
  <si>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</si>
  <si>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</si>
  <si>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</si>
  <si>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</si>
  <si>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</si>
  <si>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</si>
  <si>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</si>
  <si>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</si>
  <si>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</si>
  <si>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</si>
  <si>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</si>
  <si>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</si>
  <si>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,,Šviesos“ specialiojo ugdymo centras</t>
  </si>
  <si>
    <t>Iš jų: valstybės biudžeto specialioji tikslinė dotacija regioninėms įstaigoms finansuoti</t>
  </si>
  <si>
    <t xml:space="preserve">         įstaigos pajamos už paslaugas</t>
  </si>
  <si>
    <t>Panevėžio švietimo centras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</si>
  <si>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</si>
  <si>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</si>
  <si>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Valstybės investicijų programoje numatytoms  kapitalo investicijoms finansuoti</t>
  </si>
  <si>
    <t xml:space="preserve">         paskolų lėšos investicijų projektams įgyvendinti</t>
  </si>
  <si>
    <t>Iš viso asignavimų (išlaidos-paskolų grąžinimas)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</si>
  <si>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</si>
  <si>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</si>
  <si>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</si>
  <si>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</si>
  <si>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</si>
  <si>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</si>
  <si>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</si>
  <si>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</si>
  <si>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2018 m. vasario     d. sprendimo Nr.  </t>
  </si>
  <si>
    <t xml:space="preserve">       Panevėžio miesto savivaldybės tarybos 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</si>
  <si>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</si>
  <si>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</si>
  <si>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</si>
  <si>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</si>
  <si>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</si>
  <si>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</si>
  <si>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                  2. LĖŠOS 2017 METŲ GRUODŽIO 31 D. ĮSISKOLINIMUI DENGTI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</si>
  <si>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</si>
  <si>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</si>
  <si>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</si>
  <si>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</si>
  <si>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</si>
  <si>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Iš jų: savivaldybės biudžeto lėšos Tarybai</t>
  </si>
  <si>
    <t xml:space="preserve">        savivaldybės biudžeto lėšos Administracijai</t>
  </si>
  <si>
    <r>
      <t xml:space="preserve">Iš jų </t>
    </r>
    <r>
      <rPr>
        <sz val="12"/>
        <rFont val="Calibri"/>
        <family val="2"/>
        <charset val="186"/>
      </rPr>
      <t>–</t>
    </r>
    <r>
      <rPr>
        <sz val="12"/>
        <rFont val="Times New Roman"/>
        <family val="1"/>
        <charset val="186"/>
      </rPr>
      <t xml:space="preserve"> perduotoms skoloms bankams sumokėti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</si>
  <si>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</si>
  <si>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 Iš viso 05 programai</t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</si>
  <si>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</si>
  <si>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</si>
  <si>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</si>
  <si>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</si>
  <si>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</si>
  <si>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</si>
  <si>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</si>
  <si>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</si>
  <si>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</si>
  <si>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</si>
  <si>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</si>
  <si>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</si>
  <si>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Lopšelis-darželis ,,Vaivorykštė“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</si>
</sst>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0" fontId="10" fillId="0" borderId="0" xfId="0" applyFont="1"/>
    <xf numFmtId="164" fontId="6" fillId="0" borderId="2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3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8" fillId="0" borderId="0" xfId="0" applyFont="1"/>
    <xf numFmtId="0" fontId="21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wrapText="1"/>
    </xf>
    <xf numFmtId="164" fontId="14" fillId="0" borderId="7" xfId="0" applyNumberFormat="1" applyFont="1" applyBorder="1" applyAlignment="1">
      <alignment horizontal="right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2" fillId="0" borderId="5" xfId="0" applyNumberFormat="1" applyFont="1" applyBorder="1" applyAlignment="1">
      <alignment horizontal="left" vertical="center" wrapText="1"/>
    </xf>
    <xf numFmtId="164" fontId="23" fillId="0" borderId="7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3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6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7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3" fillId="0" borderId="3" xfId="0" applyNumberFormat="1" applyFont="1" applyBorder="1"/>
    <xf numFmtId="164" fontId="20" fillId="0" borderId="5" xfId="0" applyNumberFormat="1" applyFont="1" applyBorder="1"/>
    <xf numFmtId="164" fontId="13" fillId="0" borderId="5" xfId="0" applyNumberFormat="1" applyFont="1" applyBorder="1"/>
    <xf numFmtId="164" fontId="25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164" fontId="2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3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1" fillId="0" borderId="1" xfId="0" applyFont="1" applyBorder="1" applyAlignment="1">
      <alignment vertical="top" wrapText="1"/>
    </xf>
    <xf numFmtId="0" fontId="2" fillId="0" borderId="1" xfId="0" applyFont="1" applyBorder="1"/>
    <xf numFmtId="0" fontId="30" fillId="0" borderId="0" xfId="0" applyFont="1"/>
    <xf numFmtId="2" fontId="0" fillId="0" borderId="3" xfId="0" applyNumberFormat="1" applyBorder="1"/>
    <xf numFmtId="2" fontId="12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4" fillId="0" borderId="1" xfId="0" applyNumberFormat="1" applyFont="1" applyBorder="1" applyAlignment="1">
      <alignment horizontal="right" vertical="center" wrapText="1"/>
    </xf>
    <xf numFmtId="164" fontId="25" fillId="0" borderId="2" xfId="0" applyNumberFormat="1" applyFont="1" applyBorder="1" applyAlignment="1">
      <alignment horizontal="right" vertical="center" wrapText="1"/>
    </xf>
    <xf numFmtId="164" fontId="25" fillId="0" borderId="11" xfId="0" applyNumberFormat="1" applyFont="1" applyBorder="1" applyAlignment="1">
      <alignment wrapText="1"/>
    </xf>
    <xf numFmtId="164" fontId="25" fillId="0" borderId="1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/>
    <xf numFmtId="164" fontId="25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/>
    <xf numFmtId="164" fontId="24" fillId="0" borderId="2" xfId="0" applyNumberFormat="1" applyFont="1" applyBorder="1" applyAlignment="1">
      <alignment horizontal="right" vertical="center" wrapText="1"/>
    </xf>
    <xf numFmtId="164" fontId="24" fillId="0" borderId="7" xfId="0" applyNumberFormat="1" applyFont="1" applyBorder="1"/>
    <xf numFmtId="164" fontId="27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164" fontId="30" fillId="0" borderId="7" xfId="0" applyNumberFormat="1" applyFont="1" applyBorder="1" applyAlignment="1">
      <alignment horizontal="right" vertical="center" wrapText="1"/>
    </xf>
    <xf numFmtId="164" fontId="25" fillId="0" borderId="11" xfId="0" applyNumberFormat="1" applyFont="1" applyBorder="1" applyAlignment="1">
      <alignment horizontal="right" vertical="center" wrapText="1"/>
    </xf>
    <xf numFmtId="164" fontId="25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5" fillId="0" borderId="2" xfId="0" applyNumberFormat="1" applyFont="1" applyBorder="1"/>
    <xf numFmtId="164" fontId="25" fillId="0" borderId="7" xfId="0" applyNumberFormat="1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27" fillId="0" borderId="1" xfId="0" applyFont="1" applyBorder="1"/>
    <xf numFmtId="164" fontId="24" fillId="0" borderId="4" xfId="0" applyNumberFormat="1" applyFon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30" fillId="0" borderId="8" xfId="0" applyNumberFormat="1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right"/>
    </xf>
    <xf numFmtId="164" fontId="26" fillId="0" borderId="1" xfId="0" applyNumberFormat="1" applyFont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6" fillId="0" borderId="7" xfId="0" applyNumberFormat="1" applyFont="1" applyBorder="1" applyAlignment="1">
      <alignment wrapText="1"/>
    </xf>
    <xf numFmtId="164" fontId="2" fillId="0" borderId="2" xfId="0" applyNumberFormat="1" applyFont="1" applyFill="1" applyBorder="1"/>
    <xf numFmtId="164" fontId="13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25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25" fillId="0" borderId="3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3" fillId="0" borderId="3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164" fontId="25" fillId="0" borderId="2" xfId="0" applyNumberFormat="1" applyFont="1" applyBorder="1" applyAlignment="1">
      <alignment vertical="center"/>
    </xf>
    <xf numFmtId="2" fontId="1" fillId="0" borderId="1" xfId="0" applyNumberFormat="1" applyFont="1" applyFill="1" applyBorder="1"/>
    <xf numFmtId="164" fontId="7" fillId="0" borderId="7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0" fillId="0" borderId="7" xfId="0" applyNumberFormat="1" applyFont="1" applyFill="1" applyBorder="1"/>
    <xf numFmtId="164" fontId="25" fillId="0" borderId="7" xfId="0" applyNumberFormat="1" applyFont="1" applyFill="1" applyBorder="1"/>
    <xf numFmtId="164" fontId="11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13" fillId="0" borderId="2" xfId="0" applyNumberFormat="1" applyFont="1" applyBorder="1" applyAlignment="1">
      <alignment horizontal="left" vertical="center" wrapText="1"/>
    </xf>
    <xf numFmtId="164" fontId="19" fillId="0" borderId="3" xfId="0" applyNumberFormat="1" applyFont="1" applyBorder="1" applyAlignment="1">
      <alignment horizontal="left" vertical="center" wrapText="1"/>
    </xf>
    <xf numFmtId="164" fontId="19" fillId="0" borderId="1" xfId="0" applyNumberFormat="1" applyFont="1" applyFill="1" applyBorder="1" applyAlignment="1">
      <alignment horizontal="left" vertical="center" wrapText="1"/>
    </xf>
    <xf numFmtId="164" fontId="13" fillId="0" borderId="2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/>
    <xf numFmtId="164" fontId="25" fillId="0" borderId="9" xfId="0" applyNumberFormat="1" applyFont="1" applyBorder="1" applyAlignment="1">
      <alignment horizontal="left" vertical="center" wrapText="1"/>
    </xf>
    <xf numFmtId="164" fontId="33" fillId="0" borderId="4" xfId="0" applyNumberFormat="1" applyFont="1" applyBorder="1" applyAlignment="1">
      <alignment wrapText="1"/>
    </xf>
    <xf numFmtId="164" fontId="33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30" fillId="0" borderId="8" xfId="0" applyNumberFormat="1" applyFont="1" applyBorder="1" applyAlignment="1">
      <alignment horizontal="left" vertical="center" wrapText="1"/>
    </xf>
    <xf numFmtId="164" fontId="33" fillId="0" borderId="4" xfId="0" applyNumberFormat="1" applyFont="1" applyBorder="1" applyAlignment="1"/>
    <xf numFmtId="164" fontId="33" fillId="0" borderId="7" xfId="0" applyNumberFormat="1" applyFont="1" applyBorder="1" applyAlignment="1"/>
    <xf numFmtId="164" fontId="6" fillId="0" borderId="8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7" fillId="0" borderId="8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15" fillId="0" borderId="4" xfId="0" applyNumberFormat="1" applyFont="1" applyBorder="1" applyAlignment="1"/>
    <xf numFmtId="164" fontId="15" fillId="0" borderId="7" xfId="0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0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2018 m.  vasario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  <xdr:twoCellAnchor editAs="oneCell">
    <xdr:from>
      <xdr:col>0</xdr:col>
      <xdr:colOff>2466975</xdr:colOff>
      <xdr:row>45</xdr:row>
      <xdr:rowOff>152399</xdr:rowOff>
    </xdr:from>
    <xdr:to>
      <xdr:col>1</xdr:col>
      <xdr:colOff>76199</xdr:colOff>
      <xdr:row>45</xdr:row>
      <xdr:rowOff>152400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V="1">
          <a:off x="2466975" y="11991974"/>
          <a:ext cx="1590674" cy="1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413</xdr:row>
      <xdr:rowOff>28575</xdr:rowOff>
    </xdr:from>
    <xdr:to>
      <xdr:col>1</xdr:col>
      <xdr:colOff>466725</xdr:colOff>
      <xdr:row>413</xdr:row>
      <xdr:rowOff>28575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447675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2193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2018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  <xdr:twoCellAnchor>
    <xdr:from>
      <xdr:col>0</xdr:col>
      <xdr:colOff>1685925</xdr:colOff>
      <xdr:row>81</xdr:row>
      <xdr:rowOff>76200</xdr:rowOff>
    </xdr:from>
    <xdr:to>
      <xdr:col>0</xdr:col>
      <xdr:colOff>2924175</xdr:colOff>
      <xdr:row>81</xdr:row>
      <xdr:rowOff>76200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>
          <a:off x="1685925" y="186499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219</xdr:row>
      <xdr:rowOff>0</xdr:rowOff>
    </xdr:from>
    <xdr:to>
      <xdr:col>3</xdr:col>
      <xdr:colOff>123825</xdr:colOff>
      <xdr:row>219</xdr:row>
      <xdr:rowOff>9526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V="1">
          <a:off x="2505075" y="55083075"/>
          <a:ext cx="1762125" cy="9526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selection activeCell="A6" sqref="A6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">
      <c r="A1" s="9"/>
    </row>
    <row r="2" spans="1:2" ht="15.75" x14ac:dyDescent="0.25">
      <c r="A2" s="294"/>
      <c r="B2" s="260"/>
    </row>
    <row r="3" spans="1:2" ht="15.75" x14ac:dyDescent="0.25">
      <c r="A3" s="91"/>
      <c r="B3" s="92"/>
    </row>
    <row r="4" spans="1:2" ht="15.75" x14ac:dyDescent="0.25">
      <c r="A4" s="295" t="s">
        <v>174</v>
      </c>
      <c r="B4" s="295"/>
    </row>
    <row r="5" spans="1:2" ht="15.75" x14ac:dyDescent="0.25">
      <c r="A5" s="294"/>
      <c r="B5" s="294"/>
    </row>
    <row r="6" spans="1:2" x14ac:dyDescent="0.2">
      <c r="A6" s="9"/>
    </row>
    <row r="8" spans="1:2" ht="18.75" customHeight="1" x14ac:dyDescent="0.2">
      <c r="A8" s="93" t="s">
        <v>114</v>
      </c>
      <c r="B8" s="93" t="s">
        <v>140</v>
      </c>
    </row>
    <row r="9" spans="1:2" ht="18.75" customHeight="1" x14ac:dyDescent="0.2">
      <c r="A9" s="33" t="s">
        <v>115</v>
      </c>
      <c r="B9" s="95">
        <f>SUM(B10+B12+B16)</f>
        <v>50378</v>
      </c>
    </row>
    <row r="10" spans="1:2" ht="15.75" customHeight="1" x14ac:dyDescent="0.2">
      <c r="A10" s="33" t="s">
        <v>116</v>
      </c>
      <c r="B10" s="95">
        <f>SUM(B11:B11)</f>
        <v>47216</v>
      </c>
    </row>
    <row r="11" spans="1:2" ht="17.25" customHeight="1" x14ac:dyDescent="0.2">
      <c r="A11" s="1" t="s">
        <v>137</v>
      </c>
      <c r="B11" s="94">
        <v>47216</v>
      </c>
    </row>
    <row r="12" spans="1:2" ht="15.75" customHeight="1" x14ac:dyDescent="0.2">
      <c r="A12" s="33" t="s">
        <v>117</v>
      </c>
      <c r="B12" s="95">
        <f>SUM(B13:B15)</f>
        <v>2992</v>
      </c>
    </row>
    <row r="13" spans="1:2" ht="16.5" customHeight="1" x14ac:dyDescent="0.2">
      <c r="A13" s="1" t="s">
        <v>118</v>
      </c>
      <c r="B13" s="94">
        <v>500</v>
      </c>
    </row>
    <row r="14" spans="1:2" ht="16.5" customHeight="1" x14ac:dyDescent="0.2">
      <c r="A14" s="1" t="s">
        <v>119</v>
      </c>
      <c r="B14" s="94">
        <v>42</v>
      </c>
    </row>
    <row r="15" spans="1:2" ht="16.5" customHeight="1" x14ac:dyDescent="0.2">
      <c r="A15" s="1" t="s">
        <v>120</v>
      </c>
      <c r="B15" s="94">
        <v>2450</v>
      </c>
    </row>
    <row r="16" spans="1:2" ht="15.75" x14ac:dyDescent="0.2">
      <c r="A16" s="33" t="s">
        <v>121</v>
      </c>
      <c r="B16" s="95">
        <f>SUM(B17:B17)</f>
        <v>170</v>
      </c>
    </row>
    <row r="17" spans="1:2" ht="15.75" x14ac:dyDescent="0.2">
      <c r="A17" s="1" t="s">
        <v>122</v>
      </c>
      <c r="B17" s="94">
        <v>170</v>
      </c>
    </row>
    <row r="18" spans="1:2" ht="16.5" customHeight="1" x14ac:dyDescent="0.2">
      <c r="A18" s="33" t="s">
        <v>125</v>
      </c>
      <c r="B18" s="95">
        <f>SUM(B19+B20)</f>
        <v>35802.9</v>
      </c>
    </row>
    <row r="19" spans="1:2" ht="15.75" x14ac:dyDescent="0.2">
      <c r="A19" s="33" t="s">
        <v>170</v>
      </c>
      <c r="B19" s="240">
        <v>7836.7</v>
      </c>
    </row>
    <row r="20" spans="1:2" ht="15.75" x14ac:dyDescent="0.2">
      <c r="A20" s="33" t="s">
        <v>181</v>
      </c>
      <c r="B20" s="95">
        <f>SUM(B21+B27)</f>
        <v>27966.2</v>
      </c>
    </row>
    <row r="21" spans="1:2" ht="15.75" x14ac:dyDescent="0.2">
      <c r="A21" s="33" t="s">
        <v>180</v>
      </c>
      <c r="B21" s="95">
        <f>B22+B23+B24+B26+B25</f>
        <v>27583.5</v>
      </c>
    </row>
    <row r="22" spans="1:2" ht="31.5" x14ac:dyDescent="0.2">
      <c r="A22" s="1" t="s">
        <v>126</v>
      </c>
      <c r="B22" s="94">
        <v>3092.8</v>
      </c>
    </row>
    <row r="23" spans="1:2" ht="15.75" x14ac:dyDescent="0.2">
      <c r="A23" s="1" t="s">
        <v>127</v>
      </c>
      <c r="B23" s="94">
        <v>20012.7</v>
      </c>
    </row>
    <row r="24" spans="1:2" ht="47.25" x14ac:dyDescent="0.2">
      <c r="A24" s="1" t="s">
        <v>142</v>
      </c>
      <c r="B24" s="94">
        <v>1701</v>
      </c>
    </row>
    <row r="25" spans="1:2" ht="31.5" x14ac:dyDescent="0.2">
      <c r="A25" s="1" t="s">
        <v>175</v>
      </c>
      <c r="B25" s="241">
        <v>1750</v>
      </c>
    </row>
    <row r="26" spans="1:2" ht="31.5" x14ac:dyDescent="0.2">
      <c r="A26" s="1" t="s">
        <v>136</v>
      </c>
      <c r="B26" s="98">
        <v>1027</v>
      </c>
    </row>
    <row r="27" spans="1:2" ht="34.5" customHeight="1" x14ac:dyDescent="0.2">
      <c r="A27" s="33" t="s">
        <v>182</v>
      </c>
      <c r="B27" s="192">
        <v>382.7</v>
      </c>
    </row>
    <row r="28" spans="1:2" ht="15.75" x14ac:dyDescent="0.2">
      <c r="A28" s="33" t="s">
        <v>128</v>
      </c>
      <c r="B28" s="95">
        <f>SUM(B29+B32+B36+B39+B41)</f>
        <v>5415.8</v>
      </c>
    </row>
    <row r="29" spans="1:2" ht="18" customHeight="1" x14ac:dyDescent="0.2">
      <c r="A29" s="33" t="s">
        <v>129</v>
      </c>
      <c r="B29" s="95">
        <f>SUM(B30:B31)</f>
        <v>2050</v>
      </c>
    </row>
    <row r="30" spans="1:2" ht="15.75" x14ac:dyDescent="0.2">
      <c r="A30" s="1" t="s">
        <v>154</v>
      </c>
      <c r="B30" s="94">
        <v>1000</v>
      </c>
    </row>
    <row r="31" spans="1:2" ht="15.75" x14ac:dyDescent="0.2">
      <c r="A31" s="1" t="s">
        <v>130</v>
      </c>
      <c r="B31" s="94">
        <v>1050</v>
      </c>
    </row>
    <row r="32" spans="1:2" ht="15.75" x14ac:dyDescent="0.2">
      <c r="A32" s="33" t="s">
        <v>131</v>
      </c>
      <c r="B32" s="192">
        <f>B33+B34+B35</f>
        <v>2850.8</v>
      </c>
    </row>
    <row r="33" spans="1:2" ht="17.25" customHeight="1" x14ac:dyDescent="0.25">
      <c r="A33" s="1" t="s">
        <v>176</v>
      </c>
      <c r="B33" s="193">
        <v>565.9</v>
      </c>
    </row>
    <row r="34" spans="1:2" ht="15.75" x14ac:dyDescent="0.25">
      <c r="A34" s="1" t="s">
        <v>177</v>
      </c>
      <c r="B34" s="193">
        <v>498</v>
      </c>
    </row>
    <row r="35" spans="1:2" ht="16.5" customHeight="1" x14ac:dyDescent="0.25">
      <c r="A35" s="1" t="s">
        <v>132</v>
      </c>
      <c r="B35" s="193">
        <v>1786.9</v>
      </c>
    </row>
    <row r="36" spans="1:2" ht="17.25" customHeight="1" x14ac:dyDescent="0.25">
      <c r="A36" s="191" t="s">
        <v>178</v>
      </c>
      <c r="B36" s="170">
        <f>SUM(B37:B38)</f>
        <v>330</v>
      </c>
    </row>
    <row r="37" spans="1:2" ht="15.75" x14ac:dyDescent="0.25">
      <c r="A37" s="29" t="s">
        <v>123</v>
      </c>
      <c r="B37" s="142">
        <v>60</v>
      </c>
    </row>
    <row r="38" spans="1:2" ht="15.75" x14ac:dyDescent="0.25">
      <c r="A38" s="29" t="s">
        <v>124</v>
      </c>
      <c r="B38" s="142">
        <v>270</v>
      </c>
    </row>
    <row r="39" spans="1:2" ht="15.75" x14ac:dyDescent="0.2">
      <c r="A39" s="33" t="s">
        <v>179</v>
      </c>
      <c r="B39" s="95">
        <f>B40</f>
        <v>85</v>
      </c>
    </row>
    <row r="40" spans="1:2" ht="15.75" x14ac:dyDescent="0.2">
      <c r="A40" s="1" t="s">
        <v>179</v>
      </c>
      <c r="B40" s="94">
        <v>85</v>
      </c>
    </row>
    <row r="41" spans="1:2" ht="15.75" x14ac:dyDescent="0.2">
      <c r="A41" s="33" t="s">
        <v>133</v>
      </c>
      <c r="B41" s="95">
        <f>SUM(B42)</f>
        <v>100</v>
      </c>
    </row>
    <row r="42" spans="1:2" ht="15.75" x14ac:dyDescent="0.2">
      <c r="A42" s="1" t="s">
        <v>133</v>
      </c>
      <c r="B42" s="94">
        <v>100</v>
      </c>
    </row>
    <row r="43" spans="1:2" ht="15.75" x14ac:dyDescent="0.2">
      <c r="A43" s="33" t="s">
        <v>134</v>
      </c>
      <c r="B43" s="95">
        <v>100</v>
      </c>
    </row>
    <row r="44" spans="1:2" ht="18" customHeight="1" x14ac:dyDescent="0.2">
      <c r="A44" s="33" t="s">
        <v>135</v>
      </c>
      <c r="B44" s="95">
        <f>B9+B18+B28+B43</f>
        <v>91696.7</v>
      </c>
    </row>
    <row r="46" spans="1:2" x14ac:dyDescent="0.2">
      <c r="B46" s="176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5"/>
  <sheetViews>
    <sheetView tabSelected="1" topLeftCell="A103" workbookViewId="0">
      <selection activeCell="G73" sqref="G73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0.140625" style="5" customWidth="1"/>
    <col min="6" max="16384" width="9.140625" style="5"/>
  </cols>
  <sheetData>
    <row r="1" spans="1:5" ht="76.5" customHeight="1" x14ac:dyDescent="0.25"/>
    <row r="2" spans="1:5" ht="30.75" customHeight="1" x14ac:dyDescent="0.25">
      <c r="A2" s="252" t="s">
        <v>25</v>
      </c>
      <c r="B2" s="260"/>
      <c r="C2" s="260"/>
      <c r="D2" s="260"/>
      <c r="E2" s="260"/>
    </row>
    <row r="3" spans="1:5" hidden="1" x14ac:dyDescent="0.25"/>
    <row r="4" spans="1:5" ht="12.75" customHeight="1" x14ac:dyDescent="0.25">
      <c r="A4" s="264" t="s">
        <v>0</v>
      </c>
      <c r="B4" s="264" t="s">
        <v>140</v>
      </c>
      <c r="C4" s="265" t="s">
        <v>139</v>
      </c>
      <c r="D4" s="265"/>
      <c r="E4" s="265"/>
    </row>
    <row r="5" spans="1:5" ht="12.75" customHeight="1" x14ac:dyDescent="0.25">
      <c r="A5" s="265"/>
      <c r="B5" s="267"/>
      <c r="C5" s="268" t="s">
        <v>85</v>
      </c>
      <c r="D5" s="269"/>
      <c r="E5" s="265" t="s">
        <v>100</v>
      </c>
    </row>
    <row r="6" spans="1:5" ht="105.75" customHeight="1" x14ac:dyDescent="0.25">
      <c r="A6" s="266"/>
      <c r="B6" s="266"/>
      <c r="C6" s="24" t="s">
        <v>88</v>
      </c>
      <c r="D6" s="25" t="s">
        <v>141</v>
      </c>
      <c r="E6" s="273"/>
    </row>
    <row r="7" spans="1:5" ht="25.5" customHeight="1" x14ac:dyDescent="0.25">
      <c r="A7" s="270" t="s">
        <v>29</v>
      </c>
      <c r="B7" s="271"/>
      <c r="C7" s="271"/>
      <c r="D7" s="271"/>
      <c r="E7" s="272"/>
    </row>
    <row r="8" spans="1:5" ht="19.5" customHeight="1" x14ac:dyDescent="0.25">
      <c r="A8" s="37" t="s">
        <v>34</v>
      </c>
      <c r="B8" s="16">
        <f>B9</f>
        <v>196.2</v>
      </c>
      <c r="C8" s="16">
        <f t="shared" ref="C8:D8" si="0">C9</f>
        <v>196.2</v>
      </c>
      <c r="D8" s="16">
        <f t="shared" si="0"/>
        <v>144.19999999999999</v>
      </c>
      <c r="E8" s="16"/>
    </row>
    <row r="9" spans="1:5" ht="14.25" customHeight="1" x14ac:dyDescent="0.25">
      <c r="A9" s="38" t="s">
        <v>202</v>
      </c>
      <c r="B9" s="39">
        <v>196.2</v>
      </c>
      <c r="C9" s="40">
        <v>196.2</v>
      </c>
      <c r="D9" s="40">
        <v>144.19999999999999</v>
      </c>
      <c r="E9" s="41"/>
    </row>
    <row r="10" spans="1:5" ht="20.25" customHeight="1" x14ac:dyDescent="0.25">
      <c r="A10" s="37" t="s">
        <v>22</v>
      </c>
      <c r="B10" s="42">
        <f>SUM(B11:B16)</f>
        <v>4979.8</v>
      </c>
      <c r="C10" s="42">
        <f t="shared" ref="C10:E10" si="1">SUM(C11:C16)</f>
        <v>4962.5000000000009</v>
      </c>
      <c r="D10" s="42">
        <f t="shared" si="1"/>
        <v>3226.5</v>
      </c>
      <c r="E10" s="42">
        <f t="shared" si="1"/>
        <v>17.3</v>
      </c>
    </row>
    <row r="11" spans="1:5" ht="17.25" customHeight="1" x14ac:dyDescent="0.25">
      <c r="A11" s="38" t="s">
        <v>203</v>
      </c>
      <c r="B11" s="43">
        <v>463.3</v>
      </c>
      <c r="C11" s="11">
        <v>463.3</v>
      </c>
      <c r="D11" s="11">
        <v>281.39999999999998</v>
      </c>
      <c r="E11" s="44"/>
    </row>
    <row r="12" spans="1:5" ht="17.25" customHeight="1" x14ac:dyDescent="0.25">
      <c r="A12" s="38" t="s">
        <v>204</v>
      </c>
      <c r="B12" s="43">
        <v>14.5</v>
      </c>
      <c r="C12" s="11">
        <v>14.5</v>
      </c>
      <c r="D12" s="11"/>
      <c r="E12" s="44"/>
    </row>
    <row r="13" spans="1:5" ht="15.75" customHeight="1" x14ac:dyDescent="0.25">
      <c r="A13" s="38" t="s">
        <v>205</v>
      </c>
      <c r="B13" s="43">
        <v>4085.1</v>
      </c>
      <c r="C13" s="11">
        <v>4067.8</v>
      </c>
      <c r="D13" s="11">
        <v>2663.6</v>
      </c>
      <c r="E13" s="190">
        <v>17.3</v>
      </c>
    </row>
    <row r="14" spans="1:5" ht="39.75" customHeight="1" x14ac:dyDescent="0.25">
      <c r="A14" s="45" t="s">
        <v>108</v>
      </c>
      <c r="B14" s="46">
        <v>400</v>
      </c>
      <c r="C14" s="47">
        <v>400</v>
      </c>
      <c r="D14" s="4">
        <v>273</v>
      </c>
      <c r="E14" s="44"/>
    </row>
    <row r="15" spans="1:5" ht="18" customHeight="1" x14ac:dyDescent="0.25">
      <c r="A15" s="38" t="s">
        <v>206</v>
      </c>
      <c r="B15" s="43">
        <v>5.8</v>
      </c>
      <c r="C15" s="11">
        <v>5.8</v>
      </c>
      <c r="D15" s="11"/>
      <c r="E15" s="44"/>
    </row>
    <row r="16" spans="1:5" ht="18" customHeight="1" x14ac:dyDescent="0.25">
      <c r="A16" s="187" t="s">
        <v>207</v>
      </c>
      <c r="B16" s="43">
        <v>11.1</v>
      </c>
      <c r="C16" s="43">
        <v>11.1</v>
      </c>
      <c r="D16" s="43">
        <v>8.5</v>
      </c>
      <c r="E16" s="177"/>
    </row>
    <row r="17" spans="1:5" ht="35.25" customHeight="1" x14ac:dyDescent="0.25">
      <c r="A17" s="37" t="s">
        <v>156</v>
      </c>
      <c r="B17" s="42">
        <f>SUM(B18:B19)</f>
        <v>2447.4</v>
      </c>
      <c r="C17" s="42">
        <f>SUM(C18:C19)</f>
        <v>100</v>
      </c>
      <c r="D17" s="42"/>
      <c r="E17" s="42">
        <f>SUM(E18:E19)</f>
        <v>2347.4</v>
      </c>
    </row>
    <row r="18" spans="1:5" ht="17.25" customHeight="1" x14ac:dyDescent="0.25">
      <c r="A18" s="38" t="s">
        <v>35</v>
      </c>
      <c r="B18" s="152">
        <v>2347.4</v>
      </c>
      <c r="C18" s="133"/>
      <c r="D18" s="133"/>
      <c r="E18" s="153">
        <v>2347.4</v>
      </c>
    </row>
    <row r="19" spans="1:5" ht="28.5" customHeight="1" x14ac:dyDescent="0.25">
      <c r="A19" s="48" t="s">
        <v>186</v>
      </c>
      <c r="B19" s="133">
        <v>100</v>
      </c>
      <c r="C19" s="133">
        <v>100</v>
      </c>
      <c r="D19" s="133"/>
      <c r="E19" s="134"/>
    </row>
    <row r="20" spans="1:5" ht="18" customHeight="1" x14ac:dyDescent="0.25">
      <c r="A20" s="37" t="s">
        <v>26</v>
      </c>
      <c r="B20" s="16">
        <f>B8+B10+B17</f>
        <v>7623.4</v>
      </c>
      <c r="C20" s="12">
        <f>C8+C10+C17</f>
        <v>5258.7000000000007</v>
      </c>
      <c r="D20" s="12">
        <f>D8+D10+D17</f>
        <v>3370.7</v>
      </c>
      <c r="E20" s="12">
        <f>E8+E10+E17</f>
        <v>2364.7000000000003</v>
      </c>
    </row>
    <row r="21" spans="1:5" ht="18" customHeight="1" x14ac:dyDescent="0.25">
      <c r="A21" s="38" t="s">
        <v>208</v>
      </c>
      <c r="B21" s="49">
        <f>B9+B11+B12+B13+B15+B18+B19</f>
        <v>7212.3000000000011</v>
      </c>
      <c r="C21" s="49">
        <f t="shared" ref="C21:E21" si="2">C9+C11+C12+C13+C15+C18+C19</f>
        <v>4847.6000000000004</v>
      </c>
      <c r="D21" s="49">
        <f t="shared" si="2"/>
        <v>3089.2</v>
      </c>
      <c r="E21" s="49">
        <f t="shared" si="2"/>
        <v>2364.7000000000003</v>
      </c>
    </row>
    <row r="22" spans="1:5" ht="43.5" customHeight="1" x14ac:dyDescent="0.25">
      <c r="A22" s="38" t="s">
        <v>209</v>
      </c>
      <c r="B22" s="49">
        <f>B14</f>
        <v>400</v>
      </c>
      <c r="C22" s="4">
        <f>C14</f>
        <v>400</v>
      </c>
      <c r="D22" s="11">
        <f>D14</f>
        <v>273</v>
      </c>
      <c r="E22" s="11"/>
    </row>
    <row r="23" spans="1:5" ht="17.25" customHeight="1" x14ac:dyDescent="0.25">
      <c r="A23" s="228" t="s">
        <v>172</v>
      </c>
      <c r="B23" s="49">
        <f>SUM(B16)</f>
        <v>11.1</v>
      </c>
      <c r="C23" s="49">
        <f>SUM(C16)</f>
        <v>11.1</v>
      </c>
      <c r="D23" s="49">
        <f>SUM(D16)</f>
        <v>8.5</v>
      </c>
      <c r="E23" s="11"/>
    </row>
    <row r="24" spans="1:5" ht="24" customHeight="1" x14ac:dyDescent="0.25">
      <c r="A24" s="261" t="s">
        <v>168</v>
      </c>
      <c r="B24" s="262"/>
      <c r="C24" s="262"/>
      <c r="D24" s="262"/>
      <c r="E24" s="263"/>
    </row>
    <row r="25" spans="1:5" x14ac:dyDescent="0.25">
      <c r="A25" s="51" t="s">
        <v>22</v>
      </c>
      <c r="B25" s="52">
        <f>B26+B28+B27+B29</f>
        <v>13677.3</v>
      </c>
      <c r="C25" s="52">
        <f t="shared" ref="C25:E25" si="3">C26+C28+C27+C29</f>
        <v>1017.9</v>
      </c>
      <c r="D25" s="52">
        <f t="shared" si="3"/>
        <v>84.4</v>
      </c>
      <c r="E25" s="52">
        <f t="shared" si="3"/>
        <v>12659.4</v>
      </c>
    </row>
    <row r="26" spans="1:5" ht="21" customHeight="1" x14ac:dyDescent="0.25">
      <c r="A26" s="38" t="s">
        <v>208</v>
      </c>
      <c r="B26" s="152">
        <f>C26+E26</f>
        <v>1777.8</v>
      </c>
      <c r="C26" s="133">
        <v>291.7</v>
      </c>
      <c r="D26" s="133">
        <v>57.9</v>
      </c>
      <c r="E26" s="235">
        <v>1486.1</v>
      </c>
    </row>
    <row r="27" spans="1:5" ht="25.15" customHeight="1" x14ac:dyDescent="0.25">
      <c r="A27" s="50" t="s">
        <v>210</v>
      </c>
      <c r="B27" s="244">
        <v>1750</v>
      </c>
      <c r="C27" s="245"/>
      <c r="D27" s="245"/>
      <c r="E27" s="246">
        <v>1750</v>
      </c>
    </row>
    <row r="28" spans="1:5" ht="15.75" customHeight="1" x14ac:dyDescent="0.25">
      <c r="A28" s="247" t="s">
        <v>109</v>
      </c>
      <c r="B28" s="152">
        <v>2347.4</v>
      </c>
      <c r="C28" s="10">
        <v>177.1</v>
      </c>
      <c r="D28" s="140"/>
      <c r="E28" s="159">
        <v>2170.3000000000002</v>
      </c>
    </row>
    <row r="29" spans="1:5" ht="15.75" customHeight="1" x14ac:dyDescent="0.25">
      <c r="A29" s="228" t="s">
        <v>207</v>
      </c>
      <c r="B29" s="189">
        <v>7802.1</v>
      </c>
      <c r="C29" s="49">
        <v>549.1</v>
      </c>
      <c r="D29" s="4">
        <v>26.5</v>
      </c>
      <c r="E29" s="160">
        <v>7253</v>
      </c>
    </row>
    <row r="30" spans="1:5" ht="21" customHeight="1" x14ac:dyDescent="0.25">
      <c r="A30" s="37" t="s">
        <v>27</v>
      </c>
      <c r="B30" s="42">
        <f>B25</f>
        <v>13677.3</v>
      </c>
      <c r="C30" s="42">
        <f t="shared" ref="C30:E30" si="4">C25</f>
        <v>1017.9</v>
      </c>
      <c r="D30" s="42">
        <f t="shared" si="4"/>
        <v>84.4</v>
      </c>
      <c r="E30" s="42">
        <f t="shared" si="4"/>
        <v>12659.4</v>
      </c>
    </row>
    <row r="31" spans="1:5" ht="21" customHeight="1" x14ac:dyDescent="0.25">
      <c r="A31" s="38" t="s">
        <v>208</v>
      </c>
      <c r="B31" s="43">
        <f>B26</f>
        <v>1777.8</v>
      </c>
      <c r="C31" s="43">
        <f t="shared" ref="C31:E31" si="5">C26</f>
        <v>291.7</v>
      </c>
      <c r="D31" s="43">
        <f t="shared" si="5"/>
        <v>57.9</v>
      </c>
      <c r="E31" s="43">
        <f t="shared" si="5"/>
        <v>1486.1</v>
      </c>
    </row>
    <row r="32" spans="1:5" ht="24" customHeight="1" x14ac:dyDescent="0.25">
      <c r="A32" s="38" t="s">
        <v>210</v>
      </c>
      <c r="B32" s="43">
        <f>B27</f>
        <v>1750</v>
      </c>
      <c r="C32" s="43"/>
      <c r="D32" s="43"/>
      <c r="E32" s="43">
        <f>E27</f>
        <v>1750</v>
      </c>
    </row>
    <row r="33" spans="1:5" ht="15.75" customHeight="1" x14ac:dyDescent="0.25">
      <c r="A33" s="38" t="s">
        <v>109</v>
      </c>
      <c r="B33" s="43">
        <f>B28</f>
        <v>2347.4</v>
      </c>
      <c r="C33" s="43">
        <f t="shared" ref="C33" si="6">C28</f>
        <v>177.1</v>
      </c>
      <c r="D33" s="43"/>
      <c r="E33" s="11">
        <f>E28</f>
        <v>2170.3000000000002</v>
      </c>
    </row>
    <row r="34" spans="1:5" ht="15.75" customHeight="1" x14ac:dyDescent="0.25">
      <c r="A34" s="50" t="s">
        <v>207</v>
      </c>
      <c r="B34" s="11">
        <f>SUM(B29)</f>
        <v>7802.1</v>
      </c>
      <c r="C34" s="11">
        <f t="shared" ref="C34:E34" si="7">SUM(C29)</f>
        <v>549.1</v>
      </c>
      <c r="D34" s="11">
        <f t="shared" si="7"/>
        <v>26.5</v>
      </c>
      <c r="E34" s="11">
        <f t="shared" si="7"/>
        <v>7253</v>
      </c>
    </row>
    <row r="35" spans="1:5" ht="29.25" customHeight="1" x14ac:dyDescent="0.25">
      <c r="A35" s="283" t="s">
        <v>30</v>
      </c>
      <c r="B35" s="284"/>
      <c r="C35" s="284"/>
      <c r="D35" s="284"/>
      <c r="E35" s="285"/>
    </row>
    <row r="36" spans="1:5" ht="19.5" customHeight="1" x14ac:dyDescent="0.25">
      <c r="A36" s="51" t="s">
        <v>22</v>
      </c>
      <c r="B36" s="53">
        <f>B37</f>
        <v>410</v>
      </c>
      <c r="C36" s="53">
        <f t="shared" ref="C36:E36" si="8">C37</f>
        <v>160</v>
      </c>
      <c r="D36" s="53"/>
      <c r="E36" s="53">
        <f t="shared" si="8"/>
        <v>250</v>
      </c>
    </row>
    <row r="37" spans="1:5" ht="17.25" customHeight="1" x14ac:dyDescent="0.25">
      <c r="A37" s="38" t="s">
        <v>211</v>
      </c>
      <c r="B37" s="188">
        <v>410</v>
      </c>
      <c r="C37" s="4">
        <v>160</v>
      </c>
      <c r="D37" s="4"/>
      <c r="E37" s="14">
        <v>250</v>
      </c>
    </row>
    <row r="38" spans="1:5" ht="19.5" customHeight="1" x14ac:dyDescent="0.25">
      <c r="A38" s="37" t="s">
        <v>28</v>
      </c>
      <c r="B38" s="53">
        <f>B36</f>
        <v>410</v>
      </c>
      <c r="C38" s="53">
        <f>C36</f>
        <v>160</v>
      </c>
      <c r="D38" s="53"/>
      <c r="E38" s="53">
        <f>E36</f>
        <v>250</v>
      </c>
    </row>
    <row r="39" spans="1:5" ht="19.5" customHeight="1" x14ac:dyDescent="0.25">
      <c r="A39" s="50" t="s">
        <v>211</v>
      </c>
      <c r="B39" s="54">
        <f>B37</f>
        <v>410</v>
      </c>
      <c r="C39" s="10">
        <f>C37</f>
        <v>160</v>
      </c>
      <c r="D39" s="10"/>
      <c r="E39" s="49">
        <f>E37</f>
        <v>250</v>
      </c>
    </row>
    <row r="40" spans="1:5" ht="24" customHeight="1" x14ac:dyDescent="0.25">
      <c r="A40" s="286" t="s">
        <v>31</v>
      </c>
      <c r="B40" s="287"/>
      <c r="C40" s="287"/>
      <c r="D40" s="287"/>
      <c r="E40" s="288"/>
    </row>
    <row r="41" spans="1:5" ht="21" customHeight="1" x14ac:dyDescent="0.25">
      <c r="A41" s="51" t="s">
        <v>22</v>
      </c>
      <c r="B41" s="16">
        <f>B42</f>
        <v>148</v>
      </c>
      <c r="C41" s="16">
        <f>C42</f>
        <v>148</v>
      </c>
      <c r="D41" s="16"/>
      <c r="E41" s="16"/>
    </row>
    <row r="42" spans="1:5" ht="17.25" customHeight="1" x14ac:dyDescent="0.25">
      <c r="A42" s="38" t="s">
        <v>211</v>
      </c>
      <c r="B42" s="49">
        <v>148</v>
      </c>
      <c r="C42" s="4">
        <v>148</v>
      </c>
      <c r="D42" s="11"/>
      <c r="E42" s="14"/>
    </row>
    <row r="43" spans="1:5" ht="18" customHeight="1" x14ac:dyDescent="0.25">
      <c r="A43" s="37" t="s">
        <v>32</v>
      </c>
      <c r="B43" s="53">
        <f>B44</f>
        <v>148</v>
      </c>
      <c r="C43" s="53">
        <f>C44</f>
        <v>148</v>
      </c>
      <c r="D43" s="3"/>
      <c r="E43" s="3"/>
    </row>
    <row r="44" spans="1:5" ht="18.75" customHeight="1" x14ac:dyDescent="0.25">
      <c r="A44" s="50" t="s">
        <v>211</v>
      </c>
      <c r="B44" s="54">
        <f>B42</f>
        <v>148</v>
      </c>
      <c r="C44" s="10">
        <f>C42</f>
        <v>148</v>
      </c>
      <c r="D44" s="10"/>
      <c r="E44" s="10"/>
    </row>
    <row r="45" spans="1:5" ht="25.5" customHeight="1" x14ac:dyDescent="0.25">
      <c r="A45" s="289" t="s">
        <v>33</v>
      </c>
      <c r="B45" s="287"/>
      <c r="C45" s="287"/>
      <c r="D45" s="287"/>
      <c r="E45" s="288"/>
    </row>
    <row r="46" spans="1:5" ht="19.5" customHeight="1" x14ac:dyDescent="0.25">
      <c r="A46" s="51" t="s">
        <v>7</v>
      </c>
      <c r="B46" s="16">
        <f>SUM(B47)</f>
        <v>294.7</v>
      </c>
      <c r="C46" s="16">
        <f>SUM(C47)</f>
        <v>294.7</v>
      </c>
      <c r="D46" s="16"/>
      <c r="E46" s="16"/>
    </row>
    <row r="47" spans="1:5" ht="21.75" customHeight="1" x14ac:dyDescent="0.25">
      <c r="A47" s="38" t="s">
        <v>211</v>
      </c>
      <c r="B47" s="49">
        <v>294.7</v>
      </c>
      <c r="C47" s="4">
        <v>294.7</v>
      </c>
      <c r="D47" s="11"/>
      <c r="E47" s="14"/>
    </row>
    <row r="48" spans="1:5" ht="23.25" customHeight="1" x14ac:dyDescent="0.25">
      <c r="A48" s="51" t="s">
        <v>93</v>
      </c>
      <c r="B48" s="151">
        <f>SUM(B46)</f>
        <v>294.7</v>
      </c>
      <c r="C48" s="151">
        <f>SUM(C46)</f>
        <v>294.7</v>
      </c>
      <c r="D48" s="53"/>
      <c r="E48" s="53"/>
    </row>
    <row r="49" spans="1:5" ht="18" customHeight="1" x14ac:dyDescent="0.25">
      <c r="A49" s="50" t="s">
        <v>304</v>
      </c>
      <c r="B49" s="49">
        <f>B47</f>
        <v>294.7</v>
      </c>
      <c r="C49" s="49">
        <f>C47</f>
        <v>294.7</v>
      </c>
      <c r="D49" s="49"/>
      <c r="E49" s="14"/>
    </row>
    <row r="50" spans="1:5" ht="21.75" customHeight="1" x14ac:dyDescent="0.25">
      <c r="A50" s="290" t="s">
        <v>36</v>
      </c>
      <c r="B50" s="287"/>
      <c r="C50" s="287"/>
      <c r="D50" s="287"/>
      <c r="E50" s="288"/>
    </row>
    <row r="51" spans="1:5" ht="15" customHeight="1" x14ac:dyDescent="0.25">
      <c r="A51" s="51" t="s">
        <v>22</v>
      </c>
      <c r="B51" s="16">
        <f>B52</f>
        <v>217</v>
      </c>
      <c r="C51" s="16">
        <f t="shared" ref="C51:E51" si="9">C52</f>
        <v>207</v>
      </c>
      <c r="D51" s="16"/>
      <c r="E51" s="16">
        <f t="shared" si="9"/>
        <v>10</v>
      </c>
    </row>
    <row r="52" spans="1:5" ht="18" customHeight="1" x14ac:dyDescent="0.25">
      <c r="A52" s="56" t="s">
        <v>110</v>
      </c>
      <c r="B52" s="49">
        <v>217</v>
      </c>
      <c r="C52" s="4">
        <v>207</v>
      </c>
      <c r="D52" s="4"/>
      <c r="E52" s="4">
        <v>10</v>
      </c>
    </row>
    <row r="53" spans="1:5" ht="17.25" customHeight="1" x14ac:dyDescent="0.25">
      <c r="A53" s="37" t="s">
        <v>37</v>
      </c>
      <c r="B53" s="3">
        <f>B51</f>
        <v>217</v>
      </c>
      <c r="C53" s="3">
        <f>C51</f>
        <v>207</v>
      </c>
      <c r="D53" s="3"/>
      <c r="E53" s="3">
        <f t="shared" ref="E53" si="10">E51</f>
        <v>10</v>
      </c>
    </row>
    <row r="54" spans="1:5" ht="21" customHeight="1" x14ac:dyDescent="0.25">
      <c r="A54" s="56" t="s">
        <v>110</v>
      </c>
      <c r="B54" s="4">
        <f>B52</f>
        <v>217</v>
      </c>
      <c r="C54" s="4">
        <f>C52</f>
        <v>207</v>
      </c>
      <c r="D54" s="4"/>
      <c r="E54" s="4">
        <f t="shared" ref="E54" si="11">E52</f>
        <v>10</v>
      </c>
    </row>
    <row r="55" spans="1:5" ht="26.25" customHeight="1" x14ac:dyDescent="0.25">
      <c r="A55" s="168" t="s">
        <v>169</v>
      </c>
      <c r="B55" s="164"/>
      <c r="C55" s="164"/>
      <c r="D55" s="164"/>
      <c r="E55" s="141"/>
    </row>
    <row r="56" spans="1:5" x14ac:dyDescent="0.25">
      <c r="A56" s="51" t="s">
        <v>22</v>
      </c>
      <c r="B56" s="3">
        <f>B57</f>
        <v>864.1</v>
      </c>
      <c r="C56" s="3">
        <f>C57</f>
        <v>864.1</v>
      </c>
      <c r="D56" s="3"/>
      <c r="E56" s="3"/>
    </row>
    <row r="57" spans="1:5" x14ac:dyDescent="0.25">
      <c r="A57" s="50" t="s">
        <v>211</v>
      </c>
      <c r="B57" s="4">
        <v>864.1</v>
      </c>
      <c r="C57" s="4">
        <v>864.1</v>
      </c>
      <c r="D57" s="4"/>
      <c r="E57" s="14"/>
    </row>
    <row r="58" spans="1:5" ht="15.75" x14ac:dyDescent="0.25">
      <c r="A58" s="37" t="s">
        <v>38</v>
      </c>
      <c r="B58" s="3">
        <f>B56</f>
        <v>864.1</v>
      </c>
      <c r="C58" s="3">
        <f>C56</f>
        <v>864.1</v>
      </c>
      <c r="D58" s="3"/>
      <c r="E58" s="3"/>
    </row>
    <row r="59" spans="1:5" x14ac:dyDescent="0.25">
      <c r="A59" s="50" t="s">
        <v>211</v>
      </c>
      <c r="B59" s="4">
        <f>B57</f>
        <v>864.1</v>
      </c>
      <c r="C59" s="4">
        <f>C57</f>
        <v>864.1</v>
      </c>
      <c r="D59" s="4"/>
      <c r="E59" s="4"/>
    </row>
    <row r="60" spans="1:5" ht="24.75" customHeight="1" x14ac:dyDescent="0.25">
      <c r="A60" s="57" t="s">
        <v>39</v>
      </c>
      <c r="B60" s="4"/>
      <c r="C60" s="4"/>
      <c r="D60" s="4"/>
      <c r="E60" s="14"/>
    </row>
    <row r="61" spans="1:5" x14ac:dyDescent="0.25">
      <c r="A61" s="51" t="s">
        <v>22</v>
      </c>
      <c r="B61" s="53">
        <f>B62</f>
        <v>150</v>
      </c>
      <c r="C61" s="53">
        <f>C62</f>
        <v>90</v>
      </c>
      <c r="D61" s="53"/>
      <c r="E61" s="53">
        <f>E62</f>
        <v>60</v>
      </c>
    </row>
    <row r="62" spans="1:5" x14ac:dyDescent="0.25">
      <c r="A62" s="50" t="s">
        <v>211</v>
      </c>
      <c r="B62" s="43">
        <v>150</v>
      </c>
      <c r="C62" s="4">
        <v>90</v>
      </c>
      <c r="D62" s="4"/>
      <c r="E62" s="14">
        <v>60</v>
      </c>
    </row>
    <row r="63" spans="1:5" ht="15.75" x14ac:dyDescent="0.25">
      <c r="A63" s="55" t="s">
        <v>40</v>
      </c>
      <c r="B63" s="58">
        <f>B61</f>
        <v>150</v>
      </c>
      <c r="C63" s="58">
        <f>C61</f>
        <v>90</v>
      </c>
      <c r="D63" s="58"/>
      <c r="E63" s="58">
        <f>E61</f>
        <v>60</v>
      </c>
    </row>
    <row r="64" spans="1:5" x14ac:dyDescent="0.25">
      <c r="A64" s="59" t="s">
        <v>211</v>
      </c>
      <c r="B64" s="60">
        <f>B62</f>
        <v>150</v>
      </c>
      <c r="C64" s="60">
        <f>C62</f>
        <v>90</v>
      </c>
      <c r="D64" s="60"/>
      <c r="E64" s="60">
        <f>E62</f>
        <v>60</v>
      </c>
    </row>
    <row r="65" spans="1:5" ht="38.25" customHeight="1" x14ac:dyDescent="0.25">
      <c r="A65" s="291" t="s">
        <v>97</v>
      </c>
      <c r="B65" s="292"/>
      <c r="C65" s="292"/>
      <c r="D65" s="292"/>
      <c r="E65" s="293"/>
    </row>
    <row r="66" spans="1:5" ht="16.5" customHeight="1" x14ac:dyDescent="0.25">
      <c r="A66" s="51" t="s">
        <v>22</v>
      </c>
      <c r="B66" s="16">
        <f>B67+B68</f>
        <v>10763.7</v>
      </c>
      <c r="C66" s="16">
        <f t="shared" ref="C66:E66" si="12">C67+C68</f>
        <v>5300.1</v>
      </c>
      <c r="D66" s="16"/>
      <c r="E66" s="16">
        <f t="shared" si="12"/>
        <v>5463.6</v>
      </c>
    </row>
    <row r="67" spans="1:5" ht="19.5" customHeight="1" x14ac:dyDescent="0.25">
      <c r="A67" s="38" t="s">
        <v>208</v>
      </c>
      <c r="B67" s="189">
        <f>C67+E67</f>
        <v>9736.7000000000007</v>
      </c>
      <c r="C67" s="194">
        <v>4273.1000000000004</v>
      </c>
      <c r="D67" s="194"/>
      <c r="E67" s="239">
        <v>5463.6</v>
      </c>
    </row>
    <row r="68" spans="1:5" ht="40.5" customHeight="1" x14ac:dyDescent="0.25">
      <c r="A68" s="50" t="s">
        <v>212</v>
      </c>
      <c r="B68" s="189">
        <v>1027</v>
      </c>
      <c r="C68" s="135">
        <v>1027</v>
      </c>
      <c r="D68" s="135"/>
      <c r="E68" s="137"/>
    </row>
    <row r="69" spans="1:5" ht="18.75" customHeight="1" x14ac:dyDescent="0.25">
      <c r="A69" s="55" t="s">
        <v>41</v>
      </c>
      <c r="B69" s="3">
        <f t="shared" ref="B69:C71" si="13">B66</f>
        <v>10763.7</v>
      </c>
      <c r="C69" s="3">
        <f t="shared" si="13"/>
        <v>5300.1</v>
      </c>
      <c r="D69" s="3"/>
      <c r="E69" s="3">
        <f>E66</f>
        <v>5463.6</v>
      </c>
    </row>
    <row r="70" spans="1:5" ht="17.25" customHeight="1" x14ac:dyDescent="0.25">
      <c r="A70" s="38" t="s">
        <v>213</v>
      </c>
      <c r="B70" s="4">
        <f t="shared" si="13"/>
        <v>9736.7000000000007</v>
      </c>
      <c r="C70" s="4">
        <f t="shared" si="13"/>
        <v>4273.1000000000004</v>
      </c>
      <c r="D70" s="4"/>
      <c r="E70" s="4">
        <f>E67</f>
        <v>5463.6</v>
      </c>
    </row>
    <row r="71" spans="1:5" ht="38.25" customHeight="1" x14ac:dyDescent="0.25">
      <c r="A71" s="38" t="s">
        <v>214</v>
      </c>
      <c r="B71" s="10">
        <f t="shared" si="13"/>
        <v>1027</v>
      </c>
      <c r="C71" s="10">
        <f t="shared" si="13"/>
        <v>1027</v>
      </c>
      <c r="D71" s="10"/>
      <c r="E71" s="10"/>
    </row>
    <row r="72" spans="1:5" ht="26.25" customHeight="1" x14ac:dyDescent="0.25">
      <c r="A72" s="280" t="s">
        <v>84</v>
      </c>
      <c r="B72" s="281"/>
      <c r="C72" s="281"/>
      <c r="D72" s="281"/>
      <c r="E72" s="282"/>
    </row>
    <row r="73" spans="1:5" ht="18.75" customHeight="1" x14ac:dyDescent="0.25">
      <c r="A73" s="51" t="s">
        <v>22</v>
      </c>
      <c r="B73" s="3">
        <f>B74</f>
        <v>100</v>
      </c>
      <c r="C73" s="3">
        <f>C74</f>
        <v>100</v>
      </c>
      <c r="D73" s="3"/>
      <c r="E73" s="3"/>
    </row>
    <row r="74" spans="1:5" ht="16.5" customHeight="1" x14ac:dyDescent="0.25">
      <c r="A74" s="38" t="s">
        <v>211</v>
      </c>
      <c r="B74" s="135">
        <v>100</v>
      </c>
      <c r="C74" s="135">
        <v>100</v>
      </c>
      <c r="D74" s="4"/>
      <c r="E74" s="14"/>
    </row>
    <row r="75" spans="1:5" ht="19.5" customHeight="1" x14ac:dyDescent="0.25">
      <c r="A75" s="61" t="s">
        <v>3</v>
      </c>
      <c r="B75" s="53">
        <f>B76+B77</f>
        <v>688</v>
      </c>
      <c r="C75" s="3">
        <f>C76+C77</f>
        <v>684</v>
      </c>
      <c r="D75" s="3">
        <f>D76+D77</f>
        <v>447.7</v>
      </c>
      <c r="E75" s="3">
        <f>E76+E77</f>
        <v>4</v>
      </c>
    </row>
    <row r="76" spans="1:5" x14ac:dyDescent="0.25">
      <c r="A76" s="38" t="s">
        <v>213</v>
      </c>
      <c r="B76" s="49">
        <v>685.3</v>
      </c>
      <c r="C76" s="4">
        <v>681.3</v>
      </c>
      <c r="D76" s="4">
        <v>447.7</v>
      </c>
      <c r="E76" s="14">
        <v>4</v>
      </c>
    </row>
    <row r="77" spans="1:5" x14ac:dyDescent="0.25">
      <c r="A77" s="56" t="s">
        <v>215</v>
      </c>
      <c r="B77" s="49">
        <v>2.7</v>
      </c>
      <c r="C77" s="4">
        <v>2.7</v>
      </c>
      <c r="D77" s="4"/>
      <c r="E77" s="14"/>
    </row>
    <row r="78" spans="1:5" ht="16.5" customHeight="1" x14ac:dyDescent="0.25">
      <c r="A78" s="62" t="s">
        <v>11</v>
      </c>
      <c r="B78" s="53">
        <f>B79+B80</f>
        <v>207.7</v>
      </c>
      <c r="C78" s="3">
        <f>C79+C80</f>
        <v>207.7</v>
      </c>
      <c r="D78" s="3">
        <f>D79+D80</f>
        <v>112.3</v>
      </c>
      <c r="E78" s="3"/>
    </row>
    <row r="79" spans="1:5" ht="20.25" customHeight="1" x14ac:dyDescent="0.25">
      <c r="A79" s="38" t="s">
        <v>213</v>
      </c>
      <c r="B79" s="49">
        <v>205.2</v>
      </c>
      <c r="C79" s="4">
        <v>205.2</v>
      </c>
      <c r="D79" s="4">
        <v>112.3</v>
      </c>
      <c r="E79" s="14"/>
    </row>
    <row r="80" spans="1:5" ht="15" customHeight="1" x14ac:dyDescent="0.25">
      <c r="A80" s="56" t="s">
        <v>215</v>
      </c>
      <c r="B80" s="49">
        <v>2.5</v>
      </c>
      <c r="C80" s="4">
        <v>2.5</v>
      </c>
      <c r="D80" s="4"/>
      <c r="E80" s="14"/>
    </row>
    <row r="81" spans="1:5" ht="17.25" customHeight="1" x14ac:dyDescent="0.25">
      <c r="A81" s="61" t="s">
        <v>4</v>
      </c>
      <c r="B81" s="53">
        <f>B82+B83</f>
        <v>389.5</v>
      </c>
      <c r="C81" s="3">
        <f>C82+C83</f>
        <v>389.5</v>
      </c>
      <c r="D81" s="3">
        <f>D82+D83</f>
        <v>248.3</v>
      </c>
      <c r="E81" s="3"/>
    </row>
    <row r="82" spans="1:5" ht="19.5" customHeight="1" x14ac:dyDescent="0.25">
      <c r="A82" s="38" t="s">
        <v>213</v>
      </c>
      <c r="B82" s="49">
        <v>386</v>
      </c>
      <c r="C82" s="4">
        <v>386</v>
      </c>
      <c r="D82" s="4">
        <v>248.3</v>
      </c>
      <c r="E82" s="14"/>
    </row>
    <row r="83" spans="1:5" ht="17.25" customHeight="1" x14ac:dyDescent="0.25">
      <c r="A83" s="56" t="s">
        <v>215</v>
      </c>
      <c r="B83" s="49">
        <v>3.5</v>
      </c>
      <c r="C83" s="4">
        <v>3.5</v>
      </c>
      <c r="D83" s="4"/>
      <c r="E83" s="14"/>
    </row>
    <row r="84" spans="1:5" ht="18.75" customHeight="1" x14ac:dyDescent="0.25">
      <c r="A84" s="61" t="s">
        <v>5</v>
      </c>
      <c r="B84" s="53">
        <f>B85+B86</f>
        <v>269.90000000000003</v>
      </c>
      <c r="C84" s="53">
        <f t="shared" ref="C84:D84" si="14">C85+C86</f>
        <v>269.90000000000003</v>
      </c>
      <c r="D84" s="53">
        <f t="shared" si="14"/>
        <v>182.9</v>
      </c>
      <c r="E84" s="53"/>
    </row>
    <row r="85" spans="1:5" ht="18" customHeight="1" x14ac:dyDescent="0.25">
      <c r="A85" s="38" t="s">
        <v>213</v>
      </c>
      <c r="B85" s="49">
        <v>252.3</v>
      </c>
      <c r="C85" s="4">
        <v>252.3</v>
      </c>
      <c r="D85" s="4">
        <v>180</v>
      </c>
      <c r="E85" s="14"/>
    </row>
    <row r="86" spans="1:5" ht="17.25" customHeight="1" x14ac:dyDescent="0.25">
      <c r="A86" s="56" t="s">
        <v>215</v>
      </c>
      <c r="B86" s="49">
        <v>17.600000000000001</v>
      </c>
      <c r="C86" s="4">
        <v>17.600000000000001</v>
      </c>
      <c r="D86" s="4">
        <v>2.9</v>
      </c>
      <c r="E86" s="14"/>
    </row>
    <row r="87" spans="1:5" ht="15.75" customHeight="1" x14ac:dyDescent="0.25">
      <c r="A87" s="61" t="s">
        <v>216</v>
      </c>
      <c r="B87" s="53">
        <f>B88+B89</f>
        <v>354.5</v>
      </c>
      <c r="C87" s="3">
        <f>C88+C89</f>
        <v>354.5</v>
      </c>
      <c r="D87" s="3">
        <f>D88+D89</f>
        <v>222.8</v>
      </c>
      <c r="E87" s="3"/>
    </row>
    <row r="88" spans="1:5" ht="15" customHeight="1" x14ac:dyDescent="0.25">
      <c r="A88" s="38" t="s">
        <v>208</v>
      </c>
      <c r="B88" s="81">
        <v>318.5</v>
      </c>
      <c r="C88" s="135">
        <v>318.5</v>
      </c>
      <c r="D88" s="135">
        <v>222.8</v>
      </c>
      <c r="E88" s="14"/>
    </row>
    <row r="89" spans="1:5" ht="14.25" customHeight="1" x14ac:dyDescent="0.25">
      <c r="A89" s="56" t="s">
        <v>46</v>
      </c>
      <c r="B89" s="49">
        <v>36</v>
      </c>
      <c r="C89" s="4">
        <v>36</v>
      </c>
      <c r="D89" s="4"/>
      <c r="E89" s="14"/>
    </row>
    <row r="90" spans="1:5" ht="32.25" customHeight="1" x14ac:dyDescent="0.25">
      <c r="A90" s="62" t="s">
        <v>20</v>
      </c>
      <c r="B90" s="53">
        <f>B91+B92</f>
        <v>852.09999999999991</v>
      </c>
      <c r="C90" s="53">
        <f>C91+C92</f>
        <v>831.9</v>
      </c>
      <c r="D90" s="53">
        <f>D91+D92</f>
        <v>362.9</v>
      </c>
      <c r="E90" s="53">
        <f>E91+E92</f>
        <v>20.2</v>
      </c>
    </row>
    <row r="91" spans="1:5" ht="18" customHeight="1" x14ac:dyDescent="0.25">
      <c r="A91" s="38" t="s">
        <v>208</v>
      </c>
      <c r="B91" s="49">
        <v>727.8</v>
      </c>
      <c r="C91" s="4">
        <v>712.8</v>
      </c>
      <c r="D91" s="4">
        <v>362.9</v>
      </c>
      <c r="E91" s="14">
        <v>15</v>
      </c>
    </row>
    <row r="92" spans="1:5" x14ac:dyDescent="0.25">
      <c r="A92" s="63" t="s">
        <v>46</v>
      </c>
      <c r="B92" s="81">
        <v>124.3</v>
      </c>
      <c r="C92" s="135">
        <v>119.1</v>
      </c>
      <c r="D92" s="135"/>
      <c r="E92" s="136">
        <v>5.2</v>
      </c>
    </row>
    <row r="93" spans="1:5" ht="15.75" x14ac:dyDescent="0.25">
      <c r="A93" s="61" t="s">
        <v>15</v>
      </c>
      <c r="B93" s="53">
        <f>B94+B95</f>
        <v>1055.8</v>
      </c>
      <c r="C93" s="3">
        <f>C94+C95</f>
        <v>1055.8</v>
      </c>
      <c r="D93" s="3">
        <f>D94+D95</f>
        <v>723</v>
      </c>
      <c r="E93" s="3"/>
    </row>
    <row r="94" spans="1:5" x14ac:dyDescent="0.25">
      <c r="A94" s="38" t="s">
        <v>208</v>
      </c>
      <c r="B94" s="49">
        <v>1005.5</v>
      </c>
      <c r="C94" s="4">
        <v>1005.5</v>
      </c>
      <c r="D94" s="4">
        <v>723</v>
      </c>
      <c r="E94" s="14"/>
    </row>
    <row r="95" spans="1:5" ht="16.5" customHeight="1" x14ac:dyDescent="0.25">
      <c r="A95" s="63" t="s">
        <v>46</v>
      </c>
      <c r="B95" s="49">
        <v>50.3</v>
      </c>
      <c r="C95" s="4">
        <v>50.3</v>
      </c>
      <c r="D95" s="4"/>
      <c r="E95" s="14"/>
    </row>
    <row r="96" spans="1:5" ht="15.75" x14ac:dyDescent="0.25">
      <c r="A96" s="61" t="s">
        <v>217</v>
      </c>
      <c r="B96" s="53">
        <f>B97+B98</f>
        <v>286.3</v>
      </c>
      <c r="C96" s="3">
        <f>C97+C98</f>
        <v>271.3</v>
      </c>
      <c r="D96" s="3">
        <f>D97+D98</f>
        <v>112.3</v>
      </c>
      <c r="E96" s="3">
        <f>E97+E98</f>
        <v>15</v>
      </c>
    </row>
    <row r="97" spans="1:5" x14ac:dyDescent="0.25">
      <c r="A97" s="38" t="s">
        <v>208</v>
      </c>
      <c r="B97" s="49">
        <v>166.3</v>
      </c>
      <c r="C97" s="4">
        <v>166.3</v>
      </c>
      <c r="D97" s="4">
        <v>112.3</v>
      </c>
      <c r="E97" s="14"/>
    </row>
    <row r="98" spans="1:5" x14ac:dyDescent="0.25">
      <c r="A98" s="63" t="s">
        <v>46</v>
      </c>
      <c r="B98" s="49">
        <v>120</v>
      </c>
      <c r="C98" s="4">
        <v>105</v>
      </c>
      <c r="D98" s="4"/>
      <c r="E98" s="14">
        <v>15</v>
      </c>
    </row>
    <row r="99" spans="1:5" x14ac:dyDescent="0.25">
      <c r="A99" s="64" t="s">
        <v>218</v>
      </c>
      <c r="B99" s="53">
        <f>B73+B75+B78+B81+B84+B87+B90+B93+B96</f>
        <v>4203.8</v>
      </c>
      <c r="C99" s="3">
        <f>C73+C75+C78+C81+C84+C87+C90+C93+C96</f>
        <v>4164.6000000000004</v>
      </c>
      <c r="D99" s="3">
        <f t="shared" ref="D99:E99" si="15">D73+D75+D78+D81+D84+D87+D90+D93+D96</f>
        <v>2412.2000000000003</v>
      </c>
      <c r="E99" s="3">
        <f t="shared" si="15"/>
        <v>39.200000000000003</v>
      </c>
    </row>
    <row r="100" spans="1:5" x14ac:dyDescent="0.25">
      <c r="A100" s="38" t="s">
        <v>208</v>
      </c>
      <c r="B100" s="49">
        <f>B74+B76+B79+B82+B85+B88+B91+B94+B97</f>
        <v>3846.9</v>
      </c>
      <c r="C100" s="49">
        <f t="shared" ref="C100:E100" si="16">C74+C76+C79+C82+C85+C88+C91+C94+C97</f>
        <v>3827.9</v>
      </c>
      <c r="D100" s="49">
        <f t="shared" si="16"/>
        <v>2409.3000000000002</v>
      </c>
      <c r="E100" s="49">
        <f t="shared" si="16"/>
        <v>19</v>
      </c>
    </row>
    <row r="101" spans="1:5" x14ac:dyDescent="0.25">
      <c r="A101" s="56" t="s">
        <v>47</v>
      </c>
      <c r="B101" s="54">
        <f>B77+B80+B83+B86+B89+B92+B95+B98</f>
        <v>356.9</v>
      </c>
      <c r="C101" s="54">
        <f t="shared" ref="C101:E101" si="17">C77+C80+C83+C86+C89+C92+C95+C98</f>
        <v>336.7</v>
      </c>
      <c r="D101" s="54">
        <f t="shared" si="17"/>
        <v>2.9</v>
      </c>
      <c r="E101" s="54">
        <f t="shared" si="17"/>
        <v>20.2</v>
      </c>
    </row>
    <row r="102" spans="1:5" ht="24" customHeight="1" x14ac:dyDescent="0.25">
      <c r="A102" s="173" t="s">
        <v>42</v>
      </c>
      <c r="B102" s="174"/>
      <c r="C102" s="174"/>
      <c r="D102" s="174"/>
      <c r="E102" s="175"/>
    </row>
    <row r="103" spans="1:5" ht="20.25" customHeight="1" x14ac:dyDescent="0.25">
      <c r="A103" s="51" t="s">
        <v>22</v>
      </c>
      <c r="B103" s="3">
        <f>B104</f>
        <v>592.5</v>
      </c>
      <c r="C103" s="3">
        <f>C104</f>
        <v>592.5</v>
      </c>
      <c r="D103" s="3"/>
      <c r="E103" s="3"/>
    </row>
    <row r="104" spans="1:5" ht="15.75" customHeight="1" x14ac:dyDescent="0.25">
      <c r="A104" s="50" t="s">
        <v>211</v>
      </c>
      <c r="B104" s="135">
        <v>592.5</v>
      </c>
      <c r="C104" s="135">
        <v>592.5</v>
      </c>
      <c r="D104" s="132"/>
      <c r="E104" s="14"/>
    </row>
    <row r="105" spans="1:5" ht="18.75" customHeight="1" x14ac:dyDescent="0.25">
      <c r="A105" s="64" t="s">
        <v>2</v>
      </c>
      <c r="B105" s="16">
        <f>B106+B107+B108</f>
        <v>2124.3000000000002</v>
      </c>
      <c r="C105" s="12">
        <f>C106+C107+C108</f>
        <v>2091.3000000000002</v>
      </c>
      <c r="D105" s="12">
        <f>D106+D107+D108</f>
        <v>1241.1000000000001</v>
      </c>
      <c r="E105" s="12">
        <f>E106+E107+E108</f>
        <v>33</v>
      </c>
    </row>
    <row r="106" spans="1:5" ht="17.25" customHeight="1" x14ac:dyDescent="0.25">
      <c r="A106" s="38" t="s">
        <v>213</v>
      </c>
      <c r="B106" s="49">
        <v>1942.5</v>
      </c>
      <c r="C106" s="4">
        <v>1922.5</v>
      </c>
      <c r="D106" s="4">
        <v>1224.4000000000001</v>
      </c>
      <c r="E106" s="14">
        <v>20</v>
      </c>
    </row>
    <row r="107" spans="1:5" ht="16.5" customHeight="1" x14ac:dyDescent="0.25">
      <c r="A107" s="63" t="s">
        <v>46</v>
      </c>
      <c r="B107" s="49">
        <v>160</v>
      </c>
      <c r="C107" s="4">
        <v>147</v>
      </c>
      <c r="D107" s="4"/>
      <c r="E107" s="14">
        <v>13</v>
      </c>
    </row>
    <row r="108" spans="1:5" ht="18.75" customHeight="1" x14ac:dyDescent="0.25">
      <c r="A108" s="63" t="s">
        <v>43</v>
      </c>
      <c r="B108" s="49">
        <v>21.8</v>
      </c>
      <c r="C108" s="4">
        <v>21.8</v>
      </c>
      <c r="D108" s="4">
        <v>16.7</v>
      </c>
      <c r="E108" s="14"/>
    </row>
    <row r="109" spans="1:5" ht="19.5" customHeight="1" x14ac:dyDescent="0.25">
      <c r="A109" s="224" t="s">
        <v>18</v>
      </c>
      <c r="B109" s="237">
        <f>B110+B111+B112</f>
        <v>355.79999999999995</v>
      </c>
      <c r="C109" s="238">
        <f>C110+C111+C112</f>
        <v>355.79999999999995</v>
      </c>
      <c r="D109" s="238">
        <f>D110+D111+D112</f>
        <v>234.6</v>
      </c>
      <c r="E109" s="238"/>
    </row>
    <row r="110" spans="1:5" x14ac:dyDescent="0.25">
      <c r="A110" s="38" t="s">
        <v>208</v>
      </c>
      <c r="B110" s="49">
        <v>310.39999999999998</v>
      </c>
      <c r="C110" s="4">
        <v>310.39999999999998</v>
      </c>
      <c r="D110" s="4">
        <v>228.9</v>
      </c>
      <c r="E110" s="14"/>
    </row>
    <row r="111" spans="1:5" ht="16.5" customHeight="1" x14ac:dyDescent="0.25">
      <c r="A111" s="63" t="s">
        <v>46</v>
      </c>
      <c r="B111" s="49">
        <v>38</v>
      </c>
      <c r="C111" s="4">
        <v>38</v>
      </c>
      <c r="D111" s="4"/>
      <c r="E111" s="14"/>
    </row>
    <row r="112" spans="1:5" ht="16.5" customHeight="1" x14ac:dyDescent="0.25">
      <c r="A112" s="63" t="s">
        <v>43</v>
      </c>
      <c r="B112" s="54">
        <v>7.4</v>
      </c>
      <c r="C112" s="10">
        <v>7.4</v>
      </c>
      <c r="D112" s="10">
        <v>5.7</v>
      </c>
      <c r="E112" s="14"/>
    </row>
    <row r="113" spans="1:5" x14ac:dyDescent="0.25">
      <c r="A113" s="64" t="s">
        <v>44</v>
      </c>
      <c r="B113" s="53">
        <f t="shared" ref="B113:E114" si="18">B105+B109+B103</f>
        <v>3072.6000000000004</v>
      </c>
      <c r="C113" s="53">
        <f t="shared" si="18"/>
        <v>3039.6000000000004</v>
      </c>
      <c r="D113" s="53">
        <f t="shared" si="18"/>
        <v>1475.7</v>
      </c>
      <c r="E113" s="53">
        <f t="shared" si="18"/>
        <v>33</v>
      </c>
    </row>
    <row r="114" spans="1:5" ht="18.75" customHeight="1" x14ac:dyDescent="0.25">
      <c r="A114" s="38" t="s">
        <v>208</v>
      </c>
      <c r="B114" s="49">
        <f t="shared" si="18"/>
        <v>2845.4</v>
      </c>
      <c r="C114" s="49">
        <f t="shared" si="18"/>
        <v>2825.4</v>
      </c>
      <c r="D114" s="49">
        <f t="shared" si="18"/>
        <v>1453.3000000000002</v>
      </c>
      <c r="E114" s="49">
        <f t="shared" si="18"/>
        <v>20</v>
      </c>
    </row>
    <row r="115" spans="1:5" x14ac:dyDescent="0.25">
      <c r="A115" s="63" t="s">
        <v>220</v>
      </c>
      <c r="B115" s="49">
        <f>B107+B111</f>
        <v>198</v>
      </c>
      <c r="C115" s="4">
        <f>C107+C111</f>
        <v>185</v>
      </c>
      <c r="D115" s="4"/>
      <c r="E115" s="4">
        <f>E107+E111</f>
        <v>13</v>
      </c>
    </row>
    <row r="116" spans="1:5" ht="16.5" customHeight="1" x14ac:dyDescent="0.25">
      <c r="A116" s="56" t="s">
        <v>219</v>
      </c>
      <c r="B116" s="49">
        <f>B108+B112</f>
        <v>29.200000000000003</v>
      </c>
      <c r="C116" s="4">
        <f>C108+C112</f>
        <v>29.200000000000003</v>
      </c>
      <c r="D116" s="4">
        <f>D108+D112</f>
        <v>22.4</v>
      </c>
      <c r="E116" s="4"/>
    </row>
    <row r="117" spans="1:5" ht="25.5" customHeight="1" x14ac:dyDescent="0.25">
      <c r="A117" s="280" t="s">
        <v>45</v>
      </c>
      <c r="B117" s="281"/>
      <c r="C117" s="281"/>
      <c r="D117" s="281"/>
      <c r="E117" s="282"/>
    </row>
    <row r="118" spans="1:5" ht="18.75" customHeight="1" x14ac:dyDescent="0.25">
      <c r="A118" s="61" t="s">
        <v>22</v>
      </c>
      <c r="B118" s="53">
        <f>B119+B120+B121</f>
        <v>2032.8000000000002</v>
      </c>
      <c r="C118" s="53">
        <f t="shared" ref="C118:D118" si="19">C119+C120+C121</f>
        <v>2032.8000000000002</v>
      </c>
      <c r="D118" s="53">
        <f t="shared" si="19"/>
        <v>960.5</v>
      </c>
      <c r="E118" s="53"/>
    </row>
    <row r="119" spans="1:5" ht="17.25" customHeight="1" x14ac:dyDescent="0.25">
      <c r="A119" s="38" t="s">
        <v>213</v>
      </c>
      <c r="B119" s="81">
        <v>103</v>
      </c>
      <c r="C119" s="135">
        <v>103</v>
      </c>
      <c r="D119" s="4"/>
      <c r="E119" s="14"/>
    </row>
    <row r="120" spans="1:5" ht="16.5" customHeight="1" x14ac:dyDescent="0.25">
      <c r="A120" s="248" t="s">
        <v>221</v>
      </c>
      <c r="B120" s="49">
        <v>1558.2</v>
      </c>
      <c r="C120" s="4">
        <v>1558.2</v>
      </c>
      <c r="D120" s="4">
        <v>960.5</v>
      </c>
      <c r="E120" s="158"/>
    </row>
    <row r="121" spans="1:5" ht="16.5" customHeight="1" x14ac:dyDescent="0.25">
      <c r="A121" s="249" t="s">
        <v>171</v>
      </c>
      <c r="B121" s="49">
        <v>371.6</v>
      </c>
      <c r="C121" s="4">
        <v>371.6</v>
      </c>
      <c r="D121" s="4"/>
      <c r="E121" s="158"/>
    </row>
    <row r="122" spans="1:5" ht="18" customHeight="1" x14ac:dyDescent="0.25">
      <c r="A122" s="62" t="s">
        <v>222</v>
      </c>
      <c r="B122" s="53">
        <f>B123+B124+B125</f>
        <v>996.59999999999991</v>
      </c>
      <c r="C122" s="3">
        <f>C123+C124+C125</f>
        <v>994.59999999999991</v>
      </c>
      <c r="D122" s="3">
        <f>D123+D124+D125</f>
        <v>616.1</v>
      </c>
      <c r="E122" s="3">
        <f>E123+E124+E125</f>
        <v>2</v>
      </c>
    </row>
    <row r="123" spans="1:5" x14ac:dyDescent="0.25">
      <c r="A123" s="38" t="s">
        <v>208</v>
      </c>
      <c r="B123" s="49">
        <v>643.9</v>
      </c>
      <c r="C123" s="4">
        <v>641.9</v>
      </c>
      <c r="D123" s="4">
        <v>421</v>
      </c>
      <c r="E123" s="14">
        <v>2</v>
      </c>
    </row>
    <row r="124" spans="1:5" ht="14.25" customHeight="1" x14ac:dyDescent="0.25">
      <c r="A124" s="63" t="s">
        <v>46</v>
      </c>
      <c r="B124" s="49">
        <v>87.4</v>
      </c>
      <c r="C124" s="4">
        <v>87.4</v>
      </c>
      <c r="D124" s="4"/>
      <c r="E124" s="14"/>
    </row>
    <row r="125" spans="1:5" ht="18" customHeight="1" x14ac:dyDescent="0.25">
      <c r="A125" s="56" t="s">
        <v>43</v>
      </c>
      <c r="B125" s="49">
        <v>265.3</v>
      </c>
      <c r="C125" s="4">
        <v>265.3</v>
      </c>
      <c r="D125" s="4">
        <v>195.1</v>
      </c>
      <c r="E125" s="14"/>
    </row>
    <row r="126" spans="1:5" ht="15.75" x14ac:dyDescent="0.25">
      <c r="A126" s="55" t="s">
        <v>223</v>
      </c>
      <c r="B126" s="53">
        <f>B127+B128+B129</f>
        <v>380.2</v>
      </c>
      <c r="C126" s="3">
        <f>C127+C128+C129</f>
        <v>380.2</v>
      </c>
      <c r="D126" s="3">
        <f>D127+D128+D129</f>
        <v>239</v>
      </c>
      <c r="E126" s="3"/>
    </row>
    <row r="127" spans="1:5" x14ac:dyDescent="0.25">
      <c r="A127" s="38" t="s">
        <v>208</v>
      </c>
      <c r="B127" s="49">
        <v>247.6</v>
      </c>
      <c r="C127" s="4">
        <v>247.6</v>
      </c>
      <c r="D127" s="4">
        <v>170</v>
      </c>
      <c r="E127" s="14"/>
    </row>
    <row r="128" spans="1:5" x14ac:dyDescent="0.25">
      <c r="A128" s="63" t="s">
        <v>46</v>
      </c>
      <c r="B128" s="49">
        <v>38.4</v>
      </c>
      <c r="C128" s="4">
        <v>38.4</v>
      </c>
      <c r="D128" s="4"/>
      <c r="E128" s="14"/>
    </row>
    <row r="129" spans="1:5" ht="17.25" customHeight="1" x14ac:dyDescent="0.25">
      <c r="A129" s="56" t="s">
        <v>43</v>
      </c>
      <c r="B129" s="49">
        <v>94.2</v>
      </c>
      <c r="C129" s="4">
        <v>94.2</v>
      </c>
      <c r="D129" s="4">
        <v>69</v>
      </c>
      <c r="E129" s="14"/>
    </row>
    <row r="130" spans="1:5" ht="15.75" x14ac:dyDescent="0.25">
      <c r="A130" s="37" t="s">
        <v>224</v>
      </c>
      <c r="B130" s="53">
        <f>B131+B132+B133</f>
        <v>740.9</v>
      </c>
      <c r="C130" s="53">
        <f>C131+C132+C133</f>
        <v>734.9</v>
      </c>
      <c r="D130" s="53">
        <f>D131+D132+D133</f>
        <v>488.5</v>
      </c>
      <c r="E130" s="53">
        <f>E131+E132+E133</f>
        <v>6</v>
      </c>
    </row>
    <row r="131" spans="1:5" ht="17.25" customHeight="1" x14ac:dyDescent="0.25">
      <c r="A131" s="38" t="s">
        <v>208</v>
      </c>
      <c r="B131" s="49">
        <v>467.4</v>
      </c>
      <c r="C131" s="4">
        <v>461.4</v>
      </c>
      <c r="D131" s="4">
        <v>327.2</v>
      </c>
      <c r="E131" s="14">
        <v>6</v>
      </c>
    </row>
    <row r="132" spans="1:5" ht="15.75" customHeight="1" x14ac:dyDescent="0.25">
      <c r="A132" s="63" t="s">
        <v>46</v>
      </c>
      <c r="B132" s="49">
        <v>57</v>
      </c>
      <c r="C132" s="4">
        <v>57</v>
      </c>
      <c r="D132" s="4"/>
      <c r="E132" s="14"/>
    </row>
    <row r="133" spans="1:5" ht="15.75" customHeight="1" x14ac:dyDescent="0.25">
      <c r="A133" s="56" t="s">
        <v>43</v>
      </c>
      <c r="B133" s="49">
        <v>216.5</v>
      </c>
      <c r="C133" s="4">
        <v>216.5</v>
      </c>
      <c r="D133" s="4">
        <v>161.30000000000001</v>
      </c>
      <c r="E133" s="14"/>
    </row>
    <row r="134" spans="1:5" ht="16.5" customHeight="1" x14ac:dyDescent="0.25">
      <c r="A134" s="37" t="s">
        <v>225</v>
      </c>
      <c r="B134" s="53">
        <f>B135+B136+B137</f>
        <v>571.40000000000009</v>
      </c>
      <c r="C134" s="3">
        <f>C135+C136+C137</f>
        <v>571.40000000000009</v>
      </c>
      <c r="D134" s="3">
        <f>D135+D136+D137</f>
        <v>353.7</v>
      </c>
      <c r="E134" s="3"/>
    </row>
    <row r="135" spans="1:5" ht="16.5" customHeight="1" x14ac:dyDescent="0.25">
      <c r="A135" s="38" t="s">
        <v>208</v>
      </c>
      <c r="B135" s="49">
        <v>334.1</v>
      </c>
      <c r="C135" s="4">
        <v>334.1</v>
      </c>
      <c r="D135" s="4">
        <v>227.1</v>
      </c>
      <c r="E135" s="14"/>
    </row>
    <row r="136" spans="1:5" ht="15" customHeight="1" x14ac:dyDescent="0.25">
      <c r="A136" s="63" t="s">
        <v>46</v>
      </c>
      <c r="B136" s="49">
        <v>65.3</v>
      </c>
      <c r="C136" s="4">
        <v>65.3</v>
      </c>
      <c r="D136" s="4"/>
      <c r="E136" s="14"/>
    </row>
    <row r="137" spans="1:5" ht="15.75" customHeight="1" x14ac:dyDescent="0.25">
      <c r="A137" s="63" t="s">
        <v>43</v>
      </c>
      <c r="B137" s="49">
        <v>172</v>
      </c>
      <c r="C137" s="4">
        <v>172</v>
      </c>
      <c r="D137" s="4">
        <v>126.6</v>
      </c>
      <c r="E137" s="14"/>
    </row>
    <row r="138" spans="1:5" ht="15.75" customHeight="1" x14ac:dyDescent="0.25">
      <c r="A138" s="65" t="s">
        <v>226</v>
      </c>
      <c r="B138" s="53">
        <f>B139+B140+B141</f>
        <v>633.79999999999995</v>
      </c>
      <c r="C138" s="3">
        <f>C139+C140+C141</f>
        <v>633.79999999999995</v>
      </c>
      <c r="D138" s="3">
        <f>D139+D140+D141</f>
        <v>388.7</v>
      </c>
      <c r="E138" s="3"/>
    </row>
    <row r="139" spans="1:5" ht="17.25" customHeight="1" x14ac:dyDescent="0.25">
      <c r="A139" s="38" t="s">
        <v>208</v>
      </c>
      <c r="B139" s="49">
        <v>360.9</v>
      </c>
      <c r="C139" s="4">
        <v>360.9</v>
      </c>
      <c r="D139" s="4">
        <v>239.7</v>
      </c>
      <c r="E139" s="14"/>
    </row>
    <row r="140" spans="1:5" x14ac:dyDescent="0.25">
      <c r="A140" s="63" t="s">
        <v>46</v>
      </c>
      <c r="B140" s="49">
        <v>70.3</v>
      </c>
      <c r="C140" s="49">
        <v>70.3</v>
      </c>
      <c r="D140" s="49"/>
      <c r="E140" s="14"/>
    </row>
    <row r="141" spans="1:5" ht="18" customHeight="1" x14ac:dyDescent="0.25">
      <c r="A141" s="63" t="s">
        <v>43</v>
      </c>
      <c r="B141" s="49">
        <v>202.6</v>
      </c>
      <c r="C141" s="4">
        <v>202.6</v>
      </c>
      <c r="D141" s="4">
        <v>149</v>
      </c>
      <c r="E141" s="14"/>
    </row>
    <row r="142" spans="1:5" ht="17.25" customHeight="1" x14ac:dyDescent="0.25">
      <c r="A142" s="37" t="s">
        <v>227</v>
      </c>
      <c r="B142" s="53">
        <f>B143+B144+B145</f>
        <v>352.3</v>
      </c>
      <c r="C142" s="3">
        <f>C143+C144+C145</f>
        <v>351.3</v>
      </c>
      <c r="D142" s="3">
        <f>D143+D144+D145</f>
        <v>220.6</v>
      </c>
      <c r="E142" s="3">
        <f>E143+E144+E145</f>
        <v>1</v>
      </c>
    </row>
    <row r="143" spans="1:5" ht="17.25" customHeight="1" x14ac:dyDescent="0.25">
      <c r="A143" s="38" t="s">
        <v>208</v>
      </c>
      <c r="B143" s="49">
        <v>232.3</v>
      </c>
      <c r="C143" s="4">
        <v>231.3</v>
      </c>
      <c r="D143" s="4">
        <v>156</v>
      </c>
      <c r="E143" s="14">
        <v>1</v>
      </c>
    </row>
    <row r="144" spans="1:5" ht="15" customHeight="1" x14ac:dyDescent="0.25">
      <c r="A144" s="63" t="s">
        <v>46</v>
      </c>
      <c r="B144" s="49">
        <v>31.8</v>
      </c>
      <c r="C144" s="4">
        <v>31.8</v>
      </c>
      <c r="D144" s="4"/>
      <c r="E144" s="14"/>
    </row>
    <row r="145" spans="1:9" ht="16.5" customHeight="1" x14ac:dyDescent="0.25">
      <c r="A145" s="63" t="s">
        <v>43</v>
      </c>
      <c r="B145" s="49">
        <v>88.2</v>
      </c>
      <c r="C145" s="4">
        <v>88.2</v>
      </c>
      <c r="D145" s="4">
        <v>64.599999999999994</v>
      </c>
      <c r="E145" s="14"/>
    </row>
    <row r="146" spans="1:9" ht="15.75" x14ac:dyDescent="0.25">
      <c r="A146" s="37" t="s">
        <v>228</v>
      </c>
      <c r="B146" s="53">
        <f>B147+B148+B149</f>
        <v>360.7</v>
      </c>
      <c r="C146" s="53">
        <f>C147+C148+C149</f>
        <v>360.7</v>
      </c>
      <c r="D146" s="53">
        <f>D147+D148+D149</f>
        <v>225.4</v>
      </c>
      <c r="E146" s="53"/>
    </row>
    <row r="147" spans="1:9" ht="17.25" customHeight="1" x14ac:dyDescent="0.25">
      <c r="A147" s="38" t="s">
        <v>208</v>
      </c>
      <c r="B147" s="43">
        <v>237.1</v>
      </c>
      <c r="C147" s="4">
        <v>237.1</v>
      </c>
      <c r="D147" s="4">
        <v>159.30000000000001</v>
      </c>
      <c r="E147" s="14"/>
    </row>
    <row r="148" spans="1:9" ht="15" customHeight="1" x14ac:dyDescent="0.25">
      <c r="A148" s="63" t="s">
        <v>46</v>
      </c>
      <c r="B148" s="49">
        <v>33.799999999999997</v>
      </c>
      <c r="C148" s="4">
        <v>33.799999999999997</v>
      </c>
      <c r="D148" s="4"/>
      <c r="E148" s="14"/>
    </row>
    <row r="149" spans="1:9" ht="15.75" x14ac:dyDescent="0.25">
      <c r="A149" s="63" t="s">
        <v>43</v>
      </c>
      <c r="B149" s="17">
        <v>89.8</v>
      </c>
      <c r="C149" s="66">
        <v>89.8</v>
      </c>
      <c r="D149" s="67">
        <v>66.099999999999994</v>
      </c>
      <c r="E149" s="68"/>
    </row>
    <row r="150" spans="1:9" ht="15.75" x14ac:dyDescent="0.25">
      <c r="A150" s="69" t="s">
        <v>229</v>
      </c>
      <c r="B150" s="19">
        <f>B151+B152+B153</f>
        <v>568.70000000000005</v>
      </c>
      <c r="C150" s="19">
        <f t="shared" ref="C150:E150" si="20">C151+C152+C153</f>
        <v>560.9</v>
      </c>
      <c r="D150" s="19">
        <f t="shared" si="20"/>
        <v>358.70000000000005</v>
      </c>
      <c r="E150" s="19">
        <f t="shared" si="20"/>
        <v>7.8</v>
      </c>
      <c r="G150" s="7"/>
      <c r="H150" s="7"/>
      <c r="I150" s="7"/>
    </row>
    <row r="151" spans="1:9" x14ac:dyDescent="0.25">
      <c r="A151" s="38" t="s">
        <v>208</v>
      </c>
      <c r="B151" s="17">
        <v>355.3</v>
      </c>
      <c r="C151" s="14">
        <v>349.3</v>
      </c>
      <c r="D151" s="18">
        <v>242.8</v>
      </c>
      <c r="E151" s="17">
        <v>6</v>
      </c>
    </row>
    <row r="152" spans="1:9" x14ac:dyDescent="0.25">
      <c r="A152" s="63" t="s">
        <v>46</v>
      </c>
      <c r="B152" s="17">
        <v>56.5</v>
      </c>
      <c r="C152" s="14">
        <v>54.7</v>
      </c>
      <c r="D152" s="18"/>
      <c r="E152" s="17">
        <v>1.8</v>
      </c>
      <c r="I152" s="7"/>
    </row>
    <row r="153" spans="1:9" x14ac:dyDescent="0.25">
      <c r="A153" s="63" t="s">
        <v>43</v>
      </c>
      <c r="B153" s="17">
        <v>156.9</v>
      </c>
      <c r="C153" s="14">
        <v>156.9</v>
      </c>
      <c r="D153" s="18">
        <v>115.9</v>
      </c>
      <c r="E153" s="19"/>
    </row>
    <row r="154" spans="1:9" ht="15.75" x14ac:dyDescent="0.25">
      <c r="A154" s="69" t="s">
        <v>101</v>
      </c>
      <c r="B154" s="19">
        <f>B155+B156+B157</f>
        <v>568.69999999999993</v>
      </c>
      <c r="C154" s="36">
        <f>C155+C156+C157</f>
        <v>568.69999999999993</v>
      </c>
      <c r="D154" s="36">
        <f>D155+D156+D157</f>
        <v>361.2</v>
      </c>
      <c r="E154" s="36"/>
    </row>
    <row r="155" spans="1:9" x14ac:dyDescent="0.25">
      <c r="A155" s="38" t="s">
        <v>208</v>
      </c>
      <c r="B155" s="17">
        <v>340.9</v>
      </c>
      <c r="C155" s="14">
        <v>340.9</v>
      </c>
      <c r="D155" s="18">
        <v>234.6</v>
      </c>
      <c r="E155" s="14"/>
    </row>
    <row r="156" spans="1:9" x14ac:dyDescent="0.25">
      <c r="A156" s="63" t="s">
        <v>46</v>
      </c>
      <c r="B156" s="17">
        <v>55.7</v>
      </c>
      <c r="C156" s="14">
        <v>55.7</v>
      </c>
      <c r="D156" s="18"/>
      <c r="E156" s="14"/>
    </row>
    <row r="157" spans="1:9" x14ac:dyDescent="0.25">
      <c r="A157" s="56" t="s">
        <v>43</v>
      </c>
      <c r="B157" s="17">
        <v>172.1</v>
      </c>
      <c r="C157" s="14">
        <v>172.1</v>
      </c>
      <c r="D157" s="18">
        <v>126.6</v>
      </c>
      <c r="E157" s="14"/>
    </row>
    <row r="158" spans="1:9" ht="15.75" x14ac:dyDescent="0.25">
      <c r="A158" s="69" t="s">
        <v>230</v>
      </c>
      <c r="B158" s="19">
        <f>B159+B160+B161</f>
        <v>366.4</v>
      </c>
      <c r="C158" s="36">
        <f>C159+C160+C161</f>
        <v>363.7</v>
      </c>
      <c r="D158" s="36">
        <f>D159+D160+D161</f>
        <v>227.6</v>
      </c>
      <c r="E158" s="36">
        <f>E159+E160+E161</f>
        <v>2.7</v>
      </c>
    </row>
    <row r="159" spans="1:9" x14ac:dyDescent="0.25">
      <c r="A159" s="38" t="s">
        <v>208</v>
      </c>
      <c r="B159" s="17">
        <v>229.2</v>
      </c>
      <c r="C159" s="14">
        <v>226.5</v>
      </c>
      <c r="D159" s="18">
        <v>154.1</v>
      </c>
      <c r="E159" s="14">
        <v>2.7</v>
      </c>
    </row>
    <row r="160" spans="1:9" x14ac:dyDescent="0.25">
      <c r="A160" s="63" t="s">
        <v>46</v>
      </c>
      <c r="B160" s="17">
        <v>37.4</v>
      </c>
      <c r="C160" s="14">
        <v>37.4</v>
      </c>
      <c r="D160" s="18"/>
      <c r="E160" s="14"/>
    </row>
    <row r="161" spans="1:5" x14ac:dyDescent="0.25">
      <c r="A161" s="56" t="s">
        <v>43</v>
      </c>
      <c r="B161" s="17">
        <v>99.8</v>
      </c>
      <c r="C161" s="14">
        <v>99.8</v>
      </c>
      <c r="D161" s="18">
        <v>73.5</v>
      </c>
      <c r="E161" s="14"/>
    </row>
    <row r="162" spans="1:5" ht="15.75" x14ac:dyDescent="0.25">
      <c r="A162" s="70" t="s">
        <v>231</v>
      </c>
      <c r="B162" s="19">
        <f>B163+B164+B165</f>
        <v>358.7</v>
      </c>
      <c r="C162" s="19">
        <f>C163+C164+C165</f>
        <v>358.7</v>
      </c>
      <c r="D162" s="19">
        <f>D163+D164+D165</f>
        <v>223.2</v>
      </c>
      <c r="E162" s="19"/>
    </row>
    <row r="163" spans="1:5" x14ac:dyDescent="0.25">
      <c r="A163" s="38" t="s">
        <v>208</v>
      </c>
      <c r="B163" s="17">
        <v>234.7</v>
      </c>
      <c r="C163" s="14">
        <v>234.7</v>
      </c>
      <c r="D163" s="18">
        <v>154.5</v>
      </c>
      <c r="E163" s="14"/>
    </row>
    <row r="164" spans="1:5" x14ac:dyDescent="0.25">
      <c r="A164" s="63" t="s">
        <v>46</v>
      </c>
      <c r="B164" s="17">
        <v>30.7</v>
      </c>
      <c r="C164" s="14">
        <v>30.7</v>
      </c>
      <c r="D164" s="18"/>
      <c r="E164" s="14"/>
    </row>
    <row r="165" spans="1:5" x14ac:dyDescent="0.25">
      <c r="A165" s="63" t="s">
        <v>43</v>
      </c>
      <c r="B165" s="17">
        <v>93.3</v>
      </c>
      <c r="C165" s="14">
        <v>93.3</v>
      </c>
      <c r="D165" s="18">
        <v>68.7</v>
      </c>
      <c r="E165" s="14"/>
    </row>
    <row r="166" spans="1:5" ht="15.75" x14ac:dyDescent="0.25">
      <c r="A166" s="69" t="s">
        <v>232</v>
      </c>
      <c r="B166" s="19">
        <f>B167+B168+B169</f>
        <v>611.70000000000005</v>
      </c>
      <c r="C166" s="19">
        <f>C167+C168+C169</f>
        <v>611.70000000000005</v>
      </c>
      <c r="D166" s="19">
        <f>D167+D168+D169</f>
        <v>376.1</v>
      </c>
      <c r="E166" s="19"/>
    </row>
    <row r="167" spans="1:5" x14ac:dyDescent="0.25">
      <c r="A167" s="38" t="s">
        <v>208</v>
      </c>
      <c r="B167" s="17">
        <v>333.9</v>
      </c>
      <c r="C167" s="14">
        <v>333.9</v>
      </c>
      <c r="D167" s="18">
        <v>229.8</v>
      </c>
      <c r="E167" s="14"/>
    </row>
    <row r="168" spans="1:5" x14ac:dyDescent="0.25">
      <c r="A168" s="63" t="s">
        <v>46</v>
      </c>
      <c r="B168" s="17">
        <v>78.3</v>
      </c>
      <c r="C168" s="14">
        <v>78.3</v>
      </c>
      <c r="D168" s="18"/>
      <c r="E168" s="14"/>
    </row>
    <row r="169" spans="1:5" x14ac:dyDescent="0.25">
      <c r="A169" s="56" t="s">
        <v>43</v>
      </c>
      <c r="B169" s="17">
        <v>199.5</v>
      </c>
      <c r="C169" s="14">
        <v>199.5</v>
      </c>
      <c r="D169" s="18">
        <v>146.30000000000001</v>
      </c>
      <c r="E169" s="14"/>
    </row>
    <row r="170" spans="1:5" ht="15.75" x14ac:dyDescent="0.25">
      <c r="A170" s="70" t="s">
        <v>233</v>
      </c>
      <c r="B170" s="19">
        <f>B171+B172+B173</f>
        <v>355.1</v>
      </c>
      <c r="C170" s="36">
        <f>C171+C172+C173</f>
        <v>355.1</v>
      </c>
      <c r="D170" s="36">
        <f>D171+D172+D173</f>
        <v>224.70000000000002</v>
      </c>
      <c r="E170" s="36"/>
    </row>
    <row r="171" spans="1:5" x14ac:dyDescent="0.25">
      <c r="A171" s="38" t="s">
        <v>208</v>
      </c>
      <c r="B171" s="17">
        <v>227</v>
      </c>
      <c r="C171" s="14">
        <v>227</v>
      </c>
      <c r="D171" s="18">
        <v>156.80000000000001</v>
      </c>
      <c r="E171" s="14"/>
    </row>
    <row r="172" spans="1:5" x14ac:dyDescent="0.25">
      <c r="A172" s="63" t="s">
        <v>46</v>
      </c>
      <c r="B172" s="17">
        <v>36</v>
      </c>
      <c r="C172" s="14">
        <v>36</v>
      </c>
      <c r="D172" s="18"/>
      <c r="E172" s="14"/>
    </row>
    <row r="173" spans="1:5" x14ac:dyDescent="0.25">
      <c r="A173" s="63" t="s">
        <v>43</v>
      </c>
      <c r="B173" s="17">
        <v>92.1</v>
      </c>
      <c r="C173" s="14">
        <v>92.1</v>
      </c>
      <c r="D173" s="18">
        <v>67.900000000000006</v>
      </c>
      <c r="E173" s="14"/>
    </row>
    <row r="174" spans="1:5" ht="15.75" x14ac:dyDescent="0.25">
      <c r="A174" s="69" t="s">
        <v>234</v>
      </c>
      <c r="B174" s="19">
        <f>B175+B176+B177</f>
        <v>439.1</v>
      </c>
      <c r="C174" s="19">
        <f>C175+C176+C177</f>
        <v>439.1</v>
      </c>
      <c r="D174" s="19">
        <f>D175+D176+D177</f>
        <v>272.7</v>
      </c>
      <c r="E174" s="19"/>
    </row>
    <row r="175" spans="1:5" x14ac:dyDescent="0.25">
      <c r="A175" s="38" t="s">
        <v>208</v>
      </c>
      <c r="B175" s="17">
        <v>264.7</v>
      </c>
      <c r="C175" s="14">
        <v>264.7</v>
      </c>
      <c r="D175" s="18">
        <v>178.2</v>
      </c>
      <c r="E175" s="14"/>
    </row>
    <row r="176" spans="1:5" x14ac:dyDescent="0.25">
      <c r="A176" s="63" t="s">
        <v>46</v>
      </c>
      <c r="B176" s="17">
        <v>46.3</v>
      </c>
      <c r="C176" s="14">
        <v>46.3</v>
      </c>
      <c r="D176" s="18"/>
      <c r="E176" s="14"/>
    </row>
    <row r="177" spans="1:5" x14ac:dyDescent="0.25">
      <c r="A177" s="56" t="s">
        <v>43</v>
      </c>
      <c r="B177" s="17">
        <v>128.1</v>
      </c>
      <c r="C177" s="14">
        <v>128.1</v>
      </c>
      <c r="D177" s="18">
        <v>94.5</v>
      </c>
      <c r="E177" s="14"/>
    </row>
    <row r="178" spans="1:5" ht="15.75" x14ac:dyDescent="0.25">
      <c r="A178" s="70" t="s">
        <v>235</v>
      </c>
      <c r="B178" s="19">
        <f>B179+B180+B181</f>
        <v>595.5</v>
      </c>
      <c r="C178" s="36">
        <f>C179+C180+C181</f>
        <v>595.5</v>
      </c>
      <c r="D178" s="36">
        <f>D179+D180+D181</f>
        <v>390.1</v>
      </c>
      <c r="E178" s="36"/>
    </row>
    <row r="179" spans="1:5" x14ac:dyDescent="0.25">
      <c r="A179" s="38" t="s">
        <v>208</v>
      </c>
      <c r="B179" s="17">
        <v>387.1</v>
      </c>
      <c r="C179" s="14">
        <v>387.1</v>
      </c>
      <c r="D179" s="18">
        <v>258.10000000000002</v>
      </c>
      <c r="E179" s="14"/>
    </row>
    <row r="180" spans="1:5" x14ac:dyDescent="0.25">
      <c r="A180" s="63" t="s">
        <v>46</v>
      </c>
      <c r="B180" s="17">
        <v>32.299999999999997</v>
      </c>
      <c r="C180" s="14">
        <v>32.299999999999997</v>
      </c>
      <c r="D180" s="18"/>
      <c r="E180" s="14"/>
    </row>
    <row r="181" spans="1:5" x14ac:dyDescent="0.25">
      <c r="A181" s="63" t="s">
        <v>43</v>
      </c>
      <c r="B181" s="17">
        <v>176.1</v>
      </c>
      <c r="C181" s="14">
        <v>176.1</v>
      </c>
      <c r="D181" s="18">
        <v>132</v>
      </c>
      <c r="E181" s="14"/>
    </row>
    <row r="182" spans="1:5" ht="15.75" x14ac:dyDescent="0.25">
      <c r="A182" s="69" t="s">
        <v>236</v>
      </c>
      <c r="B182" s="19">
        <f>B183+B184+B185</f>
        <v>599.1</v>
      </c>
      <c r="C182" s="36">
        <f>C183+C184+C185</f>
        <v>599.1</v>
      </c>
      <c r="D182" s="36">
        <f>D183+D184+D185</f>
        <v>377.5</v>
      </c>
      <c r="E182" s="36"/>
    </row>
    <row r="183" spans="1:5" x14ac:dyDescent="0.25">
      <c r="A183" s="38" t="s">
        <v>208</v>
      </c>
      <c r="B183" s="17">
        <v>352</v>
      </c>
      <c r="C183" s="14">
        <v>352</v>
      </c>
      <c r="D183" s="18">
        <v>239.5</v>
      </c>
      <c r="E183" s="14"/>
    </row>
    <row r="184" spans="1:5" x14ac:dyDescent="0.25">
      <c r="A184" s="63" t="s">
        <v>46</v>
      </c>
      <c r="B184" s="17">
        <v>59.5</v>
      </c>
      <c r="C184" s="14">
        <v>59.5</v>
      </c>
      <c r="D184" s="18"/>
      <c r="E184" s="14"/>
    </row>
    <row r="185" spans="1:5" x14ac:dyDescent="0.25">
      <c r="A185" s="63" t="s">
        <v>43</v>
      </c>
      <c r="B185" s="17">
        <v>187.6</v>
      </c>
      <c r="C185" s="14">
        <v>187.6</v>
      </c>
      <c r="D185" s="18">
        <v>138</v>
      </c>
      <c r="E185" s="14"/>
    </row>
    <row r="186" spans="1:5" ht="15.75" x14ac:dyDescent="0.25">
      <c r="A186" s="69" t="s">
        <v>237</v>
      </c>
      <c r="B186" s="19">
        <f>B187+B188+B189</f>
        <v>483.5</v>
      </c>
      <c r="C186" s="36">
        <f>C187+C188+C189</f>
        <v>477.5</v>
      </c>
      <c r="D186" s="36">
        <f>D187+D188+D189</f>
        <v>298.2</v>
      </c>
      <c r="E186" s="36">
        <f>E187+E188+E189</f>
        <v>6</v>
      </c>
    </row>
    <row r="187" spans="1:5" x14ac:dyDescent="0.25">
      <c r="A187" s="38" t="s">
        <v>208</v>
      </c>
      <c r="B187" s="17">
        <v>289.3</v>
      </c>
      <c r="C187" s="14">
        <v>283.3</v>
      </c>
      <c r="D187" s="18">
        <v>196.6</v>
      </c>
      <c r="E187" s="14">
        <v>6</v>
      </c>
    </row>
    <row r="188" spans="1:5" x14ac:dyDescent="0.25">
      <c r="A188" s="63" t="s">
        <v>46</v>
      </c>
      <c r="B188" s="17">
        <v>55.6</v>
      </c>
      <c r="C188" s="14">
        <v>55.6</v>
      </c>
      <c r="D188" s="18"/>
      <c r="E188" s="14"/>
    </row>
    <row r="189" spans="1:5" x14ac:dyDescent="0.25">
      <c r="A189" s="63" t="s">
        <v>43</v>
      </c>
      <c r="B189" s="17">
        <v>138.6</v>
      </c>
      <c r="C189" s="14">
        <v>138.6</v>
      </c>
      <c r="D189" s="18">
        <v>101.6</v>
      </c>
      <c r="E189" s="14"/>
    </row>
    <row r="190" spans="1:5" ht="15.75" x14ac:dyDescent="0.25">
      <c r="A190" s="69" t="s">
        <v>238</v>
      </c>
      <c r="B190" s="19">
        <f>B191+B192+B193</f>
        <v>441.90000000000003</v>
      </c>
      <c r="C190" s="19">
        <f>C191+C192+C193</f>
        <v>441.90000000000003</v>
      </c>
      <c r="D190" s="19">
        <f>D191+D192+D193</f>
        <v>275.2</v>
      </c>
      <c r="E190" s="19"/>
    </row>
    <row r="191" spans="1:5" x14ac:dyDescent="0.25">
      <c r="A191" s="38" t="s">
        <v>208</v>
      </c>
      <c r="B191" s="17">
        <v>270.60000000000002</v>
      </c>
      <c r="C191" s="14">
        <v>270.60000000000002</v>
      </c>
      <c r="D191" s="18">
        <v>181.5</v>
      </c>
      <c r="E191" s="14"/>
    </row>
    <row r="192" spans="1:5" x14ac:dyDescent="0.25">
      <c r="A192" s="63" t="s">
        <v>46</v>
      </c>
      <c r="B192" s="17">
        <v>43.8</v>
      </c>
      <c r="C192" s="14">
        <v>43.8</v>
      </c>
      <c r="D192" s="18"/>
      <c r="E192" s="14"/>
    </row>
    <row r="193" spans="1:5" x14ac:dyDescent="0.25">
      <c r="A193" s="63" t="s">
        <v>43</v>
      </c>
      <c r="B193" s="17">
        <v>127.5</v>
      </c>
      <c r="C193" s="14">
        <v>127.5</v>
      </c>
      <c r="D193" s="18">
        <v>93.7</v>
      </c>
      <c r="E193" s="14"/>
    </row>
    <row r="194" spans="1:5" ht="15.75" x14ac:dyDescent="0.25">
      <c r="A194" s="69" t="s">
        <v>239</v>
      </c>
      <c r="B194" s="19">
        <f>B195+B196+B197</f>
        <v>546.29999999999995</v>
      </c>
      <c r="C194" s="36">
        <f>C195+C196+C197</f>
        <v>546.29999999999995</v>
      </c>
      <c r="D194" s="36">
        <f>D195+D196+D197</f>
        <v>340.9</v>
      </c>
      <c r="E194" s="36"/>
    </row>
    <row r="195" spans="1:5" x14ac:dyDescent="0.25">
      <c r="A195" s="50" t="s">
        <v>213</v>
      </c>
      <c r="B195" s="17">
        <v>351</v>
      </c>
      <c r="C195" s="14">
        <v>351</v>
      </c>
      <c r="D195" s="18">
        <v>235.6</v>
      </c>
      <c r="E195" s="14"/>
    </row>
    <row r="196" spans="1:5" x14ac:dyDescent="0.25">
      <c r="A196" s="250" t="s">
        <v>46</v>
      </c>
      <c r="B196" s="17">
        <v>51.4</v>
      </c>
      <c r="C196" s="14">
        <v>51.4</v>
      </c>
      <c r="D196" s="18"/>
      <c r="E196" s="14"/>
    </row>
    <row r="197" spans="1:5" x14ac:dyDescent="0.25">
      <c r="A197" s="56" t="s">
        <v>43</v>
      </c>
      <c r="B197" s="17">
        <v>143.9</v>
      </c>
      <c r="C197" s="14">
        <v>143.9</v>
      </c>
      <c r="D197" s="18">
        <v>105.3</v>
      </c>
      <c r="E197" s="14"/>
    </row>
    <row r="198" spans="1:5" ht="15.75" x14ac:dyDescent="0.25">
      <c r="A198" s="69" t="s">
        <v>305</v>
      </c>
      <c r="B198" s="19">
        <f>B199+B200+B201</f>
        <v>494.5</v>
      </c>
      <c r="C198" s="36">
        <f>C199+C200+C201</f>
        <v>494.5</v>
      </c>
      <c r="D198" s="36">
        <f>D199+D200+D201</f>
        <v>298.3</v>
      </c>
      <c r="E198" s="36"/>
    </row>
    <row r="199" spans="1:5" x14ac:dyDescent="0.25">
      <c r="A199" s="38" t="s">
        <v>213</v>
      </c>
      <c r="B199" s="17">
        <v>310.2</v>
      </c>
      <c r="C199" s="14">
        <v>310.2</v>
      </c>
      <c r="D199" s="18">
        <v>199.3</v>
      </c>
      <c r="E199" s="14"/>
    </row>
    <row r="200" spans="1:5" x14ac:dyDescent="0.25">
      <c r="A200" s="63" t="s">
        <v>46</v>
      </c>
      <c r="B200" s="17">
        <v>49.4</v>
      </c>
      <c r="C200" s="14">
        <v>49.4</v>
      </c>
      <c r="D200" s="18"/>
      <c r="E200" s="14"/>
    </row>
    <row r="201" spans="1:5" x14ac:dyDescent="0.25">
      <c r="A201" s="56" t="s">
        <v>43</v>
      </c>
      <c r="B201" s="17">
        <v>134.9</v>
      </c>
      <c r="C201" s="14">
        <v>134.9</v>
      </c>
      <c r="D201" s="18">
        <v>99</v>
      </c>
      <c r="E201" s="14"/>
    </row>
    <row r="202" spans="1:5" ht="15.75" x14ac:dyDescent="0.25">
      <c r="A202" s="70" t="s">
        <v>240</v>
      </c>
      <c r="B202" s="19">
        <f>B203+B204+B205</f>
        <v>658.6</v>
      </c>
      <c r="C202" s="36">
        <f>C203+C204+C205</f>
        <v>658.6</v>
      </c>
      <c r="D202" s="36">
        <f>D203+D204+D205</f>
        <v>429</v>
      </c>
      <c r="E202" s="36"/>
    </row>
    <row r="203" spans="1:5" x14ac:dyDescent="0.25">
      <c r="A203" s="38" t="s">
        <v>213</v>
      </c>
      <c r="B203" s="17">
        <v>434</v>
      </c>
      <c r="C203" s="14">
        <v>434</v>
      </c>
      <c r="D203" s="18">
        <v>303.60000000000002</v>
      </c>
      <c r="E203" s="14"/>
    </row>
    <row r="204" spans="1:5" x14ac:dyDescent="0.25">
      <c r="A204" s="63" t="s">
        <v>46</v>
      </c>
      <c r="B204" s="17">
        <v>53.3</v>
      </c>
      <c r="C204" s="14">
        <v>53.3</v>
      </c>
      <c r="D204" s="18"/>
      <c r="E204" s="14"/>
    </row>
    <row r="205" spans="1:5" x14ac:dyDescent="0.25">
      <c r="A205" s="56" t="s">
        <v>43</v>
      </c>
      <c r="B205" s="17">
        <v>171.3</v>
      </c>
      <c r="C205" s="14">
        <v>171.3</v>
      </c>
      <c r="D205" s="18">
        <v>125.4</v>
      </c>
      <c r="E205" s="14"/>
    </row>
    <row r="206" spans="1:5" ht="15.75" x14ac:dyDescent="0.25">
      <c r="A206" s="70" t="s">
        <v>241</v>
      </c>
      <c r="B206" s="19">
        <f>B207+B208+B209</f>
        <v>544.5</v>
      </c>
      <c r="C206" s="36">
        <f>C207+C208+C209</f>
        <v>538.5</v>
      </c>
      <c r="D206" s="36">
        <f>D207+D208+D209</f>
        <v>335.29999999999995</v>
      </c>
      <c r="E206" s="36">
        <f>E207+E208+E209</f>
        <v>6</v>
      </c>
    </row>
    <row r="207" spans="1:5" x14ac:dyDescent="0.25">
      <c r="A207" s="38" t="s">
        <v>213</v>
      </c>
      <c r="B207" s="17">
        <v>295.8</v>
      </c>
      <c r="C207" s="14">
        <v>289.8</v>
      </c>
      <c r="D207" s="18">
        <v>200.6</v>
      </c>
      <c r="E207" s="14">
        <v>6</v>
      </c>
    </row>
    <row r="208" spans="1:5" x14ac:dyDescent="0.25">
      <c r="A208" s="63" t="s">
        <v>46</v>
      </c>
      <c r="B208" s="17">
        <v>65.2</v>
      </c>
      <c r="C208" s="14">
        <v>65.2</v>
      </c>
      <c r="D208" s="18"/>
      <c r="E208" s="14"/>
    </row>
    <row r="209" spans="1:5" x14ac:dyDescent="0.25">
      <c r="A209" s="56" t="s">
        <v>43</v>
      </c>
      <c r="B209" s="17">
        <v>183.5</v>
      </c>
      <c r="C209" s="14">
        <v>183.5</v>
      </c>
      <c r="D209" s="18">
        <v>134.69999999999999</v>
      </c>
      <c r="E209" s="14"/>
    </row>
    <row r="210" spans="1:5" ht="15.75" x14ac:dyDescent="0.25">
      <c r="A210" s="69" t="s">
        <v>242</v>
      </c>
      <c r="B210" s="19">
        <f>B211+B212+B213</f>
        <v>573.4</v>
      </c>
      <c r="C210" s="19">
        <f>C211+C212+C213</f>
        <v>567.4</v>
      </c>
      <c r="D210" s="19">
        <f>D211+D212+D213</f>
        <v>348.79999999999995</v>
      </c>
      <c r="E210" s="19">
        <f>E211+E212+E213</f>
        <v>6</v>
      </c>
    </row>
    <row r="211" spans="1:5" x14ac:dyDescent="0.25">
      <c r="A211" s="38" t="s">
        <v>213</v>
      </c>
      <c r="B211" s="17">
        <v>319.10000000000002</v>
      </c>
      <c r="C211" s="14">
        <v>313.10000000000002</v>
      </c>
      <c r="D211" s="18">
        <v>214.6</v>
      </c>
      <c r="E211" s="14">
        <v>6</v>
      </c>
    </row>
    <row r="212" spans="1:5" x14ac:dyDescent="0.25">
      <c r="A212" s="63" t="s">
        <v>46</v>
      </c>
      <c r="B212" s="17">
        <v>71.7</v>
      </c>
      <c r="C212" s="14">
        <v>71.7</v>
      </c>
      <c r="D212" s="18"/>
      <c r="E212" s="14"/>
    </row>
    <row r="213" spans="1:5" x14ac:dyDescent="0.25">
      <c r="A213" s="56" t="s">
        <v>43</v>
      </c>
      <c r="B213" s="17">
        <v>182.6</v>
      </c>
      <c r="C213" s="14">
        <v>182.6</v>
      </c>
      <c r="D213" s="18">
        <v>134.19999999999999</v>
      </c>
      <c r="E213" s="14"/>
    </row>
    <row r="214" spans="1:5" x14ac:dyDescent="0.25">
      <c r="A214" s="71" t="s">
        <v>243</v>
      </c>
      <c r="B214" s="19">
        <f>B215+B216+B217</f>
        <v>634.5</v>
      </c>
      <c r="C214" s="19">
        <f>C215+C216+C217</f>
        <v>634.5</v>
      </c>
      <c r="D214" s="19">
        <f>D215+D216+D217</f>
        <v>387.3</v>
      </c>
      <c r="E214" s="19"/>
    </row>
    <row r="215" spans="1:5" x14ac:dyDescent="0.25">
      <c r="A215" s="38" t="s">
        <v>213</v>
      </c>
      <c r="B215" s="17">
        <v>354.1</v>
      </c>
      <c r="C215" s="14">
        <v>354.1</v>
      </c>
      <c r="D215" s="18">
        <v>237</v>
      </c>
      <c r="E215" s="14"/>
    </row>
    <row r="216" spans="1:5" x14ac:dyDescent="0.25">
      <c r="A216" s="63" t="s">
        <v>46</v>
      </c>
      <c r="B216" s="17">
        <v>75.599999999999994</v>
      </c>
      <c r="C216" s="14">
        <v>75.599999999999994</v>
      </c>
      <c r="D216" s="18"/>
      <c r="E216" s="14"/>
    </row>
    <row r="217" spans="1:5" x14ac:dyDescent="0.25">
      <c r="A217" s="56" t="s">
        <v>43</v>
      </c>
      <c r="B217" s="17">
        <v>204.8</v>
      </c>
      <c r="C217" s="14">
        <v>204.8</v>
      </c>
      <c r="D217" s="18">
        <v>150.30000000000001</v>
      </c>
      <c r="E217" s="14"/>
    </row>
    <row r="218" spans="1:5" ht="15.75" x14ac:dyDescent="0.25">
      <c r="A218" s="69" t="s">
        <v>244</v>
      </c>
      <c r="B218" s="19">
        <f>B219+B220+B221</f>
        <v>529.6</v>
      </c>
      <c r="C218" s="19">
        <f>C219+C220+C221</f>
        <v>529</v>
      </c>
      <c r="D218" s="19">
        <f>D219+D220+D221</f>
        <v>322.60000000000002</v>
      </c>
      <c r="E218" s="19">
        <f>E219+E220+E221</f>
        <v>0.6</v>
      </c>
    </row>
    <row r="219" spans="1:5" x14ac:dyDescent="0.25">
      <c r="A219" s="38" t="s">
        <v>213</v>
      </c>
      <c r="B219" s="17">
        <v>314.10000000000002</v>
      </c>
      <c r="C219" s="14">
        <v>314.10000000000002</v>
      </c>
      <c r="D219" s="18">
        <v>207.3</v>
      </c>
      <c r="E219" s="14"/>
    </row>
    <row r="220" spans="1:5" x14ac:dyDescent="0.25">
      <c r="A220" s="63" t="s">
        <v>46</v>
      </c>
      <c r="B220" s="17">
        <v>58.8</v>
      </c>
      <c r="C220" s="14">
        <v>58.2</v>
      </c>
      <c r="D220" s="18"/>
      <c r="E220" s="14">
        <v>0.6</v>
      </c>
    </row>
    <row r="221" spans="1:5" x14ac:dyDescent="0.25">
      <c r="A221" s="56" t="s">
        <v>43</v>
      </c>
      <c r="B221" s="17">
        <v>156.69999999999999</v>
      </c>
      <c r="C221" s="14">
        <v>156.69999999999999</v>
      </c>
      <c r="D221" s="18">
        <v>115.3</v>
      </c>
      <c r="E221" s="14"/>
    </row>
    <row r="222" spans="1:5" ht="17.25" customHeight="1" x14ac:dyDescent="0.25">
      <c r="A222" s="69" t="s">
        <v>245</v>
      </c>
      <c r="B222" s="19">
        <f>B223+B224+B225</f>
        <v>462.70000000000005</v>
      </c>
      <c r="C222" s="36">
        <f>C223+C224+C225</f>
        <v>457.70000000000005</v>
      </c>
      <c r="D222" s="36">
        <f>D223+D224+D225</f>
        <v>288.70000000000005</v>
      </c>
      <c r="E222" s="36">
        <f>E223+E224+E225</f>
        <v>5</v>
      </c>
    </row>
    <row r="223" spans="1:5" x14ac:dyDescent="0.25">
      <c r="A223" s="38" t="s">
        <v>213</v>
      </c>
      <c r="B223" s="17">
        <v>293.10000000000002</v>
      </c>
      <c r="C223" s="14">
        <v>288.10000000000002</v>
      </c>
      <c r="D223" s="18">
        <v>196.3</v>
      </c>
      <c r="E223" s="14">
        <v>5</v>
      </c>
    </row>
    <row r="224" spans="1:5" x14ac:dyDescent="0.25">
      <c r="A224" s="63" t="s">
        <v>46</v>
      </c>
      <c r="B224" s="17">
        <v>44.3</v>
      </c>
      <c r="C224" s="14">
        <v>44.3</v>
      </c>
      <c r="D224" s="18"/>
      <c r="E224" s="14"/>
    </row>
    <row r="225" spans="1:5" x14ac:dyDescent="0.25">
      <c r="A225" s="63" t="s">
        <v>43</v>
      </c>
      <c r="B225" s="17">
        <v>125.3</v>
      </c>
      <c r="C225" s="14">
        <v>125.3</v>
      </c>
      <c r="D225" s="18">
        <v>92.4</v>
      </c>
      <c r="E225" s="14"/>
    </row>
    <row r="226" spans="1:5" ht="17.25" customHeight="1" x14ac:dyDescent="0.25">
      <c r="A226" s="72" t="s">
        <v>246</v>
      </c>
      <c r="B226" s="19">
        <f>B227+B228+B229</f>
        <v>467</v>
      </c>
      <c r="C226" s="19">
        <f>C227+C228+C229</f>
        <v>467</v>
      </c>
      <c r="D226" s="19">
        <f>D227+D228+D229</f>
        <v>283.60000000000002</v>
      </c>
      <c r="E226" s="19"/>
    </row>
    <row r="227" spans="1:5" x14ac:dyDescent="0.25">
      <c r="A227" s="38" t="s">
        <v>213</v>
      </c>
      <c r="B227" s="17">
        <v>270.89999999999998</v>
      </c>
      <c r="C227" s="14">
        <v>270.89999999999998</v>
      </c>
      <c r="D227" s="18">
        <v>178</v>
      </c>
      <c r="E227" s="14"/>
    </row>
    <row r="228" spans="1:5" x14ac:dyDescent="0.25">
      <c r="A228" s="63" t="s">
        <v>46</v>
      </c>
      <c r="B228" s="17">
        <v>52</v>
      </c>
      <c r="C228" s="14">
        <v>52</v>
      </c>
      <c r="D228" s="18"/>
      <c r="E228" s="14"/>
    </row>
    <row r="229" spans="1:5" x14ac:dyDescent="0.25">
      <c r="A229" s="63" t="s">
        <v>43</v>
      </c>
      <c r="B229" s="17">
        <v>144.1</v>
      </c>
      <c r="C229" s="14">
        <v>144.1</v>
      </c>
      <c r="D229" s="18">
        <v>105.6</v>
      </c>
      <c r="E229" s="14"/>
    </row>
    <row r="230" spans="1:5" ht="15.75" x14ac:dyDescent="0.25">
      <c r="A230" s="69" t="s">
        <v>247</v>
      </c>
      <c r="B230" s="19">
        <f>B231+B232+B233</f>
        <v>563.20000000000005</v>
      </c>
      <c r="C230" s="36">
        <f>C231+C232+C233</f>
        <v>559.20000000000005</v>
      </c>
      <c r="D230" s="36">
        <f>D231+D232+D233</f>
        <v>346</v>
      </c>
      <c r="E230" s="36">
        <f>E231+E232+E233</f>
        <v>4</v>
      </c>
    </row>
    <row r="231" spans="1:5" x14ac:dyDescent="0.25">
      <c r="A231" s="38" t="s">
        <v>208</v>
      </c>
      <c r="B231" s="17">
        <v>331</v>
      </c>
      <c r="C231" s="14">
        <v>327</v>
      </c>
      <c r="D231" s="18">
        <v>219.4</v>
      </c>
      <c r="E231" s="14">
        <v>4</v>
      </c>
    </row>
    <row r="232" spans="1:5" x14ac:dyDescent="0.25">
      <c r="A232" s="63" t="s">
        <v>46</v>
      </c>
      <c r="B232" s="17">
        <v>59.9</v>
      </c>
      <c r="C232" s="14">
        <v>59.9</v>
      </c>
      <c r="D232" s="18"/>
      <c r="E232" s="14"/>
    </row>
    <row r="233" spans="1:5" x14ac:dyDescent="0.25">
      <c r="A233" s="56" t="s">
        <v>43</v>
      </c>
      <c r="B233" s="17">
        <v>172.3</v>
      </c>
      <c r="C233" s="14">
        <v>172.3</v>
      </c>
      <c r="D233" s="18">
        <v>126.6</v>
      </c>
      <c r="E233" s="14"/>
    </row>
    <row r="234" spans="1:5" ht="15.75" x14ac:dyDescent="0.25">
      <c r="A234" s="178" t="s">
        <v>266</v>
      </c>
      <c r="B234" s="19">
        <f>B235+B236+B237</f>
        <v>357.9</v>
      </c>
      <c r="C234" s="36">
        <f>C235+C236+C237</f>
        <v>357.9</v>
      </c>
      <c r="D234" s="36">
        <f>D235+D236+D237</f>
        <v>229.6</v>
      </c>
      <c r="E234" s="36"/>
    </row>
    <row r="235" spans="1:5" x14ac:dyDescent="0.25">
      <c r="A235" s="38" t="s">
        <v>208</v>
      </c>
      <c r="B235" s="17">
        <v>237.9</v>
      </c>
      <c r="C235" s="14">
        <v>237.9</v>
      </c>
      <c r="D235" s="18">
        <v>160.6</v>
      </c>
      <c r="E235" s="14"/>
    </row>
    <row r="236" spans="1:5" x14ac:dyDescent="0.25">
      <c r="A236" s="179" t="s">
        <v>46</v>
      </c>
      <c r="B236" s="172">
        <v>26.9</v>
      </c>
      <c r="C236" s="14">
        <v>26.9</v>
      </c>
      <c r="D236" s="18"/>
      <c r="E236" s="14"/>
    </row>
    <row r="237" spans="1:5" x14ac:dyDescent="0.25">
      <c r="A237" s="56" t="s">
        <v>43</v>
      </c>
      <c r="B237" s="17">
        <v>93.1</v>
      </c>
      <c r="C237" s="14">
        <v>93.1</v>
      </c>
      <c r="D237" s="18">
        <v>69</v>
      </c>
      <c r="E237" s="14"/>
    </row>
    <row r="238" spans="1:5" ht="15.75" x14ac:dyDescent="0.25">
      <c r="A238" s="69" t="s">
        <v>102</v>
      </c>
      <c r="B238" s="19">
        <f>B239+B240+B241</f>
        <v>1331.9</v>
      </c>
      <c r="C238" s="36">
        <f>C239+C240+C241</f>
        <v>1331.9</v>
      </c>
      <c r="D238" s="36">
        <f>D239+D240+D241</f>
        <v>916.9</v>
      </c>
      <c r="E238" s="36"/>
    </row>
    <row r="239" spans="1:5" x14ac:dyDescent="0.25">
      <c r="A239" s="38" t="s">
        <v>208</v>
      </c>
      <c r="B239" s="17">
        <v>289.10000000000002</v>
      </c>
      <c r="C239" s="14">
        <v>289.10000000000002</v>
      </c>
      <c r="D239" s="18">
        <v>144.9</v>
      </c>
      <c r="E239" s="14"/>
    </row>
    <row r="240" spans="1:5" x14ac:dyDescent="0.25">
      <c r="A240" s="63" t="s">
        <v>46</v>
      </c>
      <c r="B240" s="17">
        <v>6.8</v>
      </c>
      <c r="C240" s="14">
        <v>6.8</v>
      </c>
      <c r="D240" s="18"/>
      <c r="E240" s="14"/>
    </row>
    <row r="241" spans="1:5" x14ac:dyDescent="0.25">
      <c r="A241" s="63" t="s">
        <v>43</v>
      </c>
      <c r="B241" s="17">
        <v>1036</v>
      </c>
      <c r="C241" s="14">
        <v>1036</v>
      </c>
      <c r="D241" s="18">
        <v>772</v>
      </c>
      <c r="E241" s="14"/>
    </row>
    <row r="242" spans="1:5" ht="15.75" x14ac:dyDescent="0.25">
      <c r="A242" s="69" t="s">
        <v>103</v>
      </c>
      <c r="B242" s="19">
        <f>B243+B244+B245</f>
        <v>938.3</v>
      </c>
      <c r="C242" s="36">
        <f>C243+C244+C245</f>
        <v>938.3</v>
      </c>
      <c r="D242" s="36">
        <f>D243+D244+D245</f>
        <v>642.20000000000005</v>
      </c>
      <c r="E242" s="36"/>
    </row>
    <row r="243" spans="1:5" x14ac:dyDescent="0.25">
      <c r="A243" s="38" t="s">
        <v>208</v>
      </c>
      <c r="B243" s="17">
        <v>258.10000000000002</v>
      </c>
      <c r="C243" s="14">
        <v>258.10000000000002</v>
      </c>
      <c r="D243" s="18">
        <v>141.19999999999999</v>
      </c>
      <c r="E243" s="14"/>
    </row>
    <row r="244" spans="1:5" x14ac:dyDescent="0.25">
      <c r="A244" s="63" t="s">
        <v>46</v>
      </c>
      <c r="B244" s="17">
        <v>7.3</v>
      </c>
      <c r="C244" s="14">
        <v>7.3</v>
      </c>
      <c r="D244" s="18"/>
      <c r="E244" s="14"/>
    </row>
    <row r="245" spans="1:5" x14ac:dyDescent="0.25">
      <c r="A245" s="56" t="s">
        <v>43</v>
      </c>
      <c r="B245" s="17">
        <v>672.9</v>
      </c>
      <c r="C245" s="14">
        <v>672.9</v>
      </c>
      <c r="D245" s="18">
        <v>501</v>
      </c>
      <c r="E245" s="14"/>
    </row>
    <row r="246" spans="1:5" ht="15.75" x14ac:dyDescent="0.25">
      <c r="A246" s="69" t="s">
        <v>48</v>
      </c>
      <c r="B246" s="19">
        <f>B247+B248+B249</f>
        <v>1212.8</v>
      </c>
      <c r="C246" s="19">
        <f>C247+C248+C249</f>
        <v>1212.8</v>
      </c>
      <c r="D246" s="19">
        <f>D247+D248+D249</f>
        <v>850.09999999999991</v>
      </c>
      <c r="E246" s="19"/>
    </row>
    <row r="247" spans="1:5" x14ac:dyDescent="0.25">
      <c r="A247" s="38" t="s">
        <v>208</v>
      </c>
      <c r="B247" s="17">
        <v>249.5</v>
      </c>
      <c r="C247" s="14">
        <v>249.5</v>
      </c>
      <c r="D247" s="18">
        <v>136.19999999999999</v>
      </c>
      <c r="E247" s="14"/>
    </row>
    <row r="248" spans="1:5" x14ac:dyDescent="0.25">
      <c r="A248" s="63" t="s">
        <v>46</v>
      </c>
      <c r="B248" s="17">
        <v>6.2</v>
      </c>
      <c r="C248" s="14">
        <v>6.2</v>
      </c>
      <c r="D248" s="18"/>
      <c r="E248" s="14"/>
    </row>
    <row r="249" spans="1:5" x14ac:dyDescent="0.25">
      <c r="A249" s="56" t="s">
        <v>43</v>
      </c>
      <c r="B249" s="17">
        <v>957.1</v>
      </c>
      <c r="C249" s="14">
        <v>957.1</v>
      </c>
      <c r="D249" s="18">
        <v>713.9</v>
      </c>
      <c r="E249" s="14"/>
    </row>
    <row r="250" spans="1:5" ht="15.75" x14ac:dyDescent="0.25">
      <c r="A250" s="69" t="s">
        <v>104</v>
      </c>
      <c r="B250" s="19">
        <f>B251+B252+B253</f>
        <v>1318.4</v>
      </c>
      <c r="C250" s="36">
        <f>C251+C252+C253</f>
        <v>1318.4</v>
      </c>
      <c r="D250" s="36">
        <f>D251+D252+D253</f>
        <v>930</v>
      </c>
      <c r="E250" s="36"/>
    </row>
    <row r="251" spans="1:5" x14ac:dyDescent="0.25">
      <c r="A251" s="38" t="s">
        <v>208</v>
      </c>
      <c r="B251" s="17">
        <v>270.5</v>
      </c>
      <c r="C251" s="14">
        <v>270.5</v>
      </c>
      <c r="D251" s="18">
        <v>152.6</v>
      </c>
      <c r="E251" s="14"/>
    </row>
    <row r="252" spans="1:5" x14ac:dyDescent="0.25">
      <c r="A252" s="63" t="s">
        <v>46</v>
      </c>
      <c r="B252" s="17">
        <v>3.6</v>
      </c>
      <c r="C252" s="14">
        <v>3.6</v>
      </c>
      <c r="D252" s="18"/>
      <c r="E252" s="14"/>
    </row>
    <row r="253" spans="1:5" x14ac:dyDescent="0.25">
      <c r="A253" s="56" t="s">
        <v>43</v>
      </c>
      <c r="B253" s="17">
        <v>1044.3</v>
      </c>
      <c r="C253" s="14">
        <v>1044.3</v>
      </c>
      <c r="D253" s="18">
        <v>777.4</v>
      </c>
      <c r="E253" s="14"/>
    </row>
    <row r="254" spans="1:5" ht="17.25" customHeight="1" x14ac:dyDescent="0.25">
      <c r="A254" s="70" t="s">
        <v>248</v>
      </c>
      <c r="B254" s="19">
        <f>B255+B256+B257</f>
        <v>943.09999999999991</v>
      </c>
      <c r="C254" s="36">
        <f>C255+C256+C257</f>
        <v>943.09999999999991</v>
      </c>
      <c r="D254" s="36">
        <f>D255+D256+D257</f>
        <v>650.09999999999991</v>
      </c>
      <c r="E254" s="36"/>
    </row>
    <row r="255" spans="1:5" x14ac:dyDescent="0.25">
      <c r="A255" s="38" t="s">
        <v>208</v>
      </c>
      <c r="B255" s="17">
        <v>294.39999999999998</v>
      </c>
      <c r="C255" s="14">
        <v>294.39999999999998</v>
      </c>
      <c r="D255" s="18">
        <v>163.19999999999999</v>
      </c>
      <c r="E255" s="14"/>
    </row>
    <row r="256" spans="1:5" x14ac:dyDescent="0.25">
      <c r="A256" s="63" t="s">
        <v>46</v>
      </c>
      <c r="B256" s="17">
        <v>1.8</v>
      </c>
      <c r="C256" s="14">
        <v>1.8</v>
      </c>
      <c r="D256" s="18"/>
      <c r="E256" s="14"/>
    </row>
    <row r="257" spans="1:5" x14ac:dyDescent="0.25">
      <c r="A257" s="63" t="s">
        <v>43</v>
      </c>
      <c r="B257" s="17">
        <v>646.9</v>
      </c>
      <c r="C257" s="14">
        <v>646.9</v>
      </c>
      <c r="D257" s="18">
        <v>486.9</v>
      </c>
      <c r="E257" s="14"/>
    </row>
    <row r="258" spans="1:5" ht="19.5" customHeight="1" x14ac:dyDescent="0.25">
      <c r="A258" s="61" t="s">
        <v>143</v>
      </c>
      <c r="B258" s="19">
        <f>B259+B260+B261+B262</f>
        <v>1353.1</v>
      </c>
      <c r="C258" s="19">
        <f>C259+C260+C261+C262</f>
        <v>1352.1</v>
      </c>
      <c r="D258" s="19">
        <f>D259+D260+D261+D262</f>
        <v>781.1</v>
      </c>
      <c r="E258" s="19">
        <f>E259+E260+E261+E262</f>
        <v>1</v>
      </c>
    </row>
    <row r="259" spans="1:5" x14ac:dyDescent="0.25">
      <c r="A259" s="38" t="s">
        <v>208</v>
      </c>
      <c r="B259" s="17">
        <v>44.5</v>
      </c>
      <c r="C259" s="14">
        <v>44.5</v>
      </c>
      <c r="D259" s="18"/>
      <c r="E259" s="14"/>
    </row>
    <row r="260" spans="1:5" x14ac:dyDescent="0.25">
      <c r="A260" s="63" t="s">
        <v>46</v>
      </c>
      <c r="B260" s="17">
        <v>6</v>
      </c>
      <c r="C260" s="14">
        <v>6</v>
      </c>
      <c r="D260" s="18"/>
      <c r="E260" s="14"/>
    </row>
    <row r="261" spans="1:5" x14ac:dyDescent="0.25">
      <c r="A261" s="63" t="s">
        <v>43</v>
      </c>
      <c r="B261" s="17">
        <v>649.5</v>
      </c>
      <c r="C261" s="14">
        <v>649.5</v>
      </c>
      <c r="D261" s="18">
        <v>490</v>
      </c>
      <c r="E261" s="14"/>
    </row>
    <row r="262" spans="1:5" ht="25.5" x14ac:dyDescent="0.25">
      <c r="A262" s="50" t="s">
        <v>249</v>
      </c>
      <c r="B262" s="17">
        <v>653.1</v>
      </c>
      <c r="C262" s="14">
        <v>652.1</v>
      </c>
      <c r="D262" s="18">
        <v>291.10000000000002</v>
      </c>
      <c r="E262" s="14">
        <v>1</v>
      </c>
    </row>
    <row r="263" spans="1:5" ht="17.25" customHeight="1" x14ac:dyDescent="0.25">
      <c r="A263" s="69" t="s">
        <v>250</v>
      </c>
      <c r="B263" s="19">
        <f>B264+B265+B266</f>
        <v>1099.4000000000001</v>
      </c>
      <c r="C263" s="19">
        <f>C264+C265+C266</f>
        <v>1094.9000000000001</v>
      </c>
      <c r="D263" s="19">
        <f>D264+D265+D266</f>
        <v>755.9</v>
      </c>
      <c r="E263" s="19">
        <f>E264+E265+E266</f>
        <v>4.5</v>
      </c>
    </row>
    <row r="264" spans="1:5" x14ac:dyDescent="0.25">
      <c r="A264" s="38" t="s">
        <v>208</v>
      </c>
      <c r="B264" s="17">
        <v>272.5</v>
      </c>
      <c r="C264" s="14">
        <v>272.5</v>
      </c>
      <c r="D264" s="18">
        <v>146.1</v>
      </c>
      <c r="E264" s="14"/>
    </row>
    <row r="265" spans="1:5" x14ac:dyDescent="0.25">
      <c r="A265" s="63" t="s">
        <v>46</v>
      </c>
      <c r="B265" s="17">
        <v>6.7</v>
      </c>
      <c r="C265" s="14">
        <v>6.7</v>
      </c>
      <c r="D265" s="18"/>
      <c r="E265" s="14"/>
    </row>
    <row r="266" spans="1:5" x14ac:dyDescent="0.25">
      <c r="A266" s="63" t="s">
        <v>43</v>
      </c>
      <c r="B266" s="17">
        <v>820.2</v>
      </c>
      <c r="C266" s="14">
        <v>815.7</v>
      </c>
      <c r="D266" s="18">
        <v>609.79999999999995</v>
      </c>
      <c r="E266" s="14">
        <v>4.5</v>
      </c>
    </row>
    <row r="267" spans="1:5" ht="16.5" customHeight="1" x14ac:dyDescent="0.25">
      <c r="A267" s="72" t="s">
        <v>251</v>
      </c>
      <c r="B267" s="19">
        <f>B268+B269+B270</f>
        <v>587.4</v>
      </c>
      <c r="C267" s="19">
        <f>C268+C269+C270</f>
        <v>587.4</v>
      </c>
      <c r="D267" s="19">
        <f>D268+D269+D270</f>
        <v>392.90000000000003</v>
      </c>
      <c r="E267" s="19"/>
    </row>
    <row r="268" spans="1:5" x14ac:dyDescent="0.25">
      <c r="A268" s="38" t="s">
        <v>208</v>
      </c>
      <c r="B268" s="17">
        <v>221.9</v>
      </c>
      <c r="C268" s="14">
        <v>221.9</v>
      </c>
      <c r="D268" s="18">
        <v>120.8</v>
      </c>
      <c r="E268" s="14"/>
    </row>
    <row r="269" spans="1:5" x14ac:dyDescent="0.25">
      <c r="A269" s="63" t="s">
        <v>46</v>
      </c>
      <c r="B269" s="17">
        <v>2.2999999999999998</v>
      </c>
      <c r="C269" s="14">
        <v>2.2999999999999998</v>
      </c>
      <c r="D269" s="18"/>
      <c r="E269" s="14"/>
    </row>
    <row r="270" spans="1:5" x14ac:dyDescent="0.25">
      <c r="A270" s="56" t="s">
        <v>43</v>
      </c>
      <c r="B270" s="17">
        <v>363.2</v>
      </c>
      <c r="C270" s="14">
        <v>363.2</v>
      </c>
      <c r="D270" s="18">
        <v>272.10000000000002</v>
      </c>
      <c r="E270" s="14"/>
    </row>
    <row r="271" spans="1:5" ht="15.75" x14ac:dyDescent="0.25">
      <c r="A271" s="69" t="s">
        <v>90</v>
      </c>
      <c r="B271" s="19">
        <f>B272+B273+B274</f>
        <v>726.2</v>
      </c>
      <c r="C271" s="36">
        <f>C272+C273+C274</f>
        <v>726.2</v>
      </c>
      <c r="D271" s="36">
        <f>D272+D273+D274</f>
        <v>486.40000000000003</v>
      </c>
      <c r="E271" s="36"/>
    </row>
    <row r="272" spans="1:5" x14ac:dyDescent="0.25">
      <c r="A272" s="38" t="s">
        <v>208</v>
      </c>
      <c r="B272" s="17">
        <v>243.4</v>
      </c>
      <c r="C272" s="14">
        <v>243.4</v>
      </c>
      <c r="D272" s="18">
        <v>139</v>
      </c>
      <c r="E272" s="14"/>
    </row>
    <row r="273" spans="1:5" x14ac:dyDescent="0.25">
      <c r="A273" s="63" t="s">
        <v>46</v>
      </c>
      <c r="B273" s="17">
        <v>37.299999999999997</v>
      </c>
      <c r="C273" s="14">
        <v>37.299999999999997</v>
      </c>
      <c r="D273" s="18">
        <v>15.8</v>
      </c>
      <c r="E273" s="14"/>
    </row>
    <row r="274" spans="1:5" x14ac:dyDescent="0.25">
      <c r="A274" s="56" t="s">
        <v>43</v>
      </c>
      <c r="B274" s="17">
        <v>445.5</v>
      </c>
      <c r="C274" s="14">
        <v>445.5</v>
      </c>
      <c r="D274" s="18">
        <v>331.6</v>
      </c>
      <c r="E274" s="14"/>
    </row>
    <row r="275" spans="1:5" ht="15.75" x14ac:dyDescent="0.25">
      <c r="A275" s="70" t="s">
        <v>185</v>
      </c>
      <c r="B275" s="19">
        <f>SUM(B276:B279)</f>
        <v>690.5</v>
      </c>
      <c r="C275" s="19">
        <f t="shared" ref="C275:D275" si="21">SUM(C276:C279)</f>
        <v>690.5</v>
      </c>
      <c r="D275" s="19">
        <f t="shared" si="21"/>
        <v>476.1</v>
      </c>
      <c r="E275" s="19"/>
    </row>
    <row r="276" spans="1:5" x14ac:dyDescent="0.25">
      <c r="A276" s="38" t="s">
        <v>208</v>
      </c>
      <c r="B276" s="17">
        <v>265.7</v>
      </c>
      <c r="C276" s="14">
        <v>265.7</v>
      </c>
      <c r="D276" s="18">
        <v>165</v>
      </c>
      <c r="E276" s="14"/>
    </row>
    <row r="277" spans="1:5" x14ac:dyDescent="0.25">
      <c r="A277" s="63" t="s">
        <v>46</v>
      </c>
      <c r="B277" s="17">
        <v>3.8</v>
      </c>
      <c r="C277" s="14">
        <v>3.8</v>
      </c>
      <c r="D277" s="18"/>
      <c r="E277" s="14"/>
    </row>
    <row r="278" spans="1:5" ht="25.5" x14ac:dyDescent="0.25">
      <c r="A278" s="38" t="s">
        <v>99</v>
      </c>
      <c r="B278" s="17">
        <v>6.7</v>
      </c>
      <c r="C278" s="14">
        <v>6.7</v>
      </c>
      <c r="D278" s="18"/>
      <c r="E278" s="14"/>
    </row>
    <row r="279" spans="1:5" x14ac:dyDescent="0.25">
      <c r="A279" s="63" t="s">
        <v>43</v>
      </c>
      <c r="B279" s="17">
        <v>414.3</v>
      </c>
      <c r="C279" s="14">
        <v>414.3</v>
      </c>
      <c r="D279" s="18">
        <v>311.10000000000002</v>
      </c>
      <c r="E279" s="14"/>
    </row>
    <row r="280" spans="1:5" ht="15.75" x14ac:dyDescent="0.25">
      <c r="A280" s="69" t="s">
        <v>252</v>
      </c>
      <c r="B280" s="19">
        <f>B281+B282+B283</f>
        <v>1070.2</v>
      </c>
      <c r="C280" s="19">
        <f>C281+C282+C283</f>
        <v>1070.2</v>
      </c>
      <c r="D280" s="19">
        <f>D281+D282+D283</f>
        <v>744.5</v>
      </c>
      <c r="E280" s="19"/>
    </row>
    <row r="281" spans="1:5" x14ac:dyDescent="0.25">
      <c r="A281" s="38" t="s">
        <v>208</v>
      </c>
      <c r="B281" s="17">
        <v>266.8</v>
      </c>
      <c r="C281" s="14">
        <v>266.8</v>
      </c>
      <c r="D281" s="18">
        <v>154</v>
      </c>
      <c r="E281" s="14"/>
    </row>
    <row r="282" spans="1:5" x14ac:dyDescent="0.25">
      <c r="A282" s="63" t="s">
        <v>46</v>
      </c>
      <c r="B282" s="17">
        <v>5.8</v>
      </c>
      <c r="C282" s="14">
        <v>5.8</v>
      </c>
      <c r="D282" s="18"/>
      <c r="E282" s="14"/>
    </row>
    <row r="283" spans="1:5" x14ac:dyDescent="0.25">
      <c r="A283" s="63" t="s">
        <v>43</v>
      </c>
      <c r="B283" s="17">
        <v>797.6</v>
      </c>
      <c r="C283" s="14">
        <v>797.6</v>
      </c>
      <c r="D283" s="18">
        <v>590.5</v>
      </c>
      <c r="E283" s="14"/>
    </row>
    <row r="284" spans="1:5" x14ac:dyDescent="0.25">
      <c r="A284" s="72" t="s">
        <v>105</v>
      </c>
      <c r="B284" s="19">
        <f>B285+B286+B287+B288</f>
        <v>1402</v>
      </c>
      <c r="C284" s="19">
        <f>C285+C286+C287+C288</f>
        <v>1399</v>
      </c>
      <c r="D284" s="19">
        <f>D285+D286+D287+D288</f>
        <v>974</v>
      </c>
      <c r="E284" s="19">
        <f>E285+E286+E287+E288</f>
        <v>3</v>
      </c>
    </row>
    <row r="285" spans="1:5" x14ac:dyDescent="0.25">
      <c r="A285" s="38" t="s">
        <v>208</v>
      </c>
      <c r="B285" s="17">
        <v>243.5</v>
      </c>
      <c r="C285" s="14">
        <v>243.5</v>
      </c>
      <c r="D285" s="18">
        <v>147</v>
      </c>
      <c r="E285" s="14"/>
    </row>
    <row r="286" spans="1:5" x14ac:dyDescent="0.25">
      <c r="A286" s="63" t="s">
        <v>46</v>
      </c>
      <c r="B286" s="17">
        <v>30.4</v>
      </c>
      <c r="C286" s="14">
        <v>30.4</v>
      </c>
      <c r="D286" s="18">
        <v>6.9</v>
      </c>
      <c r="E286" s="14"/>
    </row>
    <row r="287" spans="1:5" x14ac:dyDescent="0.25">
      <c r="A287" s="63" t="s">
        <v>43</v>
      </c>
      <c r="B287" s="17">
        <v>1012</v>
      </c>
      <c r="C287" s="14">
        <v>1012</v>
      </c>
      <c r="D287" s="18">
        <v>763.1</v>
      </c>
      <c r="E287" s="14"/>
    </row>
    <row r="288" spans="1:5" ht="25.5" x14ac:dyDescent="0.25">
      <c r="A288" s="50" t="s">
        <v>92</v>
      </c>
      <c r="B288" s="17">
        <v>116.1</v>
      </c>
      <c r="C288" s="17">
        <v>113.1</v>
      </c>
      <c r="D288" s="73">
        <v>57</v>
      </c>
      <c r="E288" s="17">
        <v>3</v>
      </c>
    </row>
    <row r="289" spans="1:5" ht="15.75" x14ac:dyDescent="0.25">
      <c r="A289" s="70" t="s">
        <v>253</v>
      </c>
      <c r="B289" s="19">
        <f>B290+B291+B292</f>
        <v>1397.9</v>
      </c>
      <c r="C289" s="19">
        <f>C290+C291+C292</f>
        <v>1377.9</v>
      </c>
      <c r="D289" s="19">
        <f>D290+D291+D292</f>
        <v>866.1</v>
      </c>
      <c r="E289" s="19">
        <f>E290+E291+E292</f>
        <v>20</v>
      </c>
    </row>
    <row r="290" spans="1:5" x14ac:dyDescent="0.25">
      <c r="A290" s="38" t="s">
        <v>213</v>
      </c>
      <c r="B290" s="17">
        <v>660.3</v>
      </c>
      <c r="C290" s="14">
        <v>640.29999999999995</v>
      </c>
      <c r="D290" s="18">
        <v>343.8</v>
      </c>
      <c r="E290" s="14">
        <v>20</v>
      </c>
    </row>
    <row r="291" spans="1:5" x14ac:dyDescent="0.25">
      <c r="A291" s="63" t="s">
        <v>46</v>
      </c>
      <c r="B291" s="17">
        <v>60.6</v>
      </c>
      <c r="C291" s="14">
        <v>60.6</v>
      </c>
      <c r="D291" s="18">
        <v>14.7</v>
      </c>
      <c r="E291" s="14"/>
    </row>
    <row r="292" spans="1:5" x14ac:dyDescent="0.25">
      <c r="A292" s="56" t="s">
        <v>43</v>
      </c>
      <c r="B292" s="17">
        <v>677</v>
      </c>
      <c r="C292" s="14">
        <v>677</v>
      </c>
      <c r="D292" s="18">
        <v>507.6</v>
      </c>
      <c r="E292" s="14"/>
    </row>
    <row r="293" spans="1:5" ht="15.75" x14ac:dyDescent="0.25">
      <c r="A293" s="69" t="s">
        <v>254</v>
      </c>
      <c r="B293" s="19">
        <f>B294+B295+B296</f>
        <v>1163.6000000000001</v>
      </c>
      <c r="C293" s="19">
        <f>C294+C295+C296</f>
        <v>1163.6000000000001</v>
      </c>
      <c r="D293" s="19">
        <f>D294+D295+D296</f>
        <v>813.5</v>
      </c>
      <c r="E293" s="19"/>
    </row>
    <row r="294" spans="1:5" x14ac:dyDescent="0.25">
      <c r="A294" s="38" t="s">
        <v>208</v>
      </c>
      <c r="B294" s="17">
        <v>284.3</v>
      </c>
      <c r="C294" s="14">
        <v>284.3</v>
      </c>
      <c r="D294" s="18">
        <v>161.1</v>
      </c>
      <c r="E294" s="14"/>
    </row>
    <row r="295" spans="1:5" x14ac:dyDescent="0.25">
      <c r="A295" s="63" t="s">
        <v>46</v>
      </c>
      <c r="B295" s="17">
        <v>7.6</v>
      </c>
      <c r="C295" s="14">
        <v>7.6</v>
      </c>
      <c r="D295" s="18"/>
      <c r="E295" s="14"/>
    </row>
    <row r="296" spans="1:5" x14ac:dyDescent="0.25">
      <c r="A296" s="56" t="s">
        <v>43</v>
      </c>
      <c r="B296" s="17">
        <v>871.7</v>
      </c>
      <c r="C296" s="14">
        <v>871.7</v>
      </c>
      <c r="D296" s="18">
        <v>652.4</v>
      </c>
      <c r="E296" s="14"/>
    </row>
    <row r="297" spans="1:5" ht="15.75" x14ac:dyDescent="0.25">
      <c r="A297" s="70" t="s">
        <v>106</v>
      </c>
      <c r="B297" s="19">
        <f>B298+B299+B300</f>
        <v>671.1</v>
      </c>
      <c r="C297" s="36">
        <f>C298+C299+C300</f>
        <v>671.1</v>
      </c>
      <c r="D297" s="36">
        <f>D298+D299+D300</f>
        <v>451</v>
      </c>
      <c r="E297" s="36"/>
    </row>
    <row r="298" spans="1:5" x14ac:dyDescent="0.25">
      <c r="A298" s="38" t="s">
        <v>208</v>
      </c>
      <c r="B298" s="17">
        <v>270.3</v>
      </c>
      <c r="C298" s="14">
        <v>270.3</v>
      </c>
      <c r="D298" s="18">
        <v>152.6</v>
      </c>
      <c r="E298" s="14"/>
    </row>
    <row r="299" spans="1:5" x14ac:dyDescent="0.25">
      <c r="A299" s="63" t="s">
        <v>46</v>
      </c>
      <c r="B299" s="17">
        <v>2.5</v>
      </c>
      <c r="C299" s="14">
        <v>2.5</v>
      </c>
      <c r="D299" s="18"/>
      <c r="E299" s="14"/>
    </row>
    <row r="300" spans="1:5" x14ac:dyDescent="0.25">
      <c r="A300" s="63" t="s">
        <v>43</v>
      </c>
      <c r="B300" s="17">
        <v>398.3</v>
      </c>
      <c r="C300" s="14">
        <v>398.3</v>
      </c>
      <c r="D300" s="18">
        <v>298.39999999999998</v>
      </c>
      <c r="E300" s="14"/>
    </row>
    <row r="301" spans="1:5" ht="15.75" x14ac:dyDescent="0.25">
      <c r="A301" s="69" t="s">
        <v>255</v>
      </c>
      <c r="B301" s="19">
        <f>B302+B303+B304</f>
        <v>909</v>
      </c>
      <c r="C301" s="36">
        <f>C302+C303+C304</f>
        <v>909</v>
      </c>
      <c r="D301" s="36">
        <f>D302+D303+D304</f>
        <v>629.5</v>
      </c>
      <c r="E301" s="36"/>
    </row>
    <row r="302" spans="1:5" x14ac:dyDescent="0.25">
      <c r="A302" s="38" t="s">
        <v>208</v>
      </c>
      <c r="B302" s="17">
        <v>247.4</v>
      </c>
      <c r="C302" s="14">
        <v>247.4</v>
      </c>
      <c r="D302" s="18">
        <v>144.6</v>
      </c>
      <c r="E302" s="14"/>
    </row>
    <row r="303" spans="1:5" x14ac:dyDescent="0.25">
      <c r="A303" s="63" t="s">
        <v>46</v>
      </c>
      <c r="B303" s="17">
        <v>6.3</v>
      </c>
      <c r="C303" s="14">
        <v>6.3</v>
      </c>
      <c r="D303" s="18"/>
      <c r="E303" s="14"/>
    </row>
    <row r="304" spans="1:5" x14ac:dyDescent="0.25">
      <c r="A304" s="63" t="s">
        <v>43</v>
      </c>
      <c r="B304" s="17">
        <v>655.29999999999995</v>
      </c>
      <c r="C304" s="14">
        <v>655.29999999999995</v>
      </c>
      <c r="D304" s="18">
        <v>484.9</v>
      </c>
      <c r="E304" s="14"/>
    </row>
    <row r="305" spans="1:5" ht="15.75" x14ac:dyDescent="0.25">
      <c r="A305" s="69" t="s">
        <v>112</v>
      </c>
      <c r="B305" s="19">
        <f>SUM(B306:B307)</f>
        <v>291.20000000000005</v>
      </c>
      <c r="C305" s="19">
        <f t="shared" ref="C305:D305" si="22">SUM(C306:C307)</f>
        <v>291.20000000000005</v>
      </c>
      <c r="D305" s="19">
        <f t="shared" si="22"/>
        <v>185</v>
      </c>
      <c r="E305" s="36"/>
    </row>
    <row r="306" spans="1:5" x14ac:dyDescent="0.25">
      <c r="A306" s="38" t="s">
        <v>208</v>
      </c>
      <c r="B306" s="17">
        <v>91.9</v>
      </c>
      <c r="C306" s="14">
        <v>91.9</v>
      </c>
      <c r="D306" s="18">
        <v>36.200000000000003</v>
      </c>
      <c r="E306" s="14"/>
    </row>
    <row r="307" spans="1:5" x14ac:dyDescent="0.25">
      <c r="A307" s="56" t="s">
        <v>43</v>
      </c>
      <c r="B307" s="17">
        <v>199.3</v>
      </c>
      <c r="C307" s="14">
        <v>199.3</v>
      </c>
      <c r="D307" s="18">
        <v>148.80000000000001</v>
      </c>
      <c r="E307" s="14"/>
    </row>
    <row r="308" spans="1:5" ht="15.75" x14ac:dyDescent="0.25">
      <c r="A308" s="69" t="s">
        <v>256</v>
      </c>
      <c r="B308" s="19">
        <f>B309+B310+B311</f>
        <v>791.4</v>
      </c>
      <c r="C308" s="36">
        <f>C309+C310+C311</f>
        <v>791.4</v>
      </c>
      <c r="D308" s="36">
        <f>D309+D310+D311</f>
        <v>523.20000000000005</v>
      </c>
      <c r="E308" s="36"/>
    </row>
    <row r="309" spans="1:5" x14ac:dyDescent="0.25">
      <c r="A309" s="38" t="s">
        <v>208</v>
      </c>
      <c r="B309" s="17">
        <v>283.8</v>
      </c>
      <c r="C309" s="14">
        <v>283.8</v>
      </c>
      <c r="D309" s="18">
        <v>151</v>
      </c>
      <c r="E309" s="14"/>
    </row>
    <row r="310" spans="1:5" x14ac:dyDescent="0.25">
      <c r="A310" s="63" t="s">
        <v>46</v>
      </c>
      <c r="B310" s="17">
        <v>4.2</v>
      </c>
      <c r="C310" s="14">
        <v>4.2</v>
      </c>
      <c r="D310" s="18"/>
      <c r="E310" s="14"/>
    </row>
    <row r="311" spans="1:5" x14ac:dyDescent="0.25">
      <c r="A311" s="56" t="s">
        <v>43</v>
      </c>
      <c r="B311" s="17">
        <v>503.4</v>
      </c>
      <c r="C311" s="14">
        <v>503.4</v>
      </c>
      <c r="D311" s="18">
        <v>372.2</v>
      </c>
      <c r="E311" s="14"/>
    </row>
    <row r="312" spans="1:5" ht="15.75" x14ac:dyDescent="0.25">
      <c r="A312" s="69" t="s">
        <v>8</v>
      </c>
      <c r="B312" s="19">
        <f>B313+B314+B315</f>
        <v>500.70000000000005</v>
      </c>
      <c r="C312" s="36">
        <f>C313+C314+C315</f>
        <v>500.70000000000005</v>
      </c>
      <c r="D312" s="36">
        <f>D313+D314+D315</f>
        <v>345.7</v>
      </c>
      <c r="E312" s="36"/>
    </row>
    <row r="313" spans="1:5" x14ac:dyDescent="0.25">
      <c r="A313" s="38" t="s">
        <v>208</v>
      </c>
      <c r="B313" s="17">
        <v>164.9</v>
      </c>
      <c r="C313" s="14">
        <v>164.9</v>
      </c>
      <c r="D313" s="18">
        <v>95.8</v>
      </c>
      <c r="E313" s="14"/>
    </row>
    <row r="314" spans="1:5" x14ac:dyDescent="0.25">
      <c r="A314" s="63" t="s">
        <v>46</v>
      </c>
      <c r="B314" s="17">
        <v>2.2000000000000002</v>
      </c>
      <c r="C314" s="14">
        <v>2.2000000000000002</v>
      </c>
      <c r="D314" s="18"/>
      <c r="E314" s="14"/>
    </row>
    <row r="315" spans="1:5" ht="16.5" customHeight="1" x14ac:dyDescent="0.25">
      <c r="A315" s="63" t="s">
        <v>43</v>
      </c>
      <c r="B315" s="17">
        <v>333.6</v>
      </c>
      <c r="C315" s="14">
        <v>333.6</v>
      </c>
      <c r="D315" s="18">
        <v>249.9</v>
      </c>
      <c r="E315" s="14"/>
    </row>
    <row r="316" spans="1:5" ht="20.25" customHeight="1" x14ac:dyDescent="0.25">
      <c r="A316" s="64" t="s">
        <v>257</v>
      </c>
      <c r="B316" s="19">
        <f>B317+B319+B318</f>
        <v>1117.1999999999998</v>
      </c>
      <c r="C316" s="19">
        <f>C317+C319+C318</f>
        <v>1107.1999999999998</v>
      </c>
      <c r="D316" s="19">
        <f>D317+D319+D318</f>
        <v>771.4</v>
      </c>
      <c r="E316" s="19">
        <f>E317+E319+E318</f>
        <v>10</v>
      </c>
    </row>
    <row r="317" spans="1:5" ht="27" customHeight="1" x14ac:dyDescent="0.25">
      <c r="A317" s="38" t="s">
        <v>258</v>
      </c>
      <c r="B317" s="17">
        <v>576.29999999999995</v>
      </c>
      <c r="C317" s="14">
        <v>566.29999999999995</v>
      </c>
      <c r="D317" s="18">
        <v>370</v>
      </c>
      <c r="E317" s="14">
        <v>10</v>
      </c>
    </row>
    <row r="318" spans="1:5" ht="15.75" customHeight="1" x14ac:dyDescent="0.25">
      <c r="A318" s="63" t="s">
        <v>259</v>
      </c>
      <c r="B318" s="17">
        <v>10.5</v>
      </c>
      <c r="C318" s="14">
        <v>10.5</v>
      </c>
      <c r="D318" s="18"/>
      <c r="E318" s="14"/>
    </row>
    <row r="319" spans="1:5" ht="17.25" customHeight="1" x14ac:dyDescent="0.25">
      <c r="A319" s="63" t="s">
        <v>219</v>
      </c>
      <c r="B319" s="17">
        <v>530.4</v>
      </c>
      <c r="C319" s="14">
        <v>530.4</v>
      </c>
      <c r="D319" s="18">
        <v>401.4</v>
      </c>
      <c r="E319" s="14"/>
    </row>
    <row r="320" spans="1:5" ht="33" customHeight="1" x14ac:dyDescent="0.25">
      <c r="A320" s="61" t="s">
        <v>24</v>
      </c>
      <c r="B320" s="19">
        <f>B321+B323+B322</f>
        <v>514.9</v>
      </c>
      <c r="C320" s="19">
        <f t="shared" ref="C320:D320" si="23">C321+C323+C322</f>
        <v>514.9</v>
      </c>
      <c r="D320" s="19">
        <f t="shared" si="23"/>
        <v>355.70000000000005</v>
      </c>
      <c r="E320" s="19"/>
    </row>
    <row r="321" spans="1:5" ht="27.75" customHeight="1" x14ac:dyDescent="0.25">
      <c r="A321" s="38" t="s">
        <v>166</v>
      </c>
      <c r="B321" s="17">
        <v>279.39999999999998</v>
      </c>
      <c r="C321" s="14">
        <v>279.39999999999998</v>
      </c>
      <c r="D321" s="18">
        <v>179.3</v>
      </c>
      <c r="E321" s="14"/>
    </row>
    <row r="322" spans="1:5" ht="18" customHeight="1" x14ac:dyDescent="0.25">
      <c r="A322" s="63" t="s">
        <v>46</v>
      </c>
      <c r="B322" s="17">
        <v>3.5</v>
      </c>
      <c r="C322" s="14">
        <v>3.5</v>
      </c>
      <c r="D322" s="18"/>
      <c r="E322" s="14"/>
    </row>
    <row r="323" spans="1:5" ht="18" customHeight="1" x14ac:dyDescent="0.25">
      <c r="A323" s="63" t="s">
        <v>43</v>
      </c>
      <c r="B323" s="17">
        <v>232</v>
      </c>
      <c r="C323" s="14">
        <v>232</v>
      </c>
      <c r="D323" s="18">
        <v>176.4</v>
      </c>
      <c r="E323" s="14"/>
    </row>
    <row r="324" spans="1:5" ht="20.25" customHeight="1" x14ac:dyDescent="0.25">
      <c r="A324" s="61" t="s">
        <v>165</v>
      </c>
      <c r="B324" s="19">
        <f>B325+B326+B328+B327</f>
        <v>647.1</v>
      </c>
      <c r="C324" s="19">
        <f>C325+C326+C328+C327</f>
        <v>647.1</v>
      </c>
      <c r="D324" s="19">
        <f>D325+D326+D328+D327</f>
        <v>447.3</v>
      </c>
      <c r="E324" s="19"/>
    </row>
    <row r="325" spans="1:5" x14ac:dyDescent="0.25">
      <c r="A325" s="38" t="s">
        <v>208</v>
      </c>
      <c r="B325" s="17">
        <v>226.9</v>
      </c>
      <c r="C325" s="14">
        <v>226.9</v>
      </c>
      <c r="D325" s="18">
        <v>136.4</v>
      </c>
      <c r="E325" s="14"/>
    </row>
    <row r="326" spans="1:5" x14ac:dyDescent="0.25">
      <c r="A326" s="63" t="s">
        <v>46</v>
      </c>
      <c r="B326" s="17">
        <v>1</v>
      </c>
      <c r="C326" s="14">
        <v>1</v>
      </c>
      <c r="D326" s="18"/>
      <c r="E326" s="14"/>
    </row>
    <row r="327" spans="1:5" ht="28.5" customHeight="1" x14ac:dyDescent="0.25">
      <c r="A327" s="38" t="s">
        <v>99</v>
      </c>
      <c r="B327" s="17">
        <v>4.2</v>
      </c>
      <c r="C327" s="14">
        <v>4.2</v>
      </c>
      <c r="D327" s="18">
        <v>3.2</v>
      </c>
      <c r="E327" s="14"/>
    </row>
    <row r="328" spans="1:5" x14ac:dyDescent="0.25">
      <c r="A328" s="56" t="s">
        <v>43</v>
      </c>
      <c r="B328" s="17">
        <v>415</v>
      </c>
      <c r="C328" s="14">
        <v>415</v>
      </c>
      <c r="D328" s="18">
        <v>307.7</v>
      </c>
      <c r="E328" s="14"/>
    </row>
    <row r="329" spans="1:5" ht="20.25" customHeight="1" x14ac:dyDescent="0.25">
      <c r="A329" s="70" t="s">
        <v>12</v>
      </c>
      <c r="B329" s="74">
        <f>B330+B331+B332</f>
        <v>1029.5999999999999</v>
      </c>
      <c r="C329" s="75">
        <f>C330+C331+C332</f>
        <v>1019.1</v>
      </c>
      <c r="D329" s="75">
        <f>D330+D331+D332</f>
        <v>724.59999999999991</v>
      </c>
      <c r="E329" s="75">
        <f>E330+E331+E332</f>
        <v>10.5</v>
      </c>
    </row>
    <row r="330" spans="1:5" x14ac:dyDescent="0.25">
      <c r="A330" s="38" t="s">
        <v>208</v>
      </c>
      <c r="B330" s="17">
        <v>906.5</v>
      </c>
      <c r="C330" s="14">
        <v>906.5</v>
      </c>
      <c r="D330" s="18">
        <v>675.8</v>
      </c>
      <c r="E330" s="14"/>
    </row>
    <row r="331" spans="1:5" x14ac:dyDescent="0.25">
      <c r="A331" s="63" t="s">
        <v>46</v>
      </c>
      <c r="B331" s="17">
        <v>97</v>
      </c>
      <c r="C331" s="14">
        <v>86.5</v>
      </c>
      <c r="D331" s="18">
        <v>28.8</v>
      </c>
      <c r="E331" s="14">
        <v>10.5</v>
      </c>
    </row>
    <row r="332" spans="1:5" ht="16.5" customHeight="1" x14ac:dyDescent="0.25">
      <c r="A332" s="56" t="s">
        <v>43</v>
      </c>
      <c r="B332" s="17">
        <v>26.1</v>
      </c>
      <c r="C332" s="14">
        <v>26.1</v>
      </c>
      <c r="D332" s="18">
        <v>20</v>
      </c>
      <c r="E332" s="14"/>
    </row>
    <row r="333" spans="1:5" ht="18.75" customHeight="1" x14ac:dyDescent="0.25">
      <c r="A333" s="70" t="s">
        <v>13</v>
      </c>
      <c r="B333" s="19">
        <f>B334+B335+B336</f>
        <v>295.29999999999995</v>
      </c>
      <c r="C333" s="19">
        <f>C334+C335+C336</f>
        <v>295.29999999999995</v>
      </c>
      <c r="D333" s="19">
        <f>D334+D335+D336</f>
        <v>199.20000000000002</v>
      </c>
      <c r="E333" s="19"/>
    </row>
    <row r="334" spans="1:5" ht="16.5" customHeight="1" x14ac:dyDescent="0.25">
      <c r="A334" s="38" t="s">
        <v>208</v>
      </c>
      <c r="B334" s="17">
        <v>229.4</v>
      </c>
      <c r="C334" s="14">
        <v>229.4</v>
      </c>
      <c r="D334" s="18">
        <v>175.8</v>
      </c>
      <c r="E334" s="14"/>
    </row>
    <row r="335" spans="1:5" x14ac:dyDescent="0.25">
      <c r="A335" s="63" t="s">
        <v>46</v>
      </c>
      <c r="B335" s="17">
        <v>59</v>
      </c>
      <c r="C335" s="14">
        <v>59</v>
      </c>
      <c r="D335" s="18">
        <v>18.100000000000001</v>
      </c>
      <c r="E335" s="14"/>
    </row>
    <row r="336" spans="1:5" x14ac:dyDescent="0.25">
      <c r="A336" s="56" t="s">
        <v>43</v>
      </c>
      <c r="B336" s="17">
        <v>6.9</v>
      </c>
      <c r="C336" s="14">
        <v>6.9</v>
      </c>
      <c r="D336" s="18">
        <v>5.3</v>
      </c>
      <c r="E336" s="14"/>
    </row>
    <row r="337" spans="1:5" ht="18.75" customHeight="1" x14ac:dyDescent="0.25">
      <c r="A337" s="69" t="s">
        <v>1</v>
      </c>
      <c r="B337" s="19">
        <f>B338+B339</f>
        <v>245.9</v>
      </c>
      <c r="C337" s="19">
        <f t="shared" ref="C337:D337" si="24">C338+C339</f>
        <v>245.9</v>
      </c>
      <c r="D337" s="19">
        <f t="shared" si="24"/>
        <v>173</v>
      </c>
      <c r="E337" s="19"/>
    </row>
    <row r="338" spans="1:5" ht="15.75" customHeight="1" x14ac:dyDescent="0.25">
      <c r="A338" s="38" t="s">
        <v>208</v>
      </c>
      <c r="B338" s="17">
        <v>243.9</v>
      </c>
      <c r="C338" s="14">
        <v>243.9</v>
      </c>
      <c r="D338" s="18">
        <v>173</v>
      </c>
      <c r="E338" s="14"/>
    </row>
    <row r="339" spans="1:5" x14ac:dyDescent="0.25">
      <c r="A339" s="56" t="s">
        <v>46</v>
      </c>
      <c r="B339" s="17">
        <v>2</v>
      </c>
      <c r="C339" s="14">
        <v>2</v>
      </c>
      <c r="D339" s="18"/>
      <c r="E339" s="14"/>
    </row>
    <row r="340" spans="1:5" ht="18" customHeight="1" x14ac:dyDescent="0.25">
      <c r="A340" s="69" t="s">
        <v>9</v>
      </c>
      <c r="B340" s="19">
        <f>B341+B342</f>
        <v>364.29999999999995</v>
      </c>
      <c r="C340" s="19">
        <f t="shared" ref="C340:E340" si="25">C341+C342</f>
        <v>363</v>
      </c>
      <c r="D340" s="19">
        <f t="shared" si="25"/>
        <v>251.7</v>
      </c>
      <c r="E340" s="19">
        <f t="shared" si="25"/>
        <v>1.3</v>
      </c>
    </row>
    <row r="341" spans="1:5" x14ac:dyDescent="0.25">
      <c r="A341" s="38" t="s">
        <v>208</v>
      </c>
      <c r="B341" s="17">
        <v>351.9</v>
      </c>
      <c r="C341" s="14">
        <v>351.9</v>
      </c>
      <c r="D341" s="18">
        <v>251.7</v>
      </c>
      <c r="E341" s="14"/>
    </row>
    <row r="342" spans="1:5" x14ac:dyDescent="0.25">
      <c r="A342" s="56" t="s">
        <v>46</v>
      </c>
      <c r="B342" s="17">
        <v>12.4</v>
      </c>
      <c r="C342" s="14">
        <v>11.1</v>
      </c>
      <c r="D342" s="18"/>
      <c r="E342" s="14">
        <v>1.3</v>
      </c>
    </row>
    <row r="343" spans="1:5" x14ac:dyDescent="0.25">
      <c r="A343" s="71" t="s">
        <v>260</v>
      </c>
      <c r="B343" s="19">
        <f>B344+B345</f>
        <v>122.6</v>
      </c>
      <c r="C343" s="36">
        <f>C344+C345</f>
        <v>122</v>
      </c>
      <c r="D343" s="36">
        <f>D344+D345</f>
        <v>75.8</v>
      </c>
      <c r="E343" s="36">
        <f>E344+E345</f>
        <v>0.6</v>
      </c>
    </row>
    <row r="344" spans="1:5" x14ac:dyDescent="0.25">
      <c r="A344" s="38" t="s">
        <v>208</v>
      </c>
      <c r="B344" s="17">
        <v>110.6</v>
      </c>
      <c r="C344" s="14">
        <v>110</v>
      </c>
      <c r="D344" s="18">
        <v>75.8</v>
      </c>
      <c r="E344" s="14">
        <v>0.6</v>
      </c>
    </row>
    <row r="345" spans="1:5" x14ac:dyDescent="0.25">
      <c r="A345" s="63" t="s">
        <v>46</v>
      </c>
      <c r="B345" s="17">
        <v>12</v>
      </c>
      <c r="C345" s="14">
        <v>12</v>
      </c>
      <c r="D345" s="18"/>
      <c r="E345" s="14"/>
    </row>
    <row r="346" spans="1:5" ht="15.75" x14ac:dyDescent="0.25">
      <c r="A346" s="69" t="s">
        <v>16</v>
      </c>
      <c r="B346" s="19">
        <f>B347+B348</f>
        <v>218.89999999999998</v>
      </c>
      <c r="C346" s="19">
        <f>C347+C348</f>
        <v>218.89999999999998</v>
      </c>
      <c r="D346" s="19">
        <f>D347+D348</f>
        <v>159.69999999999999</v>
      </c>
      <c r="E346" s="19"/>
    </row>
    <row r="347" spans="1:5" x14ac:dyDescent="0.25">
      <c r="A347" s="38" t="s">
        <v>208</v>
      </c>
      <c r="B347" s="17">
        <v>34.700000000000003</v>
      </c>
      <c r="C347" s="14">
        <v>34.700000000000003</v>
      </c>
      <c r="D347" s="18">
        <v>18.5</v>
      </c>
      <c r="E347" s="14"/>
    </row>
    <row r="348" spans="1:5" x14ac:dyDescent="0.25">
      <c r="A348" s="50" t="s">
        <v>43</v>
      </c>
      <c r="B348" s="17">
        <v>184.2</v>
      </c>
      <c r="C348" s="14">
        <v>184.2</v>
      </c>
      <c r="D348" s="18">
        <v>141.19999999999999</v>
      </c>
      <c r="E348" s="14"/>
    </row>
    <row r="349" spans="1:5" ht="15.75" x14ac:dyDescent="0.25">
      <c r="A349" s="55" t="s">
        <v>167</v>
      </c>
      <c r="B349" s="19">
        <f>B350</f>
        <v>83.2</v>
      </c>
      <c r="C349" s="19">
        <f t="shared" ref="C349:D349" si="26">C350</f>
        <v>83.2</v>
      </c>
      <c r="D349" s="19">
        <f t="shared" si="26"/>
        <v>35.6</v>
      </c>
      <c r="E349" s="19"/>
    </row>
    <row r="350" spans="1:5" x14ac:dyDescent="0.25">
      <c r="A350" s="38" t="s">
        <v>211</v>
      </c>
      <c r="B350" s="17">
        <v>83.2</v>
      </c>
      <c r="C350" s="17">
        <v>83.2</v>
      </c>
      <c r="D350" s="73">
        <v>35.6</v>
      </c>
      <c r="E350" s="17"/>
    </row>
    <row r="351" spans="1:5" ht="15.75" x14ac:dyDescent="0.25">
      <c r="A351" s="69" t="s">
        <v>49</v>
      </c>
      <c r="B351" s="19">
        <f>B118+B122+B126+B130+B134+B138+B142+B146+B150+B154+B158+B162+B166+B170+B174+B178+B182+B186+B190+B194+B198+B202+B206+B210+B214+B218+B222+B226+B230+B234+B238+B242+B246+B250+B254+B258+B263+B267+B271+B275+B280+B284+B289+B293+B297+B301+B305+B308+B312+B316+B320+B324+B329+B333+B337+B340+B343+B346+B349</f>
        <v>40326.5</v>
      </c>
      <c r="C351" s="19">
        <f>C118+C122+C126+C130+C134+C138+C142+C146+C150+C154+C158+C162+C166+C170+C174+C178+C182+C186+C190+C194+C198+C202+C206+C210+C214+C218+C222+C226+C230+C234+C238+C242+C246+C250+C254+C258+C263+C267+C271+C275+C280+C284+C289+C293+C297+C301+C305+C308+C312+C316+C320+C324+C329+C333+C337+C340+C343+C346+C349</f>
        <v>40228.5</v>
      </c>
      <c r="D351" s="19">
        <f>D118+D122+D126+D130+D134+D138+D142+D146+D150+D154+D158+D162+D166+D170+D174+D178+D182+D186+D190+D194+D198+D202+D206+D210+D214+D218+D222+D226+D230+D234+D238+D242+D246+D250+D254+D258+D263+D267+D271+D275+D280+D284+D289+D293+D297+D301+D305+D308+D312+D316+D320+D324+D329+D333+D337+D340+D343+D346+D349</f>
        <v>26096</v>
      </c>
      <c r="E351" s="19">
        <f>E118+E122+E126+E130+E134+E138+E142+E146+E150+E154+E158+E162+E166+E170+E174+E178+E182+E186+E190+E194+E198+E202+E206+E210+E214+E218+E222+E226+E230+E234+E238+E242+E246+E250+E254+E258+E263+E267+E271+E275+E280+E284+E289+E293+E297+E301+E305+E308+E312+E316+E320+E324+E329+E333+E337+E340+E343+E346+E349</f>
        <v>97.999999999999986</v>
      </c>
    </row>
    <row r="352" spans="1:5" x14ac:dyDescent="0.25">
      <c r="A352" s="38" t="s">
        <v>208</v>
      </c>
      <c r="B352" s="17">
        <f>B119+B123+B127+B131+B135+B139+B143+B147+B151+B155+B159+B163+B167+B171+B175+B179+B183+B187+B191+B195+B199+B203+B207+B211+B215+B219+B223+B227+B231+B235+B239+B243+B247+B251+B255+B259+B264+B268+B272+B276+B281+B285+B290+B294+B298+B302+B306+B309+B313+B325+B330+B334+B338+B341+B344+B347+B350</f>
        <v>16532.099999999995</v>
      </c>
      <c r="C352" s="17">
        <f>C119+C123+C127+C131+C135+C139+C143+C147+C151+C155+C159+C163+C167+C171+C175+C179+C183+C187+C191+C195+C199+C203+C207+C211+C215+C219+C223+C227+C231+C235+C239+C243+C247+C251+C255+C259+C264+C268+C272+C276+C281+C285+C290+C294+C298+C302+C306+C309+C313+C325+C330+C334+C338+C341+C344+C347+C350</f>
        <v>16466.799999999996</v>
      </c>
      <c r="D352" s="17">
        <f>D119+D123+D127+D131+D135+D139+D143+D147+D151+D155+D159+D163+D167+D171+D175+D179+D183+D187+D191+D195+D199+D203+D207+D211+D215+D219+D223+D227+D231+D235+D239+D243+D247+D251+D255+D259+D264+D268+D272+D276+D281+D285+D290+D294+D298+D302+D306+D309+D313+D325+D330+D334+D338+D341+D344+D347+D350</f>
        <v>10516.800000000001</v>
      </c>
      <c r="E352" s="17">
        <f>E119+E123+E127+E131+E135+E139+E143+E147+E151+E155+E159+E163+E167+E171+E175+E179+E183+E187+E191+E195+E199+E203+E207+E211+E215+E219+E223+E227+E231+E235+E239+E243+E247+E251+E255+E259+E264+E268+E272+E276+E281+E285+E290+E294+E298+E302+E306+E309+E313+E325+E330+E334+E338+E341+E344+E347+E350</f>
        <v>65.3</v>
      </c>
    </row>
    <row r="353" spans="1:5" x14ac:dyDescent="0.25">
      <c r="A353" s="63" t="s">
        <v>47</v>
      </c>
      <c r="B353" s="17">
        <f>B124+B128+B132+B136+B140+B144+B148+B152+B156+B160+B164+B168+B172+B176+B180+B184+B188+B192+B196+B200+B204+B208+B212+B216+B220+B224+B228+B232+B236+B240+B244+B248+B252+B256+B260+B265+B269+B273+B277+B282+B286+B291+B295+B299+B303+B310+B314+B318+B322+B326+B331+B335+B339+B342+B345</f>
        <v>1923.3999999999996</v>
      </c>
      <c r="C353" s="17">
        <f t="shared" ref="C353:E353" si="27">C124+C128+C132+C136+C140+C144+C148+C152+C156+C160+C164+C168+C172+C176+C180+C184+C188+C192+C196+C200+C204+C208+C212+C216+C220+C224+C228+C232+C236+C240+C244+C248+C252+C256+C260+C265+C269+C273+C277+C282+C286+C291+C295+C299+C303+C310+C314+C318+C322+C326+C331+C335+C339+C342+C345</f>
        <v>1909.1999999999996</v>
      </c>
      <c r="D353" s="17">
        <f t="shared" si="27"/>
        <v>84.300000000000011</v>
      </c>
      <c r="E353" s="17">
        <f t="shared" si="27"/>
        <v>14.200000000000001</v>
      </c>
    </row>
    <row r="354" spans="1:5" x14ac:dyDescent="0.25">
      <c r="A354" s="63" t="s">
        <v>43</v>
      </c>
      <c r="B354" s="17">
        <f>B120+B125+B129+B133+B137+B141+B145+B149+B153+B157+B161+B165+B169+B173+B177+B181+B185+B189+B193+B197+B201+B205+B209+B213+B217+B221+B225+B229+B233+B237+B241+B245+B249+B253+B257+B261+B266+B270+B274+B279+B283+B287+B292+B296+B300+B304+B307+B311+B315+B319+B323+B328+B332+B336+B348</f>
        <v>19863.600000000002</v>
      </c>
      <c r="C354" s="17">
        <f>C120+C125+C129+C133+C137+C141+C145+C149+C153+C157+C161+C165+C169+C173+C177+C181+C185+C189+C193+C197+C201+C205+C209+C213+C217+C221+C225+C229+C233+C237+C241+C245+C249+C253+C257+C261+C266+C270+C274+C279+C283+C287+C292+C296+C300+C304+C307+C311+C315+C319+C323+C328+C332+C336+C348</f>
        <v>19859.100000000002</v>
      </c>
      <c r="D354" s="17">
        <f>D120+D125+D129+D133+D137+D141+D145+D149+D153+D157+D161+D165+D169+D173+D177+D181+D185+D189+D193+D197+D201+D205+D209+D213+D217+D221+D225+D229+D233+D237+D241+D245+D249+D253+D257+D261+D266+D270+D274+D279+D283+D287+D292+D296+D300+D304+D307+D311+D315+D319+D323+D328+D332+D336+D348</f>
        <v>14594.3</v>
      </c>
      <c r="E354" s="17">
        <f>E120+E125+E129+E133+E137+E141+E145+E149+E153+E157+E161+E165+E169+E173+E177+E181+E185+E189+E193+E197+E201+E205+E209+E213+E217+E221+E225+E229+E233+E237+E241+E245+E249+E253+E257+E261+E266+E270+E274+E279+E283+E287+E292+E296+E300+E304+E307+E311+E315+E319+E323+E328+E332+E336+E348</f>
        <v>4.5</v>
      </c>
    </row>
    <row r="355" spans="1:5" ht="27.75" customHeight="1" x14ac:dyDescent="0.25">
      <c r="A355" s="38" t="s">
        <v>87</v>
      </c>
      <c r="B355" s="76">
        <f>SUM(B262+B278+B288+B317+B321+B327)</f>
        <v>1635.8</v>
      </c>
      <c r="C355" s="76">
        <f t="shared" ref="C355:E355" si="28">SUM(C262+C278+C288+C317+C321+C327)</f>
        <v>1621.8</v>
      </c>
      <c r="D355" s="76">
        <f t="shared" si="28"/>
        <v>900.60000000000014</v>
      </c>
      <c r="E355" s="76">
        <f t="shared" si="28"/>
        <v>14</v>
      </c>
    </row>
    <row r="356" spans="1:5" ht="19.5" customHeight="1" x14ac:dyDescent="0.25">
      <c r="A356" s="228" t="s">
        <v>172</v>
      </c>
      <c r="B356" s="17">
        <f>B121</f>
        <v>371.6</v>
      </c>
      <c r="C356" s="14">
        <f>C121</f>
        <v>371.6</v>
      </c>
      <c r="D356" s="14"/>
      <c r="E356" s="14"/>
    </row>
    <row r="357" spans="1:5" ht="36" customHeight="1" x14ac:dyDescent="0.25">
      <c r="A357" s="277" t="s">
        <v>184</v>
      </c>
      <c r="B357" s="278"/>
      <c r="C357" s="278"/>
      <c r="D357" s="278"/>
      <c r="E357" s="279"/>
    </row>
    <row r="358" spans="1:5" ht="15.75" x14ac:dyDescent="0.25">
      <c r="A358" s="69" t="s">
        <v>22</v>
      </c>
      <c r="B358" s="77">
        <f>B359</f>
        <v>53</v>
      </c>
      <c r="C358" s="21">
        <f>C359</f>
        <v>53</v>
      </c>
      <c r="D358" s="21"/>
      <c r="E358" s="21"/>
    </row>
    <row r="359" spans="1:5" x14ac:dyDescent="0.25">
      <c r="A359" s="38" t="s">
        <v>211</v>
      </c>
      <c r="B359" s="17">
        <v>53</v>
      </c>
      <c r="C359" s="14">
        <v>53</v>
      </c>
      <c r="D359" s="18"/>
      <c r="E359" s="14"/>
    </row>
    <row r="360" spans="1:5" ht="15.75" x14ac:dyDescent="0.25">
      <c r="A360" s="69" t="s">
        <v>50</v>
      </c>
      <c r="B360" s="19">
        <f>B361</f>
        <v>53</v>
      </c>
      <c r="C360" s="19">
        <f>C361</f>
        <v>53</v>
      </c>
      <c r="D360" s="19"/>
      <c r="E360" s="19"/>
    </row>
    <row r="361" spans="1:5" x14ac:dyDescent="0.25">
      <c r="A361" s="78" t="s">
        <v>211</v>
      </c>
      <c r="B361" s="76">
        <f>B359</f>
        <v>53</v>
      </c>
      <c r="C361" s="76">
        <f>C359</f>
        <v>53</v>
      </c>
      <c r="D361" s="22"/>
      <c r="E361" s="20"/>
    </row>
    <row r="362" spans="1:5" ht="28.5" customHeight="1" x14ac:dyDescent="0.25">
      <c r="A362" s="274" t="s">
        <v>51</v>
      </c>
      <c r="B362" s="275"/>
      <c r="C362" s="275"/>
      <c r="D362" s="275"/>
      <c r="E362" s="276"/>
    </row>
    <row r="363" spans="1:5" ht="31.5" x14ac:dyDescent="0.25">
      <c r="A363" s="224" t="s">
        <v>155</v>
      </c>
      <c r="B363" s="225">
        <f>B364+B365</f>
        <v>7612.9</v>
      </c>
      <c r="C363" s="225">
        <f>C364+C365</f>
        <v>7612.9</v>
      </c>
      <c r="D363" s="225"/>
      <c r="E363" s="225"/>
    </row>
    <row r="364" spans="1:5" x14ac:dyDescent="0.25">
      <c r="A364" s="187" t="s">
        <v>208</v>
      </c>
      <c r="B364" s="172">
        <v>5996.9</v>
      </c>
      <c r="C364" s="226">
        <v>5996.9</v>
      </c>
      <c r="D364" s="227"/>
      <c r="E364" s="226"/>
    </row>
    <row r="365" spans="1:5" ht="39" customHeight="1" x14ac:dyDescent="0.25">
      <c r="A365" s="187" t="s">
        <v>81</v>
      </c>
      <c r="B365" s="172">
        <v>1616</v>
      </c>
      <c r="C365" s="226">
        <v>1616</v>
      </c>
      <c r="D365" s="227"/>
      <c r="E365" s="226"/>
    </row>
    <row r="366" spans="1:5" ht="17.25" customHeight="1" x14ac:dyDescent="0.25">
      <c r="A366" s="69" t="s">
        <v>22</v>
      </c>
      <c r="B366" s="19">
        <f>B367</f>
        <v>1631.3</v>
      </c>
      <c r="C366" s="36">
        <f>C367</f>
        <v>1581.3</v>
      </c>
      <c r="D366" s="36"/>
      <c r="E366" s="36">
        <f t="shared" ref="E366" si="29">E367</f>
        <v>50</v>
      </c>
    </row>
    <row r="367" spans="1:5" ht="16.5" customHeight="1" x14ac:dyDescent="0.25">
      <c r="A367" s="38" t="s">
        <v>211</v>
      </c>
      <c r="B367" s="160">
        <v>1631.3</v>
      </c>
      <c r="C367" s="136">
        <v>1581.3</v>
      </c>
      <c r="D367" s="169"/>
      <c r="E367" s="136">
        <v>50</v>
      </c>
    </row>
    <row r="368" spans="1:5" ht="18" customHeight="1" x14ac:dyDescent="0.25">
      <c r="A368" s="69" t="s">
        <v>17</v>
      </c>
      <c r="B368" s="19">
        <f>B369+B370+B371+B372</f>
        <v>1689.8999999999999</v>
      </c>
      <c r="C368" s="19">
        <f t="shared" ref="C368:E368" si="30">C369+C370+C371+C372</f>
        <v>1628.3</v>
      </c>
      <c r="D368" s="19">
        <f t="shared" si="30"/>
        <v>1070.5</v>
      </c>
      <c r="E368" s="19">
        <f t="shared" si="30"/>
        <v>61.6</v>
      </c>
    </row>
    <row r="369" spans="1:5" ht="17.25" customHeight="1" x14ac:dyDescent="0.25">
      <c r="A369" s="50" t="s">
        <v>208</v>
      </c>
      <c r="B369" s="17">
        <v>1232.5999999999999</v>
      </c>
      <c r="C369" s="14">
        <v>1172.5999999999999</v>
      </c>
      <c r="D369" s="18">
        <v>783.8</v>
      </c>
      <c r="E369" s="14">
        <v>60</v>
      </c>
    </row>
    <row r="370" spans="1:5" ht="38.25" x14ac:dyDescent="0.25">
      <c r="A370" s="247" t="s">
        <v>81</v>
      </c>
      <c r="B370" s="17">
        <v>346.7</v>
      </c>
      <c r="C370" s="14">
        <v>346.7</v>
      </c>
      <c r="D370" s="18">
        <v>253.9</v>
      </c>
      <c r="E370" s="14"/>
    </row>
    <row r="371" spans="1:5" ht="16.5" customHeight="1" x14ac:dyDescent="0.25">
      <c r="A371" s="63" t="s">
        <v>47</v>
      </c>
      <c r="B371" s="17">
        <v>76</v>
      </c>
      <c r="C371" s="14">
        <v>74.400000000000006</v>
      </c>
      <c r="D371" s="18">
        <v>13.8</v>
      </c>
      <c r="E371" s="14">
        <v>1.6</v>
      </c>
    </row>
    <row r="372" spans="1:5" ht="16.5" customHeight="1" x14ac:dyDescent="0.25">
      <c r="A372" s="228" t="s">
        <v>172</v>
      </c>
      <c r="B372" s="17">
        <v>34.6</v>
      </c>
      <c r="C372" s="14">
        <v>34.6</v>
      </c>
      <c r="D372" s="18">
        <v>19</v>
      </c>
      <c r="E372" s="14"/>
    </row>
    <row r="373" spans="1:5" ht="15.75" x14ac:dyDescent="0.25">
      <c r="A373" s="69" t="s">
        <v>14</v>
      </c>
      <c r="B373" s="19">
        <f>B374+B375+B376</f>
        <v>335.8</v>
      </c>
      <c r="C373" s="36">
        <f>C374+C375+C376</f>
        <v>335.7</v>
      </c>
      <c r="D373" s="36">
        <f>D374+D375+D376</f>
        <v>209</v>
      </c>
      <c r="E373" s="36">
        <f>E374+E375+E376</f>
        <v>0.1</v>
      </c>
    </row>
    <row r="374" spans="1:5" x14ac:dyDescent="0.25">
      <c r="A374" s="38" t="s">
        <v>208</v>
      </c>
      <c r="B374" s="17">
        <v>110.4</v>
      </c>
      <c r="C374" s="14">
        <v>110.4</v>
      </c>
      <c r="D374" s="18">
        <v>74.599999999999994</v>
      </c>
      <c r="E374" s="14"/>
    </row>
    <row r="375" spans="1:5" ht="38.25" x14ac:dyDescent="0.25">
      <c r="A375" s="38" t="s">
        <v>81</v>
      </c>
      <c r="B375" s="17">
        <v>190.4</v>
      </c>
      <c r="C375" s="14">
        <v>190.4</v>
      </c>
      <c r="D375" s="18">
        <v>118.9</v>
      </c>
      <c r="E375" s="14"/>
    </row>
    <row r="376" spans="1:5" x14ac:dyDescent="0.25">
      <c r="A376" s="56" t="s">
        <v>47</v>
      </c>
      <c r="B376" s="17">
        <v>35</v>
      </c>
      <c r="C376" s="14">
        <v>34.9</v>
      </c>
      <c r="D376" s="18">
        <v>15.5</v>
      </c>
      <c r="E376" s="14">
        <v>0.1</v>
      </c>
    </row>
    <row r="377" spans="1:5" ht="18" customHeight="1" x14ac:dyDescent="0.25">
      <c r="A377" s="79" t="s">
        <v>98</v>
      </c>
      <c r="B377" s="19">
        <f>B378+B379+B381+B382+B380</f>
        <v>552.30000000000007</v>
      </c>
      <c r="C377" s="19">
        <f>C378+C379+C381+C382+C380</f>
        <v>491.8</v>
      </c>
      <c r="D377" s="19">
        <f>D378+D379+D381+D382+D380</f>
        <v>317.90000000000003</v>
      </c>
      <c r="E377" s="19">
        <f>E378+E379+E381+E382+E380</f>
        <v>60.5</v>
      </c>
    </row>
    <row r="378" spans="1:5" ht="17.25" customHeight="1" x14ac:dyDescent="0.25">
      <c r="A378" s="38" t="s">
        <v>208</v>
      </c>
      <c r="B378" s="17">
        <v>142.1</v>
      </c>
      <c r="C378" s="14">
        <v>81.599999999999994</v>
      </c>
      <c r="D378" s="18">
        <v>30.7</v>
      </c>
      <c r="E378" s="14">
        <v>60.5</v>
      </c>
    </row>
    <row r="379" spans="1:5" ht="38.25" x14ac:dyDescent="0.25">
      <c r="A379" s="38" t="s">
        <v>81</v>
      </c>
      <c r="B379" s="17">
        <v>181.9</v>
      </c>
      <c r="C379" s="14">
        <v>181.9</v>
      </c>
      <c r="D379" s="18">
        <v>127.5</v>
      </c>
      <c r="E379" s="14"/>
    </row>
    <row r="380" spans="1:5" ht="25.5" x14ac:dyDescent="0.25">
      <c r="A380" s="38" t="s">
        <v>261</v>
      </c>
      <c r="B380" s="17">
        <v>65.2</v>
      </c>
      <c r="C380" s="14">
        <v>65.2</v>
      </c>
      <c r="D380" s="18">
        <v>43.8</v>
      </c>
      <c r="E380" s="14"/>
    </row>
    <row r="381" spans="1:5" ht="17.25" customHeight="1" x14ac:dyDescent="0.25">
      <c r="A381" s="63" t="s">
        <v>220</v>
      </c>
      <c r="B381" s="17">
        <v>43.2</v>
      </c>
      <c r="C381" s="14">
        <v>43.2</v>
      </c>
      <c r="D381" s="18">
        <v>25.4</v>
      </c>
      <c r="E381" s="14"/>
    </row>
    <row r="382" spans="1:5" ht="17.25" customHeight="1" x14ac:dyDescent="0.25">
      <c r="A382" s="56" t="s">
        <v>219</v>
      </c>
      <c r="B382" s="17">
        <v>119.9</v>
      </c>
      <c r="C382" s="14">
        <v>119.9</v>
      </c>
      <c r="D382" s="18">
        <v>90.5</v>
      </c>
      <c r="E382" s="14"/>
    </row>
    <row r="383" spans="1:5" ht="18" customHeight="1" x14ac:dyDescent="0.25">
      <c r="A383" s="69" t="s">
        <v>52</v>
      </c>
      <c r="B383" s="19">
        <f t="shared" ref="B383:E384" si="31">B363+B366+B368+B373+B377</f>
        <v>11822.199999999997</v>
      </c>
      <c r="C383" s="19">
        <f t="shared" si="31"/>
        <v>11649.999999999998</v>
      </c>
      <c r="D383" s="19">
        <f t="shared" si="31"/>
        <v>1597.4</v>
      </c>
      <c r="E383" s="19">
        <f t="shared" si="31"/>
        <v>172.2</v>
      </c>
    </row>
    <row r="384" spans="1:5" x14ac:dyDescent="0.25">
      <c r="A384" s="38" t="s">
        <v>208</v>
      </c>
      <c r="B384" s="17">
        <f t="shared" si="31"/>
        <v>9113.2999999999993</v>
      </c>
      <c r="C384" s="17">
        <f t="shared" si="31"/>
        <v>8942.7999999999993</v>
      </c>
      <c r="D384" s="17">
        <f t="shared" si="31"/>
        <v>889.1</v>
      </c>
      <c r="E384" s="17">
        <f t="shared" si="31"/>
        <v>170.5</v>
      </c>
    </row>
    <row r="385" spans="1:5" ht="38.25" x14ac:dyDescent="0.25">
      <c r="A385" s="38" t="s">
        <v>81</v>
      </c>
      <c r="B385" s="17">
        <f>B365+B370+B375+B379</f>
        <v>2335</v>
      </c>
      <c r="C385" s="17">
        <f>C365+C370+C375+C379</f>
        <v>2335</v>
      </c>
      <c r="D385" s="17">
        <f>D365+D370+D375+D379</f>
        <v>500.3</v>
      </c>
      <c r="E385" s="17"/>
    </row>
    <row r="386" spans="1:5" ht="25.5" x14ac:dyDescent="0.25">
      <c r="A386" s="38" t="s">
        <v>86</v>
      </c>
      <c r="B386" s="17">
        <f>B380</f>
        <v>65.2</v>
      </c>
      <c r="C386" s="17">
        <f>C380</f>
        <v>65.2</v>
      </c>
      <c r="D386" s="17">
        <f>D380</f>
        <v>43.8</v>
      </c>
      <c r="E386" s="17"/>
    </row>
    <row r="387" spans="1:5" x14ac:dyDescent="0.25">
      <c r="A387" s="63" t="s">
        <v>47</v>
      </c>
      <c r="B387" s="17">
        <f>B371+B376+B381</f>
        <v>154.19999999999999</v>
      </c>
      <c r="C387" s="17">
        <f>C371+C376+C381</f>
        <v>152.5</v>
      </c>
      <c r="D387" s="17">
        <f>D371+D376+D381</f>
        <v>54.7</v>
      </c>
      <c r="E387" s="17">
        <f>E371+E376+E381</f>
        <v>1.7000000000000002</v>
      </c>
    </row>
    <row r="388" spans="1:5" x14ac:dyDescent="0.25">
      <c r="A388" s="63" t="s">
        <v>43</v>
      </c>
      <c r="B388" s="76">
        <f>B382</f>
        <v>119.9</v>
      </c>
      <c r="C388" s="76">
        <f>C382</f>
        <v>119.9</v>
      </c>
      <c r="D388" s="76">
        <f>D382</f>
        <v>90.5</v>
      </c>
      <c r="E388" s="76"/>
    </row>
    <row r="389" spans="1:5" x14ac:dyDescent="0.25">
      <c r="A389" s="228" t="s">
        <v>172</v>
      </c>
      <c r="B389" s="14">
        <f>SUM(B372)</f>
        <v>34.6</v>
      </c>
      <c r="C389" s="14">
        <f t="shared" ref="C389:D389" si="32">SUM(C372)</f>
        <v>34.6</v>
      </c>
      <c r="D389" s="14">
        <f t="shared" si="32"/>
        <v>19</v>
      </c>
      <c r="E389" s="14"/>
    </row>
    <row r="390" spans="1:5" ht="26.25" customHeight="1" x14ac:dyDescent="0.25">
      <c r="A390" s="274" t="s">
        <v>53</v>
      </c>
      <c r="B390" s="275"/>
      <c r="C390" s="275"/>
      <c r="D390" s="275"/>
      <c r="E390" s="276"/>
    </row>
    <row r="391" spans="1:5" ht="17.25" customHeight="1" x14ac:dyDescent="0.25">
      <c r="A391" s="69" t="s">
        <v>22</v>
      </c>
      <c r="B391" s="77">
        <f>B392+B393</f>
        <v>49.6</v>
      </c>
      <c r="C391" s="77">
        <f t="shared" ref="C391:D391" si="33">C392+C393</f>
        <v>49.6</v>
      </c>
      <c r="D391" s="77">
        <f t="shared" si="33"/>
        <v>8.1</v>
      </c>
      <c r="E391" s="77"/>
    </row>
    <row r="392" spans="1:5" x14ac:dyDescent="0.25">
      <c r="A392" s="80" t="s">
        <v>208</v>
      </c>
      <c r="B392" s="172">
        <v>37</v>
      </c>
      <c r="C392" s="14">
        <v>37</v>
      </c>
      <c r="D392" s="18"/>
      <c r="E392" s="14"/>
    </row>
    <row r="393" spans="1:5" ht="38.25" x14ac:dyDescent="0.25">
      <c r="A393" s="50" t="s">
        <v>81</v>
      </c>
      <c r="B393" s="17">
        <v>12.6</v>
      </c>
      <c r="C393" s="17">
        <v>12.6</v>
      </c>
      <c r="D393" s="171">
        <v>8.1</v>
      </c>
      <c r="E393" s="17"/>
    </row>
    <row r="394" spans="1:5" ht="16.5" customHeight="1" x14ac:dyDescent="0.25">
      <c r="A394" s="69" t="s">
        <v>54</v>
      </c>
      <c r="B394" s="19">
        <f>B397+B395+B396</f>
        <v>368.2</v>
      </c>
      <c r="C394" s="19">
        <f t="shared" ref="C394:D394" si="34">C397+C395+C396</f>
        <v>368.2</v>
      </c>
      <c r="D394" s="19">
        <f t="shared" si="34"/>
        <v>264.3</v>
      </c>
      <c r="E394" s="19"/>
    </row>
    <row r="395" spans="1:5" x14ac:dyDescent="0.25">
      <c r="A395" s="38" t="s">
        <v>208</v>
      </c>
      <c r="B395" s="17">
        <v>21.7</v>
      </c>
      <c r="C395" s="17">
        <v>21.7</v>
      </c>
      <c r="D395" s="17">
        <v>16.600000000000001</v>
      </c>
      <c r="E395" s="19"/>
    </row>
    <row r="396" spans="1:5" x14ac:dyDescent="0.25">
      <c r="A396" s="56" t="s">
        <v>220</v>
      </c>
      <c r="B396" s="17">
        <v>1.3</v>
      </c>
      <c r="C396" s="17">
        <v>1.3</v>
      </c>
      <c r="D396" s="17"/>
      <c r="E396" s="19"/>
    </row>
    <row r="397" spans="1:5" ht="38.25" x14ac:dyDescent="0.25">
      <c r="A397" s="251" t="s">
        <v>81</v>
      </c>
      <c r="B397" s="17">
        <v>345.2</v>
      </c>
      <c r="C397" s="17">
        <v>345.2</v>
      </c>
      <c r="D397" s="73">
        <v>247.7</v>
      </c>
      <c r="E397" s="17"/>
    </row>
    <row r="398" spans="1:5" ht="15.75" x14ac:dyDescent="0.25">
      <c r="A398" s="69" t="s">
        <v>89</v>
      </c>
      <c r="B398" s="19">
        <f>B391+B394</f>
        <v>417.8</v>
      </c>
      <c r="C398" s="19">
        <f t="shared" ref="C398:D398" si="35">C391+C394</f>
        <v>417.8</v>
      </c>
      <c r="D398" s="19">
        <f t="shared" si="35"/>
        <v>272.40000000000003</v>
      </c>
      <c r="E398" s="19"/>
    </row>
    <row r="399" spans="1:5" x14ac:dyDescent="0.25">
      <c r="A399" s="80" t="s">
        <v>208</v>
      </c>
      <c r="B399" s="17">
        <f>B392+B395</f>
        <v>58.7</v>
      </c>
      <c r="C399" s="17">
        <f t="shared" ref="C399:D399" si="36">C392+C395</f>
        <v>58.7</v>
      </c>
      <c r="D399" s="17">
        <f t="shared" si="36"/>
        <v>16.600000000000001</v>
      </c>
      <c r="E399" s="17"/>
    </row>
    <row r="400" spans="1:5" x14ac:dyDescent="0.25">
      <c r="A400" s="63" t="s">
        <v>47</v>
      </c>
      <c r="B400" s="17">
        <f>B396</f>
        <v>1.3</v>
      </c>
      <c r="C400" s="17">
        <f t="shared" ref="C400" si="37">C396</f>
        <v>1.3</v>
      </c>
      <c r="D400" s="17"/>
      <c r="E400" s="17"/>
    </row>
    <row r="401" spans="1:5" ht="38.25" x14ac:dyDescent="0.25">
      <c r="A401" s="38" t="s">
        <v>81</v>
      </c>
      <c r="B401" s="17">
        <f>B397+B393</f>
        <v>357.8</v>
      </c>
      <c r="C401" s="17">
        <f t="shared" ref="C401:D401" si="38">C397+C393</f>
        <v>357.8</v>
      </c>
      <c r="D401" s="17">
        <f t="shared" si="38"/>
        <v>255.79999999999998</v>
      </c>
      <c r="E401" s="17"/>
    </row>
    <row r="402" spans="1:5" ht="20.25" customHeight="1" x14ac:dyDescent="0.25">
      <c r="A402" s="69" t="s">
        <v>144</v>
      </c>
      <c r="B402" s="242">
        <f>B20+B30+B38+B43+B48+B53+B58+B63+B69+B99+B113+B351+B360+B383+B398</f>
        <v>94044.1</v>
      </c>
      <c r="C402" s="242">
        <f>C20+C30+C38+C43+C48+C53+C58+C63+C69+C99+C113+C351+C360+C383+C398</f>
        <v>72894</v>
      </c>
      <c r="D402" s="242">
        <f>D20+D30+D38+D43+D48+D53+D58+D63+D69+D99+D113+D351+D360+D383+D398</f>
        <v>35308.800000000003</v>
      </c>
      <c r="E402" s="242">
        <f>E20+E30+E38+E43+E48+E53+E58+E63+E69+E99+E113+E351+E360+E383+E398</f>
        <v>21150.100000000002</v>
      </c>
    </row>
    <row r="403" spans="1:5" x14ac:dyDescent="0.25">
      <c r="A403" s="38" t="s">
        <v>208</v>
      </c>
      <c r="B403" s="172">
        <f>B21+B31+B39+B44+B49+B59+B70+B100+B114+B352+B361+B384+B399+B64</f>
        <v>53043</v>
      </c>
      <c r="C403" s="172">
        <f>C21+C31+C39+C44+C49+C59+C70+C100+C114+C352+C361+C384+C399+C64</f>
        <v>43143.799999999988</v>
      </c>
      <c r="D403" s="172">
        <f>D21+D31+D39+D44+D49+D59+D70+D100+D114+D352+D361+D384+D399+D64</f>
        <v>18432.199999999997</v>
      </c>
      <c r="E403" s="172">
        <f>E21+E31+E39+E44+E49+E59+E70+E100+E114+E352+E361+E384+E399+E64</f>
        <v>9899.2000000000007</v>
      </c>
    </row>
    <row r="404" spans="1:5" ht="38.25" x14ac:dyDescent="0.25">
      <c r="A404" s="38" t="s">
        <v>81</v>
      </c>
      <c r="B404" s="172">
        <f>B22+B385+B401</f>
        <v>3092.8</v>
      </c>
      <c r="C404" s="172">
        <f t="shared" ref="C404:D404" si="39">C22+C385+C401</f>
        <v>3092.8</v>
      </c>
      <c r="D404" s="172">
        <f t="shared" si="39"/>
        <v>1029.0999999999999</v>
      </c>
      <c r="E404" s="172"/>
    </row>
    <row r="405" spans="1:5" x14ac:dyDescent="0.25">
      <c r="A405" s="80" t="s">
        <v>220</v>
      </c>
      <c r="B405" s="172">
        <f>B54+B101+B115+B353+B387+B400</f>
        <v>2850.7999999999997</v>
      </c>
      <c r="C405" s="172">
        <f>C54+C101+C115+C353+C387+C400</f>
        <v>2791.7</v>
      </c>
      <c r="D405" s="172">
        <f>D54+D101+D115+D353+D387+D400</f>
        <v>141.90000000000003</v>
      </c>
      <c r="E405" s="172">
        <f>E54+E101+E115+E353+E387+E400</f>
        <v>59.100000000000009</v>
      </c>
    </row>
    <row r="406" spans="1:5" x14ac:dyDescent="0.25">
      <c r="A406" s="80" t="s">
        <v>219</v>
      </c>
      <c r="B406" s="172">
        <f>B116+B354+B388</f>
        <v>20012.700000000004</v>
      </c>
      <c r="C406" s="172">
        <f>C116+C354+C388</f>
        <v>20008.200000000004</v>
      </c>
      <c r="D406" s="172">
        <f>D116+D354+D388</f>
        <v>14707.199999999999</v>
      </c>
      <c r="E406" s="172">
        <f>E116+E354+E388</f>
        <v>4.5</v>
      </c>
    </row>
    <row r="407" spans="1:5" ht="25.5" x14ac:dyDescent="0.25">
      <c r="A407" s="38" t="s">
        <v>262</v>
      </c>
      <c r="B407" s="172">
        <f>B355+B386</f>
        <v>1701</v>
      </c>
      <c r="C407" s="172">
        <f>C355+C386</f>
        <v>1687</v>
      </c>
      <c r="D407" s="172">
        <f>D355+D386</f>
        <v>944.40000000000009</v>
      </c>
      <c r="E407" s="172">
        <f>E355+E386</f>
        <v>14</v>
      </c>
    </row>
    <row r="408" spans="1:5" ht="25.5" x14ac:dyDescent="0.25">
      <c r="A408" s="38" t="s">
        <v>263</v>
      </c>
      <c r="B408" s="172">
        <f>B32</f>
        <v>1750</v>
      </c>
      <c r="C408" s="172"/>
      <c r="D408" s="172"/>
      <c r="E408" s="172">
        <f>E32</f>
        <v>1750</v>
      </c>
    </row>
    <row r="409" spans="1:5" ht="38.25" x14ac:dyDescent="0.25">
      <c r="A409" s="38" t="s">
        <v>212</v>
      </c>
      <c r="B409" s="172">
        <f>B71</f>
        <v>1027</v>
      </c>
      <c r="C409" s="172">
        <f>C71</f>
        <v>1027</v>
      </c>
      <c r="D409" s="172"/>
      <c r="E409" s="172"/>
    </row>
    <row r="410" spans="1:5" ht="18" customHeight="1" x14ac:dyDescent="0.25">
      <c r="A410" s="38" t="s">
        <v>264</v>
      </c>
      <c r="B410" s="243">
        <f>B33</f>
        <v>2347.4</v>
      </c>
      <c r="C410" s="243">
        <f>C33</f>
        <v>177.1</v>
      </c>
      <c r="D410" s="243"/>
      <c r="E410" s="243">
        <f>E33</f>
        <v>2170.3000000000002</v>
      </c>
    </row>
    <row r="411" spans="1:5" ht="18" customHeight="1" x14ac:dyDescent="0.25">
      <c r="A411" s="38" t="s">
        <v>207</v>
      </c>
      <c r="B411" s="243">
        <f>SUM(B29+B121+B389+B16)</f>
        <v>8219.4000000000015</v>
      </c>
      <c r="C411" s="243">
        <f>SUM(C29+C121+C389+C16)</f>
        <v>966.40000000000009</v>
      </c>
      <c r="D411" s="243">
        <f>SUM(D29+D121+D389+D16)</f>
        <v>54</v>
      </c>
      <c r="E411" s="243">
        <f>SUM(E29+E121+E389+E16)</f>
        <v>7253</v>
      </c>
    </row>
    <row r="412" spans="1:5" ht="30.75" customHeight="1" x14ac:dyDescent="0.25">
      <c r="A412" s="107" t="s">
        <v>265</v>
      </c>
      <c r="B412" s="139">
        <f>B402-B18</f>
        <v>91696.700000000012</v>
      </c>
      <c r="C412" s="139">
        <f>C402-C18</f>
        <v>72894</v>
      </c>
      <c r="D412" s="139">
        <f>D402-D18</f>
        <v>35308.800000000003</v>
      </c>
      <c r="E412" s="139">
        <f>E402-E18</f>
        <v>18802.7</v>
      </c>
    </row>
    <row r="413" spans="1:5" x14ac:dyDescent="0.25">
      <c r="A413" s="7"/>
      <c r="B413" s="7"/>
      <c r="C413" s="7"/>
      <c r="D413" s="23"/>
      <c r="E413" s="7"/>
    </row>
    <row r="414" spans="1:5" x14ac:dyDescent="0.25">
      <c r="A414" s="7"/>
      <c r="B414" s="7"/>
      <c r="C414" s="7"/>
      <c r="D414" s="23"/>
      <c r="E414" s="7"/>
    </row>
    <row r="415" spans="1:5" x14ac:dyDescent="0.25">
      <c r="A415" s="7"/>
      <c r="B415" s="8"/>
      <c r="C415" s="8"/>
      <c r="D415" s="8"/>
      <c r="E415" s="8"/>
    </row>
    <row r="416" spans="1:5" x14ac:dyDescent="0.25">
      <c r="A416" s="7"/>
      <c r="B416" s="7"/>
      <c r="C416" s="7"/>
      <c r="D416" s="23"/>
      <c r="E416" s="7"/>
    </row>
    <row r="417" spans="1:5" x14ac:dyDescent="0.25">
      <c r="A417" s="7"/>
      <c r="B417" s="8"/>
      <c r="C417" s="7"/>
      <c r="D417" s="23"/>
      <c r="E417" s="7"/>
    </row>
    <row r="418" spans="1:5" x14ac:dyDescent="0.25">
      <c r="A418" s="7"/>
      <c r="B418" s="7"/>
      <c r="C418" s="7"/>
      <c r="D418" s="23"/>
      <c r="E418" s="7"/>
    </row>
    <row r="419" spans="1:5" x14ac:dyDescent="0.25">
      <c r="A419" s="7"/>
      <c r="B419" s="7"/>
      <c r="C419" s="7"/>
      <c r="D419" s="23"/>
      <c r="E419" s="7"/>
    </row>
    <row r="420" spans="1:5" x14ac:dyDescent="0.25">
      <c r="A420" s="7"/>
      <c r="B420" s="7"/>
      <c r="C420" s="7"/>
      <c r="D420" s="23"/>
      <c r="E420" s="7"/>
    </row>
    <row r="421" spans="1:5" x14ac:dyDescent="0.25">
      <c r="A421" s="7"/>
      <c r="B421" s="7"/>
      <c r="C421" s="7"/>
      <c r="D421" s="23"/>
      <c r="E421" s="7"/>
    </row>
    <row r="422" spans="1:5" x14ac:dyDescent="0.25">
      <c r="A422" s="7"/>
      <c r="B422" s="7"/>
      <c r="C422" s="7"/>
      <c r="D422" s="23"/>
      <c r="E422" s="7"/>
    </row>
    <row r="423" spans="1:5" x14ac:dyDescent="0.25">
      <c r="A423" s="7"/>
      <c r="B423" s="7"/>
      <c r="C423" s="7"/>
      <c r="D423" s="23"/>
      <c r="E423" s="7"/>
    </row>
    <row r="424" spans="1:5" x14ac:dyDescent="0.25">
      <c r="A424" s="7"/>
      <c r="B424" s="7"/>
      <c r="C424" s="7"/>
      <c r="D424" s="23"/>
      <c r="E424" s="7"/>
    </row>
    <row r="425" spans="1:5" x14ac:dyDescent="0.25">
      <c r="A425" s="7"/>
      <c r="B425" s="7"/>
      <c r="C425" s="7"/>
      <c r="D425" s="23"/>
      <c r="E425" s="7"/>
    </row>
  </sheetData>
  <mergeCells count="18">
    <mergeCell ref="A390:E390"/>
    <mergeCell ref="A362:E362"/>
    <mergeCell ref="A357:E357"/>
    <mergeCell ref="A117:E117"/>
    <mergeCell ref="A35:E35"/>
    <mergeCell ref="A40:E40"/>
    <mergeCell ref="A72:E72"/>
    <mergeCell ref="A45:E45"/>
    <mergeCell ref="A50:E50"/>
    <mergeCell ref="A65:E65"/>
    <mergeCell ref="A2:E2"/>
    <mergeCell ref="A24:E24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selection activeCell="A52" sqref="A52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3"/>
      <c r="B1" s="13"/>
      <c r="C1" s="13"/>
      <c r="D1" s="13"/>
      <c r="E1" s="13"/>
    </row>
    <row r="2" spans="1:7" ht="45.75" customHeight="1" x14ac:dyDescent="0.2">
      <c r="A2" s="252" t="s">
        <v>21</v>
      </c>
      <c r="B2" s="252"/>
      <c r="C2" s="252"/>
      <c r="D2" s="252"/>
      <c r="E2" s="13"/>
    </row>
    <row r="3" spans="1:7" hidden="1" x14ac:dyDescent="0.2">
      <c r="A3" s="13"/>
      <c r="B3" s="13"/>
      <c r="C3" s="13"/>
      <c r="D3" s="13"/>
      <c r="E3" s="13"/>
    </row>
    <row r="4" spans="1:7" x14ac:dyDescent="0.2">
      <c r="A4" s="13"/>
      <c r="B4" s="13"/>
      <c r="C4" s="13"/>
      <c r="D4" s="13"/>
      <c r="E4" s="13"/>
    </row>
    <row r="5" spans="1:7" ht="15.75" x14ac:dyDescent="0.25">
      <c r="A5" s="257" t="s">
        <v>10</v>
      </c>
      <c r="B5" s="257" t="s">
        <v>138</v>
      </c>
      <c r="C5" s="27" t="s">
        <v>111</v>
      </c>
      <c r="D5" s="27"/>
      <c r="E5" s="26"/>
    </row>
    <row r="6" spans="1:7" ht="45.75" customHeight="1" x14ac:dyDescent="0.2">
      <c r="A6" s="259"/>
      <c r="B6" s="259"/>
      <c r="C6" s="253" t="s">
        <v>82</v>
      </c>
      <c r="D6" s="255" t="s">
        <v>83</v>
      </c>
      <c r="E6" s="257" t="s">
        <v>96</v>
      </c>
    </row>
    <row r="7" spans="1:7" ht="69" customHeight="1" x14ac:dyDescent="0.2">
      <c r="A7" s="258"/>
      <c r="B7" s="258"/>
      <c r="C7" s="254"/>
      <c r="D7" s="256"/>
      <c r="E7" s="258"/>
    </row>
    <row r="8" spans="1:7" ht="18.75" customHeight="1" x14ac:dyDescent="0.2">
      <c r="A8" s="28" t="s">
        <v>7</v>
      </c>
      <c r="B8" s="82">
        <f>C8+D8+E8</f>
        <v>217</v>
      </c>
      <c r="C8" s="83"/>
      <c r="D8" s="84"/>
      <c r="E8" s="180">
        <v>217</v>
      </c>
    </row>
    <row r="9" spans="1:7" ht="15.75" x14ac:dyDescent="0.25">
      <c r="A9" s="1" t="s">
        <v>2</v>
      </c>
      <c r="B9" s="82">
        <f t="shared" ref="B9:B70" si="0">C9+D9+E9</f>
        <v>160</v>
      </c>
      <c r="C9" s="85">
        <v>40</v>
      </c>
      <c r="D9" s="85"/>
      <c r="E9" s="86">
        <v>120</v>
      </c>
      <c r="G9" s="15"/>
    </row>
    <row r="10" spans="1:7" ht="15.75" x14ac:dyDescent="0.25">
      <c r="A10" s="1" t="s">
        <v>18</v>
      </c>
      <c r="B10" s="82">
        <f t="shared" si="0"/>
        <v>38</v>
      </c>
      <c r="C10" s="85">
        <v>22</v>
      </c>
      <c r="D10" s="85">
        <v>2</v>
      </c>
      <c r="E10" s="87">
        <v>14</v>
      </c>
    </row>
    <row r="11" spans="1:7" ht="15.75" x14ac:dyDescent="0.25">
      <c r="A11" s="1" t="s">
        <v>3</v>
      </c>
      <c r="B11" s="82">
        <f t="shared" si="0"/>
        <v>2.7</v>
      </c>
      <c r="C11" s="85"/>
      <c r="D11" s="85">
        <v>2.7</v>
      </c>
      <c r="E11" s="87"/>
    </row>
    <row r="12" spans="1:7" ht="15.75" x14ac:dyDescent="0.25">
      <c r="A12" s="1" t="s">
        <v>4</v>
      </c>
      <c r="B12" s="82">
        <f t="shared" si="0"/>
        <v>3.5</v>
      </c>
      <c r="C12" s="85"/>
      <c r="D12" s="85">
        <v>3.5</v>
      </c>
      <c r="E12" s="87"/>
    </row>
    <row r="13" spans="1:7" ht="15.75" x14ac:dyDescent="0.25">
      <c r="A13" s="1" t="s">
        <v>11</v>
      </c>
      <c r="B13" s="82">
        <f t="shared" si="0"/>
        <v>2.5</v>
      </c>
      <c r="C13" s="85"/>
      <c r="D13" s="85">
        <v>2.2000000000000002</v>
      </c>
      <c r="E13" s="87">
        <v>0.3</v>
      </c>
    </row>
    <row r="14" spans="1:7" ht="15.75" x14ac:dyDescent="0.25">
      <c r="A14" s="1" t="s">
        <v>6</v>
      </c>
      <c r="B14" s="82">
        <f t="shared" si="0"/>
        <v>36</v>
      </c>
      <c r="C14" s="85"/>
      <c r="D14" s="85">
        <v>36</v>
      </c>
      <c r="E14" s="87"/>
    </row>
    <row r="15" spans="1:7" ht="15.75" x14ac:dyDescent="0.25">
      <c r="A15" s="29" t="s">
        <v>15</v>
      </c>
      <c r="B15" s="82">
        <f t="shared" si="0"/>
        <v>50.3</v>
      </c>
      <c r="C15" s="88"/>
      <c r="D15" s="88">
        <v>43.3</v>
      </c>
      <c r="E15" s="87">
        <v>7</v>
      </c>
    </row>
    <row r="16" spans="1:7" ht="15.75" x14ac:dyDescent="0.25">
      <c r="A16" s="1" t="s">
        <v>5</v>
      </c>
      <c r="B16" s="82">
        <f t="shared" si="0"/>
        <v>17.600000000000001</v>
      </c>
      <c r="C16" s="85"/>
      <c r="D16" s="85">
        <v>17.600000000000001</v>
      </c>
      <c r="E16" s="87"/>
    </row>
    <row r="17" spans="1:5" ht="15.75" x14ac:dyDescent="0.25">
      <c r="A17" s="30" t="s">
        <v>20</v>
      </c>
      <c r="B17" s="82">
        <f t="shared" si="0"/>
        <v>124.3</v>
      </c>
      <c r="C17" s="89"/>
      <c r="D17" s="89">
        <v>79.599999999999994</v>
      </c>
      <c r="E17" s="87">
        <v>44.7</v>
      </c>
    </row>
    <row r="18" spans="1:5" ht="15.75" x14ac:dyDescent="0.25">
      <c r="A18" s="31" t="s">
        <v>272</v>
      </c>
      <c r="B18" s="82">
        <f t="shared" si="0"/>
        <v>120</v>
      </c>
      <c r="C18" s="89"/>
      <c r="D18" s="85">
        <v>115</v>
      </c>
      <c r="E18" s="87">
        <v>5</v>
      </c>
    </row>
    <row r="19" spans="1:5" ht="15.75" x14ac:dyDescent="0.25">
      <c r="A19" s="2" t="s">
        <v>94</v>
      </c>
      <c r="B19" s="82">
        <f t="shared" si="0"/>
        <v>87.399999999999991</v>
      </c>
      <c r="C19" s="85">
        <v>81.599999999999994</v>
      </c>
      <c r="D19" s="85">
        <v>5</v>
      </c>
      <c r="E19" s="87">
        <v>0.8</v>
      </c>
    </row>
    <row r="20" spans="1:5" ht="15.75" x14ac:dyDescent="0.25">
      <c r="A20" s="2" t="s">
        <v>56</v>
      </c>
      <c r="B20" s="82">
        <f t="shared" si="0"/>
        <v>38.4</v>
      </c>
      <c r="C20" s="85">
        <v>36.299999999999997</v>
      </c>
      <c r="D20" s="85">
        <v>1.6</v>
      </c>
      <c r="E20" s="87">
        <v>0.5</v>
      </c>
    </row>
    <row r="21" spans="1:5" ht="15.75" x14ac:dyDescent="0.25">
      <c r="A21" s="2" t="s">
        <v>19</v>
      </c>
      <c r="B21" s="82">
        <f t="shared" si="0"/>
        <v>57</v>
      </c>
      <c r="C21" s="85">
        <v>54</v>
      </c>
      <c r="D21" s="85">
        <v>2.6</v>
      </c>
      <c r="E21" s="87">
        <v>0.4</v>
      </c>
    </row>
    <row r="22" spans="1:5" ht="15.75" x14ac:dyDescent="0.25">
      <c r="A22" s="2" t="s">
        <v>55</v>
      </c>
      <c r="B22" s="82">
        <f t="shared" si="0"/>
        <v>65.3</v>
      </c>
      <c r="C22" s="85">
        <v>62.6</v>
      </c>
      <c r="D22" s="85">
        <v>2.2000000000000002</v>
      </c>
      <c r="E22" s="87">
        <v>0.5</v>
      </c>
    </row>
    <row r="23" spans="1:5" ht="15.75" x14ac:dyDescent="0.25">
      <c r="A23" s="2" t="s">
        <v>57</v>
      </c>
      <c r="B23" s="82">
        <f t="shared" si="0"/>
        <v>70.3</v>
      </c>
      <c r="C23" s="85">
        <v>65.400000000000006</v>
      </c>
      <c r="D23" s="85">
        <v>3.6</v>
      </c>
      <c r="E23" s="87">
        <v>1.3</v>
      </c>
    </row>
    <row r="24" spans="1:5" ht="15.75" x14ac:dyDescent="0.25">
      <c r="A24" s="2" t="s">
        <v>58</v>
      </c>
      <c r="B24" s="82">
        <f t="shared" si="0"/>
        <v>31.8</v>
      </c>
      <c r="C24" s="85">
        <v>29.7</v>
      </c>
      <c r="D24" s="85">
        <v>1.5</v>
      </c>
      <c r="E24" s="87">
        <v>0.6</v>
      </c>
    </row>
    <row r="25" spans="1:5" ht="15.75" x14ac:dyDescent="0.25">
      <c r="A25" s="2" t="s">
        <v>59</v>
      </c>
      <c r="B25" s="82">
        <f t="shared" si="0"/>
        <v>33.799999999999997</v>
      </c>
      <c r="C25" s="85">
        <v>32.200000000000003</v>
      </c>
      <c r="D25" s="85">
        <v>1.3</v>
      </c>
      <c r="E25" s="87">
        <v>0.3</v>
      </c>
    </row>
    <row r="26" spans="1:5" ht="15.75" x14ac:dyDescent="0.25">
      <c r="A26" s="2" t="s">
        <v>60</v>
      </c>
      <c r="B26" s="82">
        <f t="shared" si="0"/>
        <v>56.5</v>
      </c>
      <c r="C26" s="85">
        <v>53.2</v>
      </c>
      <c r="D26" s="85">
        <v>2.9</v>
      </c>
      <c r="E26" s="87">
        <v>0.4</v>
      </c>
    </row>
    <row r="27" spans="1:5" ht="15.75" x14ac:dyDescent="0.25">
      <c r="A27" s="2" t="s">
        <v>107</v>
      </c>
      <c r="B27" s="82">
        <f t="shared" si="0"/>
        <v>55.7</v>
      </c>
      <c r="C27" s="85">
        <v>54.2</v>
      </c>
      <c r="D27" s="85">
        <v>1.4</v>
      </c>
      <c r="E27" s="87">
        <v>0.1</v>
      </c>
    </row>
    <row r="28" spans="1:5" ht="15.75" x14ac:dyDescent="0.25">
      <c r="A28" s="2" t="s">
        <v>61</v>
      </c>
      <c r="B28" s="82">
        <f t="shared" si="0"/>
        <v>37.400000000000006</v>
      </c>
      <c r="C28" s="85">
        <v>35.200000000000003</v>
      </c>
      <c r="D28" s="85">
        <v>2</v>
      </c>
      <c r="E28" s="87">
        <v>0.2</v>
      </c>
    </row>
    <row r="29" spans="1:5" ht="15.75" x14ac:dyDescent="0.25">
      <c r="A29" s="2" t="s">
        <v>62</v>
      </c>
      <c r="B29" s="82">
        <f t="shared" si="0"/>
        <v>30.700000000000003</v>
      </c>
      <c r="C29" s="85">
        <v>28.6</v>
      </c>
      <c r="D29" s="85">
        <v>2</v>
      </c>
      <c r="E29" s="87">
        <v>0.1</v>
      </c>
    </row>
    <row r="30" spans="1:5" ht="15.75" x14ac:dyDescent="0.25">
      <c r="A30" s="2" t="s">
        <v>63</v>
      </c>
      <c r="B30" s="82">
        <f t="shared" si="0"/>
        <v>78.3</v>
      </c>
      <c r="C30" s="85">
        <v>74.8</v>
      </c>
      <c r="D30" s="85">
        <v>3.2</v>
      </c>
      <c r="E30" s="87">
        <v>0.3</v>
      </c>
    </row>
    <row r="31" spans="1:5" ht="15.75" x14ac:dyDescent="0.25">
      <c r="A31" s="2" t="s">
        <v>64</v>
      </c>
      <c r="B31" s="82">
        <f t="shared" si="0"/>
        <v>36</v>
      </c>
      <c r="C31" s="85">
        <v>34.5</v>
      </c>
      <c r="D31" s="85">
        <v>1.2</v>
      </c>
      <c r="E31" s="87">
        <v>0.3</v>
      </c>
    </row>
    <row r="32" spans="1:5" ht="15.75" x14ac:dyDescent="0.25">
      <c r="A32" s="2" t="s">
        <v>65</v>
      </c>
      <c r="B32" s="82">
        <f t="shared" si="0"/>
        <v>46.300000000000004</v>
      </c>
      <c r="C32" s="85">
        <v>44.2</v>
      </c>
      <c r="D32" s="85">
        <v>1.5</v>
      </c>
      <c r="E32" s="87">
        <v>0.6</v>
      </c>
    </row>
    <row r="33" spans="1:6" ht="15.75" x14ac:dyDescent="0.25">
      <c r="A33" s="2" t="s">
        <v>66</v>
      </c>
      <c r="B33" s="82">
        <f t="shared" si="0"/>
        <v>32.299999999999997</v>
      </c>
      <c r="C33" s="85">
        <v>27.3</v>
      </c>
      <c r="D33" s="85">
        <v>4.7</v>
      </c>
      <c r="E33" s="87">
        <v>0.3</v>
      </c>
    </row>
    <row r="34" spans="1:6" ht="15.75" x14ac:dyDescent="0.25">
      <c r="A34" s="2" t="s">
        <v>67</v>
      </c>
      <c r="B34" s="82">
        <f t="shared" si="0"/>
        <v>59.5</v>
      </c>
      <c r="C34" s="85">
        <v>57</v>
      </c>
      <c r="D34" s="85">
        <v>2.4</v>
      </c>
      <c r="E34" s="87">
        <v>0.1</v>
      </c>
    </row>
    <row r="35" spans="1:6" ht="15.75" x14ac:dyDescent="0.25">
      <c r="A35" s="2" t="s">
        <v>68</v>
      </c>
      <c r="B35" s="82">
        <f t="shared" si="0"/>
        <v>55.6</v>
      </c>
      <c r="C35" s="90">
        <v>52.4</v>
      </c>
      <c r="D35" s="85">
        <v>2.2000000000000002</v>
      </c>
      <c r="E35" s="87">
        <v>1</v>
      </c>
    </row>
    <row r="36" spans="1:6" ht="15.75" x14ac:dyDescent="0.25">
      <c r="A36" s="2" t="s">
        <v>69</v>
      </c>
      <c r="B36" s="82">
        <f t="shared" si="0"/>
        <v>43.8</v>
      </c>
      <c r="C36" s="90">
        <v>41.2</v>
      </c>
      <c r="D36" s="85">
        <v>2.2999999999999998</v>
      </c>
      <c r="E36" s="87">
        <v>0.3</v>
      </c>
    </row>
    <row r="37" spans="1:6" ht="15.75" x14ac:dyDescent="0.25">
      <c r="A37" s="2" t="s">
        <v>70</v>
      </c>
      <c r="B37" s="82">
        <f t="shared" si="0"/>
        <v>51.4</v>
      </c>
      <c r="C37" s="90">
        <v>46</v>
      </c>
      <c r="D37" s="85">
        <v>4.8</v>
      </c>
      <c r="E37" s="87">
        <v>0.6</v>
      </c>
    </row>
    <row r="38" spans="1:6" ht="15.75" x14ac:dyDescent="0.25">
      <c r="A38" s="2" t="s">
        <v>71</v>
      </c>
      <c r="B38" s="82">
        <f t="shared" si="0"/>
        <v>49.400000000000006</v>
      </c>
      <c r="C38" s="90">
        <v>46.6</v>
      </c>
      <c r="D38" s="85">
        <v>2.6</v>
      </c>
      <c r="E38" s="87">
        <v>0.2</v>
      </c>
    </row>
    <row r="39" spans="1:6" ht="15.75" x14ac:dyDescent="0.25">
      <c r="A39" s="2" t="s">
        <v>72</v>
      </c>
      <c r="B39" s="82">
        <f t="shared" si="0"/>
        <v>53.3</v>
      </c>
      <c r="C39" s="90">
        <v>51.8</v>
      </c>
      <c r="D39" s="85">
        <v>1.3</v>
      </c>
      <c r="E39" s="87">
        <v>0.2</v>
      </c>
    </row>
    <row r="40" spans="1:6" ht="15.75" x14ac:dyDescent="0.25">
      <c r="A40" s="2" t="s">
        <v>73</v>
      </c>
      <c r="B40" s="82">
        <f t="shared" si="0"/>
        <v>65.2</v>
      </c>
      <c r="C40" s="90">
        <v>63</v>
      </c>
      <c r="D40" s="85">
        <v>1.3</v>
      </c>
      <c r="E40" s="87">
        <v>0.9</v>
      </c>
    </row>
    <row r="41" spans="1:6" ht="15.75" x14ac:dyDescent="0.25">
      <c r="A41" s="2" t="s">
        <v>74</v>
      </c>
      <c r="B41" s="82">
        <f t="shared" si="0"/>
        <v>71.699999999999989</v>
      </c>
      <c r="C41" s="90">
        <v>68.8</v>
      </c>
      <c r="D41" s="85">
        <v>2.2999999999999998</v>
      </c>
      <c r="E41" s="87">
        <v>0.6</v>
      </c>
    </row>
    <row r="42" spans="1:6" ht="15.75" x14ac:dyDescent="0.25">
      <c r="A42" s="2" t="s">
        <v>75</v>
      </c>
      <c r="B42" s="82">
        <f t="shared" si="0"/>
        <v>75.599999999999994</v>
      </c>
      <c r="C42" s="90">
        <v>74</v>
      </c>
      <c r="D42" s="85">
        <v>0.5</v>
      </c>
      <c r="E42" s="87">
        <v>1.1000000000000001</v>
      </c>
    </row>
    <row r="43" spans="1:6" ht="15.75" x14ac:dyDescent="0.25">
      <c r="A43" s="2" t="s">
        <v>76</v>
      </c>
      <c r="B43" s="82">
        <f t="shared" si="0"/>
        <v>58.800000000000004</v>
      </c>
      <c r="C43" s="90">
        <v>57.6</v>
      </c>
      <c r="D43" s="85">
        <v>1.1000000000000001</v>
      </c>
      <c r="E43" s="87">
        <v>0.1</v>
      </c>
    </row>
    <row r="44" spans="1:6" ht="15.75" x14ac:dyDescent="0.25">
      <c r="A44" s="2" t="s">
        <v>77</v>
      </c>
      <c r="B44" s="82">
        <f t="shared" ref="B44:B46" si="1">C44+D44+E44</f>
        <v>44.3</v>
      </c>
      <c r="C44" s="90">
        <v>41.3</v>
      </c>
      <c r="D44" s="85">
        <v>2.2999999999999998</v>
      </c>
      <c r="E44" s="87">
        <v>0.7</v>
      </c>
    </row>
    <row r="45" spans="1:6" ht="15.75" x14ac:dyDescent="0.25">
      <c r="A45" s="2" t="s">
        <v>78</v>
      </c>
      <c r="B45" s="82">
        <f t="shared" si="1"/>
        <v>52</v>
      </c>
      <c r="C45" s="90">
        <v>48.8</v>
      </c>
      <c r="D45" s="85">
        <v>2.2000000000000002</v>
      </c>
      <c r="E45" s="87">
        <v>1</v>
      </c>
    </row>
    <row r="46" spans="1:6" ht="15.75" x14ac:dyDescent="0.25">
      <c r="A46" s="2" t="s">
        <v>79</v>
      </c>
      <c r="B46" s="82">
        <f t="shared" si="1"/>
        <v>59.900000000000006</v>
      </c>
      <c r="C46" s="90">
        <v>57.5</v>
      </c>
      <c r="D46" s="85">
        <v>1.7</v>
      </c>
      <c r="E46" s="87">
        <v>0.7</v>
      </c>
    </row>
    <row r="47" spans="1:6" ht="15.75" x14ac:dyDescent="0.25">
      <c r="A47" s="181" t="s">
        <v>23</v>
      </c>
      <c r="B47" s="182">
        <f t="shared" si="0"/>
        <v>26.9</v>
      </c>
      <c r="C47" s="183">
        <v>23</v>
      </c>
      <c r="D47" s="88">
        <v>3</v>
      </c>
      <c r="E47" s="184">
        <v>0.9</v>
      </c>
      <c r="F47" s="176"/>
    </row>
    <row r="48" spans="1:6" ht="15.75" x14ac:dyDescent="0.25">
      <c r="A48" s="2" t="s">
        <v>102</v>
      </c>
      <c r="B48" s="82">
        <f t="shared" si="0"/>
        <v>6.8000000000000007</v>
      </c>
      <c r="C48" s="90"/>
      <c r="D48" s="85">
        <v>3.2</v>
      </c>
      <c r="E48" s="87">
        <v>3.6</v>
      </c>
    </row>
    <row r="49" spans="1:5" ht="15.75" x14ac:dyDescent="0.25">
      <c r="A49" s="2" t="s">
        <v>103</v>
      </c>
      <c r="B49" s="82">
        <f t="shared" si="0"/>
        <v>7.3</v>
      </c>
      <c r="C49" s="90"/>
      <c r="D49" s="85">
        <v>3.8</v>
      </c>
      <c r="E49" s="87">
        <v>3.5</v>
      </c>
    </row>
    <row r="50" spans="1:5" ht="15.75" x14ac:dyDescent="0.25">
      <c r="A50" s="2" t="s">
        <v>48</v>
      </c>
      <c r="B50" s="82">
        <f t="shared" si="0"/>
        <v>6.2</v>
      </c>
      <c r="C50" s="90"/>
      <c r="D50" s="85">
        <v>3</v>
      </c>
      <c r="E50" s="87">
        <v>3.2</v>
      </c>
    </row>
    <row r="51" spans="1:5" ht="15.75" x14ac:dyDescent="0.25">
      <c r="A51" s="2" t="s">
        <v>104</v>
      </c>
      <c r="B51" s="82">
        <f t="shared" si="0"/>
        <v>3.6</v>
      </c>
      <c r="C51" s="90"/>
      <c r="D51" s="85">
        <v>1.1000000000000001</v>
      </c>
      <c r="E51" s="87">
        <v>2.5</v>
      </c>
    </row>
    <row r="52" spans="1:5" ht="15.75" x14ac:dyDescent="0.25">
      <c r="A52" s="2" t="s">
        <v>273</v>
      </c>
      <c r="B52" s="82">
        <f t="shared" si="0"/>
        <v>1.8</v>
      </c>
      <c r="C52" s="90"/>
      <c r="D52" s="85"/>
      <c r="E52" s="87">
        <v>1.8</v>
      </c>
    </row>
    <row r="53" spans="1:5" ht="15.75" x14ac:dyDescent="0.25">
      <c r="A53" s="2" t="s">
        <v>143</v>
      </c>
      <c r="B53" s="82">
        <f t="shared" si="0"/>
        <v>6</v>
      </c>
      <c r="C53" s="90"/>
      <c r="D53" s="85">
        <v>5.5</v>
      </c>
      <c r="E53" s="87">
        <v>0.5</v>
      </c>
    </row>
    <row r="54" spans="1:5" ht="15.75" x14ac:dyDescent="0.25">
      <c r="A54" s="32" t="s">
        <v>165</v>
      </c>
      <c r="B54" s="82">
        <f t="shared" si="0"/>
        <v>1</v>
      </c>
      <c r="C54" s="90"/>
      <c r="D54" s="85"/>
      <c r="E54" s="87">
        <v>1</v>
      </c>
    </row>
    <row r="55" spans="1:5" ht="15.75" x14ac:dyDescent="0.25">
      <c r="A55" s="2" t="s">
        <v>267</v>
      </c>
      <c r="B55" s="82">
        <f t="shared" si="0"/>
        <v>6.7</v>
      </c>
      <c r="C55" s="90"/>
      <c r="D55" s="85">
        <v>1.5</v>
      </c>
      <c r="E55" s="87">
        <v>5.2</v>
      </c>
    </row>
    <row r="56" spans="1:5" ht="15.75" x14ac:dyDescent="0.25">
      <c r="A56" s="2" t="s">
        <v>268</v>
      </c>
      <c r="B56" s="82">
        <f t="shared" si="0"/>
        <v>2.3000000000000003</v>
      </c>
      <c r="C56" s="90"/>
      <c r="D56" s="85">
        <v>0.2</v>
      </c>
      <c r="E56" s="87">
        <v>2.1</v>
      </c>
    </row>
    <row r="57" spans="1:5" ht="15.75" x14ac:dyDescent="0.25">
      <c r="A57" s="2" t="s">
        <v>90</v>
      </c>
      <c r="B57" s="82">
        <f t="shared" si="0"/>
        <v>37.299999999999997</v>
      </c>
      <c r="C57" s="90"/>
      <c r="D57" s="85">
        <v>32.299999999999997</v>
      </c>
      <c r="E57" s="87">
        <v>5</v>
      </c>
    </row>
    <row r="58" spans="1:5" ht="15.75" x14ac:dyDescent="0.25">
      <c r="A58" s="2" t="s">
        <v>185</v>
      </c>
      <c r="B58" s="82">
        <f t="shared" si="0"/>
        <v>3.8</v>
      </c>
      <c r="C58" s="90"/>
      <c r="D58" s="85"/>
      <c r="E58" s="87">
        <v>3.8</v>
      </c>
    </row>
    <row r="59" spans="1:5" ht="15.75" x14ac:dyDescent="0.25">
      <c r="A59" s="2" t="s">
        <v>269</v>
      </c>
      <c r="B59" s="82">
        <f t="shared" si="0"/>
        <v>5.8</v>
      </c>
      <c r="C59" s="90"/>
      <c r="D59" s="85">
        <v>0.8</v>
      </c>
      <c r="E59" s="87">
        <v>5</v>
      </c>
    </row>
    <row r="60" spans="1:5" ht="15.75" x14ac:dyDescent="0.25">
      <c r="A60" s="2" t="s">
        <v>105</v>
      </c>
      <c r="B60" s="82">
        <f t="shared" si="0"/>
        <v>30.4</v>
      </c>
      <c r="C60" s="90"/>
      <c r="D60" s="85">
        <v>28</v>
      </c>
      <c r="E60" s="87">
        <v>2.4</v>
      </c>
    </row>
    <row r="61" spans="1:5" ht="15.75" x14ac:dyDescent="0.25">
      <c r="A61" s="2" t="s">
        <v>91</v>
      </c>
      <c r="B61" s="82">
        <f t="shared" si="0"/>
        <v>60.6</v>
      </c>
      <c r="C61" s="90"/>
      <c r="D61" s="85">
        <v>48.1</v>
      </c>
      <c r="E61" s="87">
        <v>12.5</v>
      </c>
    </row>
    <row r="62" spans="1:5" ht="15.75" x14ac:dyDescent="0.25">
      <c r="A62" s="2" t="s">
        <v>80</v>
      </c>
      <c r="B62" s="82">
        <f t="shared" si="0"/>
        <v>7.6</v>
      </c>
      <c r="C62" s="90"/>
      <c r="D62" s="85">
        <v>2.1</v>
      </c>
      <c r="E62" s="87">
        <v>5.5</v>
      </c>
    </row>
    <row r="63" spans="1:5" ht="15.75" x14ac:dyDescent="0.25">
      <c r="A63" s="2" t="s">
        <v>106</v>
      </c>
      <c r="B63" s="82">
        <f t="shared" si="0"/>
        <v>2.5</v>
      </c>
      <c r="C63" s="90"/>
      <c r="D63" s="85"/>
      <c r="E63" s="87">
        <v>2.5</v>
      </c>
    </row>
    <row r="64" spans="1:5" ht="15.75" x14ac:dyDescent="0.25">
      <c r="A64" s="2" t="s">
        <v>113</v>
      </c>
      <c r="B64" s="82">
        <f t="shared" si="0"/>
        <v>6.3</v>
      </c>
      <c r="C64" s="90"/>
      <c r="D64" s="85"/>
      <c r="E64" s="87">
        <v>6.3</v>
      </c>
    </row>
    <row r="65" spans="1:6" ht="15.75" x14ac:dyDescent="0.25">
      <c r="A65" s="2" t="s">
        <v>95</v>
      </c>
      <c r="B65" s="82">
        <f t="shared" si="0"/>
        <v>4.2</v>
      </c>
      <c r="C65" s="90"/>
      <c r="D65" s="85">
        <v>0.2</v>
      </c>
      <c r="E65" s="87">
        <v>4</v>
      </c>
    </row>
    <row r="66" spans="1:6" ht="15.75" x14ac:dyDescent="0.25">
      <c r="A66" s="99" t="s">
        <v>24</v>
      </c>
      <c r="B66" s="82">
        <f t="shared" ref="B66" si="2">C66+D66+E66</f>
        <v>3.5</v>
      </c>
      <c r="C66" s="90"/>
      <c r="D66" s="85">
        <v>3.5</v>
      </c>
      <c r="E66" s="87">
        <v>0</v>
      </c>
    </row>
    <row r="67" spans="1:6" ht="15.75" x14ac:dyDescent="0.25">
      <c r="A67" s="99" t="s">
        <v>270</v>
      </c>
      <c r="B67" s="82">
        <f t="shared" si="0"/>
        <v>10.5</v>
      </c>
      <c r="C67" s="90">
        <v>0.1</v>
      </c>
      <c r="D67" s="85">
        <v>10</v>
      </c>
      <c r="E67" s="87">
        <v>0.4</v>
      </c>
    </row>
    <row r="68" spans="1:6" ht="15.75" x14ac:dyDescent="0.25">
      <c r="A68" s="2" t="s">
        <v>8</v>
      </c>
      <c r="B68" s="82">
        <f t="shared" si="0"/>
        <v>2.2000000000000002</v>
      </c>
      <c r="C68" s="90"/>
      <c r="D68" s="85"/>
      <c r="E68" s="87">
        <v>2.2000000000000002</v>
      </c>
    </row>
    <row r="69" spans="1:6" ht="15.75" x14ac:dyDescent="0.25">
      <c r="A69" s="2" t="s">
        <v>12</v>
      </c>
      <c r="B69" s="82">
        <f t="shared" si="0"/>
        <v>97</v>
      </c>
      <c r="C69" s="90">
        <v>94</v>
      </c>
      <c r="D69" s="85">
        <v>1.2</v>
      </c>
      <c r="E69" s="87">
        <v>1.8</v>
      </c>
    </row>
    <row r="70" spans="1:6" ht="15.75" x14ac:dyDescent="0.25">
      <c r="A70" s="1" t="s">
        <v>13</v>
      </c>
      <c r="B70" s="82">
        <f t="shared" si="0"/>
        <v>59</v>
      </c>
      <c r="C70" s="85">
        <v>59</v>
      </c>
      <c r="D70" s="85"/>
      <c r="E70" s="87"/>
    </row>
    <row r="71" spans="1:6" ht="15.75" x14ac:dyDescent="0.25">
      <c r="A71" s="1" t="s">
        <v>1</v>
      </c>
      <c r="B71" s="82">
        <f t="shared" ref="B71:B77" si="3">C71+D71+E71</f>
        <v>2</v>
      </c>
      <c r="C71" s="85"/>
      <c r="D71" s="85">
        <v>2</v>
      </c>
      <c r="E71" s="87"/>
    </row>
    <row r="72" spans="1:6" ht="15.75" x14ac:dyDescent="0.25">
      <c r="A72" s="2" t="s">
        <v>9</v>
      </c>
      <c r="B72" s="82">
        <f t="shared" si="3"/>
        <v>12.4</v>
      </c>
      <c r="C72" s="90">
        <v>12.4</v>
      </c>
      <c r="D72" s="85"/>
      <c r="E72" s="87"/>
    </row>
    <row r="73" spans="1:6" ht="15.75" x14ac:dyDescent="0.25">
      <c r="A73" s="1" t="s">
        <v>260</v>
      </c>
      <c r="B73" s="82">
        <f t="shared" si="3"/>
        <v>12</v>
      </c>
      <c r="C73" s="85"/>
      <c r="D73" s="85">
        <v>12</v>
      </c>
      <c r="E73" s="87"/>
    </row>
    <row r="74" spans="1:6" ht="15.75" x14ac:dyDescent="0.25">
      <c r="A74" s="1" t="s">
        <v>17</v>
      </c>
      <c r="B74" s="82">
        <f t="shared" si="3"/>
        <v>76</v>
      </c>
      <c r="C74" s="85">
        <v>42</v>
      </c>
      <c r="D74" s="85">
        <v>34</v>
      </c>
      <c r="E74" s="87"/>
    </row>
    <row r="75" spans="1:6" ht="15.75" x14ac:dyDescent="0.25">
      <c r="A75" s="1" t="s">
        <v>14</v>
      </c>
      <c r="B75" s="82">
        <f t="shared" si="3"/>
        <v>35</v>
      </c>
      <c r="C75" s="85">
        <v>35</v>
      </c>
      <c r="D75" s="85"/>
      <c r="E75" s="87"/>
    </row>
    <row r="76" spans="1:6" ht="15.75" x14ac:dyDescent="0.25">
      <c r="A76" s="35" t="s">
        <v>98</v>
      </c>
      <c r="B76" s="82">
        <f t="shared" si="3"/>
        <v>43.2</v>
      </c>
      <c r="C76" s="85">
        <v>39.6</v>
      </c>
      <c r="D76" s="85">
        <v>3.5</v>
      </c>
      <c r="E76" s="87">
        <v>0.1</v>
      </c>
      <c r="F76" s="34"/>
    </row>
    <row r="77" spans="1:6" ht="15.75" x14ac:dyDescent="0.25">
      <c r="A77" s="97" t="s">
        <v>54</v>
      </c>
      <c r="B77" s="82">
        <f t="shared" si="3"/>
        <v>1.3</v>
      </c>
      <c r="C77" s="96"/>
      <c r="D77" s="96">
        <v>1.3</v>
      </c>
      <c r="E77" s="87"/>
      <c r="F77" s="34"/>
    </row>
    <row r="78" spans="1:6" ht="15.75" x14ac:dyDescent="0.2">
      <c r="A78" s="33" t="s">
        <v>271</v>
      </c>
      <c r="B78" s="185">
        <f>SUM(B8:B77)</f>
        <v>2850.8000000000011</v>
      </c>
      <c r="C78" s="185">
        <f t="shared" ref="C78:E78" si="4">SUM(C8:C77)</f>
        <v>1786.8999999999996</v>
      </c>
      <c r="D78" s="185">
        <f t="shared" si="4"/>
        <v>565.90000000000009</v>
      </c>
      <c r="E78" s="186">
        <f t="shared" si="4"/>
        <v>498.00000000000017</v>
      </c>
      <c r="F78" s="176"/>
    </row>
    <row r="79" spans="1:6" x14ac:dyDescent="0.2">
      <c r="A79" s="13"/>
      <c r="B79" s="13"/>
      <c r="C79" s="13"/>
      <c r="D79" s="13"/>
      <c r="E79" s="13"/>
    </row>
    <row r="80" spans="1:6" x14ac:dyDescent="0.2">
      <c r="A80" s="13"/>
      <c r="B80" s="13"/>
      <c r="C80" s="13"/>
      <c r="D80" s="13"/>
      <c r="E80" s="13"/>
    </row>
    <row r="81" spans="1:5" x14ac:dyDescent="0.2">
      <c r="A81" s="13"/>
      <c r="B81" s="13"/>
      <c r="C81" s="13"/>
      <c r="D81" s="13"/>
      <c r="E81" s="13"/>
    </row>
    <row r="82" spans="1:5" x14ac:dyDescent="0.2">
      <c r="A82" s="13"/>
      <c r="B82" s="13"/>
      <c r="C82" s="13"/>
      <c r="D82" s="13"/>
      <c r="E82" s="13"/>
    </row>
  </sheetData>
  <mergeCells count="6">
    <mergeCell ref="A2:D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topLeftCell="A96" workbookViewId="0">
      <selection activeCell="D109" sqref="D109"/>
    </sheetView>
  </sheetViews>
  <sheetFormatPr defaultRowHeight="12.75" x14ac:dyDescent="0.2"/>
  <cols>
    <col min="1" max="1" width="37.5703125" customWidth="1"/>
    <col min="2" max="2" width="13.5703125" customWidth="1"/>
    <col min="3" max="3" width="11" customWidth="1"/>
    <col min="4" max="4" width="12.5703125" customWidth="1"/>
    <col min="5" max="5" width="13.5703125" customWidth="1"/>
  </cols>
  <sheetData>
    <row r="1" spans="1:5" x14ac:dyDescent="0.2">
      <c r="A1" s="101"/>
      <c r="B1" s="13"/>
      <c r="C1" s="13"/>
      <c r="D1" s="13"/>
    </row>
    <row r="2" spans="1:5" ht="15" x14ac:dyDescent="0.25">
      <c r="A2" s="101"/>
      <c r="B2" s="5" t="s">
        <v>275</v>
      </c>
      <c r="C2" s="5"/>
      <c r="D2" s="5"/>
    </row>
    <row r="3" spans="1:5" ht="15" x14ac:dyDescent="0.25">
      <c r="A3" s="101"/>
      <c r="B3" s="5" t="s">
        <v>274</v>
      </c>
      <c r="C3" s="5"/>
      <c r="D3" s="5"/>
    </row>
    <row r="4" spans="1:5" ht="15" x14ac:dyDescent="0.25">
      <c r="A4" s="101"/>
      <c r="B4" s="5" t="s">
        <v>145</v>
      </c>
      <c r="C4" s="5"/>
      <c r="D4" s="5"/>
    </row>
    <row r="5" spans="1:5" x14ac:dyDescent="0.2">
      <c r="A5" s="101"/>
      <c r="B5" s="13"/>
      <c r="C5" s="13"/>
      <c r="D5" s="13"/>
    </row>
    <row r="6" spans="1:5" ht="15.75" x14ac:dyDescent="0.25">
      <c r="A6" s="100" t="s">
        <v>183</v>
      </c>
      <c r="B6" s="100"/>
      <c r="C6" s="100"/>
      <c r="D6" s="100"/>
    </row>
    <row r="7" spans="1:5" ht="2.25" customHeight="1" x14ac:dyDescent="0.25">
      <c r="A7" s="100"/>
      <c r="B7" s="100"/>
      <c r="C7" s="100"/>
      <c r="D7" s="100"/>
    </row>
    <row r="8" spans="1:5" ht="15.75" x14ac:dyDescent="0.25">
      <c r="A8" s="102" t="s">
        <v>146</v>
      </c>
      <c r="B8" s="102"/>
      <c r="C8" s="102"/>
      <c r="D8" s="102"/>
    </row>
    <row r="9" spans="1:5" ht="15.75" x14ac:dyDescent="0.25">
      <c r="A9" s="102"/>
      <c r="B9" s="102"/>
      <c r="C9" s="102"/>
      <c r="D9" s="102"/>
    </row>
    <row r="10" spans="1:5" ht="15.75" customHeight="1" x14ac:dyDescent="0.2">
      <c r="A10" s="302" t="s">
        <v>201</v>
      </c>
      <c r="B10" s="302"/>
      <c r="C10" s="302"/>
      <c r="D10" s="302"/>
      <c r="E10" s="302"/>
    </row>
    <row r="11" spans="1:5" ht="15.75" x14ac:dyDescent="0.25">
      <c r="A11" s="103"/>
      <c r="B11" s="103"/>
      <c r="C11" s="103"/>
      <c r="D11" s="102"/>
    </row>
    <row r="12" spans="1:5" ht="15" x14ac:dyDescent="0.2">
      <c r="A12" s="257" t="s">
        <v>147</v>
      </c>
      <c r="B12" s="257" t="s">
        <v>148</v>
      </c>
      <c r="C12" s="256" t="s">
        <v>149</v>
      </c>
      <c r="D12" s="298"/>
      <c r="E12" s="104"/>
    </row>
    <row r="13" spans="1:5" ht="15.75" x14ac:dyDescent="0.2">
      <c r="A13" s="259"/>
      <c r="B13" s="259"/>
      <c r="C13" s="299" t="s">
        <v>150</v>
      </c>
      <c r="D13" s="254"/>
      <c r="E13" s="300" t="s">
        <v>173</v>
      </c>
    </row>
    <row r="14" spans="1:5" ht="54.75" customHeight="1" x14ac:dyDescent="0.2">
      <c r="A14" s="297"/>
      <c r="B14" s="297"/>
      <c r="C14" s="105" t="s">
        <v>151</v>
      </c>
      <c r="D14" s="106" t="s">
        <v>141</v>
      </c>
      <c r="E14" s="301"/>
    </row>
    <row r="15" spans="1:5" ht="32.25" customHeight="1" x14ac:dyDescent="0.25">
      <c r="A15" s="156" t="s">
        <v>197</v>
      </c>
      <c r="B15" s="231"/>
      <c r="C15" s="232"/>
      <c r="D15" s="233"/>
      <c r="E15" s="234"/>
    </row>
    <row r="16" spans="1:5" ht="19.5" customHeight="1" x14ac:dyDescent="0.25">
      <c r="A16" s="211" t="s">
        <v>34</v>
      </c>
      <c r="B16" s="222">
        <v>73.59</v>
      </c>
      <c r="C16" s="105">
        <v>73.59</v>
      </c>
      <c r="D16" s="106">
        <v>28.39</v>
      </c>
      <c r="E16" s="223"/>
    </row>
    <row r="17" spans="1:5" ht="18" customHeight="1" x14ac:dyDescent="0.25">
      <c r="A17" s="112" t="s">
        <v>7</v>
      </c>
      <c r="B17" s="167">
        <v>457.13</v>
      </c>
      <c r="C17" s="130">
        <v>457.13</v>
      </c>
      <c r="D17" s="217">
        <v>338.65</v>
      </c>
      <c r="E17" s="197"/>
    </row>
    <row r="18" spans="1:5" ht="24" customHeight="1" x14ac:dyDescent="0.25">
      <c r="A18" s="2" t="s">
        <v>276</v>
      </c>
      <c r="B18" s="110">
        <f>SUM(B16:B17)</f>
        <v>530.72</v>
      </c>
      <c r="C18" s="110">
        <f t="shared" ref="C18:D18" si="0">SUM(C16:C17)</f>
        <v>530.72</v>
      </c>
      <c r="D18" s="110">
        <f t="shared" si="0"/>
        <v>367.03999999999996</v>
      </c>
      <c r="E18" s="110"/>
    </row>
    <row r="19" spans="1:5" ht="30.75" customHeight="1" x14ac:dyDescent="0.25">
      <c r="A19" s="200" t="s">
        <v>196</v>
      </c>
      <c r="B19" s="108"/>
      <c r="C19" s="109"/>
      <c r="D19" s="110"/>
      <c r="E19" s="111"/>
    </row>
    <row r="20" spans="1:5" ht="19.5" customHeight="1" x14ac:dyDescent="0.25">
      <c r="A20" s="112" t="s">
        <v>7</v>
      </c>
      <c r="B20" s="196">
        <v>115795.61</v>
      </c>
      <c r="C20" s="213"/>
      <c r="D20" s="216"/>
      <c r="E20" s="216">
        <v>115795.61</v>
      </c>
    </row>
    <row r="21" spans="1:5" ht="18.75" customHeight="1" x14ac:dyDescent="0.25">
      <c r="A21" s="2" t="s">
        <v>277</v>
      </c>
      <c r="B21" s="108">
        <f>B20</f>
        <v>115795.61</v>
      </c>
      <c r="C21" s="108"/>
      <c r="D21" s="108"/>
      <c r="E21" s="110">
        <f>E20</f>
        <v>115795.61</v>
      </c>
    </row>
    <row r="22" spans="1:5" ht="34.5" customHeight="1" x14ac:dyDescent="0.25">
      <c r="A22" s="114" t="s">
        <v>195</v>
      </c>
      <c r="B22" s="115"/>
      <c r="C22" s="105"/>
      <c r="D22" s="116"/>
      <c r="E22" s="111"/>
    </row>
    <row r="23" spans="1:5" ht="20.25" customHeight="1" x14ac:dyDescent="0.25">
      <c r="A23" s="112" t="s">
        <v>7</v>
      </c>
      <c r="B23" s="196">
        <v>286986.27</v>
      </c>
      <c r="C23" s="214">
        <v>169986.27</v>
      </c>
      <c r="D23" s="215"/>
      <c r="E23" s="208">
        <v>117000</v>
      </c>
    </row>
    <row r="24" spans="1:5" ht="23.25" customHeight="1" x14ac:dyDescent="0.25">
      <c r="A24" s="2" t="s">
        <v>278</v>
      </c>
      <c r="B24" s="108">
        <f>B23</f>
        <v>286986.27</v>
      </c>
      <c r="C24" s="108">
        <f>C23</f>
        <v>169986.27</v>
      </c>
      <c r="D24" s="110"/>
      <c r="E24" s="110">
        <f>E23</f>
        <v>117000</v>
      </c>
    </row>
    <row r="25" spans="1:5" ht="45.75" customHeight="1" x14ac:dyDescent="0.25">
      <c r="A25" s="200" t="s">
        <v>194</v>
      </c>
      <c r="B25" s="198"/>
      <c r="C25" s="195"/>
      <c r="D25" s="119"/>
      <c r="E25" s="111"/>
    </row>
    <row r="26" spans="1:5" ht="18.75" customHeight="1" x14ac:dyDescent="0.25">
      <c r="A26" s="112" t="s">
        <v>7</v>
      </c>
      <c r="B26" s="229">
        <v>86826.33</v>
      </c>
      <c r="C26" s="229">
        <v>86826.33</v>
      </c>
      <c r="D26" s="120"/>
      <c r="E26" s="111"/>
    </row>
    <row r="27" spans="1:5" ht="21" customHeight="1" x14ac:dyDescent="0.25">
      <c r="A27" s="2" t="s">
        <v>279</v>
      </c>
      <c r="B27" s="121">
        <v>86826.33</v>
      </c>
      <c r="C27" s="121">
        <v>86826.33</v>
      </c>
      <c r="D27" s="118"/>
      <c r="E27" s="111"/>
    </row>
    <row r="28" spans="1:5" ht="32.25" customHeight="1" x14ac:dyDescent="0.25">
      <c r="A28" s="201" t="s">
        <v>192</v>
      </c>
      <c r="B28" s="207"/>
      <c r="C28" s="147"/>
      <c r="D28" s="122"/>
      <c r="E28" s="111"/>
    </row>
    <row r="29" spans="1:5" ht="19.5" customHeight="1" x14ac:dyDescent="0.25">
      <c r="A29" s="123" t="s">
        <v>7</v>
      </c>
      <c r="B29" s="147">
        <v>84245.33</v>
      </c>
      <c r="C29" s="147">
        <v>84245.33</v>
      </c>
      <c r="D29" s="122"/>
      <c r="E29" s="117"/>
    </row>
    <row r="30" spans="1:5" ht="21" customHeight="1" x14ac:dyDescent="0.25">
      <c r="A30" s="2" t="s">
        <v>299</v>
      </c>
      <c r="B30" s="144">
        <f>B29</f>
        <v>84245.33</v>
      </c>
      <c r="C30" s="144">
        <f>C29</f>
        <v>84245.33</v>
      </c>
      <c r="D30" s="144"/>
      <c r="E30" s="144"/>
    </row>
    <row r="31" spans="1:5" ht="22.5" customHeight="1" x14ac:dyDescent="0.25">
      <c r="A31" s="206" t="s">
        <v>193</v>
      </c>
      <c r="B31" s="122"/>
      <c r="C31" s="122"/>
      <c r="D31" s="122"/>
      <c r="E31" s="111"/>
    </row>
    <row r="32" spans="1:5" ht="19.5" customHeight="1" x14ac:dyDescent="0.25">
      <c r="A32" s="2" t="s">
        <v>7</v>
      </c>
      <c r="B32" s="199">
        <v>110232.05</v>
      </c>
      <c r="C32" s="124"/>
      <c r="D32" s="124"/>
      <c r="E32" s="147">
        <v>110232.05</v>
      </c>
    </row>
    <row r="33" spans="1:5" ht="20.25" customHeight="1" x14ac:dyDescent="0.25">
      <c r="A33" s="2" t="s">
        <v>300</v>
      </c>
      <c r="B33" s="144">
        <f>B32</f>
        <v>110232.05</v>
      </c>
      <c r="C33" s="144"/>
      <c r="D33" s="144"/>
      <c r="E33" s="144">
        <f>E32</f>
        <v>110232.05</v>
      </c>
    </row>
    <row r="34" spans="1:5" ht="61.5" customHeight="1" x14ac:dyDescent="0.25">
      <c r="A34" s="156" t="s">
        <v>191</v>
      </c>
      <c r="B34" s="144"/>
      <c r="C34" s="145"/>
      <c r="D34" s="119"/>
      <c r="E34" s="146"/>
    </row>
    <row r="35" spans="1:5" ht="19.5" customHeight="1" x14ac:dyDescent="0.25">
      <c r="A35" s="2" t="s">
        <v>7</v>
      </c>
      <c r="B35" s="207">
        <v>111256.77</v>
      </c>
      <c r="C35" s="208">
        <v>111256.77</v>
      </c>
      <c r="D35" s="209"/>
      <c r="E35" s="210"/>
    </row>
    <row r="36" spans="1:5" ht="18" customHeight="1" x14ac:dyDescent="0.25">
      <c r="A36" s="2" t="s">
        <v>301</v>
      </c>
      <c r="B36" s="144">
        <f>B35</f>
        <v>111256.77</v>
      </c>
      <c r="C36" s="144">
        <f>C35</f>
        <v>111256.77</v>
      </c>
      <c r="D36" s="144"/>
      <c r="E36" s="144"/>
    </row>
    <row r="37" spans="1:5" ht="33.75" customHeight="1" x14ac:dyDescent="0.25">
      <c r="A37" s="201" t="s">
        <v>190</v>
      </c>
      <c r="B37" s="147"/>
      <c r="C37" s="119"/>
      <c r="D37" s="119"/>
      <c r="E37" s="146"/>
    </row>
    <row r="38" spans="1:5" ht="18.75" customHeight="1" x14ac:dyDescent="0.25">
      <c r="A38" s="2" t="s">
        <v>3</v>
      </c>
      <c r="B38" s="147">
        <v>668.06</v>
      </c>
      <c r="C38" s="119">
        <v>668.06</v>
      </c>
      <c r="D38" s="119"/>
      <c r="E38" s="146"/>
    </row>
    <row r="39" spans="1:5" ht="18.75" customHeight="1" x14ac:dyDescent="0.25">
      <c r="A39" s="2" t="s">
        <v>4</v>
      </c>
      <c r="B39" s="147">
        <v>1708.5</v>
      </c>
      <c r="C39" s="119">
        <v>1708.5</v>
      </c>
      <c r="D39" s="119"/>
      <c r="E39" s="146"/>
    </row>
    <row r="40" spans="1:5" ht="15.75" customHeight="1" x14ac:dyDescent="0.25">
      <c r="A40" s="2" t="s">
        <v>11</v>
      </c>
      <c r="B40" s="119">
        <v>1629.97</v>
      </c>
      <c r="C40" s="119"/>
      <c r="D40" s="119"/>
      <c r="E40" s="146">
        <v>1629.97</v>
      </c>
    </row>
    <row r="41" spans="1:5" ht="17.25" customHeight="1" x14ac:dyDescent="0.25">
      <c r="A41" s="2" t="s">
        <v>272</v>
      </c>
      <c r="B41" s="147">
        <v>14552.88</v>
      </c>
      <c r="C41" s="119">
        <v>7682.88</v>
      </c>
      <c r="D41" s="119"/>
      <c r="E41" s="146">
        <v>6870</v>
      </c>
    </row>
    <row r="42" spans="1:5" ht="15.75" x14ac:dyDescent="0.25">
      <c r="A42" s="112" t="s">
        <v>15</v>
      </c>
      <c r="B42" s="119">
        <v>14016.42</v>
      </c>
      <c r="C42" s="119">
        <v>14016.42</v>
      </c>
      <c r="D42" s="119"/>
      <c r="E42" s="146"/>
    </row>
    <row r="43" spans="1:5" ht="19.5" customHeight="1" x14ac:dyDescent="0.25">
      <c r="A43" s="2" t="s">
        <v>6</v>
      </c>
      <c r="B43" s="147">
        <v>7303</v>
      </c>
      <c r="C43" s="119">
        <v>7303</v>
      </c>
      <c r="D43" s="119">
        <v>5600</v>
      </c>
      <c r="E43" s="146"/>
    </row>
    <row r="44" spans="1:5" ht="17.25" customHeight="1" x14ac:dyDescent="0.25">
      <c r="A44" s="2" t="s">
        <v>5</v>
      </c>
      <c r="B44" s="147">
        <v>6071.76</v>
      </c>
      <c r="C44" s="119">
        <v>6071.76</v>
      </c>
      <c r="D44" s="119"/>
      <c r="E44" s="146"/>
    </row>
    <row r="45" spans="1:5" ht="33.75" customHeight="1" x14ac:dyDescent="0.25">
      <c r="A45" s="2" t="s">
        <v>20</v>
      </c>
      <c r="B45" s="147">
        <v>16471.080000000002</v>
      </c>
      <c r="C45" s="119">
        <v>16471.080000000002</v>
      </c>
      <c r="D45" s="119">
        <v>12500</v>
      </c>
      <c r="E45" s="146"/>
    </row>
    <row r="46" spans="1:5" ht="20.25" customHeight="1" x14ac:dyDescent="0.25">
      <c r="A46" s="2" t="s">
        <v>280</v>
      </c>
      <c r="B46" s="144">
        <f>SUM(B38:B45)</f>
        <v>62421.670000000006</v>
      </c>
      <c r="C46" s="144">
        <f t="shared" ref="C46:E46" si="1">SUM(C38:C45)</f>
        <v>53921.700000000004</v>
      </c>
      <c r="D46" s="144">
        <f t="shared" si="1"/>
        <v>18100</v>
      </c>
      <c r="E46" s="144">
        <f t="shared" si="1"/>
        <v>8499.9699999999993</v>
      </c>
    </row>
    <row r="47" spans="1:5" ht="33" customHeight="1" x14ac:dyDescent="0.25">
      <c r="A47" s="201" t="s">
        <v>160</v>
      </c>
      <c r="B47" s="147"/>
      <c r="C47" s="119"/>
      <c r="D47" s="119"/>
      <c r="E47" s="146"/>
    </row>
    <row r="48" spans="1:5" ht="20.25" customHeight="1" x14ac:dyDescent="0.25">
      <c r="A48" s="125" t="s">
        <v>2</v>
      </c>
      <c r="B48" s="147">
        <v>24460.75</v>
      </c>
      <c r="C48" s="119">
        <v>24460.75</v>
      </c>
      <c r="D48" s="119"/>
      <c r="E48" s="146"/>
    </row>
    <row r="49" spans="1:5" ht="17.25" customHeight="1" x14ac:dyDescent="0.25">
      <c r="A49" s="2" t="s">
        <v>18</v>
      </c>
      <c r="B49" s="147">
        <v>4266.47</v>
      </c>
      <c r="C49" s="119">
        <v>4266.47</v>
      </c>
      <c r="D49" s="119"/>
      <c r="E49" s="146"/>
    </row>
    <row r="50" spans="1:5" ht="19.5" customHeight="1" x14ac:dyDescent="0.25">
      <c r="A50" s="2" t="s">
        <v>281</v>
      </c>
      <c r="B50" s="145">
        <f>B49+B48</f>
        <v>28727.22</v>
      </c>
      <c r="C50" s="145">
        <f>C49+C48</f>
        <v>28727.22</v>
      </c>
      <c r="D50" s="145"/>
      <c r="E50" s="145"/>
    </row>
    <row r="51" spans="1:5" ht="35.25" customHeight="1" x14ac:dyDescent="0.25">
      <c r="A51" s="201" t="s">
        <v>189</v>
      </c>
      <c r="B51" s="147"/>
      <c r="C51" s="119"/>
      <c r="D51" s="119"/>
      <c r="E51" s="146"/>
    </row>
    <row r="52" spans="1:5" ht="19.5" customHeight="1" x14ac:dyDescent="0.25">
      <c r="A52" s="2" t="s">
        <v>19</v>
      </c>
      <c r="B52" s="147">
        <v>3524.06</v>
      </c>
      <c r="C52" s="147">
        <v>3524.06</v>
      </c>
      <c r="D52" s="119"/>
      <c r="E52" s="146"/>
    </row>
    <row r="53" spans="1:5" ht="18" customHeight="1" x14ac:dyDescent="0.25">
      <c r="A53" s="2" t="s">
        <v>56</v>
      </c>
      <c r="B53" s="147">
        <v>2389.61</v>
      </c>
      <c r="C53" s="147">
        <v>2389.61</v>
      </c>
      <c r="D53" s="119"/>
      <c r="E53" s="146"/>
    </row>
    <row r="54" spans="1:5" ht="18" customHeight="1" x14ac:dyDescent="0.25">
      <c r="A54" s="2" t="s">
        <v>55</v>
      </c>
      <c r="B54" s="147">
        <v>6745.04</v>
      </c>
      <c r="C54" s="147">
        <v>6745.04</v>
      </c>
      <c r="D54" s="119"/>
      <c r="E54" s="146"/>
    </row>
    <row r="55" spans="1:5" ht="19.5" customHeight="1" x14ac:dyDescent="0.25">
      <c r="A55" s="2" t="s">
        <v>57</v>
      </c>
      <c r="B55" s="147">
        <v>2264.61</v>
      </c>
      <c r="C55" s="147">
        <v>1575.61</v>
      </c>
      <c r="D55" s="119"/>
      <c r="E55" s="146">
        <v>689</v>
      </c>
    </row>
    <row r="56" spans="1:5" ht="18.75" customHeight="1" x14ac:dyDescent="0.25">
      <c r="A56" s="2" t="s">
        <v>59</v>
      </c>
      <c r="B56" s="147">
        <v>4302.79</v>
      </c>
      <c r="C56" s="147">
        <v>3702.79</v>
      </c>
      <c r="D56" s="119"/>
      <c r="E56" s="146">
        <v>600</v>
      </c>
    </row>
    <row r="57" spans="1:5" ht="18" customHeight="1" x14ac:dyDescent="0.25">
      <c r="A57" s="2" t="s">
        <v>107</v>
      </c>
      <c r="B57" s="147">
        <v>3373.07</v>
      </c>
      <c r="C57" s="147">
        <v>1483.07</v>
      </c>
      <c r="D57" s="119"/>
      <c r="E57" s="146">
        <v>1890</v>
      </c>
    </row>
    <row r="58" spans="1:5" ht="15.75" customHeight="1" x14ac:dyDescent="0.25">
      <c r="A58" s="2" t="s">
        <v>58</v>
      </c>
      <c r="B58" s="147">
        <v>1053</v>
      </c>
      <c r="C58" s="147">
        <v>1053</v>
      </c>
      <c r="D58" s="119"/>
      <c r="E58" s="146"/>
    </row>
    <row r="59" spans="1:5" ht="18" customHeight="1" x14ac:dyDescent="0.25">
      <c r="A59" s="2" t="s">
        <v>60</v>
      </c>
      <c r="B59" s="147">
        <v>3453.02</v>
      </c>
      <c r="C59" s="147">
        <v>1753.02</v>
      </c>
      <c r="D59" s="119"/>
      <c r="E59" s="146">
        <v>1700</v>
      </c>
    </row>
    <row r="60" spans="1:5" ht="16.5" customHeight="1" x14ac:dyDescent="0.25">
      <c r="A60" s="2" t="s">
        <v>65</v>
      </c>
      <c r="B60" s="147">
        <v>2199.11</v>
      </c>
      <c r="C60" s="147">
        <v>2199.11</v>
      </c>
      <c r="D60" s="119"/>
      <c r="E60" s="146"/>
    </row>
    <row r="61" spans="1:5" ht="18" customHeight="1" x14ac:dyDescent="0.25">
      <c r="A61" s="2" t="s">
        <v>68</v>
      </c>
      <c r="B61" s="147">
        <v>4000</v>
      </c>
      <c r="C61" s="147">
        <v>1000</v>
      </c>
      <c r="D61" s="119"/>
      <c r="E61" s="146">
        <v>3000</v>
      </c>
    </row>
    <row r="62" spans="1:5" ht="15.75" customHeight="1" x14ac:dyDescent="0.25">
      <c r="A62" s="2" t="s">
        <v>94</v>
      </c>
      <c r="B62" s="147">
        <v>6930.13</v>
      </c>
      <c r="C62" s="147">
        <v>5730.13</v>
      </c>
      <c r="D62" s="119"/>
      <c r="E62" s="146">
        <v>1200</v>
      </c>
    </row>
    <row r="63" spans="1:5" ht="15.75" customHeight="1" x14ac:dyDescent="0.25">
      <c r="A63" s="2" t="s">
        <v>73</v>
      </c>
      <c r="B63" s="147">
        <v>8997.9</v>
      </c>
      <c r="C63" s="147">
        <v>8997.9</v>
      </c>
      <c r="D63" s="119"/>
      <c r="E63" s="146"/>
    </row>
    <row r="64" spans="1:5" ht="16.5" customHeight="1" x14ac:dyDescent="0.25">
      <c r="A64" s="2" t="s">
        <v>74</v>
      </c>
      <c r="B64" s="147">
        <v>7406.42</v>
      </c>
      <c r="C64" s="147">
        <v>7406.42</v>
      </c>
      <c r="D64" s="119"/>
      <c r="E64" s="146"/>
    </row>
    <row r="65" spans="1:5" ht="18" customHeight="1" x14ac:dyDescent="0.25">
      <c r="A65" s="2" t="s">
        <v>76</v>
      </c>
      <c r="B65" s="147">
        <v>4553.67</v>
      </c>
      <c r="C65" s="147">
        <v>4553.67</v>
      </c>
      <c r="D65" s="119"/>
      <c r="E65" s="146"/>
    </row>
    <row r="66" spans="1:5" ht="16.5" customHeight="1" x14ac:dyDescent="0.25">
      <c r="A66" s="2" t="s">
        <v>62</v>
      </c>
      <c r="B66" s="147">
        <v>3269.42</v>
      </c>
      <c r="C66" s="147">
        <v>3269.42</v>
      </c>
      <c r="D66" s="119"/>
      <c r="E66" s="146"/>
    </row>
    <row r="67" spans="1:5" ht="17.25" customHeight="1" x14ac:dyDescent="0.25">
      <c r="A67" s="2" t="s">
        <v>61</v>
      </c>
      <c r="B67" s="147">
        <v>2935.85</v>
      </c>
      <c r="C67" s="147">
        <v>2935.85</v>
      </c>
      <c r="D67" s="119"/>
      <c r="E67" s="146"/>
    </row>
    <row r="68" spans="1:5" ht="17.25" customHeight="1" x14ac:dyDescent="0.25">
      <c r="A68" s="2" t="s">
        <v>63</v>
      </c>
      <c r="B68" s="147">
        <v>2874.52</v>
      </c>
      <c r="C68" s="147">
        <v>2874.52</v>
      </c>
      <c r="D68" s="119"/>
      <c r="E68" s="146"/>
    </row>
    <row r="69" spans="1:5" ht="16.5" customHeight="1" x14ac:dyDescent="0.25">
      <c r="A69" s="2" t="s">
        <v>64</v>
      </c>
      <c r="B69" s="147">
        <v>565.25</v>
      </c>
      <c r="C69" s="147">
        <v>565.25</v>
      </c>
      <c r="D69" s="119"/>
      <c r="E69" s="146"/>
    </row>
    <row r="70" spans="1:5" ht="16.5" customHeight="1" x14ac:dyDescent="0.25">
      <c r="A70" s="2" t="s">
        <v>66</v>
      </c>
      <c r="B70" s="147">
        <v>3334.44</v>
      </c>
      <c r="C70" s="147">
        <v>3334.44</v>
      </c>
      <c r="D70" s="119"/>
      <c r="E70" s="146"/>
    </row>
    <row r="71" spans="1:5" ht="15.75" customHeight="1" x14ac:dyDescent="0.25">
      <c r="A71" s="2" t="s">
        <v>67</v>
      </c>
      <c r="B71" s="147">
        <v>5436.01</v>
      </c>
      <c r="C71" s="147">
        <v>5436.01</v>
      </c>
      <c r="D71" s="119"/>
      <c r="E71" s="146"/>
    </row>
    <row r="72" spans="1:5" ht="15" customHeight="1" x14ac:dyDescent="0.25">
      <c r="A72" s="2" t="s">
        <v>69</v>
      </c>
      <c r="B72" s="147">
        <v>4923.24</v>
      </c>
      <c r="C72" s="147">
        <v>4923.24</v>
      </c>
      <c r="D72" s="119"/>
      <c r="E72" s="146"/>
    </row>
    <row r="73" spans="1:5" ht="17.25" customHeight="1" x14ac:dyDescent="0.25">
      <c r="A73" s="2" t="s">
        <v>70</v>
      </c>
      <c r="B73" s="147">
        <v>4198.6899999999996</v>
      </c>
      <c r="C73" s="147">
        <v>4198.6899999999996</v>
      </c>
      <c r="D73" s="119"/>
      <c r="E73" s="146"/>
    </row>
    <row r="74" spans="1:5" ht="15.75" customHeight="1" x14ac:dyDescent="0.25">
      <c r="A74" s="2" t="s">
        <v>71</v>
      </c>
      <c r="B74" s="147">
        <v>3698.15</v>
      </c>
      <c r="C74" s="147">
        <v>3698.15</v>
      </c>
      <c r="D74" s="119"/>
      <c r="E74" s="146"/>
    </row>
    <row r="75" spans="1:5" ht="16.5" customHeight="1" x14ac:dyDescent="0.25">
      <c r="A75" s="2" t="s">
        <v>72</v>
      </c>
      <c r="B75" s="147">
        <v>5461.74</v>
      </c>
      <c r="C75" s="147">
        <v>5461.74</v>
      </c>
      <c r="D75" s="119"/>
      <c r="E75" s="146"/>
    </row>
    <row r="76" spans="1:5" ht="15.75" customHeight="1" x14ac:dyDescent="0.25">
      <c r="A76" s="2" t="s">
        <v>77</v>
      </c>
      <c r="B76" s="147">
        <v>2780.68</v>
      </c>
      <c r="C76" s="147">
        <v>2780.68</v>
      </c>
      <c r="D76" s="119"/>
      <c r="E76" s="146"/>
    </row>
    <row r="77" spans="1:5" ht="15.75" customHeight="1" x14ac:dyDescent="0.25">
      <c r="A77" s="2" t="s">
        <v>78</v>
      </c>
      <c r="B77" s="147">
        <v>3300</v>
      </c>
      <c r="C77" s="147">
        <v>1300</v>
      </c>
      <c r="D77" s="119"/>
      <c r="E77" s="146">
        <v>2000</v>
      </c>
    </row>
    <row r="78" spans="1:5" ht="16.5" customHeight="1" x14ac:dyDescent="0.25">
      <c r="A78" s="2" t="s">
        <v>75</v>
      </c>
      <c r="B78" s="147">
        <v>3129.92</v>
      </c>
      <c r="C78" s="147">
        <v>3129.92</v>
      </c>
      <c r="D78" s="119"/>
      <c r="E78" s="146"/>
    </row>
    <row r="79" spans="1:5" ht="15.75" customHeight="1" x14ac:dyDescent="0.25">
      <c r="A79" s="2" t="s">
        <v>79</v>
      </c>
      <c r="B79" s="147">
        <v>5096.13</v>
      </c>
      <c r="C79" s="147">
        <v>2302.31</v>
      </c>
      <c r="D79" s="119"/>
      <c r="E79" s="146">
        <v>2793.82</v>
      </c>
    </row>
    <row r="80" spans="1:5" ht="16.5" customHeight="1" x14ac:dyDescent="0.25">
      <c r="A80" s="2" t="s">
        <v>283</v>
      </c>
      <c r="B80" s="147">
        <v>1058.33</v>
      </c>
      <c r="C80" s="147">
        <v>1058.33</v>
      </c>
      <c r="D80" s="119"/>
      <c r="E80" s="146"/>
    </row>
    <row r="81" spans="1:5" ht="15.75" customHeight="1" x14ac:dyDescent="0.25">
      <c r="A81" s="2" t="s">
        <v>103</v>
      </c>
      <c r="B81" s="147">
        <v>1569.19</v>
      </c>
      <c r="C81" s="147">
        <v>1569.19</v>
      </c>
      <c r="D81" s="119"/>
      <c r="E81" s="146"/>
    </row>
    <row r="82" spans="1:5" ht="16.5" customHeight="1" x14ac:dyDescent="0.25">
      <c r="A82" s="2" t="s">
        <v>104</v>
      </c>
      <c r="B82" s="147">
        <v>261.56</v>
      </c>
      <c r="C82" s="147">
        <v>261.56</v>
      </c>
      <c r="D82" s="119"/>
      <c r="E82" s="146"/>
    </row>
    <row r="83" spans="1:5" ht="17.25" customHeight="1" x14ac:dyDescent="0.25">
      <c r="A83" s="2" t="s">
        <v>143</v>
      </c>
      <c r="B83" s="148">
        <v>3233.37</v>
      </c>
      <c r="C83" s="148">
        <v>2233.37</v>
      </c>
      <c r="D83" s="119"/>
      <c r="E83" s="146">
        <v>1000</v>
      </c>
    </row>
    <row r="84" spans="1:5" ht="17.25" customHeight="1" x14ac:dyDescent="0.25">
      <c r="A84" s="2" t="s">
        <v>273</v>
      </c>
      <c r="B84" s="148">
        <v>741.28</v>
      </c>
      <c r="C84" s="148">
        <v>741.28</v>
      </c>
      <c r="D84" s="149"/>
      <c r="E84" s="146"/>
    </row>
    <row r="85" spans="1:5" ht="17.25" customHeight="1" x14ac:dyDescent="0.25">
      <c r="A85" s="2" t="s">
        <v>267</v>
      </c>
      <c r="B85" s="148">
        <v>407.01</v>
      </c>
      <c r="C85" s="148">
        <v>407.01</v>
      </c>
      <c r="D85" s="149"/>
      <c r="E85" s="146"/>
    </row>
    <row r="86" spans="1:5" ht="16.5" customHeight="1" x14ac:dyDescent="0.25">
      <c r="A86" s="2" t="s">
        <v>268</v>
      </c>
      <c r="B86" s="147">
        <v>397.44</v>
      </c>
      <c r="C86" s="147">
        <v>397.44</v>
      </c>
      <c r="D86" s="119"/>
      <c r="E86" s="146"/>
    </row>
    <row r="87" spans="1:5" ht="17.25" customHeight="1" x14ac:dyDescent="0.25">
      <c r="A87" s="2" t="s">
        <v>90</v>
      </c>
      <c r="B87" s="147">
        <v>275.10000000000002</v>
      </c>
      <c r="C87" s="147">
        <v>275.10000000000002</v>
      </c>
      <c r="D87" s="119"/>
      <c r="E87" s="146"/>
    </row>
    <row r="88" spans="1:5" ht="16.5" customHeight="1" x14ac:dyDescent="0.25">
      <c r="A88" s="2" t="s">
        <v>106</v>
      </c>
      <c r="B88" s="147">
        <v>2767.03</v>
      </c>
      <c r="C88" s="147">
        <v>267.02999999999997</v>
      </c>
      <c r="D88" s="119"/>
      <c r="E88" s="146">
        <v>2500</v>
      </c>
    </row>
    <row r="89" spans="1:5" ht="17.25" customHeight="1" x14ac:dyDescent="0.25">
      <c r="A89" s="2" t="s">
        <v>80</v>
      </c>
      <c r="B89" s="147">
        <v>1199.05</v>
      </c>
      <c r="C89" s="147">
        <v>1199.05</v>
      </c>
      <c r="D89" s="119"/>
      <c r="E89" s="146"/>
    </row>
    <row r="90" spans="1:5" ht="18" customHeight="1" x14ac:dyDescent="0.25">
      <c r="A90" s="2" t="s">
        <v>105</v>
      </c>
      <c r="B90" s="147">
        <v>2345.1</v>
      </c>
      <c r="C90" s="147">
        <v>2345.1</v>
      </c>
      <c r="D90" s="119"/>
      <c r="E90" s="146"/>
    </row>
    <row r="91" spans="1:5" ht="16.5" customHeight="1" x14ac:dyDescent="0.25">
      <c r="A91" s="2" t="s">
        <v>113</v>
      </c>
      <c r="B91" s="147">
        <v>136.69999999999999</v>
      </c>
      <c r="C91" s="147">
        <v>136.69999999999999</v>
      </c>
      <c r="D91" s="119"/>
      <c r="E91" s="146"/>
    </row>
    <row r="92" spans="1:5" ht="17.25" customHeight="1" x14ac:dyDescent="0.25">
      <c r="A92" s="2" t="s">
        <v>91</v>
      </c>
      <c r="B92" s="147">
        <v>10010.75</v>
      </c>
      <c r="C92" s="147">
        <v>10010.75</v>
      </c>
      <c r="D92" s="119"/>
      <c r="E92" s="146"/>
    </row>
    <row r="93" spans="1:5" ht="16.5" customHeight="1" x14ac:dyDescent="0.25">
      <c r="A93" s="2" t="s">
        <v>185</v>
      </c>
      <c r="B93" s="147">
        <v>1374.04</v>
      </c>
      <c r="C93" s="147">
        <v>1374.04</v>
      </c>
      <c r="D93" s="119"/>
      <c r="E93" s="146"/>
    </row>
    <row r="94" spans="1:5" ht="17.25" customHeight="1" x14ac:dyDescent="0.25">
      <c r="A94" s="2" t="s">
        <v>270</v>
      </c>
      <c r="B94" s="147">
        <v>1655.1</v>
      </c>
      <c r="C94" s="147">
        <v>1655.1</v>
      </c>
      <c r="D94" s="119"/>
      <c r="E94" s="146"/>
    </row>
    <row r="95" spans="1:5" ht="15.75" customHeight="1" x14ac:dyDescent="0.25">
      <c r="A95" s="2" t="s">
        <v>8</v>
      </c>
      <c r="B95" s="147">
        <v>16</v>
      </c>
      <c r="C95" s="147">
        <v>16</v>
      </c>
      <c r="D95" s="119"/>
      <c r="E95" s="146"/>
    </row>
    <row r="96" spans="1:5" ht="15.75" x14ac:dyDescent="0.25">
      <c r="A96" s="2" t="s">
        <v>12</v>
      </c>
      <c r="B96" s="147">
        <v>24131.38</v>
      </c>
      <c r="C96" s="147">
        <v>24131.38</v>
      </c>
      <c r="D96" s="119"/>
      <c r="E96" s="146"/>
    </row>
    <row r="97" spans="1:5" ht="17.25" customHeight="1" x14ac:dyDescent="0.25">
      <c r="A97" s="1" t="s">
        <v>13</v>
      </c>
      <c r="B97" s="147">
        <v>9749.07</v>
      </c>
      <c r="C97" s="147">
        <v>9749.07</v>
      </c>
      <c r="D97" s="119"/>
      <c r="E97" s="146"/>
    </row>
    <row r="98" spans="1:5" ht="16.5" customHeight="1" x14ac:dyDescent="0.25">
      <c r="A98" s="1" t="s">
        <v>1</v>
      </c>
      <c r="B98" s="147">
        <v>443.84</v>
      </c>
      <c r="C98" s="147">
        <v>443.84</v>
      </c>
      <c r="D98" s="119"/>
      <c r="E98" s="146"/>
    </row>
    <row r="99" spans="1:5" ht="15.75" customHeight="1" x14ac:dyDescent="0.25">
      <c r="A99" s="2" t="s">
        <v>9</v>
      </c>
      <c r="B99" s="147">
        <v>2487.88</v>
      </c>
      <c r="C99" s="147">
        <v>787.88</v>
      </c>
      <c r="D99" s="119"/>
      <c r="E99" s="146">
        <v>1700</v>
      </c>
    </row>
    <row r="100" spans="1:5" ht="15" customHeight="1" x14ac:dyDescent="0.25">
      <c r="A100" s="2" t="s">
        <v>260</v>
      </c>
      <c r="B100" s="147">
        <v>902.42</v>
      </c>
      <c r="C100" s="147">
        <v>902.42</v>
      </c>
      <c r="D100" s="119"/>
      <c r="E100" s="146"/>
    </row>
    <row r="101" spans="1:5" ht="18.75" customHeight="1" x14ac:dyDescent="0.25">
      <c r="A101" s="2" t="s">
        <v>284</v>
      </c>
      <c r="B101" s="144">
        <f>SUM(B52:B100)</f>
        <v>177358.11000000004</v>
      </c>
      <c r="C101" s="144">
        <f>SUM(C52:C100)</f>
        <v>158285.29</v>
      </c>
      <c r="D101" s="144"/>
      <c r="E101" s="144">
        <f>SUM(E52:E100)</f>
        <v>19072.82</v>
      </c>
    </row>
    <row r="102" spans="1:5" ht="34.5" customHeight="1" x14ac:dyDescent="0.25">
      <c r="A102" s="202" t="s">
        <v>188</v>
      </c>
      <c r="B102" s="144"/>
      <c r="C102" s="144"/>
      <c r="D102" s="144"/>
      <c r="E102" s="146"/>
    </row>
    <row r="103" spans="1:5" ht="18.75" customHeight="1" x14ac:dyDescent="0.25">
      <c r="A103" s="1" t="s">
        <v>17</v>
      </c>
      <c r="B103" s="147">
        <v>19434.41</v>
      </c>
      <c r="C103" s="119">
        <v>13034.41</v>
      </c>
      <c r="D103" s="119"/>
      <c r="E103" s="146">
        <v>6400</v>
      </c>
    </row>
    <row r="104" spans="1:5" ht="18" customHeight="1" x14ac:dyDescent="0.25">
      <c r="A104" s="1" t="s">
        <v>14</v>
      </c>
      <c r="B104" s="147">
        <v>3591.92</v>
      </c>
      <c r="C104" s="119">
        <v>3591.92</v>
      </c>
      <c r="D104" s="119"/>
      <c r="E104" s="146"/>
    </row>
    <row r="105" spans="1:5" ht="21.75" customHeight="1" x14ac:dyDescent="0.25">
      <c r="A105" s="126" t="s">
        <v>98</v>
      </c>
      <c r="B105" s="119">
        <v>1338.53</v>
      </c>
      <c r="C105" s="119">
        <v>1338.53</v>
      </c>
      <c r="D105" s="119"/>
      <c r="E105" s="146"/>
    </row>
    <row r="106" spans="1:5" ht="16.5" customHeight="1" x14ac:dyDescent="0.25">
      <c r="A106" s="1" t="s">
        <v>285</v>
      </c>
      <c r="B106" s="145">
        <f>B103+B104+B105</f>
        <v>24364.86</v>
      </c>
      <c r="C106" s="145">
        <f>C103+C104+C105</f>
        <v>17964.86</v>
      </c>
      <c r="D106" s="145"/>
      <c r="E106" s="145">
        <f>E103+E104+E105</f>
        <v>6400</v>
      </c>
    </row>
    <row r="107" spans="1:5" ht="53.25" customHeight="1" x14ac:dyDescent="0.25">
      <c r="A107" s="156" t="s">
        <v>187</v>
      </c>
      <c r="B107" s="145"/>
      <c r="C107" s="145"/>
      <c r="D107" s="145"/>
      <c r="E107" s="146"/>
    </row>
    <row r="108" spans="1:5" ht="16.5" customHeight="1" x14ac:dyDescent="0.25">
      <c r="A108" s="1" t="s">
        <v>7</v>
      </c>
      <c r="B108" s="119">
        <v>16989.61</v>
      </c>
      <c r="C108" s="208">
        <v>16989.61</v>
      </c>
      <c r="D108" s="145"/>
      <c r="E108" s="146"/>
    </row>
    <row r="109" spans="1:5" ht="16.5" customHeight="1" x14ac:dyDescent="0.25">
      <c r="A109" s="1" t="s">
        <v>286</v>
      </c>
      <c r="B109" s="150">
        <f>B108</f>
        <v>16989.61</v>
      </c>
      <c r="C109" s="150">
        <f>C108</f>
        <v>16989.61</v>
      </c>
      <c r="D109" s="145"/>
      <c r="E109" s="146"/>
    </row>
    <row r="110" spans="1:5" ht="20.25" customHeight="1" x14ac:dyDescent="0.25">
      <c r="A110" s="127" t="s">
        <v>287</v>
      </c>
      <c r="B110" s="145">
        <f>B21+B24+B27+B30+B33+B36+B46+B50+B101+B106+B109+B18</f>
        <v>1105734.5500000003</v>
      </c>
      <c r="C110" s="145">
        <f t="shared" ref="C110:E110" si="2">C21+C24+C27+C30+C33+C36+C46+C50+C101+C106+C109+C18</f>
        <v>728734.1</v>
      </c>
      <c r="D110" s="145">
        <f t="shared" si="2"/>
        <v>18467.04</v>
      </c>
      <c r="E110" s="145">
        <f t="shared" si="2"/>
        <v>377000.44999999995</v>
      </c>
    </row>
    <row r="112" spans="1:5" ht="14.25" x14ac:dyDescent="0.2">
      <c r="A112" s="128" t="s">
        <v>282</v>
      </c>
      <c r="B112" s="128"/>
      <c r="C112" s="128"/>
      <c r="D112" s="128"/>
      <c r="E112" s="128"/>
    </row>
    <row r="114" spans="1:6" ht="15" x14ac:dyDescent="0.2">
      <c r="A114" s="257" t="s">
        <v>147</v>
      </c>
      <c r="B114" s="257" t="s">
        <v>148</v>
      </c>
      <c r="C114" s="256" t="s">
        <v>149</v>
      </c>
      <c r="D114" s="298"/>
      <c r="E114" s="104"/>
    </row>
    <row r="115" spans="1:6" ht="15.75" x14ac:dyDescent="0.2">
      <c r="A115" s="259"/>
      <c r="B115" s="259"/>
      <c r="C115" s="299" t="s">
        <v>150</v>
      </c>
      <c r="D115" s="254"/>
      <c r="E115" s="300" t="s">
        <v>173</v>
      </c>
    </row>
    <row r="116" spans="1:6" ht="45" customHeight="1" x14ac:dyDescent="0.2">
      <c r="A116" s="297"/>
      <c r="B116" s="297"/>
      <c r="C116" s="105" t="s">
        <v>151</v>
      </c>
      <c r="D116" s="106" t="s">
        <v>141</v>
      </c>
      <c r="E116" s="301"/>
    </row>
    <row r="117" spans="1:6" ht="35.25" customHeight="1" x14ac:dyDescent="0.2">
      <c r="A117" s="156" t="s">
        <v>153</v>
      </c>
      <c r="B117" s="165"/>
      <c r="C117" s="130"/>
      <c r="D117" s="116"/>
      <c r="E117" s="129"/>
    </row>
    <row r="118" spans="1:6" ht="33.75" customHeight="1" x14ac:dyDescent="0.25">
      <c r="A118" s="37" t="s">
        <v>34</v>
      </c>
      <c r="B118" s="108">
        <v>8.42</v>
      </c>
      <c r="C118" s="230">
        <v>8.42</v>
      </c>
      <c r="D118" s="106"/>
      <c r="E118" s="218"/>
    </row>
    <row r="119" spans="1:6" ht="21" customHeight="1" x14ac:dyDescent="0.2">
      <c r="A119" s="161" t="s">
        <v>7</v>
      </c>
      <c r="B119" s="138">
        <f>B120+B121</f>
        <v>32252.639999999999</v>
      </c>
      <c r="C119" s="138">
        <f t="shared" ref="C119" si="3">C120+C121</f>
        <v>32252.639999999999</v>
      </c>
      <c r="D119" s="138"/>
      <c r="E119" s="113"/>
    </row>
    <row r="120" spans="1:6" ht="25.5" customHeight="1" x14ac:dyDescent="0.2">
      <c r="A120" s="157" t="s">
        <v>288</v>
      </c>
      <c r="B120" s="113">
        <v>4335.62</v>
      </c>
      <c r="C120" s="130">
        <v>4335.62</v>
      </c>
      <c r="D120" s="116"/>
      <c r="E120" s="129"/>
    </row>
    <row r="121" spans="1:6" ht="33" customHeight="1" x14ac:dyDescent="0.2">
      <c r="A121" s="157" t="s">
        <v>289</v>
      </c>
      <c r="B121" s="166">
        <v>27917.02</v>
      </c>
      <c r="C121" s="166">
        <v>27917.02</v>
      </c>
      <c r="D121" s="116"/>
      <c r="E121" s="129"/>
    </row>
    <row r="122" spans="1:6" ht="52.5" customHeight="1" x14ac:dyDescent="0.25">
      <c r="A122" s="162" t="s">
        <v>157</v>
      </c>
      <c r="B122" s="138">
        <f>+B123</f>
        <v>781974.08</v>
      </c>
      <c r="C122" s="138">
        <f>+C123</f>
        <v>781974.08</v>
      </c>
      <c r="D122" s="138"/>
      <c r="E122" s="138"/>
      <c r="F122" s="34"/>
    </row>
    <row r="123" spans="1:6" ht="30.75" customHeight="1" x14ac:dyDescent="0.25">
      <c r="A123" s="131" t="s">
        <v>290</v>
      </c>
      <c r="B123" s="216">
        <v>781974.08</v>
      </c>
      <c r="C123" s="130">
        <v>781974.08</v>
      </c>
      <c r="D123" s="116"/>
      <c r="E123" s="116"/>
    </row>
    <row r="124" spans="1:6" ht="18.75" customHeight="1" x14ac:dyDescent="0.25">
      <c r="A124" s="131" t="s">
        <v>291</v>
      </c>
      <c r="B124" s="138">
        <f>B119+B122+B118</f>
        <v>814235.14</v>
      </c>
      <c r="C124" s="138">
        <f>C119+C122+C118</f>
        <v>814235.14</v>
      </c>
      <c r="D124" s="138"/>
      <c r="E124" s="138"/>
    </row>
    <row r="125" spans="1:6" ht="45" customHeight="1" x14ac:dyDescent="0.2">
      <c r="A125" s="203" t="s">
        <v>198</v>
      </c>
      <c r="B125" s="138"/>
      <c r="C125" s="110"/>
      <c r="D125" s="110"/>
      <c r="E125" s="110"/>
    </row>
    <row r="126" spans="1:6" ht="18.75" customHeight="1" x14ac:dyDescent="0.25">
      <c r="A126" s="2" t="s">
        <v>158</v>
      </c>
      <c r="B126" s="216">
        <v>5114.6499999999996</v>
      </c>
      <c r="C126" s="215">
        <v>5114.6499999999996</v>
      </c>
      <c r="D126" s="110"/>
      <c r="E126" s="110"/>
    </row>
    <row r="127" spans="1:6" ht="18.75" customHeight="1" x14ac:dyDescent="0.25">
      <c r="A127" s="154" t="s">
        <v>292</v>
      </c>
      <c r="B127" s="138">
        <f>B126</f>
        <v>5114.6499999999996</v>
      </c>
      <c r="C127" s="138">
        <f>C126</f>
        <v>5114.6499999999996</v>
      </c>
      <c r="D127" s="110"/>
      <c r="E127" s="110"/>
    </row>
    <row r="128" spans="1:6" ht="59.25" customHeight="1" x14ac:dyDescent="0.2">
      <c r="A128" s="200" t="s">
        <v>199</v>
      </c>
      <c r="B128" s="138"/>
      <c r="C128" s="138"/>
      <c r="D128" s="110"/>
      <c r="E128" s="110"/>
    </row>
    <row r="129" spans="1:5" ht="18.75" customHeight="1" x14ac:dyDescent="0.25">
      <c r="A129" s="131" t="s">
        <v>7</v>
      </c>
      <c r="B129" s="113">
        <v>228876.4</v>
      </c>
      <c r="C129" s="113">
        <v>228876.4</v>
      </c>
      <c r="D129" s="110"/>
      <c r="E129" s="110"/>
    </row>
    <row r="130" spans="1:5" ht="18.75" customHeight="1" x14ac:dyDescent="0.25">
      <c r="A130" s="154" t="s">
        <v>293</v>
      </c>
      <c r="B130" s="138">
        <f>B129</f>
        <v>228876.4</v>
      </c>
      <c r="C130" s="138">
        <f>C129</f>
        <v>228876.4</v>
      </c>
      <c r="D130" s="110"/>
      <c r="E130" s="110"/>
    </row>
    <row r="131" spans="1:5" ht="39.75" customHeight="1" x14ac:dyDescent="0.25">
      <c r="A131" s="204" t="s">
        <v>159</v>
      </c>
      <c r="B131" s="143"/>
      <c r="C131" s="143"/>
      <c r="D131" s="143"/>
      <c r="E131" s="143"/>
    </row>
    <row r="132" spans="1:5" ht="15.75" x14ac:dyDescent="0.25">
      <c r="A132" s="163" t="s">
        <v>3</v>
      </c>
      <c r="B132" s="118">
        <v>4331.04</v>
      </c>
      <c r="C132" s="118">
        <v>4331.04</v>
      </c>
      <c r="D132" s="118"/>
      <c r="E132" s="118"/>
    </row>
    <row r="133" spans="1:5" ht="15.75" x14ac:dyDescent="0.25">
      <c r="A133" s="163" t="s">
        <v>11</v>
      </c>
      <c r="B133" s="118">
        <v>1678.24</v>
      </c>
      <c r="C133" s="118">
        <v>1678.24</v>
      </c>
      <c r="D133" s="118"/>
      <c r="E133" s="118"/>
    </row>
    <row r="134" spans="1:5" ht="15.75" x14ac:dyDescent="0.25">
      <c r="A134" s="163" t="s">
        <v>4</v>
      </c>
      <c r="B134" s="118">
        <v>1389.97</v>
      </c>
      <c r="C134" s="118">
        <v>1389.97</v>
      </c>
      <c r="D134" s="118"/>
      <c r="E134" s="118"/>
    </row>
    <row r="135" spans="1:5" ht="15.75" x14ac:dyDescent="0.25">
      <c r="A135" s="163" t="s">
        <v>5</v>
      </c>
      <c r="B135" s="118">
        <v>94.75</v>
      </c>
      <c r="C135" s="118">
        <v>94.75</v>
      </c>
      <c r="D135" s="118"/>
      <c r="E135" s="118"/>
    </row>
    <row r="136" spans="1:5" ht="15.75" x14ac:dyDescent="0.25">
      <c r="A136" s="163" t="s">
        <v>6</v>
      </c>
      <c r="B136" s="118">
        <v>388.36</v>
      </c>
      <c r="C136" s="118">
        <v>388.36</v>
      </c>
      <c r="D136" s="118"/>
      <c r="E136" s="118"/>
    </row>
    <row r="137" spans="1:5" ht="31.5" x14ac:dyDescent="0.25">
      <c r="A137" s="123" t="s">
        <v>20</v>
      </c>
      <c r="B137" s="118">
        <v>857.29</v>
      </c>
      <c r="C137" s="118">
        <v>857.29</v>
      </c>
      <c r="D137" s="118"/>
      <c r="E137" s="118"/>
    </row>
    <row r="138" spans="1:5" ht="15.75" x14ac:dyDescent="0.25">
      <c r="A138" s="163" t="s">
        <v>15</v>
      </c>
      <c r="B138" s="118">
        <v>625.23</v>
      </c>
      <c r="C138" s="118">
        <v>625.23</v>
      </c>
      <c r="D138" s="118"/>
      <c r="E138" s="118"/>
    </row>
    <row r="139" spans="1:5" ht="15.75" x14ac:dyDescent="0.25">
      <c r="A139" s="127" t="s">
        <v>302</v>
      </c>
      <c r="B139" s="155">
        <f>SUM(B132:B138)</f>
        <v>9364.8799999999992</v>
      </c>
      <c r="C139" s="155">
        <f>SUM(C132:C138)</f>
        <v>9364.8799999999992</v>
      </c>
      <c r="D139" s="155"/>
      <c r="E139" s="118"/>
    </row>
    <row r="140" spans="1:5" ht="36" customHeight="1" x14ac:dyDescent="0.25">
      <c r="A140" s="205" t="s">
        <v>160</v>
      </c>
      <c r="B140" s="118"/>
      <c r="C140" s="118"/>
      <c r="D140" s="118"/>
      <c r="E140" s="118"/>
    </row>
    <row r="141" spans="1:5" ht="15.75" x14ac:dyDescent="0.25">
      <c r="A141" s="163" t="s">
        <v>2</v>
      </c>
      <c r="B141" s="118">
        <v>8665.41</v>
      </c>
      <c r="C141" s="118">
        <v>8665.41</v>
      </c>
      <c r="D141" s="118"/>
      <c r="E141" s="118"/>
    </row>
    <row r="142" spans="1:5" ht="15.75" x14ac:dyDescent="0.25">
      <c r="A142" s="163" t="s">
        <v>18</v>
      </c>
      <c r="B142" s="118">
        <v>824.68</v>
      </c>
      <c r="C142" s="118">
        <v>824.68</v>
      </c>
      <c r="D142" s="118"/>
      <c r="E142" s="118"/>
    </row>
    <row r="143" spans="1:5" ht="15.75" x14ac:dyDescent="0.25">
      <c r="A143" s="127" t="s">
        <v>294</v>
      </c>
      <c r="B143" s="155">
        <f>B141+B142</f>
        <v>9490.09</v>
      </c>
      <c r="C143" s="155">
        <f>C141+C142</f>
        <v>9490.09</v>
      </c>
      <c r="D143" s="155"/>
      <c r="E143" s="118"/>
    </row>
    <row r="144" spans="1:5" ht="34.5" customHeight="1" x14ac:dyDescent="0.25">
      <c r="A144" s="205" t="s">
        <v>161</v>
      </c>
      <c r="B144" s="118"/>
      <c r="C144" s="118"/>
      <c r="D144" s="118"/>
      <c r="E144" s="118"/>
    </row>
    <row r="145" spans="1:5" ht="15.75" x14ac:dyDescent="0.25">
      <c r="A145" s="123" t="s">
        <v>7</v>
      </c>
      <c r="B145" s="118"/>
      <c r="C145" s="118"/>
      <c r="D145" s="118"/>
      <c r="E145" s="118"/>
    </row>
    <row r="146" spans="1:5" ht="15.75" x14ac:dyDescent="0.25">
      <c r="A146" s="123" t="s">
        <v>19</v>
      </c>
      <c r="B146" s="118">
        <v>1561.44</v>
      </c>
      <c r="C146" s="118">
        <v>1561.44</v>
      </c>
      <c r="D146" s="118"/>
      <c r="E146" s="118"/>
    </row>
    <row r="147" spans="1:5" ht="15.75" x14ac:dyDescent="0.25">
      <c r="A147" s="123" t="s">
        <v>56</v>
      </c>
      <c r="B147" s="118">
        <v>812.14</v>
      </c>
      <c r="C147" s="118">
        <v>812.14</v>
      </c>
      <c r="D147" s="118"/>
      <c r="E147" s="118"/>
    </row>
    <row r="148" spans="1:5" ht="15.75" x14ac:dyDescent="0.25">
      <c r="A148" s="123" t="s">
        <v>55</v>
      </c>
      <c r="B148" s="118">
        <v>3236.23</v>
      </c>
      <c r="C148" s="118">
        <v>3236.23</v>
      </c>
      <c r="D148" s="118"/>
      <c r="E148" s="118"/>
    </row>
    <row r="149" spans="1:5" ht="15.75" x14ac:dyDescent="0.25">
      <c r="A149" s="123" t="s">
        <v>57</v>
      </c>
      <c r="B149" s="118">
        <v>373.56</v>
      </c>
      <c r="C149" s="118">
        <v>373.56</v>
      </c>
      <c r="D149" s="118"/>
      <c r="E149" s="118"/>
    </row>
    <row r="150" spans="1:5" ht="15.75" x14ac:dyDescent="0.25">
      <c r="A150" s="123" t="s">
        <v>59</v>
      </c>
      <c r="B150" s="118">
        <v>480.56</v>
      </c>
      <c r="C150" s="118">
        <v>480.56</v>
      </c>
      <c r="D150" s="118"/>
      <c r="E150" s="118"/>
    </row>
    <row r="151" spans="1:5" ht="15.75" x14ac:dyDescent="0.25">
      <c r="A151" s="123" t="s">
        <v>107</v>
      </c>
      <c r="B151" s="118">
        <v>818.77</v>
      </c>
      <c r="C151" s="118">
        <v>818.77</v>
      </c>
      <c r="D151" s="118"/>
      <c r="E151" s="118"/>
    </row>
    <row r="152" spans="1:5" ht="15.75" x14ac:dyDescent="0.25">
      <c r="A152" s="123" t="s">
        <v>58</v>
      </c>
      <c r="B152" s="118">
        <v>1557.07</v>
      </c>
      <c r="C152" s="118">
        <v>1557.07</v>
      </c>
      <c r="D152" s="118"/>
      <c r="E152" s="118"/>
    </row>
    <row r="153" spans="1:5" ht="15.75" x14ac:dyDescent="0.25">
      <c r="A153" s="123" t="s">
        <v>60</v>
      </c>
      <c r="B153" s="118">
        <v>187.68</v>
      </c>
      <c r="C153" s="118">
        <v>187.68</v>
      </c>
      <c r="D153" s="118"/>
      <c r="E153" s="118"/>
    </row>
    <row r="154" spans="1:5" ht="15.75" x14ac:dyDescent="0.25">
      <c r="A154" s="123" t="s">
        <v>65</v>
      </c>
      <c r="B154" s="118">
        <v>1865.77</v>
      </c>
      <c r="C154" s="118">
        <v>1865.77</v>
      </c>
      <c r="D154" s="118"/>
      <c r="E154" s="118"/>
    </row>
    <row r="155" spans="1:5" ht="15.75" x14ac:dyDescent="0.25">
      <c r="A155" s="123" t="s">
        <v>68</v>
      </c>
      <c r="B155" s="118">
        <v>2257.4699999999998</v>
      </c>
      <c r="C155" s="118">
        <v>2257.4699999999998</v>
      </c>
      <c r="D155" s="118"/>
      <c r="E155" s="118"/>
    </row>
    <row r="156" spans="1:5" ht="15.75" x14ac:dyDescent="0.25">
      <c r="A156" s="123" t="s">
        <v>94</v>
      </c>
      <c r="B156" s="118">
        <v>2309.9</v>
      </c>
      <c r="C156" s="118">
        <v>2309.9</v>
      </c>
      <c r="D156" s="118"/>
      <c r="E156" s="118"/>
    </row>
    <row r="157" spans="1:5" ht="15.75" x14ac:dyDescent="0.25">
      <c r="A157" s="123" t="s">
        <v>73</v>
      </c>
      <c r="B157" s="118">
        <v>867.56</v>
      </c>
      <c r="C157" s="118">
        <v>867.56</v>
      </c>
      <c r="D157" s="118"/>
      <c r="E157" s="118"/>
    </row>
    <row r="158" spans="1:5" ht="15.75" x14ac:dyDescent="0.25">
      <c r="A158" s="123" t="s">
        <v>74</v>
      </c>
      <c r="B158" s="118">
        <v>613.96</v>
      </c>
      <c r="C158" s="118">
        <v>613.96</v>
      </c>
      <c r="D158" s="118"/>
      <c r="E158" s="118"/>
    </row>
    <row r="159" spans="1:5" ht="15.75" x14ac:dyDescent="0.25">
      <c r="A159" s="123" t="s">
        <v>76</v>
      </c>
      <c r="B159" s="118">
        <v>1528.17</v>
      </c>
      <c r="C159" s="118">
        <v>1528.17</v>
      </c>
      <c r="D159" s="118"/>
      <c r="E159" s="118"/>
    </row>
    <row r="160" spans="1:5" ht="15.75" x14ac:dyDescent="0.25">
      <c r="A160" s="123" t="s">
        <v>62</v>
      </c>
      <c r="B160" s="118">
        <v>811.05</v>
      </c>
      <c r="C160" s="118">
        <v>811.05</v>
      </c>
      <c r="D160" s="118"/>
      <c r="E160" s="118"/>
    </row>
    <row r="161" spans="1:5" ht="15.75" x14ac:dyDescent="0.25">
      <c r="A161" s="123" t="s">
        <v>78</v>
      </c>
      <c r="B161" s="118">
        <v>1606.08</v>
      </c>
      <c r="C161" s="118">
        <v>1606.08</v>
      </c>
      <c r="D161" s="118"/>
      <c r="E161" s="118"/>
    </row>
    <row r="162" spans="1:5" ht="15.75" x14ac:dyDescent="0.25">
      <c r="A162" s="123" t="s">
        <v>61</v>
      </c>
      <c r="B162" s="118">
        <v>1436.21</v>
      </c>
      <c r="C162" s="118">
        <v>1436.21</v>
      </c>
      <c r="D162" s="118"/>
      <c r="E162" s="118"/>
    </row>
    <row r="163" spans="1:5" ht="15.75" x14ac:dyDescent="0.25">
      <c r="A163" s="123" t="s">
        <v>63</v>
      </c>
      <c r="B163" s="118">
        <v>684.35</v>
      </c>
      <c r="C163" s="118">
        <v>684.35</v>
      </c>
      <c r="D163" s="118"/>
      <c r="E163" s="118"/>
    </row>
    <row r="164" spans="1:5" ht="15.75" x14ac:dyDescent="0.25">
      <c r="A164" s="123" t="s">
        <v>64</v>
      </c>
      <c r="B164" s="118">
        <v>697.55</v>
      </c>
      <c r="C164" s="118">
        <v>697.55</v>
      </c>
      <c r="D164" s="118"/>
      <c r="E164" s="118"/>
    </row>
    <row r="165" spans="1:5" ht="15.75" x14ac:dyDescent="0.25">
      <c r="A165" s="123" t="s">
        <v>66</v>
      </c>
      <c r="B165" s="118">
        <v>3389.23</v>
      </c>
      <c r="C165" s="118">
        <v>3389.23</v>
      </c>
      <c r="D165" s="118"/>
      <c r="E165" s="118"/>
    </row>
    <row r="166" spans="1:5" ht="15.75" x14ac:dyDescent="0.25">
      <c r="A166" s="123" t="s">
        <v>67</v>
      </c>
      <c r="B166" s="118">
        <v>966.19</v>
      </c>
      <c r="C166" s="118">
        <v>966.19</v>
      </c>
      <c r="D166" s="118"/>
      <c r="E166" s="118"/>
    </row>
    <row r="167" spans="1:5" ht="15.75" x14ac:dyDescent="0.25">
      <c r="A167" s="123" t="s">
        <v>69</v>
      </c>
      <c r="B167" s="118">
        <v>1197.1099999999999</v>
      </c>
      <c r="C167" s="118">
        <v>1197.1099999999999</v>
      </c>
      <c r="D167" s="118"/>
      <c r="E167" s="118"/>
    </row>
    <row r="168" spans="1:5" ht="15.75" x14ac:dyDescent="0.25">
      <c r="A168" s="123" t="s">
        <v>70</v>
      </c>
      <c r="B168" s="118">
        <v>3106.77</v>
      </c>
      <c r="C168" s="118">
        <v>3106.77</v>
      </c>
      <c r="D168" s="118"/>
      <c r="E168" s="118"/>
    </row>
    <row r="169" spans="1:5" ht="15.75" x14ac:dyDescent="0.25">
      <c r="A169" s="123" t="s">
        <v>71</v>
      </c>
      <c r="B169" s="118">
        <v>3290.14</v>
      </c>
      <c r="C169" s="118">
        <v>3290.14</v>
      </c>
      <c r="D169" s="118"/>
      <c r="E169" s="118"/>
    </row>
    <row r="170" spans="1:5" ht="15.75" x14ac:dyDescent="0.25">
      <c r="A170" s="123" t="s">
        <v>72</v>
      </c>
      <c r="B170" s="118">
        <v>1696.23</v>
      </c>
      <c r="C170" s="118">
        <v>1696.23</v>
      </c>
      <c r="D170" s="118"/>
      <c r="E170" s="118"/>
    </row>
    <row r="171" spans="1:5" ht="15.75" x14ac:dyDescent="0.25">
      <c r="A171" s="123" t="s">
        <v>77</v>
      </c>
      <c r="B171" s="118">
        <v>1269.3599999999999</v>
      </c>
      <c r="C171" s="118">
        <v>1269.3599999999999</v>
      </c>
      <c r="D171" s="118"/>
      <c r="E171" s="118"/>
    </row>
    <row r="172" spans="1:5" ht="15.75" x14ac:dyDescent="0.25">
      <c r="A172" s="123" t="s">
        <v>75</v>
      </c>
      <c r="B172" s="118">
        <v>1169.27</v>
      </c>
      <c r="C172" s="118">
        <v>1169.27</v>
      </c>
      <c r="D172" s="118"/>
      <c r="E172" s="118"/>
    </row>
    <row r="173" spans="1:5" ht="15.75" x14ac:dyDescent="0.25">
      <c r="A173" s="123" t="s">
        <v>79</v>
      </c>
      <c r="B173" s="118">
        <v>4691.03</v>
      </c>
      <c r="C173" s="118">
        <v>4691.03</v>
      </c>
      <c r="D173" s="118"/>
      <c r="E173" s="118"/>
    </row>
    <row r="174" spans="1:5" ht="15.75" x14ac:dyDescent="0.25">
      <c r="A174" s="123" t="s">
        <v>283</v>
      </c>
      <c r="B174" s="118">
        <v>972.05</v>
      </c>
      <c r="C174" s="118">
        <v>972.05</v>
      </c>
      <c r="D174" s="118"/>
      <c r="E174" s="118"/>
    </row>
    <row r="175" spans="1:5" ht="15.75" x14ac:dyDescent="0.25">
      <c r="A175" s="123" t="s">
        <v>102</v>
      </c>
      <c r="B175" s="118">
        <v>3748.05</v>
      </c>
      <c r="C175" s="118">
        <v>3748.05</v>
      </c>
      <c r="D175" s="118"/>
      <c r="E175" s="118"/>
    </row>
    <row r="176" spans="1:5" ht="15.75" x14ac:dyDescent="0.25">
      <c r="A176" s="123" t="s">
        <v>103</v>
      </c>
      <c r="B176" s="118">
        <v>1568.42</v>
      </c>
      <c r="C176" s="118">
        <v>1568.42</v>
      </c>
      <c r="D176" s="118"/>
      <c r="E176" s="118"/>
    </row>
    <row r="177" spans="1:5" ht="15.75" x14ac:dyDescent="0.25">
      <c r="A177" s="123" t="s">
        <v>104</v>
      </c>
      <c r="B177" s="118">
        <v>2867.06</v>
      </c>
      <c r="C177" s="118">
        <v>2867.06</v>
      </c>
      <c r="D177" s="118"/>
      <c r="E177" s="118"/>
    </row>
    <row r="178" spans="1:5" ht="15.75" x14ac:dyDescent="0.25">
      <c r="A178" s="123" t="s">
        <v>48</v>
      </c>
      <c r="B178" s="118">
        <v>24.78</v>
      </c>
      <c r="C178" s="118">
        <v>24.78</v>
      </c>
      <c r="D178" s="118"/>
      <c r="E178" s="118"/>
    </row>
    <row r="179" spans="1:5" ht="15.75" x14ac:dyDescent="0.25">
      <c r="A179" s="123" t="s">
        <v>273</v>
      </c>
      <c r="B179" s="118">
        <v>1082.54</v>
      </c>
      <c r="C179" s="118">
        <v>1082.54</v>
      </c>
      <c r="D179" s="118"/>
      <c r="E179" s="118"/>
    </row>
    <row r="180" spans="1:5" ht="15.75" x14ac:dyDescent="0.25">
      <c r="A180" s="2" t="s">
        <v>143</v>
      </c>
      <c r="B180" s="118">
        <v>433.55</v>
      </c>
      <c r="C180" s="118">
        <v>433.55</v>
      </c>
      <c r="D180" s="118"/>
      <c r="E180" s="118"/>
    </row>
    <row r="181" spans="1:5" ht="15.75" x14ac:dyDescent="0.25">
      <c r="A181" s="123" t="s">
        <v>268</v>
      </c>
      <c r="B181" s="118">
        <v>2678.37</v>
      </c>
      <c r="C181" s="118">
        <v>2678.37</v>
      </c>
      <c r="D181" s="118"/>
      <c r="E181" s="118"/>
    </row>
    <row r="182" spans="1:5" ht="15.75" x14ac:dyDescent="0.25">
      <c r="A182" s="123" t="s">
        <v>295</v>
      </c>
      <c r="B182" s="118">
        <v>3368.54</v>
      </c>
      <c r="C182" s="118">
        <v>3368.54</v>
      </c>
      <c r="D182" s="118"/>
      <c r="E182" s="118"/>
    </row>
    <row r="183" spans="1:5" ht="15.75" x14ac:dyDescent="0.25">
      <c r="A183" s="123" t="s">
        <v>90</v>
      </c>
      <c r="B183" s="118">
        <v>1552.32</v>
      </c>
      <c r="C183" s="118">
        <v>1552.32</v>
      </c>
      <c r="D183" s="118"/>
      <c r="E183" s="118"/>
    </row>
    <row r="184" spans="1:5" ht="15.75" x14ac:dyDescent="0.25">
      <c r="A184" s="123" t="s">
        <v>106</v>
      </c>
      <c r="B184" s="118">
        <v>340.13</v>
      </c>
      <c r="C184" s="118">
        <v>340.13</v>
      </c>
      <c r="D184" s="118"/>
      <c r="E184" s="118"/>
    </row>
    <row r="185" spans="1:5" ht="15.75" x14ac:dyDescent="0.25">
      <c r="A185" s="123" t="s">
        <v>80</v>
      </c>
      <c r="B185" s="118">
        <v>807.69</v>
      </c>
      <c r="C185" s="118">
        <v>807.69</v>
      </c>
      <c r="D185" s="118"/>
      <c r="E185" s="118"/>
    </row>
    <row r="186" spans="1:5" ht="15.75" x14ac:dyDescent="0.25">
      <c r="A186" s="123" t="s">
        <v>105</v>
      </c>
      <c r="B186" s="118">
        <v>1574.11</v>
      </c>
      <c r="C186" s="118">
        <v>1574.11</v>
      </c>
      <c r="D186" s="118"/>
      <c r="E186" s="118"/>
    </row>
    <row r="187" spans="1:5" ht="15.75" x14ac:dyDescent="0.25">
      <c r="A187" s="123" t="s">
        <v>269</v>
      </c>
      <c r="B187" s="118">
        <v>1323.51</v>
      </c>
      <c r="C187" s="118">
        <v>1323.51</v>
      </c>
      <c r="D187" s="118"/>
      <c r="E187" s="118"/>
    </row>
    <row r="188" spans="1:5" ht="15.75" x14ac:dyDescent="0.25">
      <c r="A188" s="123" t="s">
        <v>113</v>
      </c>
      <c r="B188" s="118">
        <v>1354.38</v>
      </c>
      <c r="C188" s="118">
        <v>1354.38</v>
      </c>
      <c r="D188" s="118"/>
      <c r="E188" s="118"/>
    </row>
    <row r="189" spans="1:5" ht="15.75" x14ac:dyDescent="0.25">
      <c r="A189" s="123" t="s">
        <v>91</v>
      </c>
      <c r="B189" s="118">
        <v>1806.01</v>
      </c>
      <c r="C189" s="118">
        <v>1806.01</v>
      </c>
      <c r="D189" s="118"/>
      <c r="E189" s="118"/>
    </row>
    <row r="190" spans="1:5" ht="15.75" x14ac:dyDescent="0.25">
      <c r="A190" s="2" t="s">
        <v>185</v>
      </c>
      <c r="B190" s="118">
        <v>1259.52</v>
      </c>
      <c r="C190" s="118">
        <v>1259.52</v>
      </c>
      <c r="D190" s="118"/>
      <c r="E190" s="118"/>
    </row>
    <row r="191" spans="1:5" ht="15.75" x14ac:dyDescent="0.25">
      <c r="A191" s="123" t="s">
        <v>112</v>
      </c>
      <c r="B191" s="118">
        <v>675.41</v>
      </c>
      <c r="C191" s="118">
        <v>675.41</v>
      </c>
      <c r="D191" s="118"/>
      <c r="E191" s="118"/>
    </row>
    <row r="192" spans="1:5" ht="15.75" x14ac:dyDescent="0.25">
      <c r="A192" s="123" t="s">
        <v>95</v>
      </c>
      <c r="B192" s="118">
        <v>4233.38</v>
      </c>
      <c r="C192" s="118">
        <v>4233.38</v>
      </c>
      <c r="D192" s="118"/>
      <c r="E192" s="118"/>
    </row>
    <row r="193" spans="1:5" ht="15.75" x14ac:dyDescent="0.25">
      <c r="A193" s="123" t="s">
        <v>8</v>
      </c>
      <c r="B193" s="118">
        <v>107.24</v>
      </c>
      <c r="C193" s="118">
        <v>107.24</v>
      </c>
      <c r="D193" s="118"/>
      <c r="E193" s="118"/>
    </row>
    <row r="194" spans="1:5" ht="15.75" x14ac:dyDescent="0.25">
      <c r="A194" s="123" t="s">
        <v>165</v>
      </c>
      <c r="B194" s="118">
        <v>943.7</v>
      </c>
      <c r="C194" s="118">
        <v>943.7</v>
      </c>
      <c r="D194" s="118"/>
      <c r="E194" s="118"/>
    </row>
    <row r="195" spans="1:5" ht="15.75" x14ac:dyDescent="0.25">
      <c r="A195" s="123" t="s">
        <v>12</v>
      </c>
      <c r="B195" s="118">
        <v>3479.8</v>
      </c>
      <c r="C195" s="118">
        <v>3479.8</v>
      </c>
      <c r="D195" s="118"/>
      <c r="E195" s="118"/>
    </row>
    <row r="196" spans="1:5" ht="15.75" x14ac:dyDescent="0.25">
      <c r="A196" s="123" t="s">
        <v>13</v>
      </c>
      <c r="B196" s="236">
        <v>1978.98</v>
      </c>
      <c r="C196" s="118">
        <v>1978.98</v>
      </c>
      <c r="D196" s="118"/>
      <c r="E196" s="118"/>
    </row>
    <row r="197" spans="1:5" ht="15.75" x14ac:dyDescent="0.25">
      <c r="A197" s="123" t="s">
        <v>1</v>
      </c>
      <c r="B197" s="118">
        <v>22.49</v>
      </c>
      <c r="C197" s="118">
        <v>22.49</v>
      </c>
      <c r="D197" s="118"/>
      <c r="E197" s="118"/>
    </row>
    <row r="198" spans="1:5" ht="15.75" x14ac:dyDescent="0.25">
      <c r="A198" s="123" t="s">
        <v>9</v>
      </c>
      <c r="B198" s="118">
        <v>1285.33</v>
      </c>
      <c r="C198" s="118">
        <v>1285.33</v>
      </c>
      <c r="D198" s="118"/>
      <c r="E198" s="118"/>
    </row>
    <row r="199" spans="1:5" ht="15.75" x14ac:dyDescent="0.25">
      <c r="A199" s="123" t="s">
        <v>260</v>
      </c>
      <c r="B199" s="118">
        <v>193.83</v>
      </c>
      <c r="C199" s="118">
        <v>193.83</v>
      </c>
      <c r="D199" s="118"/>
      <c r="E199" s="118"/>
    </row>
    <row r="200" spans="1:5" ht="15.75" x14ac:dyDescent="0.25">
      <c r="A200" s="123" t="s">
        <v>16</v>
      </c>
      <c r="B200" s="118">
        <v>75.88</v>
      </c>
      <c r="C200" s="118">
        <v>75.88</v>
      </c>
      <c r="D200" s="118"/>
      <c r="E200" s="118"/>
    </row>
    <row r="201" spans="1:5" ht="15.75" x14ac:dyDescent="0.25">
      <c r="A201" s="123" t="s">
        <v>162</v>
      </c>
      <c r="B201" s="118">
        <v>265.52</v>
      </c>
      <c r="C201" s="118">
        <v>265.52</v>
      </c>
      <c r="D201" s="118"/>
      <c r="E201" s="118"/>
    </row>
    <row r="202" spans="1:5" ht="15.75" x14ac:dyDescent="0.25">
      <c r="A202" s="127" t="s">
        <v>296</v>
      </c>
      <c r="B202" s="155">
        <f>SUM(B145:B201)</f>
        <v>84503.440000000031</v>
      </c>
      <c r="C202" s="155">
        <f>SUM(C145:C201)</f>
        <v>84503.440000000031</v>
      </c>
      <c r="D202" s="155"/>
      <c r="E202" s="118"/>
    </row>
    <row r="203" spans="1:5" ht="36" customHeight="1" x14ac:dyDescent="0.25">
      <c r="A203" s="205" t="s">
        <v>163</v>
      </c>
      <c r="B203" s="118"/>
      <c r="C203" s="118"/>
      <c r="D203" s="118"/>
      <c r="E203" s="118"/>
    </row>
    <row r="204" spans="1:5" ht="31.5" x14ac:dyDescent="0.25">
      <c r="A204" s="123" t="s">
        <v>164</v>
      </c>
      <c r="B204" s="118">
        <v>182255.39</v>
      </c>
      <c r="C204" s="118">
        <v>182255.39</v>
      </c>
      <c r="D204" s="118"/>
      <c r="E204" s="118"/>
    </row>
    <row r="205" spans="1:5" ht="15.75" x14ac:dyDescent="0.25">
      <c r="A205" s="163" t="s">
        <v>7</v>
      </c>
      <c r="B205" s="236">
        <v>17719.310000000001</v>
      </c>
      <c r="C205" s="236">
        <v>17719.310000000001</v>
      </c>
      <c r="D205" s="118"/>
      <c r="E205" s="118"/>
    </row>
    <row r="206" spans="1:5" ht="15.75" x14ac:dyDescent="0.25">
      <c r="A206" s="163" t="s">
        <v>98</v>
      </c>
      <c r="B206" s="118">
        <v>489.9</v>
      </c>
      <c r="C206" s="118">
        <v>489.9</v>
      </c>
      <c r="D206" s="118"/>
      <c r="E206" s="118"/>
    </row>
    <row r="207" spans="1:5" ht="15.75" x14ac:dyDescent="0.25">
      <c r="A207" s="127" t="s">
        <v>297</v>
      </c>
      <c r="B207" s="155">
        <f>B204+B205+B206</f>
        <v>200464.6</v>
      </c>
      <c r="C207" s="155">
        <f>C204+C205+C206</f>
        <v>200464.6</v>
      </c>
      <c r="D207" s="118"/>
      <c r="E207" s="118"/>
    </row>
    <row r="208" spans="1:5" ht="15.75" x14ac:dyDescent="0.25">
      <c r="A208" s="127" t="s">
        <v>303</v>
      </c>
      <c r="B208" s="155">
        <f>B124+B127+B130+B139+B143+B202+B207</f>
        <v>1352049.2000000002</v>
      </c>
      <c r="C208" s="155">
        <f>C124+C127+C130+C139+C143+C202+C207</f>
        <v>1352049.2000000002</v>
      </c>
      <c r="D208" s="155"/>
      <c r="E208" s="155"/>
    </row>
    <row r="210" spans="1:5" ht="14.25" x14ac:dyDescent="0.2">
      <c r="A210" s="296" t="s">
        <v>200</v>
      </c>
      <c r="B210" s="296"/>
      <c r="C210" s="296"/>
      <c r="D210" s="296"/>
      <c r="E210" s="296"/>
    </row>
    <row r="211" spans="1:5" ht="14.25" x14ac:dyDescent="0.2">
      <c r="A211" s="219"/>
      <c r="B211" s="219"/>
      <c r="C211" s="219"/>
      <c r="D211" s="219"/>
      <c r="E211" s="219"/>
    </row>
    <row r="212" spans="1:5" ht="15" x14ac:dyDescent="0.2">
      <c r="A212" s="257" t="s">
        <v>147</v>
      </c>
      <c r="B212" s="257" t="s">
        <v>148</v>
      </c>
      <c r="C212" s="256" t="s">
        <v>149</v>
      </c>
      <c r="D212" s="298"/>
      <c r="E212" s="104"/>
    </row>
    <row r="213" spans="1:5" ht="15.75" x14ac:dyDescent="0.2">
      <c r="A213" s="259"/>
      <c r="B213" s="259"/>
      <c r="C213" s="299" t="s">
        <v>150</v>
      </c>
      <c r="D213" s="254"/>
      <c r="E213" s="300" t="s">
        <v>173</v>
      </c>
    </row>
    <row r="214" spans="1:5" ht="31.5" x14ac:dyDescent="0.2">
      <c r="A214" s="297"/>
      <c r="B214" s="297"/>
      <c r="C214" s="105" t="s">
        <v>151</v>
      </c>
      <c r="D214" s="106" t="s">
        <v>141</v>
      </c>
      <c r="E214" s="301"/>
    </row>
    <row r="215" spans="1:5" ht="28.5" x14ac:dyDescent="0.25">
      <c r="A215" s="156" t="s">
        <v>196</v>
      </c>
      <c r="B215" s="205"/>
      <c r="C215" s="220"/>
      <c r="D215" s="221"/>
      <c r="E215" s="111"/>
    </row>
    <row r="216" spans="1:5" ht="18" customHeight="1" x14ac:dyDescent="0.25">
      <c r="A216" s="112" t="s">
        <v>152</v>
      </c>
      <c r="B216" s="212">
        <v>1665037.88</v>
      </c>
      <c r="C216" s="213"/>
      <c r="D216" s="216"/>
      <c r="E216" s="216">
        <v>1665037.88</v>
      </c>
    </row>
    <row r="217" spans="1:5" ht="18.75" customHeight="1" x14ac:dyDescent="0.25">
      <c r="A217" s="2" t="s">
        <v>298</v>
      </c>
      <c r="B217" s="108">
        <f>B216</f>
        <v>1665037.88</v>
      </c>
      <c r="C217" s="108"/>
      <c r="D217" s="108"/>
      <c r="E217" s="110">
        <f>E216</f>
        <v>1665037.88</v>
      </c>
    </row>
    <row r="218" spans="1:5" x14ac:dyDescent="0.2">
      <c r="A218" s="34"/>
    </row>
  </sheetData>
  <mergeCells count="17">
    <mergeCell ref="A10:E10"/>
    <mergeCell ref="A114:A116"/>
    <mergeCell ref="B114:B116"/>
    <mergeCell ref="C114:D114"/>
    <mergeCell ref="C115:D115"/>
    <mergeCell ref="E115:E116"/>
    <mergeCell ref="A12:A14"/>
    <mergeCell ref="B12:B14"/>
    <mergeCell ref="C12:D12"/>
    <mergeCell ref="C13:D13"/>
    <mergeCell ref="E13:E14"/>
    <mergeCell ref="A210:E210"/>
    <mergeCell ref="A212:A214"/>
    <mergeCell ref="B212:B214"/>
    <mergeCell ref="C212:D212"/>
    <mergeCell ref="C213:D213"/>
    <mergeCell ref="E213:E2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1priedas</vt:lpstr>
      <vt:lpstr>2 priedas</vt:lpstr>
      <vt:lpstr>3 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Alvyda Karaliūnienė</cp:lastModifiedBy>
  <cp:lastPrinted>2018-01-25T14:54:39Z</cp:lastPrinted>
  <dcterms:created xsi:type="dcterms:W3CDTF">2005-12-13T07:19:10Z</dcterms:created>
  <dcterms:modified xsi:type="dcterms:W3CDTF">2018-01-30T08:33:09Z</dcterms:modified>
</cp:coreProperties>
</file>