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
    </mc:Choice>
  </mc:AlternateContent>
  <bookViews>
    <workbookView xWindow="0" yWindow="0" windowWidth="28800" windowHeight="11835" tabRatio="629" activeTab="5"/>
  </bookViews>
  <sheets>
    <sheet name="01" sheetId="15" r:id="rId1"/>
    <sheet name="02" sheetId="24" r:id="rId2"/>
    <sheet name="03" sheetId="17" r:id="rId3"/>
    <sheet name="05" sheetId="29" r:id="rId4"/>
    <sheet name="06" sheetId="22" r:id="rId5"/>
    <sheet name="08" sheetId="19" r:id="rId6"/>
    <sheet name="10" sheetId="13" r:id="rId7"/>
    <sheet name="11" sheetId="14" r:id="rId8"/>
    <sheet name="12" sheetId="23" r:id="rId9"/>
    <sheet name="13" sheetId="20" r:id="rId10"/>
    <sheet name="14" sheetId="27" r:id="rId11"/>
    <sheet name="15" sheetId="28" r:id="rId12"/>
    <sheet name="16" sheetId="25" r:id="rId13"/>
    <sheet name="Priemoniu vykdytoju kodai" sheetId="3" r:id="rId14"/>
  </sheets>
  <definedNames>
    <definedName name="_xlnm.Print_Area" localSheetId="0">'01'!$A$1:$Q$102</definedName>
    <definedName name="_xlnm.Print_Area" localSheetId="2">'03'!$A$1:$Q$64</definedName>
    <definedName name="_xlnm.Print_Area" localSheetId="3">'05'!$A$1:$Q$63</definedName>
    <definedName name="_xlnm.Print_Area" localSheetId="8">'12'!$A$1:$Q$65</definedName>
    <definedName name="_xlnm.Print_Area" localSheetId="10">'14'!$A$1:$Q$68</definedName>
    <definedName name="_xlnm.Print_Area" localSheetId="12">'16'!$A$1:$Q$44</definedName>
  </definedNames>
  <calcPr calcId="152511"/>
</workbook>
</file>

<file path=xl/calcChain.xml><?xml version="1.0" encoding="utf-8"?>
<calcChain xmlns="http://schemas.openxmlformats.org/spreadsheetml/2006/main">
  <c r="H89" i="13" l="1"/>
  <c r="H52" i="13"/>
  <c r="I21" i="27"/>
  <c r="I27" i="27"/>
  <c r="H61" i="29" l="1"/>
  <c r="H53" i="29"/>
  <c r="M45" i="29"/>
  <c r="L45" i="29"/>
  <c r="K45" i="29"/>
  <c r="J45" i="29"/>
  <c r="I45" i="29"/>
  <c r="H45" i="29"/>
  <c r="M42" i="29"/>
  <c r="M46" i="29" s="1"/>
  <c r="L42" i="29"/>
  <c r="L46" i="29" s="1"/>
  <c r="K42" i="29"/>
  <c r="K46" i="29" s="1"/>
  <c r="J42" i="29"/>
  <c r="J46" i="29" s="1"/>
  <c r="I42" i="29"/>
  <c r="I46" i="29" s="1"/>
  <c r="H42" i="29"/>
  <c r="I37" i="29"/>
  <c r="M36" i="29"/>
  <c r="M37" i="29" s="1"/>
  <c r="L36" i="29"/>
  <c r="K36" i="29"/>
  <c r="K37" i="29" s="1"/>
  <c r="I36" i="29"/>
  <c r="H36" i="29"/>
  <c r="M34" i="29"/>
  <c r="L34" i="29"/>
  <c r="L37" i="29" s="1"/>
  <c r="K34" i="29"/>
  <c r="J34" i="29"/>
  <c r="J37" i="29" s="1"/>
  <c r="I34" i="29"/>
  <c r="H34" i="29"/>
  <c r="H37" i="29" s="1"/>
  <c r="J29" i="29"/>
  <c r="M28" i="29"/>
  <c r="L28" i="29"/>
  <c r="K28" i="29"/>
  <c r="I28" i="29"/>
  <c r="H28" i="29"/>
  <c r="M26" i="29"/>
  <c r="L26" i="29"/>
  <c r="K26" i="29"/>
  <c r="I26" i="29"/>
  <c r="H26" i="29"/>
  <c r="M24" i="29"/>
  <c r="M29" i="29" s="1"/>
  <c r="L24" i="29"/>
  <c r="L29" i="29" s="1"/>
  <c r="K24" i="29"/>
  <c r="K29" i="29" s="1"/>
  <c r="I24" i="29"/>
  <c r="I29" i="29" s="1"/>
  <c r="H24" i="29"/>
  <c r="M21" i="29"/>
  <c r="L21" i="29"/>
  <c r="K21" i="29"/>
  <c r="I21" i="29"/>
  <c r="H21" i="29"/>
  <c r="H29" i="29" s="1"/>
  <c r="M19" i="29"/>
  <c r="L19" i="29"/>
  <c r="K19" i="29"/>
  <c r="I19" i="29"/>
  <c r="H19" i="29"/>
  <c r="M16" i="29"/>
  <c r="L16" i="29"/>
  <c r="K16" i="29"/>
  <c r="I16" i="29"/>
  <c r="H16" i="29"/>
  <c r="M14" i="29"/>
  <c r="L14" i="29"/>
  <c r="K14" i="29"/>
  <c r="I14" i="29"/>
  <c r="H14" i="29"/>
  <c r="M11" i="29"/>
  <c r="L11" i="29"/>
  <c r="K11" i="29"/>
  <c r="I11" i="29"/>
  <c r="H63" i="29" l="1"/>
  <c r="H46" i="29"/>
  <c r="H47" i="29"/>
  <c r="L47" i="29"/>
  <c r="I47" i="29"/>
  <c r="M47" i="29"/>
  <c r="J47" i="29"/>
  <c r="K47" i="29"/>
  <c r="H121" i="28" l="1"/>
  <c r="H123" i="28" s="1"/>
  <c r="H112" i="28"/>
  <c r="K101" i="28"/>
  <c r="K102" i="28" s="1"/>
  <c r="I100" i="28"/>
  <c r="H100" i="28"/>
  <c r="M98" i="28"/>
  <c r="L98" i="28"/>
  <c r="K98" i="28"/>
  <c r="J98" i="28"/>
  <c r="I98" i="28"/>
  <c r="H97" i="28"/>
  <c r="H98" i="28" s="1"/>
  <c r="H96" i="28"/>
  <c r="H95" i="28"/>
  <c r="M94" i="28"/>
  <c r="L94" i="28"/>
  <c r="K94" i="28"/>
  <c r="J94" i="28"/>
  <c r="J101" i="28" s="1"/>
  <c r="J102" i="28" s="1"/>
  <c r="I94" i="28"/>
  <c r="I101" i="28" s="1"/>
  <c r="I102" i="28" s="1"/>
  <c r="H94" i="28"/>
  <c r="H101" i="28" s="1"/>
  <c r="H102" i="28" s="1"/>
  <c r="H93" i="28"/>
  <c r="M87" i="28"/>
  <c r="L87" i="28"/>
  <c r="K87" i="28"/>
  <c r="J87" i="28"/>
  <c r="I87" i="28"/>
  <c r="H87" i="28"/>
  <c r="M85" i="28"/>
  <c r="L85" i="28"/>
  <c r="K85" i="28"/>
  <c r="J85" i="28"/>
  <c r="I85" i="28"/>
  <c r="H84" i="28"/>
  <c r="H85" i="28" s="1"/>
  <c r="L83" i="28"/>
  <c r="K83" i="28"/>
  <c r="I83" i="28"/>
  <c r="H83" i="28"/>
  <c r="H82" i="28"/>
  <c r="M79" i="28"/>
  <c r="L79" i="28"/>
  <c r="K79" i="28"/>
  <c r="J79" i="28"/>
  <c r="I79" i="28"/>
  <c r="H79" i="28"/>
  <c r="M76" i="28"/>
  <c r="M80" i="28" s="1"/>
  <c r="L76" i="28"/>
  <c r="L80" i="28" s="1"/>
  <c r="K76" i="28"/>
  <c r="K80" i="28" s="1"/>
  <c r="J76" i="28"/>
  <c r="J80" i="28" s="1"/>
  <c r="I76" i="28"/>
  <c r="I80" i="28" s="1"/>
  <c r="H75" i="28"/>
  <c r="H74" i="28"/>
  <c r="H73" i="28"/>
  <c r="H72" i="28"/>
  <c r="H76" i="28" s="1"/>
  <c r="H80" i="28" s="1"/>
  <c r="M69" i="28"/>
  <c r="J69" i="28"/>
  <c r="J89" i="28" s="1"/>
  <c r="I69" i="28"/>
  <c r="M68" i="28"/>
  <c r="L68" i="28"/>
  <c r="K68" i="28"/>
  <c r="J68" i="28"/>
  <c r="I68" i="28"/>
  <c r="H67" i="28"/>
  <c r="H68" i="28" s="1"/>
  <c r="H66" i="28"/>
  <c r="H65" i="28"/>
  <c r="M63" i="28"/>
  <c r="L63" i="28"/>
  <c r="L69" i="28" s="1"/>
  <c r="L89" i="28" s="1"/>
  <c r="K63" i="28"/>
  <c r="K69" i="28" s="1"/>
  <c r="K89" i="28" s="1"/>
  <c r="J63" i="28"/>
  <c r="I63" i="28"/>
  <c r="H63" i="28"/>
  <c r="H69" i="28" s="1"/>
  <c r="H62" i="28"/>
  <c r="H61" i="28"/>
  <c r="H60" i="28"/>
  <c r="L53" i="28"/>
  <c r="K53" i="28"/>
  <c r="J53" i="28"/>
  <c r="M52" i="28"/>
  <c r="M53" i="28" s="1"/>
  <c r="L52" i="28"/>
  <c r="K52" i="28"/>
  <c r="I52" i="28"/>
  <c r="H52" i="28"/>
  <c r="H53" i="28" s="1"/>
  <c r="H51" i="28"/>
  <c r="L50" i="28"/>
  <c r="K50" i="28"/>
  <c r="I50" i="28"/>
  <c r="I53" i="28" s="1"/>
  <c r="H50" i="28"/>
  <c r="J47" i="28"/>
  <c r="M46" i="28"/>
  <c r="L46" i="28"/>
  <c r="K46" i="28"/>
  <c r="I46" i="28"/>
  <c r="H46" i="28"/>
  <c r="H45" i="28"/>
  <c r="M44" i="28"/>
  <c r="M47" i="28" s="1"/>
  <c r="L44" i="28"/>
  <c r="L47" i="28" s="1"/>
  <c r="K44" i="28"/>
  <c r="K47" i="28" s="1"/>
  <c r="I44" i="28"/>
  <c r="I47" i="28" s="1"/>
  <c r="H43" i="28"/>
  <c r="H44" i="28" s="1"/>
  <c r="H47" i="28" s="1"/>
  <c r="M41" i="28"/>
  <c r="M40" i="28"/>
  <c r="L40" i="28"/>
  <c r="L41" i="28" s="1"/>
  <c r="K40" i="28"/>
  <c r="K41" i="28" s="1"/>
  <c r="I40" i="28"/>
  <c r="I41" i="28" s="1"/>
  <c r="H39" i="28"/>
  <c r="H40" i="28" s="1"/>
  <c r="H41" i="28" s="1"/>
  <c r="I36" i="28"/>
  <c r="H36" i="28"/>
  <c r="M34" i="28"/>
  <c r="L34" i="28"/>
  <c r="K34" i="28"/>
  <c r="J34" i="28"/>
  <c r="I34" i="28"/>
  <c r="H34" i="28"/>
  <c r="M32" i="28"/>
  <c r="L32" i="28"/>
  <c r="K32" i="28"/>
  <c r="J32" i="28"/>
  <c r="I32" i="28"/>
  <c r="H32" i="28"/>
  <c r="M30" i="28"/>
  <c r="L30" i="28"/>
  <c r="L37" i="28" s="1"/>
  <c r="K30" i="28"/>
  <c r="J30" i="28"/>
  <c r="I30" i="28"/>
  <c r="H30" i="28"/>
  <c r="H29" i="28"/>
  <c r="M28" i="28"/>
  <c r="M37" i="28" s="1"/>
  <c r="L28" i="28"/>
  <c r="K28" i="28"/>
  <c r="K37" i="28" s="1"/>
  <c r="J28" i="28"/>
  <c r="J37" i="28" s="1"/>
  <c r="I28" i="28"/>
  <c r="I37" i="28" s="1"/>
  <c r="H27" i="28"/>
  <c r="H28" i="28" s="1"/>
  <c r="H37" i="28" s="1"/>
  <c r="H24" i="28"/>
  <c r="H23" i="28"/>
  <c r="M22" i="28"/>
  <c r="L22" i="28"/>
  <c r="K22" i="28"/>
  <c r="J22" i="28"/>
  <c r="I22" i="28"/>
  <c r="H22" i="28"/>
  <c r="M20" i="28"/>
  <c r="L20" i="28"/>
  <c r="K20" i="28"/>
  <c r="J20" i="28"/>
  <c r="I20" i="28"/>
  <c r="H20" i="28"/>
  <c r="M18" i="28"/>
  <c r="L18" i="28"/>
  <c r="K18" i="28"/>
  <c r="J18" i="28"/>
  <c r="J25" i="28" s="1"/>
  <c r="J54" i="28" s="1"/>
  <c r="J103" i="28" s="1"/>
  <c r="I18" i="28"/>
  <c r="H18" i="28"/>
  <c r="M15" i="28"/>
  <c r="L15" i="28"/>
  <c r="K15" i="28"/>
  <c r="I15" i="28"/>
  <c r="H15" i="28"/>
  <c r="M12" i="28"/>
  <c r="L12" i="28"/>
  <c r="K12" i="28"/>
  <c r="J12" i="28"/>
  <c r="I12" i="28"/>
  <c r="H12" i="28"/>
  <c r="M10" i="28"/>
  <c r="M25" i="28" s="1"/>
  <c r="L10" i="28"/>
  <c r="L25" i="28" s="1"/>
  <c r="K10" i="28"/>
  <c r="K25" i="28" s="1"/>
  <c r="K54" i="28" s="1"/>
  <c r="K103" i="28" s="1"/>
  <c r="J10" i="28"/>
  <c r="I10" i="28"/>
  <c r="I25" i="28" s="1"/>
  <c r="H10" i="28"/>
  <c r="H25" i="28" s="1"/>
  <c r="H54" i="28" l="1"/>
  <c r="H103" i="28" s="1"/>
  <c r="L54" i="28"/>
  <c r="I89" i="28"/>
  <c r="I54" i="28"/>
  <c r="I103" i="28" s="1"/>
  <c r="M54" i="28"/>
  <c r="H89" i="28"/>
  <c r="M89" i="28"/>
  <c r="I44" i="24" l="1"/>
  <c r="J44" i="24"/>
  <c r="K44" i="24"/>
  <c r="L44" i="24"/>
  <c r="M44" i="24"/>
  <c r="H42" i="24"/>
  <c r="H41" i="24"/>
  <c r="H40" i="24"/>
  <c r="H61" i="24"/>
  <c r="H63" i="24"/>
  <c r="H62" i="24"/>
  <c r="H66" i="24"/>
  <c r="H71" i="24"/>
  <c r="H115" i="24"/>
  <c r="H116" i="24"/>
  <c r="I119" i="24"/>
  <c r="J119" i="24"/>
  <c r="K119" i="24"/>
  <c r="H117" i="24"/>
  <c r="M119" i="24"/>
  <c r="L119" i="24"/>
  <c r="H44" i="24" l="1"/>
  <c r="H119" i="24"/>
  <c r="H64" i="27"/>
  <c r="H58" i="27"/>
  <c r="M48" i="27"/>
  <c r="L48" i="27"/>
  <c r="K48" i="27"/>
  <c r="J48" i="27"/>
  <c r="I48" i="27"/>
  <c r="H48" i="27"/>
  <c r="M44" i="27"/>
  <c r="L44" i="27"/>
  <c r="K44" i="27"/>
  <c r="J44" i="27"/>
  <c r="I44" i="27"/>
  <c r="H44" i="27"/>
  <c r="M35" i="27"/>
  <c r="L35" i="27"/>
  <c r="K35" i="27"/>
  <c r="J35" i="27"/>
  <c r="I35" i="27"/>
  <c r="H35" i="27"/>
  <c r="M27" i="27"/>
  <c r="L27" i="27"/>
  <c r="K27" i="27"/>
  <c r="J27" i="27"/>
  <c r="H27" i="27"/>
  <c r="M21" i="27"/>
  <c r="L21" i="27"/>
  <c r="H21" i="27"/>
  <c r="M17" i="27"/>
  <c r="L17" i="27"/>
  <c r="M49" i="27" l="1"/>
  <c r="M50" i="27" s="1"/>
  <c r="H68" i="27"/>
  <c r="L49" i="27"/>
  <c r="L50" i="27" s="1"/>
  <c r="H49" i="27"/>
  <c r="H50" i="27" s="1"/>
  <c r="J49" i="27"/>
  <c r="J50" i="27" s="1"/>
  <c r="I49" i="27"/>
  <c r="I50" i="27" s="1"/>
  <c r="K49" i="27"/>
  <c r="K50" i="27" s="1"/>
  <c r="H45" i="20" l="1"/>
  <c r="H41" i="20"/>
  <c r="H33" i="20" l="1"/>
  <c r="H51" i="20"/>
  <c r="K53" i="20"/>
  <c r="J53" i="20"/>
  <c r="I53" i="20"/>
  <c r="H53" i="20"/>
  <c r="H259" i="24"/>
  <c r="J66" i="15"/>
  <c r="I42" i="25" l="1"/>
  <c r="I44" i="25" s="1"/>
  <c r="I35" i="25"/>
  <c r="M28" i="25"/>
  <c r="M29" i="25" s="1"/>
  <c r="J28" i="25"/>
  <c r="J29" i="25" s="1"/>
  <c r="M27" i="25"/>
  <c r="L27" i="25"/>
  <c r="L28" i="25" s="1"/>
  <c r="L29" i="25" s="1"/>
  <c r="K27" i="25"/>
  <c r="K28" i="25" s="1"/>
  <c r="K29" i="25" s="1"/>
  <c r="I27" i="25"/>
  <c r="I28" i="25" s="1"/>
  <c r="I29" i="25" s="1"/>
  <c r="H27" i="25"/>
  <c r="H28" i="25" s="1"/>
  <c r="H29" i="25" s="1"/>
  <c r="J22" i="25"/>
  <c r="I22" i="25"/>
  <c r="H22" i="25"/>
  <c r="M19" i="25"/>
  <c r="L19" i="25"/>
  <c r="K19" i="25"/>
  <c r="J19" i="25"/>
  <c r="I19" i="25"/>
  <c r="H19" i="25"/>
  <c r="M16" i="25"/>
  <c r="L16" i="25"/>
  <c r="K16" i="25"/>
  <c r="J16" i="25"/>
  <c r="J23" i="25" s="1"/>
  <c r="I16" i="25"/>
  <c r="H16" i="25"/>
  <c r="M13" i="25"/>
  <c r="L13" i="25"/>
  <c r="L23" i="25" s="1"/>
  <c r="K13" i="25"/>
  <c r="J13" i="25"/>
  <c r="I13" i="25"/>
  <c r="H13" i="25"/>
  <c r="H23" i="25" s="1"/>
  <c r="J30" i="25" l="1"/>
  <c r="I23" i="25"/>
  <c r="I30" i="25" s="1"/>
  <c r="M23" i="25"/>
  <c r="K23" i="25"/>
  <c r="K30" i="25" s="1"/>
  <c r="L30" i="25"/>
  <c r="H30" i="25"/>
  <c r="M30" i="25"/>
  <c r="H108" i="20" l="1"/>
  <c r="H100" i="20"/>
  <c r="M89" i="20"/>
  <c r="L89" i="20"/>
  <c r="K89" i="20"/>
  <c r="J89" i="20"/>
  <c r="I89" i="20"/>
  <c r="H88" i="20"/>
  <c r="H89" i="20" s="1"/>
  <c r="M87" i="20"/>
  <c r="L87" i="20"/>
  <c r="K87" i="20"/>
  <c r="J87" i="20"/>
  <c r="I87" i="20"/>
  <c r="H86" i="20"/>
  <c r="H87" i="20" s="1"/>
  <c r="M85" i="20"/>
  <c r="L85" i="20"/>
  <c r="K85" i="20"/>
  <c r="J85" i="20"/>
  <c r="I85" i="20"/>
  <c r="H84" i="20"/>
  <c r="H85" i="20" s="1"/>
  <c r="M83" i="20"/>
  <c r="L83" i="20"/>
  <c r="K83" i="20"/>
  <c r="J83" i="20"/>
  <c r="I83" i="20"/>
  <c r="H82" i="20"/>
  <c r="H83" i="20" s="1"/>
  <c r="M81" i="20"/>
  <c r="L81" i="20"/>
  <c r="K81" i="20"/>
  <c r="J81" i="20"/>
  <c r="I81" i="20"/>
  <c r="H80" i="20"/>
  <c r="H81" i="20" s="1"/>
  <c r="M79" i="20"/>
  <c r="L79" i="20"/>
  <c r="K79" i="20"/>
  <c r="J79" i="20"/>
  <c r="I79" i="20"/>
  <c r="H78" i="20"/>
  <c r="H79" i="20" s="1"/>
  <c r="M77" i="20"/>
  <c r="L77" i="20"/>
  <c r="K77" i="20"/>
  <c r="J77" i="20"/>
  <c r="I77" i="20"/>
  <c r="H76" i="20"/>
  <c r="H77" i="20" s="1"/>
  <c r="M75" i="20"/>
  <c r="L75" i="20"/>
  <c r="K75" i="20"/>
  <c r="J75" i="20"/>
  <c r="I75" i="20"/>
  <c r="H74" i="20"/>
  <c r="H75" i="20" s="1"/>
  <c r="M73" i="20"/>
  <c r="L73" i="20"/>
  <c r="K73" i="20"/>
  <c r="J73" i="20"/>
  <c r="I73" i="20"/>
  <c r="H72" i="20"/>
  <c r="H73" i="20" s="1"/>
  <c r="M71" i="20"/>
  <c r="L71" i="20"/>
  <c r="K71" i="20"/>
  <c r="J71" i="20"/>
  <c r="I71" i="20"/>
  <c r="H70" i="20"/>
  <c r="H71" i="20" s="1"/>
  <c r="M67" i="20"/>
  <c r="L67" i="20"/>
  <c r="K67" i="20"/>
  <c r="J67" i="20"/>
  <c r="I67" i="20"/>
  <c r="H67" i="20"/>
  <c r="M65" i="20"/>
  <c r="L65" i="20"/>
  <c r="K65" i="20"/>
  <c r="J65" i="20"/>
  <c r="J68" i="20" s="1"/>
  <c r="I65" i="20"/>
  <c r="H65" i="20"/>
  <c r="M63" i="20"/>
  <c r="M68" i="20" s="1"/>
  <c r="L63" i="20"/>
  <c r="L68" i="20" s="1"/>
  <c r="K63" i="20"/>
  <c r="J63" i="20"/>
  <c r="I63" i="20"/>
  <c r="I68" i="20" s="1"/>
  <c r="H63" i="20"/>
  <c r="H68" i="20" s="1"/>
  <c r="H62" i="20"/>
  <c r="M57" i="20"/>
  <c r="M58" i="20" s="1"/>
  <c r="L57" i="20"/>
  <c r="K57" i="20"/>
  <c r="J57" i="20"/>
  <c r="J58" i="20" s="1"/>
  <c r="I57" i="20"/>
  <c r="I58" i="20" s="1"/>
  <c r="H56" i="20"/>
  <c r="H55" i="20"/>
  <c r="H54" i="20"/>
  <c r="M53" i="20"/>
  <c r="L53" i="20"/>
  <c r="H52" i="20"/>
  <c r="H50" i="20"/>
  <c r="H49" i="20"/>
  <c r="M46" i="20"/>
  <c r="M47" i="20" s="1"/>
  <c r="L46" i="20"/>
  <c r="K46" i="20"/>
  <c r="J46" i="20"/>
  <c r="I46" i="20"/>
  <c r="H44" i="20"/>
  <c r="H46" i="20" s="1"/>
  <c r="M43" i="20"/>
  <c r="L43" i="20"/>
  <c r="K43" i="20"/>
  <c r="J43" i="20"/>
  <c r="I43" i="20"/>
  <c r="G43" i="20"/>
  <c r="H42" i="20"/>
  <c r="H40" i="20"/>
  <c r="M39" i="20"/>
  <c r="L39" i="20"/>
  <c r="K39" i="20"/>
  <c r="J39" i="20"/>
  <c r="I39" i="20"/>
  <c r="H39" i="20"/>
  <c r="H38" i="20"/>
  <c r="H37" i="20"/>
  <c r="H36" i="20"/>
  <c r="M34" i="20"/>
  <c r="M33" i="20"/>
  <c r="L33" i="20"/>
  <c r="K33" i="20"/>
  <c r="J33" i="20"/>
  <c r="I33" i="20"/>
  <c r="H32" i="20"/>
  <c r="H31" i="20"/>
  <c r="H30" i="20"/>
  <c r="M29" i="20"/>
  <c r="L29" i="20"/>
  <c r="K29" i="20"/>
  <c r="J29" i="20"/>
  <c r="I29" i="20"/>
  <c r="H29" i="20"/>
  <c r="H28" i="20"/>
  <c r="M27" i="20"/>
  <c r="L27" i="20"/>
  <c r="K27" i="20"/>
  <c r="J27" i="20"/>
  <c r="I27" i="20"/>
  <c r="H26" i="20"/>
  <c r="H25" i="20"/>
  <c r="H24" i="20"/>
  <c r="M23" i="20"/>
  <c r="L23" i="20"/>
  <c r="K23" i="20"/>
  <c r="K34" i="20" s="1"/>
  <c r="J23" i="20"/>
  <c r="I23" i="20"/>
  <c r="H22" i="20"/>
  <c r="H21" i="20"/>
  <c r="H20" i="20"/>
  <c r="H23" i="20" s="1"/>
  <c r="M17" i="20"/>
  <c r="L17" i="20"/>
  <c r="K17" i="20"/>
  <c r="J17" i="20"/>
  <c r="I17" i="20"/>
  <c r="H16" i="20"/>
  <c r="H17" i="20" s="1"/>
  <c r="M15" i="20"/>
  <c r="L15" i="20"/>
  <c r="K15" i="20"/>
  <c r="J15" i="20"/>
  <c r="I15" i="20"/>
  <c r="H14" i="20"/>
  <c r="H15" i="20" s="1"/>
  <c r="M13" i="20"/>
  <c r="M18" i="20" s="1"/>
  <c r="L13" i="20"/>
  <c r="L18" i="20" s="1"/>
  <c r="K13" i="20"/>
  <c r="K18" i="20" s="1"/>
  <c r="J13" i="20"/>
  <c r="I13" i="20"/>
  <c r="H12" i="20"/>
  <c r="H11" i="20"/>
  <c r="H10" i="20"/>
  <c r="H38" i="22"/>
  <c r="H46" i="22"/>
  <c r="H110" i="20" l="1"/>
  <c r="I47" i="20"/>
  <c r="I34" i="20"/>
  <c r="J34" i="20"/>
  <c r="I18" i="20"/>
  <c r="L34" i="20"/>
  <c r="L59" i="20" s="1"/>
  <c r="H27" i="20"/>
  <c r="H34" i="20" s="1"/>
  <c r="K58" i="20"/>
  <c r="K68" i="20"/>
  <c r="M59" i="20"/>
  <c r="H13" i="20"/>
  <c r="H18" i="20" s="1"/>
  <c r="J18" i="20"/>
  <c r="H43" i="20"/>
  <c r="H47" i="20" s="1"/>
  <c r="K47" i="20"/>
  <c r="H57" i="20"/>
  <c r="H58" i="20" s="1"/>
  <c r="L58" i="20"/>
  <c r="L90" i="20"/>
  <c r="L91" i="20" s="1"/>
  <c r="J47" i="20"/>
  <c r="L47" i="20"/>
  <c r="I90" i="20"/>
  <c r="I91" i="20" s="1"/>
  <c r="M90" i="20"/>
  <c r="M91" i="20" s="1"/>
  <c r="M92" i="20" s="1"/>
  <c r="J90" i="20"/>
  <c r="H90" i="20"/>
  <c r="H91" i="20" s="1"/>
  <c r="J91" i="20"/>
  <c r="K90" i="20"/>
  <c r="J59" i="20" l="1"/>
  <c r="J92" i="20" s="1"/>
  <c r="K59" i="20"/>
  <c r="I59" i="20"/>
  <c r="I92" i="20" s="1"/>
  <c r="L92" i="20"/>
  <c r="K91" i="20"/>
  <c r="H59" i="20"/>
  <c r="H92" i="20" s="1"/>
  <c r="K92" i="20" l="1"/>
  <c r="H357" i="24"/>
  <c r="H349" i="24"/>
  <c r="M342" i="24"/>
  <c r="L342" i="24"/>
  <c r="K342" i="24"/>
  <c r="J342" i="24"/>
  <c r="I342" i="24"/>
  <c r="H341" i="24"/>
  <c r="H340" i="24"/>
  <c r="H339" i="24"/>
  <c r="M338" i="24"/>
  <c r="L338" i="24"/>
  <c r="K338" i="24"/>
  <c r="J338" i="24"/>
  <c r="I338" i="24"/>
  <c r="H337" i="24"/>
  <c r="H336" i="24"/>
  <c r="H335" i="24"/>
  <c r="M334" i="24"/>
  <c r="L334" i="24"/>
  <c r="K334" i="24"/>
  <c r="J334" i="24"/>
  <c r="I334" i="24"/>
  <c r="H333" i="24"/>
  <c r="H332" i="24"/>
  <c r="H331" i="24"/>
  <c r="M330" i="24"/>
  <c r="L330" i="24"/>
  <c r="K330" i="24"/>
  <c r="J330" i="24"/>
  <c r="I330" i="24"/>
  <c r="H329" i="24"/>
  <c r="H328" i="24"/>
  <c r="H327" i="24"/>
  <c r="M326" i="24"/>
  <c r="L326" i="24"/>
  <c r="K326" i="24"/>
  <c r="J326" i="24"/>
  <c r="I326" i="24"/>
  <c r="H324" i="24"/>
  <c r="H326" i="24" s="1"/>
  <c r="M323" i="24"/>
  <c r="L323" i="24"/>
  <c r="K323" i="24"/>
  <c r="J323" i="24"/>
  <c r="I323" i="24"/>
  <c r="H322" i="24"/>
  <c r="H323" i="24" s="1"/>
  <c r="M321" i="24"/>
  <c r="L321" i="24"/>
  <c r="K321" i="24"/>
  <c r="J321" i="24"/>
  <c r="I321" i="24"/>
  <c r="H318" i="24"/>
  <c r="H321" i="24" s="1"/>
  <c r="M317" i="24"/>
  <c r="L317" i="24"/>
  <c r="K317" i="24"/>
  <c r="J317" i="24"/>
  <c r="I317" i="24"/>
  <c r="H314" i="24"/>
  <c r="H317" i="24" s="1"/>
  <c r="M313" i="24"/>
  <c r="L313" i="24"/>
  <c r="K313" i="24"/>
  <c r="J313" i="24"/>
  <c r="I313" i="24"/>
  <c r="H311" i="24"/>
  <c r="H310" i="24"/>
  <c r="M309" i="24"/>
  <c r="L309" i="24"/>
  <c r="K309" i="24"/>
  <c r="J309" i="24"/>
  <c r="I309" i="24"/>
  <c r="H306" i="24"/>
  <c r="H305" i="24"/>
  <c r="M304" i="24"/>
  <c r="L304" i="24"/>
  <c r="K304" i="24"/>
  <c r="J304" i="24"/>
  <c r="I304" i="24"/>
  <c r="H301" i="24"/>
  <c r="H300" i="24"/>
  <c r="M299" i="24"/>
  <c r="L299" i="24"/>
  <c r="K299" i="24"/>
  <c r="J299" i="24"/>
  <c r="I299" i="24"/>
  <c r="H296" i="24"/>
  <c r="H295" i="24"/>
  <c r="M294" i="24"/>
  <c r="L294" i="24"/>
  <c r="K294" i="24"/>
  <c r="J294" i="24"/>
  <c r="I294" i="24"/>
  <c r="H291" i="24"/>
  <c r="H290" i="24"/>
  <c r="M289" i="24"/>
  <c r="L289" i="24"/>
  <c r="K289" i="24"/>
  <c r="J289" i="24"/>
  <c r="I289" i="24"/>
  <c r="H286" i="24"/>
  <c r="H285" i="24"/>
  <c r="M284" i="24"/>
  <c r="L284" i="24"/>
  <c r="K284" i="24"/>
  <c r="J284" i="24"/>
  <c r="I284" i="24"/>
  <c r="H281" i="24"/>
  <c r="H280" i="24"/>
  <c r="M279" i="24"/>
  <c r="L279" i="24"/>
  <c r="K279" i="24"/>
  <c r="J279" i="24"/>
  <c r="I279" i="24"/>
  <c r="H277" i="24"/>
  <c r="H276" i="24"/>
  <c r="H275" i="24"/>
  <c r="M274" i="24"/>
  <c r="L274" i="24"/>
  <c r="K274" i="24"/>
  <c r="J274" i="24"/>
  <c r="I274" i="24"/>
  <c r="H272" i="24"/>
  <c r="H271" i="24"/>
  <c r="H270" i="24"/>
  <c r="M269" i="24"/>
  <c r="L269" i="24"/>
  <c r="K269" i="24"/>
  <c r="J269" i="24"/>
  <c r="I269" i="24"/>
  <c r="H268" i="24"/>
  <c r="H267" i="24"/>
  <c r="M266" i="24"/>
  <c r="L266" i="24"/>
  <c r="K266" i="24"/>
  <c r="J266" i="24"/>
  <c r="I266" i="24"/>
  <c r="H264" i="24"/>
  <c r="H263" i="24"/>
  <c r="H262" i="24"/>
  <c r="M261" i="24"/>
  <c r="L261" i="24"/>
  <c r="K261" i="24"/>
  <c r="J261" i="24"/>
  <c r="I261" i="24"/>
  <c r="H258" i="24"/>
  <c r="H257" i="24"/>
  <c r="M256" i="24"/>
  <c r="L256" i="24"/>
  <c r="K256" i="24"/>
  <c r="J256" i="24"/>
  <c r="I256" i="24"/>
  <c r="H254" i="24"/>
  <c r="H253" i="24"/>
  <c r="H252" i="24"/>
  <c r="M251" i="24"/>
  <c r="L251" i="24"/>
  <c r="K251" i="24"/>
  <c r="J251" i="24"/>
  <c r="I251" i="24"/>
  <c r="H249" i="24"/>
  <c r="H248" i="24"/>
  <c r="H247" i="24"/>
  <c r="M246" i="24"/>
  <c r="L246" i="24"/>
  <c r="K246" i="24"/>
  <c r="J246" i="24"/>
  <c r="I246" i="24"/>
  <c r="H244" i="24"/>
  <c r="H243" i="24"/>
  <c r="H242" i="24"/>
  <c r="M241" i="24"/>
  <c r="L241" i="24"/>
  <c r="K241" i="24"/>
  <c r="J241" i="24"/>
  <c r="I241" i="24"/>
  <c r="H240" i="24"/>
  <c r="H239" i="24"/>
  <c r="H238" i="24"/>
  <c r="M237" i="24"/>
  <c r="L237" i="24"/>
  <c r="K237" i="24"/>
  <c r="J237" i="24"/>
  <c r="I237" i="24"/>
  <c r="H235" i="24"/>
  <c r="H234" i="24"/>
  <c r="H233" i="24"/>
  <c r="K232" i="24"/>
  <c r="J232" i="24"/>
  <c r="I232" i="24"/>
  <c r="H231" i="24"/>
  <c r="H230" i="24"/>
  <c r="H229" i="24"/>
  <c r="M228" i="24"/>
  <c r="L228" i="24"/>
  <c r="K228" i="24"/>
  <c r="J228" i="24"/>
  <c r="I228" i="24"/>
  <c r="H226" i="24"/>
  <c r="H225" i="24"/>
  <c r="H224" i="24"/>
  <c r="M223" i="24"/>
  <c r="L223" i="24"/>
  <c r="K223" i="24"/>
  <c r="J223" i="24"/>
  <c r="I223" i="24"/>
  <c r="H221" i="24"/>
  <c r="H220" i="24"/>
  <c r="H219" i="24"/>
  <c r="M217" i="24"/>
  <c r="L217" i="24"/>
  <c r="J217" i="24"/>
  <c r="I217" i="24"/>
  <c r="M216" i="24"/>
  <c r="L216" i="24"/>
  <c r="K216" i="24"/>
  <c r="J216" i="24"/>
  <c r="I216" i="24"/>
  <c r="H216" i="24"/>
  <c r="M215" i="24"/>
  <c r="L215" i="24"/>
  <c r="K215" i="24"/>
  <c r="J215" i="24"/>
  <c r="I215" i="24"/>
  <c r="M214" i="24"/>
  <c r="L214" i="24"/>
  <c r="K214" i="24"/>
  <c r="J214" i="24"/>
  <c r="I214" i="24"/>
  <c r="M213" i="24"/>
  <c r="L213" i="24"/>
  <c r="K213" i="24"/>
  <c r="J213" i="24"/>
  <c r="I213" i="24"/>
  <c r="M210" i="24"/>
  <c r="L210" i="24"/>
  <c r="K210" i="24"/>
  <c r="J210" i="24"/>
  <c r="I210" i="24"/>
  <c r="H210" i="24"/>
  <c r="K191" i="24"/>
  <c r="J191" i="24"/>
  <c r="I191" i="24"/>
  <c r="H189" i="24"/>
  <c r="H188" i="24"/>
  <c r="H187" i="24"/>
  <c r="M186" i="24"/>
  <c r="L186" i="24"/>
  <c r="K186" i="24"/>
  <c r="J186" i="24"/>
  <c r="I186" i="24"/>
  <c r="H185" i="24"/>
  <c r="H184" i="24"/>
  <c r="H183" i="24"/>
  <c r="K182" i="24"/>
  <c r="J182" i="24"/>
  <c r="I182" i="24"/>
  <c r="H180" i="24"/>
  <c r="H179" i="24"/>
  <c r="H178" i="24"/>
  <c r="K177" i="24"/>
  <c r="J177" i="24"/>
  <c r="I177" i="24"/>
  <c r="H175" i="24"/>
  <c r="H174" i="24"/>
  <c r="H173" i="24"/>
  <c r="M172" i="24"/>
  <c r="K172" i="24"/>
  <c r="J172" i="24"/>
  <c r="I172" i="24"/>
  <c r="H171" i="24"/>
  <c r="H170" i="24"/>
  <c r="H169" i="24"/>
  <c r="M168" i="24"/>
  <c r="L168" i="24"/>
  <c r="K168" i="24"/>
  <c r="J168" i="24"/>
  <c r="I168" i="24"/>
  <c r="H167" i="24"/>
  <c r="H166" i="24"/>
  <c r="H165" i="24"/>
  <c r="M164" i="24"/>
  <c r="L164" i="24"/>
  <c r="K164" i="24"/>
  <c r="J164" i="24"/>
  <c r="I164" i="24"/>
  <c r="H163" i="24"/>
  <c r="H162" i="24"/>
  <c r="H161" i="24"/>
  <c r="M160" i="24"/>
  <c r="L160" i="24"/>
  <c r="K160" i="24"/>
  <c r="J160" i="24"/>
  <c r="I160" i="24"/>
  <c r="H159" i="24"/>
  <c r="H158" i="24"/>
  <c r="H157" i="24"/>
  <c r="M156" i="24"/>
  <c r="L156" i="24"/>
  <c r="K156" i="24"/>
  <c r="J156" i="24"/>
  <c r="I156" i="24"/>
  <c r="H155" i="24"/>
  <c r="H154" i="24"/>
  <c r="H153" i="24"/>
  <c r="K152" i="24"/>
  <c r="J152" i="24"/>
  <c r="I152" i="24"/>
  <c r="H151" i="24"/>
  <c r="H150" i="24"/>
  <c r="H149" i="24"/>
  <c r="M148" i="24"/>
  <c r="L148" i="24"/>
  <c r="K148" i="24"/>
  <c r="J148" i="24"/>
  <c r="I148" i="24"/>
  <c r="H146" i="24"/>
  <c r="H145" i="24"/>
  <c r="H144" i="24"/>
  <c r="M143" i="24"/>
  <c r="L143" i="24"/>
  <c r="K143" i="24"/>
  <c r="J143" i="24"/>
  <c r="I143" i="24"/>
  <c r="H141" i="24"/>
  <c r="H140" i="24"/>
  <c r="K138" i="24"/>
  <c r="J138" i="24"/>
  <c r="I138" i="24"/>
  <c r="H136" i="24"/>
  <c r="H135" i="24"/>
  <c r="H134" i="24"/>
  <c r="K133" i="24"/>
  <c r="J133" i="24"/>
  <c r="I133" i="24"/>
  <c r="H131" i="24"/>
  <c r="H130" i="24"/>
  <c r="H129" i="24"/>
  <c r="M126" i="24"/>
  <c r="L126" i="24"/>
  <c r="K126" i="24"/>
  <c r="J126" i="24"/>
  <c r="I126" i="24"/>
  <c r="M125" i="24"/>
  <c r="L125" i="24"/>
  <c r="K125" i="24"/>
  <c r="J125" i="24"/>
  <c r="I125" i="24"/>
  <c r="M124" i="24"/>
  <c r="L124" i="24"/>
  <c r="K124" i="24"/>
  <c r="J124" i="24"/>
  <c r="I124" i="24"/>
  <c r="M114" i="24"/>
  <c r="L114" i="24"/>
  <c r="K114" i="24"/>
  <c r="J114" i="24"/>
  <c r="I114" i="24"/>
  <c r="H113" i="24"/>
  <c r="H112" i="24"/>
  <c r="H111" i="24"/>
  <c r="M110" i="24"/>
  <c r="L110" i="24"/>
  <c r="K110" i="24"/>
  <c r="J110" i="24"/>
  <c r="I110" i="24"/>
  <c r="H109" i="24"/>
  <c r="H108" i="24"/>
  <c r="H107" i="24"/>
  <c r="M106" i="24"/>
  <c r="L106" i="24"/>
  <c r="K106" i="24"/>
  <c r="J106" i="24"/>
  <c r="I106" i="24"/>
  <c r="H104" i="24"/>
  <c r="H103" i="24"/>
  <c r="M102" i="24"/>
  <c r="L102" i="24"/>
  <c r="K102" i="24"/>
  <c r="J102" i="24"/>
  <c r="I102" i="24"/>
  <c r="H100" i="24"/>
  <c r="H99" i="24"/>
  <c r="M98" i="24"/>
  <c r="L98" i="24"/>
  <c r="K98" i="24"/>
  <c r="J98" i="24"/>
  <c r="I98" i="24"/>
  <c r="H96" i="24"/>
  <c r="H95" i="24"/>
  <c r="M94" i="24"/>
  <c r="L94" i="24"/>
  <c r="K94" i="24"/>
  <c r="J94" i="24"/>
  <c r="I94" i="24"/>
  <c r="H92" i="24"/>
  <c r="H91" i="24"/>
  <c r="H90" i="24"/>
  <c r="M89" i="24"/>
  <c r="L89" i="24"/>
  <c r="K89" i="24"/>
  <c r="J89" i="24"/>
  <c r="I89" i="24"/>
  <c r="H87" i="24"/>
  <c r="H86" i="24"/>
  <c r="H89" i="24" s="1"/>
  <c r="M85" i="24"/>
  <c r="L85" i="24"/>
  <c r="K85" i="24"/>
  <c r="J85" i="24"/>
  <c r="I85" i="24"/>
  <c r="H83" i="24"/>
  <c r="H82" i="24"/>
  <c r="H81" i="24"/>
  <c r="K80" i="24"/>
  <c r="J80" i="24"/>
  <c r="I80" i="24"/>
  <c r="H78" i="24"/>
  <c r="H77" i="24"/>
  <c r="H76" i="24"/>
  <c r="K75" i="24"/>
  <c r="J75" i="24"/>
  <c r="I75" i="24"/>
  <c r="H73" i="24"/>
  <c r="H72" i="24"/>
  <c r="K70" i="24"/>
  <c r="J70" i="24"/>
  <c r="I70" i="24"/>
  <c r="H68" i="24"/>
  <c r="H67" i="24"/>
  <c r="K65" i="24"/>
  <c r="J65" i="24"/>
  <c r="I65" i="24"/>
  <c r="K60" i="24"/>
  <c r="J60" i="24"/>
  <c r="I60" i="24"/>
  <c r="H58" i="24"/>
  <c r="H57" i="24"/>
  <c r="H56" i="24"/>
  <c r="K55" i="24"/>
  <c r="J55" i="24"/>
  <c r="I55" i="24"/>
  <c r="H53" i="24"/>
  <c r="H52" i="24"/>
  <c r="H51" i="24"/>
  <c r="M49" i="24"/>
  <c r="L49" i="24"/>
  <c r="K49" i="24"/>
  <c r="J49" i="24"/>
  <c r="I49" i="24"/>
  <c r="M48" i="24"/>
  <c r="L48" i="24"/>
  <c r="K48" i="24"/>
  <c r="J48" i="24"/>
  <c r="J50" i="24" s="1"/>
  <c r="I48" i="24"/>
  <c r="M47" i="24"/>
  <c r="L47" i="24"/>
  <c r="K47" i="24"/>
  <c r="J47" i="24"/>
  <c r="I47" i="24"/>
  <c r="M39" i="24"/>
  <c r="L39" i="24"/>
  <c r="K39" i="24"/>
  <c r="J39" i="24"/>
  <c r="I39" i="24"/>
  <c r="H38" i="24"/>
  <c r="H37" i="24"/>
  <c r="H36" i="24"/>
  <c r="K35" i="24"/>
  <c r="J35" i="24"/>
  <c r="I35" i="24"/>
  <c r="H33" i="24"/>
  <c r="H32" i="24"/>
  <c r="H31" i="24"/>
  <c r="K30" i="24"/>
  <c r="J30" i="24"/>
  <c r="I30" i="24"/>
  <c r="H28" i="24"/>
  <c r="H27" i="24"/>
  <c r="H26" i="24"/>
  <c r="K25" i="24"/>
  <c r="J25" i="24"/>
  <c r="I25" i="24"/>
  <c r="H23" i="24"/>
  <c r="H22" i="24"/>
  <c r="H21" i="24"/>
  <c r="K20" i="24"/>
  <c r="J20" i="24"/>
  <c r="I20" i="24"/>
  <c r="H19" i="24"/>
  <c r="H18" i="24"/>
  <c r="H17" i="24"/>
  <c r="M16" i="24"/>
  <c r="M45" i="24" s="1"/>
  <c r="L16" i="24"/>
  <c r="L45" i="24" s="1"/>
  <c r="K16" i="24"/>
  <c r="J16" i="24"/>
  <c r="I16" i="24"/>
  <c r="I45" i="24" s="1"/>
  <c r="H15" i="24"/>
  <c r="H14" i="24"/>
  <c r="H13" i="24"/>
  <c r="M11" i="24"/>
  <c r="L11" i="24"/>
  <c r="K11" i="24"/>
  <c r="J11" i="24"/>
  <c r="I11" i="24"/>
  <c r="M10" i="24"/>
  <c r="L10" i="24"/>
  <c r="K10" i="24"/>
  <c r="J10" i="24"/>
  <c r="I10" i="24"/>
  <c r="M9" i="24"/>
  <c r="L9" i="24"/>
  <c r="K9" i="24"/>
  <c r="J9" i="24"/>
  <c r="I9" i="24"/>
  <c r="H35" i="24" l="1"/>
  <c r="I120" i="24"/>
  <c r="I121" i="24" s="1"/>
  <c r="M211" i="24"/>
  <c r="H269" i="24"/>
  <c r="H299" i="24"/>
  <c r="H330" i="24"/>
  <c r="H338" i="24"/>
  <c r="H359" i="24"/>
  <c r="H47" i="24"/>
  <c r="J120" i="24"/>
  <c r="H48" i="24"/>
  <c r="K120" i="24"/>
  <c r="L120" i="24"/>
  <c r="I211" i="24"/>
  <c r="H125" i="24"/>
  <c r="H152" i="24"/>
  <c r="H251" i="24"/>
  <c r="H256" i="24"/>
  <c r="H49" i="24"/>
  <c r="L50" i="24"/>
  <c r="H55" i="24"/>
  <c r="H65" i="24"/>
  <c r="H133" i="24"/>
  <c r="H16" i="24"/>
  <c r="H20" i="24"/>
  <c r="H30" i="24"/>
  <c r="H85" i="24"/>
  <c r="H110" i="24"/>
  <c r="H114" i="24"/>
  <c r="H177" i="24"/>
  <c r="H186" i="24"/>
  <c r="H191" i="24"/>
  <c r="I218" i="24"/>
  <c r="M218" i="24"/>
  <c r="H214" i="24"/>
  <c r="H75" i="24"/>
  <c r="H106" i="24"/>
  <c r="H138" i="24"/>
  <c r="H156" i="24"/>
  <c r="H160" i="24"/>
  <c r="H164" i="24"/>
  <c r="H223" i="24"/>
  <c r="H228" i="24"/>
  <c r="H274" i="24"/>
  <c r="H279" i="24"/>
  <c r="H284" i="24"/>
  <c r="H304" i="24"/>
  <c r="J45" i="24"/>
  <c r="K50" i="24"/>
  <c r="L121" i="24"/>
  <c r="I128" i="24"/>
  <c r="M128" i="24"/>
  <c r="K128" i="24"/>
  <c r="J211" i="24"/>
  <c r="H148" i="24"/>
  <c r="H168" i="24"/>
  <c r="H172" i="24"/>
  <c r="J218" i="24"/>
  <c r="J343" i="24"/>
  <c r="H232" i="24"/>
  <c r="H217" i="24"/>
  <c r="H342" i="24"/>
  <c r="I12" i="24"/>
  <c r="M12" i="24"/>
  <c r="H10" i="24"/>
  <c r="K45" i="24"/>
  <c r="H39" i="24"/>
  <c r="I50" i="24"/>
  <c r="M50" i="24"/>
  <c r="H80" i="24"/>
  <c r="H102" i="24"/>
  <c r="J128" i="24"/>
  <c r="L128" i="24"/>
  <c r="K211" i="24"/>
  <c r="H143" i="24"/>
  <c r="H182" i="24"/>
  <c r="H215" i="24"/>
  <c r="I343" i="24"/>
  <c r="I344" i="24" s="1"/>
  <c r="M343" i="24"/>
  <c r="M344" i="24" s="1"/>
  <c r="H294" i="24"/>
  <c r="H313" i="24"/>
  <c r="H25" i="24"/>
  <c r="H11" i="24"/>
  <c r="H60" i="24"/>
  <c r="H70" i="24"/>
  <c r="M120" i="24"/>
  <c r="M121" i="24" s="1"/>
  <c r="H94" i="24"/>
  <c r="H126" i="24"/>
  <c r="L211" i="24"/>
  <c r="L218" i="24"/>
  <c r="L343" i="24"/>
  <c r="L344" i="24" s="1"/>
  <c r="H237" i="24"/>
  <c r="H241" i="24"/>
  <c r="H246" i="24"/>
  <c r="H266" i="24"/>
  <c r="H289" i="24"/>
  <c r="H309" i="24"/>
  <c r="J12" i="24"/>
  <c r="L12" i="24"/>
  <c r="K12" i="24"/>
  <c r="H334" i="24"/>
  <c r="K343" i="24"/>
  <c r="K344" i="24" s="1"/>
  <c r="K218" i="24"/>
  <c r="H261" i="24"/>
  <c r="H98" i="24"/>
  <c r="H124" i="24"/>
  <c r="H213" i="24"/>
  <c r="H9" i="24"/>
  <c r="J121" i="24" l="1"/>
  <c r="L345" i="24"/>
  <c r="H45" i="24"/>
  <c r="K121" i="24"/>
  <c r="I345" i="24"/>
  <c r="J344" i="24"/>
  <c r="H120" i="24"/>
  <c r="H121" i="24" s="1"/>
  <c r="H211" i="24"/>
  <c r="H50" i="24"/>
  <c r="M345" i="24"/>
  <c r="H343" i="24"/>
  <c r="H128" i="24"/>
  <c r="H12" i="24"/>
  <c r="H218" i="24"/>
  <c r="J345" i="24"/>
  <c r="K345" i="24"/>
  <c r="H344" i="24" l="1"/>
  <c r="H345" i="24"/>
  <c r="H59" i="23"/>
  <c r="H53" i="23"/>
  <c r="H65" i="23" s="1"/>
  <c r="M41" i="23"/>
  <c r="L41" i="23"/>
  <c r="H41" i="23"/>
  <c r="M40" i="23"/>
  <c r="K40" i="23"/>
  <c r="J40" i="23"/>
  <c r="J41" i="23" s="1"/>
  <c r="I40" i="23"/>
  <c r="I41" i="23" s="1"/>
  <c r="H40" i="23"/>
  <c r="M37" i="23"/>
  <c r="L37" i="23"/>
  <c r="K37" i="23"/>
  <c r="K41" i="23" s="1"/>
  <c r="J37" i="23"/>
  <c r="I37" i="23"/>
  <c r="H37" i="23"/>
  <c r="M33" i="23"/>
  <c r="I33" i="23"/>
  <c r="M32" i="23"/>
  <c r="L32" i="23"/>
  <c r="K32" i="23"/>
  <c r="J32" i="23"/>
  <c r="I32" i="23"/>
  <c r="H30" i="23"/>
  <c r="H32" i="23" s="1"/>
  <c r="M29" i="23"/>
  <c r="L29" i="23"/>
  <c r="L33" i="23" s="1"/>
  <c r="K29" i="23"/>
  <c r="K33" i="23" s="1"/>
  <c r="J29" i="23"/>
  <c r="J33" i="23" s="1"/>
  <c r="I29" i="23"/>
  <c r="H29" i="23"/>
  <c r="H33" i="23" s="1"/>
  <c r="M24" i="23"/>
  <c r="L24" i="23"/>
  <c r="K24" i="23"/>
  <c r="J24" i="23"/>
  <c r="J25" i="23" s="1"/>
  <c r="J42" i="23" s="1"/>
  <c r="J43" i="23" s="1"/>
  <c r="I24" i="23"/>
  <c r="H22" i="23"/>
  <c r="H24" i="23" s="1"/>
  <c r="M21" i="23"/>
  <c r="M25" i="23" s="1"/>
  <c r="M42" i="23" s="1"/>
  <c r="M43" i="23" s="1"/>
  <c r="L21" i="23"/>
  <c r="K21" i="23"/>
  <c r="J21" i="23"/>
  <c r="I21" i="23"/>
  <c r="H20" i="23"/>
  <c r="H21" i="23" s="1"/>
  <c r="M19" i="23"/>
  <c r="L19" i="23"/>
  <c r="L25" i="23" s="1"/>
  <c r="K19" i="23"/>
  <c r="J19" i="23"/>
  <c r="I19" i="23"/>
  <c r="H16" i="23"/>
  <c r="H19" i="23" s="1"/>
  <c r="M15" i="23"/>
  <c r="L15" i="23"/>
  <c r="K15" i="23"/>
  <c r="J15" i="23"/>
  <c r="I15" i="23"/>
  <c r="H14" i="23"/>
  <c r="H13" i="23"/>
  <c r="H12" i="23"/>
  <c r="H11" i="23"/>
  <c r="H10" i="23"/>
  <c r="K25" i="23" l="1"/>
  <c r="K42" i="23" s="1"/>
  <c r="K43" i="23" s="1"/>
  <c r="H15" i="23"/>
  <c r="H25" i="23" s="1"/>
  <c r="H42" i="23" s="1"/>
  <c r="H43" i="23" s="1"/>
  <c r="I25" i="23"/>
  <c r="I42" i="23" s="1"/>
  <c r="I43" i="23" s="1"/>
  <c r="L42" i="23"/>
  <c r="L43" i="23" s="1"/>
  <c r="M32" i="22" l="1"/>
  <c r="L32" i="22"/>
  <c r="K32" i="22"/>
  <c r="J32" i="22"/>
  <c r="I32" i="22"/>
  <c r="H32" i="22"/>
  <c r="M29" i="22"/>
  <c r="L29" i="22"/>
  <c r="K29" i="22"/>
  <c r="I29" i="22"/>
  <c r="H29" i="22"/>
  <c r="M26" i="22"/>
  <c r="L26" i="22"/>
  <c r="K26" i="22"/>
  <c r="I26" i="22"/>
  <c r="H26" i="22"/>
  <c r="M24" i="22"/>
  <c r="L24" i="22"/>
  <c r="K24" i="22"/>
  <c r="J24" i="22"/>
  <c r="I24" i="22"/>
  <c r="H24" i="22"/>
  <c r="M21" i="22"/>
  <c r="L21" i="22"/>
  <c r="K21" i="22"/>
  <c r="I21" i="22"/>
  <c r="H21" i="22"/>
  <c r="M18" i="22"/>
  <c r="L18" i="22"/>
  <c r="K18" i="22"/>
  <c r="K33" i="22" s="1"/>
  <c r="J18" i="22"/>
  <c r="J33" i="22" s="1"/>
  <c r="I18" i="22"/>
  <c r="I33" i="22" s="1"/>
  <c r="H18" i="22"/>
  <c r="M13" i="22"/>
  <c r="L13" i="22"/>
  <c r="K13" i="22"/>
  <c r="J13" i="22"/>
  <c r="I13" i="22"/>
  <c r="H13" i="22"/>
  <c r="M10" i="22"/>
  <c r="L10" i="22"/>
  <c r="L14" i="22" s="1"/>
  <c r="K10" i="22"/>
  <c r="K14" i="22" s="1"/>
  <c r="J10" i="22"/>
  <c r="J14" i="22" s="1"/>
  <c r="I10" i="22"/>
  <c r="I14" i="22" s="1"/>
  <c r="H10" i="22"/>
  <c r="H14" i="22" s="1"/>
  <c r="K34" i="22" l="1"/>
  <c r="M14" i="22"/>
  <c r="M33" i="22"/>
  <c r="M34" i="22" s="1"/>
  <c r="L33" i="22"/>
  <c r="H33" i="22"/>
  <c r="H34" i="22" s="1"/>
  <c r="H48" i="22"/>
  <c r="I34" i="22"/>
  <c r="L34" i="22"/>
  <c r="J34" i="22"/>
  <c r="I75" i="19" l="1"/>
  <c r="L59" i="19"/>
  <c r="L60" i="19" s="1"/>
  <c r="K59" i="19"/>
  <c r="K60" i="19" s="1"/>
  <c r="J59" i="19"/>
  <c r="M58" i="19"/>
  <c r="M59" i="19" s="1"/>
  <c r="M60" i="19" s="1"/>
  <c r="L58" i="19"/>
  <c r="I58" i="19"/>
  <c r="I59" i="19" s="1"/>
  <c r="H58" i="19"/>
  <c r="H59" i="19" s="1"/>
  <c r="H60" i="19" s="1"/>
  <c r="M54" i="19"/>
  <c r="K54" i="19"/>
  <c r="J54" i="19"/>
  <c r="J60" i="19" s="1"/>
  <c r="M53" i="19"/>
  <c r="L53" i="19"/>
  <c r="L54" i="19" s="1"/>
  <c r="I53" i="19"/>
  <c r="I54" i="19" s="1"/>
  <c r="H53" i="19"/>
  <c r="H54" i="19" s="1"/>
  <c r="M50" i="19"/>
  <c r="L50" i="19"/>
  <c r="I50" i="19"/>
  <c r="H50" i="19"/>
  <c r="M47" i="19"/>
  <c r="L47" i="19"/>
  <c r="I47" i="19"/>
  <c r="H47" i="19"/>
  <c r="M39" i="19"/>
  <c r="L39" i="19"/>
  <c r="K39" i="19"/>
  <c r="K41" i="19" s="1"/>
  <c r="J39" i="19"/>
  <c r="I39" i="19"/>
  <c r="H39" i="19"/>
  <c r="M37" i="19"/>
  <c r="M41" i="19" s="1"/>
  <c r="L37" i="19"/>
  <c r="K37" i="19"/>
  <c r="J37" i="19"/>
  <c r="J41" i="19" s="1"/>
  <c r="J42" i="19" s="1"/>
  <c r="I37" i="19"/>
  <c r="I41" i="19" s="1"/>
  <c r="H37" i="19"/>
  <c r="M34" i="19"/>
  <c r="L34" i="19"/>
  <c r="K34" i="19"/>
  <c r="I34" i="19"/>
  <c r="H34" i="19"/>
  <c r="M31" i="19"/>
  <c r="L31" i="19"/>
  <c r="L41" i="19" s="1"/>
  <c r="K31" i="19"/>
  <c r="I31" i="19"/>
  <c r="H31" i="19"/>
  <c r="M27" i="19"/>
  <c r="J27" i="19"/>
  <c r="I27" i="19"/>
  <c r="M26" i="19"/>
  <c r="L26" i="19"/>
  <c r="L27" i="19" s="1"/>
  <c r="K26" i="19"/>
  <c r="K27" i="19" s="1"/>
  <c r="I26" i="19"/>
  <c r="H26" i="19"/>
  <c r="H27" i="19" s="1"/>
  <c r="M24" i="19"/>
  <c r="L24" i="19"/>
  <c r="I24" i="19"/>
  <c r="H24" i="19"/>
  <c r="J18" i="19"/>
  <c r="M17" i="19"/>
  <c r="L17" i="19"/>
  <c r="K17" i="19"/>
  <c r="K18" i="19" s="1"/>
  <c r="I17" i="19"/>
  <c r="H17" i="19"/>
  <c r="H14" i="19"/>
  <c r="M12" i="19"/>
  <c r="M18" i="19" s="1"/>
  <c r="L12" i="19"/>
  <c r="L18" i="19" s="1"/>
  <c r="J12" i="19"/>
  <c r="I12" i="19"/>
  <c r="H12" i="19"/>
  <c r="H18" i="19" s="1"/>
  <c r="H62" i="17"/>
  <c r="H55" i="17"/>
  <c r="M48" i="17"/>
  <c r="I48" i="17"/>
  <c r="M47" i="17"/>
  <c r="L47" i="17"/>
  <c r="K47" i="17"/>
  <c r="J47" i="17"/>
  <c r="I47" i="17"/>
  <c r="H44" i="17"/>
  <c r="H47" i="17" s="1"/>
  <c r="M43" i="17"/>
  <c r="L43" i="17"/>
  <c r="L48" i="17" s="1"/>
  <c r="K43" i="17"/>
  <c r="K48" i="17" s="1"/>
  <c r="J43" i="17"/>
  <c r="J48" i="17" s="1"/>
  <c r="I43" i="17"/>
  <c r="H43" i="17"/>
  <c r="H48" i="17" s="1"/>
  <c r="M33" i="17"/>
  <c r="L33" i="17"/>
  <c r="K33" i="17"/>
  <c r="J33" i="17"/>
  <c r="I33" i="17"/>
  <c r="H30" i="17"/>
  <c r="H33" i="17" s="1"/>
  <c r="M29" i="17"/>
  <c r="L29" i="17"/>
  <c r="K29" i="17"/>
  <c r="J29" i="17"/>
  <c r="I29" i="17"/>
  <c r="H20" i="17"/>
  <c r="H29" i="17" s="1"/>
  <c r="M19" i="17"/>
  <c r="M34" i="17" s="1"/>
  <c r="L19" i="17"/>
  <c r="L34" i="17" s="1"/>
  <c r="K19" i="17"/>
  <c r="J19" i="17"/>
  <c r="J34" i="17" s="1"/>
  <c r="I19" i="17"/>
  <c r="H9" i="17"/>
  <c r="H19" i="17" s="1"/>
  <c r="H41" i="19" l="1"/>
  <c r="H64" i="17"/>
  <c r="I34" i="17"/>
  <c r="I49" i="17" s="1"/>
  <c r="I50" i="17" s="1"/>
  <c r="K34" i="17"/>
  <c r="K49" i="17" s="1"/>
  <c r="K50" i="17" s="1"/>
  <c r="I18" i="19"/>
  <c r="I42" i="19" s="1"/>
  <c r="L42" i="19"/>
  <c r="L61" i="19" s="1"/>
  <c r="M42" i="19"/>
  <c r="K42" i="19"/>
  <c r="H42" i="19"/>
  <c r="H61" i="19" s="1"/>
  <c r="M61" i="19"/>
  <c r="J61" i="19"/>
  <c r="I60" i="19"/>
  <c r="K61" i="19"/>
  <c r="L49" i="17"/>
  <c r="L50" i="17" s="1"/>
  <c r="M49" i="17"/>
  <c r="M50" i="17" s="1"/>
  <c r="H34" i="17"/>
  <c r="H49" i="17" s="1"/>
  <c r="H50" i="17" s="1"/>
  <c r="J49" i="17"/>
  <c r="J50" i="17" s="1"/>
  <c r="I61" i="19" l="1"/>
  <c r="H79" i="15"/>
  <c r="H100" i="15" l="1"/>
  <c r="H93" i="15"/>
  <c r="H102" i="15" s="1"/>
  <c r="M82" i="15"/>
  <c r="L82" i="15"/>
  <c r="K82" i="15"/>
  <c r="K83" i="15" s="1"/>
  <c r="K84" i="15" s="1"/>
  <c r="J82" i="15"/>
  <c r="J83" i="15" s="1"/>
  <c r="J84" i="15" s="1"/>
  <c r="I82" i="15"/>
  <c r="H81" i="15"/>
  <c r="H82" i="15" s="1"/>
  <c r="M80" i="15"/>
  <c r="L80" i="15"/>
  <c r="K80" i="15"/>
  <c r="J80" i="15"/>
  <c r="I80" i="15"/>
  <c r="I83" i="15" s="1"/>
  <c r="I84" i="15" s="1"/>
  <c r="H80" i="15"/>
  <c r="M78" i="15"/>
  <c r="M83" i="15" s="1"/>
  <c r="M84" i="15" s="1"/>
  <c r="L78" i="15"/>
  <c r="L83" i="15" s="1"/>
  <c r="L84" i="15" s="1"/>
  <c r="K78" i="15"/>
  <c r="I78" i="15"/>
  <c r="H77" i="15"/>
  <c r="H78" i="15" s="1"/>
  <c r="J74" i="15"/>
  <c r="M73" i="15"/>
  <c r="M74" i="15" s="1"/>
  <c r="L73" i="15"/>
  <c r="L74" i="15" s="1"/>
  <c r="J73" i="15"/>
  <c r="H73" i="15"/>
  <c r="H74" i="15" s="1"/>
  <c r="M72" i="15"/>
  <c r="L72" i="15"/>
  <c r="K72" i="15"/>
  <c r="K73" i="15" s="1"/>
  <c r="K74" i="15" s="1"/>
  <c r="I72" i="15"/>
  <c r="I73" i="15" s="1"/>
  <c r="I74" i="15" s="1"/>
  <c r="H72" i="15"/>
  <c r="M65" i="15"/>
  <c r="J65" i="15"/>
  <c r="I65" i="15"/>
  <c r="M64" i="15"/>
  <c r="L64" i="15"/>
  <c r="L65" i="15" s="1"/>
  <c r="K64" i="15"/>
  <c r="K65" i="15" s="1"/>
  <c r="I64" i="15"/>
  <c r="H63" i="15"/>
  <c r="H64" i="15" s="1"/>
  <c r="H65" i="15" s="1"/>
  <c r="M61" i="15"/>
  <c r="J61" i="15"/>
  <c r="I61" i="15"/>
  <c r="M60" i="15"/>
  <c r="L60" i="15"/>
  <c r="L61" i="15" s="1"/>
  <c r="K60" i="15"/>
  <c r="K61" i="15" s="1"/>
  <c r="J60" i="15"/>
  <c r="I60" i="15"/>
  <c r="H58" i="15"/>
  <c r="H60" i="15" s="1"/>
  <c r="H61" i="15" s="1"/>
  <c r="M55" i="15"/>
  <c r="L55" i="15"/>
  <c r="K55" i="15"/>
  <c r="J55" i="15"/>
  <c r="I55" i="15"/>
  <c r="H54" i="15"/>
  <c r="H55" i="15" s="1"/>
  <c r="M53" i="15"/>
  <c r="L53" i="15"/>
  <c r="K53" i="15"/>
  <c r="J53" i="15"/>
  <c r="I53" i="15"/>
  <c r="H52" i="15"/>
  <c r="H53" i="15" s="1"/>
  <c r="H56" i="15" s="1"/>
  <c r="M51" i="15"/>
  <c r="L51" i="15"/>
  <c r="K51" i="15"/>
  <c r="J51" i="15"/>
  <c r="I51" i="15"/>
  <c r="H51" i="15"/>
  <c r="H50" i="15"/>
  <c r="M49" i="15"/>
  <c r="L49" i="15"/>
  <c r="K49" i="15"/>
  <c r="J49" i="15"/>
  <c r="I49" i="15"/>
  <c r="H49" i="15"/>
  <c r="H48" i="15"/>
  <c r="M47" i="15"/>
  <c r="L47" i="15"/>
  <c r="K47" i="15"/>
  <c r="J47" i="15"/>
  <c r="I47" i="15"/>
  <c r="H46" i="15"/>
  <c r="H47" i="15" s="1"/>
  <c r="M45" i="15"/>
  <c r="L45" i="15"/>
  <c r="K45" i="15"/>
  <c r="J45" i="15"/>
  <c r="I45" i="15"/>
  <c r="H44" i="15"/>
  <c r="H43" i="15"/>
  <c r="H45" i="15" s="1"/>
  <c r="M42" i="15"/>
  <c r="L42" i="15"/>
  <c r="K42" i="15"/>
  <c r="J42" i="15"/>
  <c r="I42" i="15"/>
  <c r="H41" i="15"/>
  <c r="H42" i="15" s="1"/>
  <c r="M40" i="15"/>
  <c r="L40" i="15"/>
  <c r="K40" i="15"/>
  <c r="J40" i="15"/>
  <c r="I40" i="15"/>
  <c r="H40" i="15"/>
  <c r="H39" i="15"/>
  <c r="M38" i="15"/>
  <c r="L38" i="15"/>
  <c r="K38" i="15"/>
  <c r="J38" i="15"/>
  <c r="I38" i="15"/>
  <c r="H38" i="15"/>
  <c r="H37" i="15"/>
  <c r="M36" i="15"/>
  <c r="L36" i="15"/>
  <c r="K36" i="15"/>
  <c r="J36" i="15"/>
  <c r="I36" i="15"/>
  <c r="H35" i="15"/>
  <c r="H36" i="15" s="1"/>
  <c r="M34" i="15"/>
  <c r="L34" i="15"/>
  <c r="K34" i="15"/>
  <c r="K56" i="15" s="1"/>
  <c r="J34" i="15"/>
  <c r="I34" i="15"/>
  <c r="H33" i="15"/>
  <c r="H34" i="15" s="1"/>
  <c r="M32" i="15"/>
  <c r="L32" i="15"/>
  <c r="K32" i="15"/>
  <c r="J32" i="15"/>
  <c r="I32" i="15"/>
  <c r="H30" i="15"/>
  <c r="H32" i="15" s="1"/>
  <c r="M29" i="15"/>
  <c r="M56" i="15" s="1"/>
  <c r="L29" i="15"/>
  <c r="L56" i="15" s="1"/>
  <c r="K29" i="15"/>
  <c r="J29" i="15"/>
  <c r="I29" i="15"/>
  <c r="H29" i="15"/>
  <c r="H27" i="15"/>
  <c r="M24" i="15"/>
  <c r="M25" i="15" s="1"/>
  <c r="L24" i="15"/>
  <c r="K24" i="15"/>
  <c r="J24" i="15"/>
  <c r="J25" i="15" s="1"/>
  <c r="I24" i="15"/>
  <c r="H23" i="15"/>
  <c r="H24" i="15" s="1"/>
  <c r="M22" i="15"/>
  <c r="L22" i="15"/>
  <c r="L25" i="15" s="1"/>
  <c r="K22" i="15"/>
  <c r="J22" i="15"/>
  <c r="I22" i="15"/>
  <c r="H22" i="15"/>
  <c r="H21" i="15"/>
  <c r="H20" i="15"/>
  <c r="M19" i="15"/>
  <c r="L19" i="15"/>
  <c r="K19" i="15"/>
  <c r="J19" i="15"/>
  <c r="I19" i="15"/>
  <c r="H19" i="15"/>
  <c r="H15" i="15"/>
  <c r="M14" i="15"/>
  <c r="L14" i="15"/>
  <c r="K14" i="15"/>
  <c r="K25" i="15" s="1"/>
  <c r="J14" i="15"/>
  <c r="I14" i="15"/>
  <c r="H11" i="15"/>
  <c r="H10" i="15"/>
  <c r="H9" i="15"/>
  <c r="H122" i="14"/>
  <c r="H120" i="14"/>
  <c r="H112" i="14"/>
  <c r="M103" i="14"/>
  <c r="L103" i="14"/>
  <c r="K103" i="14"/>
  <c r="J103" i="14"/>
  <c r="I103" i="14"/>
  <c r="H101" i="14"/>
  <c r="H103" i="14" s="1"/>
  <c r="M100" i="14"/>
  <c r="L100" i="14"/>
  <c r="K100" i="14"/>
  <c r="J100" i="14"/>
  <c r="I100" i="14"/>
  <c r="H100" i="14"/>
  <c r="H97" i="14"/>
  <c r="M93" i="14"/>
  <c r="M104" i="14" s="1"/>
  <c r="L93" i="14"/>
  <c r="L104" i="14" s="1"/>
  <c r="K93" i="14"/>
  <c r="K104" i="14" s="1"/>
  <c r="J93" i="14"/>
  <c r="J104" i="14" s="1"/>
  <c r="I93" i="14"/>
  <c r="I104" i="14" s="1"/>
  <c r="H92" i="14"/>
  <c r="H91" i="14"/>
  <c r="H90" i="14"/>
  <c r="H93" i="14" s="1"/>
  <c r="M88" i="14"/>
  <c r="J88" i="14"/>
  <c r="I88" i="14"/>
  <c r="M87" i="14"/>
  <c r="L87" i="14"/>
  <c r="K87" i="14"/>
  <c r="J87" i="14"/>
  <c r="I87" i="14"/>
  <c r="H87" i="14"/>
  <c r="H85" i="14"/>
  <c r="M84" i="14"/>
  <c r="L84" i="14"/>
  <c r="L88" i="14" s="1"/>
  <c r="K84" i="14"/>
  <c r="K88" i="14" s="1"/>
  <c r="J84" i="14"/>
  <c r="I84" i="14"/>
  <c r="H84" i="14"/>
  <c r="H88" i="14" s="1"/>
  <c r="M79" i="14"/>
  <c r="L79" i="14"/>
  <c r="K79" i="14"/>
  <c r="J79" i="14"/>
  <c r="I79" i="14"/>
  <c r="H79" i="14"/>
  <c r="M76" i="14"/>
  <c r="L76" i="14"/>
  <c r="K76" i="14"/>
  <c r="J76" i="14"/>
  <c r="I76" i="14"/>
  <c r="H76" i="14"/>
  <c r="M74" i="14"/>
  <c r="L74" i="14"/>
  <c r="K74" i="14"/>
  <c r="J74" i="14"/>
  <c r="I74" i="14"/>
  <c r="H74" i="14"/>
  <c r="M72" i="14"/>
  <c r="M80" i="14" s="1"/>
  <c r="L72" i="14"/>
  <c r="L80" i="14" s="1"/>
  <c r="K72" i="14"/>
  <c r="K80" i="14" s="1"/>
  <c r="J72" i="14"/>
  <c r="J80" i="14" s="1"/>
  <c r="I72" i="14"/>
  <c r="I80" i="14" s="1"/>
  <c r="H71" i="14"/>
  <c r="H70" i="14"/>
  <c r="H69" i="14"/>
  <c r="M66" i="14"/>
  <c r="L66" i="14"/>
  <c r="K66" i="14"/>
  <c r="J66" i="14"/>
  <c r="I66" i="14"/>
  <c r="H66" i="14"/>
  <c r="H64" i="14"/>
  <c r="M63" i="14"/>
  <c r="L63" i="14"/>
  <c r="K63" i="14"/>
  <c r="J63" i="14"/>
  <c r="I63" i="14"/>
  <c r="H61" i="14"/>
  <c r="H63" i="14" s="1"/>
  <c r="M60" i="14"/>
  <c r="L60" i="14"/>
  <c r="K60" i="14"/>
  <c r="J60" i="14"/>
  <c r="I60" i="14"/>
  <c r="H60" i="14"/>
  <c r="M58" i="14"/>
  <c r="L58" i="14"/>
  <c r="K58" i="14"/>
  <c r="J58" i="14"/>
  <c r="I58" i="14"/>
  <c r="H58" i="14"/>
  <c r="M55" i="14"/>
  <c r="L55" i="14"/>
  <c r="K55" i="14"/>
  <c r="J55" i="14"/>
  <c r="I55" i="14"/>
  <c r="H55" i="14"/>
  <c r="M53" i="14"/>
  <c r="L53" i="14"/>
  <c r="K53" i="14"/>
  <c r="J53" i="14"/>
  <c r="I53" i="14"/>
  <c r="H53" i="14"/>
  <c r="M50" i="14"/>
  <c r="M67" i="14" s="1"/>
  <c r="L50" i="14"/>
  <c r="L67" i="14" s="1"/>
  <c r="K50" i="14"/>
  <c r="K67" i="14" s="1"/>
  <c r="J50" i="14"/>
  <c r="J67" i="14" s="1"/>
  <c r="I50" i="14"/>
  <c r="I67" i="14" s="1"/>
  <c r="H49" i="14"/>
  <c r="H48" i="14"/>
  <c r="H47" i="14"/>
  <c r="M44" i="14"/>
  <c r="L44" i="14"/>
  <c r="K44" i="14"/>
  <c r="J44" i="14"/>
  <c r="I44" i="14"/>
  <c r="H44" i="14"/>
  <c r="M41" i="14"/>
  <c r="L41" i="14"/>
  <c r="K41" i="14"/>
  <c r="J41" i="14"/>
  <c r="I41" i="14"/>
  <c r="H41" i="14"/>
  <c r="M39" i="14"/>
  <c r="L39" i="14"/>
  <c r="K39" i="14"/>
  <c r="J39" i="14"/>
  <c r="I39" i="14"/>
  <c r="H39" i="14"/>
  <c r="M35" i="14"/>
  <c r="L35" i="14"/>
  <c r="K35" i="14"/>
  <c r="J35" i="14"/>
  <c r="I35" i="14"/>
  <c r="H34" i="14"/>
  <c r="H35" i="14" s="1"/>
  <c r="M33" i="14"/>
  <c r="L33" i="14"/>
  <c r="K33" i="14"/>
  <c r="J33" i="14"/>
  <c r="I33" i="14"/>
  <c r="H32" i="14"/>
  <c r="H31" i="14"/>
  <c r="H30" i="14"/>
  <c r="M29" i="14"/>
  <c r="L29" i="14"/>
  <c r="K29" i="14"/>
  <c r="J29" i="14"/>
  <c r="I29" i="14"/>
  <c r="H28" i="14"/>
  <c r="H27" i="14"/>
  <c r="H26" i="14"/>
  <c r="M25" i="14"/>
  <c r="L25" i="14"/>
  <c r="K25" i="14"/>
  <c r="J25" i="14"/>
  <c r="I25" i="14"/>
  <c r="H25" i="14"/>
  <c r="H24" i="14"/>
  <c r="H23" i="14"/>
  <c r="H22" i="14"/>
  <c r="M21" i="14"/>
  <c r="L21" i="14"/>
  <c r="K21" i="14"/>
  <c r="J21" i="14"/>
  <c r="I21" i="14"/>
  <c r="H19" i="14"/>
  <c r="H18" i="14"/>
  <c r="H17" i="14"/>
  <c r="M16" i="14"/>
  <c r="L16" i="14"/>
  <c r="K16" i="14"/>
  <c r="J16" i="14"/>
  <c r="I16" i="14"/>
  <c r="H15" i="14"/>
  <c r="H14" i="14"/>
  <c r="H13" i="14"/>
  <c r="M12" i="14"/>
  <c r="M45" i="14" s="1"/>
  <c r="M105" i="14" s="1"/>
  <c r="M106" i="14" s="1"/>
  <c r="L12" i="14"/>
  <c r="L45" i="14" s="1"/>
  <c r="K12" i="14"/>
  <c r="J12" i="14"/>
  <c r="I12" i="14"/>
  <c r="H11" i="14"/>
  <c r="H10" i="14"/>
  <c r="H9" i="14"/>
  <c r="H33" i="14" l="1"/>
  <c r="H12" i="14"/>
  <c r="H16" i="14"/>
  <c r="H45" i="14" s="1"/>
  <c r="H21" i="14"/>
  <c r="I45" i="14"/>
  <c r="I105" i="14" s="1"/>
  <c r="I106" i="14" s="1"/>
  <c r="J45" i="14"/>
  <c r="J105" i="14" s="1"/>
  <c r="J106" i="14" s="1"/>
  <c r="K45" i="14"/>
  <c r="K105" i="14" s="1"/>
  <c r="K106" i="14" s="1"/>
  <c r="H72" i="14"/>
  <c r="H80" i="14" s="1"/>
  <c r="H29" i="14"/>
  <c r="H50" i="14"/>
  <c r="H67" i="14" s="1"/>
  <c r="I25" i="15"/>
  <c r="H14" i="15"/>
  <c r="I56" i="15"/>
  <c r="I66" i="15" s="1"/>
  <c r="I85" i="15" s="1"/>
  <c r="H83" i="15"/>
  <c r="H84" i="15" s="1"/>
  <c r="H25" i="15"/>
  <c r="H66" i="15" s="1"/>
  <c r="K66" i="15"/>
  <c r="K85" i="15" s="1"/>
  <c r="L66" i="15"/>
  <c r="L85" i="15" s="1"/>
  <c r="M66" i="15"/>
  <c r="M85" i="15" s="1"/>
  <c r="J85" i="15"/>
  <c r="H104" i="14"/>
  <c r="L105" i="14"/>
  <c r="L106" i="14" s="1"/>
  <c r="H105" i="14" l="1"/>
  <c r="H106" i="14" s="1"/>
  <c r="H85" i="15"/>
  <c r="I121" i="13"/>
  <c r="H112" i="13" l="1"/>
  <c r="H103" i="13"/>
  <c r="H101" i="13"/>
  <c r="H98" i="13"/>
  <c r="H96" i="13"/>
  <c r="H87" i="13"/>
  <c r="H53" i="13"/>
  <c r="H30" i="13"/>
  <c r="H29" i="13"/>
  <c r="H27" i="13"/>
  <c r="H20" i="13"/>
  <c r="I19" i="13"/>
  <c r="H10" i="13"/>
  <c r="H9" i="13"/>
  <c r="I130" i="13" l="1"/>
  <c r="M113" i="13"/>
  <c r="L113" i="13"/>
  <c r="K113" i="13"/>
  <c r="J113" i="13"/>
  <c r="I113" i="13"/>
  <c r="H113" i="13"/>
  <c r="M111" i="13"/>
  <c r="L111" i="13"/>
  <c r="K111" i="13"/>
  <c r="J111" i="13"/>
  <c r="I111" i="13"/>
  <c r="H111" i="13"/>
  <c r="M102" i="13"/>
  <c r="L102" i="13"/>
  <c r="K102" i="13"/>
  <c r="J102" i="13"/>
  <c r="I102" i="13"/>
  <c r="H102" i="13"/>
  <c r="M100" i="13"/>
  <c r="L100" i="13"/>
  <c r="K100" i="13"/>
  <c r="J100" i="13"/>
  <c r="I100" i="13"/>
  <c r="H100" i="13"/>
  <c r="M97" i="13"/>
  <c r="L97" i="13"/>
  <c r="K97" i="13"/>
  <c r="J97" i="13"/>
  <c r="I97" i="13"/>
  <c r="H97" i="13"/>
  <c r="M93" i="13"/>
  <c r="L93" i="13"/>
  <c r="K93" i="13"/>
  <c r="J93" i="13"/>
  <c r="I93" i="13"/>
  <c r="H93" i="13"/>
  <c r="M91" i="13"/>
  <c r="L91" i="13"/>
  <c r="K91" i="13"/>
  <c r="J91" i="13"/>
  <c r="I91" i="13"/>
  <c r="H91" i="13"/>
  <c r="M88" i="13"/>
  <c r="L88" i="13"/>
  <c r="K88" i="13"/>
  <c r="J88" i="13"/>
  <c r="I88" i="13"/>
  <c r="H88" i="13"/>
  <c r="M86" i="13"/>
  <c r="L86" i="13"/>
  <c r="K86" i="13"/>
  <c r="J86" i="13"/>
  <c r="I86" i="13"/>
  <c r="H86" i="13"/>
  <c r="M49" i="13"/>
  <c r="L49" i="13"/>
  <c r="K49" i="13"/>
  <c r="J49" i="13"/>
  <c r="I49" i="13"/>
  <c r="H49" i="13"/>
  <c r="M28" i="13"/>
  <c r="L28" i="13"/>
  <c r="K28" i="13"/>
  <c r="J28" i="13"/>
  <c r="I28" i="13"/>
  <c r="H28" i="13"/>
  <c r="M24" i="13"/>
  <c r="L24" i="13"/>
  <c r="K24" i="13"/>
  <c r="J24" i="13"/>
  <c r="I24" i="13"/>
  <c r="H24" i="13"/>
  <c r="M19" i="13"/>
  <c r="L19" i="13"/>
  <c r="K19" i="13"/>
  <c r="J19" i="13"/>
  <c r="H19" i="13"/>
  <c r="K25" i="13" l="1"/>
  <c r="K94" i="13"/>
  <c r="L25" i="13"/>
  <c r="L50" i="13"/>
  <c r="L94" i="13"/>
  <c r="L114" i="13"/>
  <c r="J114" i="13"/>
  <c r="I114" i="13"/>
  <c r="M114" i="13"/>
  <c r="K114" i="13"/>
  <c r="K50" i="13"/>
  <c r="H114" i="13"/>
  <c r="H94" i="13"/>
  <c r="H50" i="13"/>
  <c r="H25" i="13"/>
  <c r="I25" i="13"/>
  <c r="M25" i="13"/>
  <c r="I50" i="13"/>
  <c r="M50" i="13"/>
  <c r="I94" i="13"/>
  <c r="M94" i="13"/>
  <c r="M115" i="13" s="1"/>
  <c r="M116" i="13" s="1"/>
  <c r="J25" i="13"/>
  <c r="J50" i="13"/>
  <c r="J94" i="13"/>
  <c r="I132" i="13"/>
  <c r="L115" i="13"/>
  <c r="L116" i="13" s="1"/>
  <c r="K115" i="13" l="1"/>
  <c r="K116" i="13" s="1"/>
  <c r="J115" i="13"/>
  <c r="J116" i="13" s="1"/>
  <c r="H115" i="13"/>
  <c r="H116" i="13" s="1"/>
  <c r="I115" i="13"/>
  <c r="I116" i="13" s="1"/>
</calcChain>
</file>

<file path=xl/sharedStrings.xml><?xml version="1.0" encoding="utf-8"?>
<sst xmlns="http://schemas.openxmlformats.org/spreadsheetml/2006/main" count="4012" uniqueCount="1014">
  <si>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</si>
  <si>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</si>
  <si>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</si>
  <si>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</si>
  <si>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</si>
  <si>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</si>
  <si>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</si>
  <si>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</si>
  <si>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</si>
  <si>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</si>
  <si>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</si>
  <si>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</si>
  <si>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</si>
  <si>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</si>
  <si>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</si>
  <si>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</si>
  <si>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</si>
  <si>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</si>
  <si>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</si>
  <si>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</si>
  <si>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</si>
  <si>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</si>
  <si>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</si>
  <si>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</si>
  <si>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</si>
  <si>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</si>
  <si>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</si>
  <si>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</si>
  <si>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</si>
  <si>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</si>
  <si>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</si>
  <si>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</si>
  <si>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</si>
  <si>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</si>
  <si>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</si>
  <si>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</si>
  <si>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</si>
  <si>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</si>
  <si>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</si>
  <si>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</si>
  <si>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</si>
  <si>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</si>
  <si>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</si>
  <si>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2017 metai</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</si>
  <si>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</si>
  <si>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</si>
  <si>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</si>
  <si>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</si>
  <si>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</si>
  <si>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</si>
  <si>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</si>
  <si>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</si>
  <si>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</si>
  <si>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</si>
  <si>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</si>
  <si>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</si>
  <si>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</si>
  <si>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</si>
  <si>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Asignavimai biudžetiniams 2017 metams, tūkst.Eur.</t>
  </si>
  <si>
    <t xml:space="preserve">Turtui įsigyti </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</si>
  <si>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</si>
  <si>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</si>
  <si>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</si>
  <si>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</si>
  <si>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</si>
  <si>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</si>
  <si>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</si>
  <si>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14</t>
  </si>
  <si>
    <t>7</t>
  </si>
  <si>
    <t>27</t>
  </si>
  <si>
    <t>28</t>
  </si>
  <si>
    <t>Asignavimų poreikis biudžetiniams 2017 metams, tūkst.Eur.</t>
  </si>
  <si>
    <t>5</t>
  </si>
  <si>
    <t>2019 metų išlaidų projektas, tūkst.Eur</t>
  </si>
  <si>
    <t>2018 metų išlaidų projektas, tūkst.Eur</t>
  </si>
  <si>
    <r>
      <t xml:space="preserve">Valstybės lėšos </t>
    </r>
    <r>
      <rPr>
        <b/>
        <sz val="10"/>
        <rFont val="Times New Roman"/>
        <family val="1"/>
      </rPr>
      <t>VB</t>
    </r>
    <r>
      <rPr>
        <sz val="10"/>
        <rFont val="Times New Roman"/>
        <family val="1"/>
      </rPr>
      <t xml:space="preserve"> (Kelių priežiūros ir plėtros programos lėšos KPPP)</t>
    </r>
  </si>
  <si>
    <r>
      <t xml:space="preserve">Specialiosios programos lėšos </t>
    </r>
    <r>
      <rPr>
        <b/>
        <sz val="10"/>
        <rFont val="Times New Roman"/>
        <family val="1"/>
      </rPr>
      <t>SP</t>
    </r>
  </si>
  <si>
    <t>Iš viso tikslams:</t>
  </si>
  <si>
    <t>Parengti projektai, vnt</t>
  </si>
  <si>
    <t>0;7</t>
  </si>
  <si>
    <t>Atlikti projektavimo darbus</t>
  </si>
  <si>
    <t>39</t>
  </si>
  <si>
    <t xml:space="preserve">Dalinai suremontuoti Panevėžio lopšelių-darželių pastatai </t>
  </si>
  <si>
    <t>Panevėžio lopšelių-darželių  pastatų remontas</t>
  </si>
  <si>
    <t xml:space="preserve">Parengtas Panevėžio dailės mokyklos pastato dalies tualetų patalpų remonto projektas ir atlikti remonto darbai  </t>
  </si>
  <si>
    <t xml:space="preserve">Panevėžio dailės mokyklos pastato (Ramygalos g. 16 a, Panevėžys) dalies tualetų patalpų remonto projekto parengimas ir remonto darbai  </t>
  </si>
  <si>
    <t>Parengtas Panevėžio lėlių vežimo teatro dalies pastato remonto projektas ir atlikti remonto darbai</t>
  </si>
  <si>
    <t>Panevėžio lėlių vežimo teatro dalies pastato, Respublikos g. 30, Panevėžys, remonto projekto parengimas ir remonto darbai</t>
  </si>
  <si>
    <t xml:space="preserve">Parengtas Panevėžio miesto savivaldybės pastato  (Pilėnų g. 43, Panevėžys) dalies remonto projektas ir atlikti remonto darbai </t>
  </si>
  <si>
    <t xml:space="preserve">Panevėžio miesto savivaldybės pastato  (Pilėnų g. 43, Panevėžys) dalies remonto projekto parengimas ir remonto darbai </t>
  </si>
  <si>
    <t xml:space="preserve">Civilinės metrikacijos skyriaus dalies pastato (Respublikos g. 25, Panevėžys) remonto projekto parengimas ir remonto darbai </t>
  </si>
  <si>
    <t>Užbaigti Panevėžio „Vilties“ progimnazijos pastato (Ramygalos g. 16, Panevėžys) dalies tualetų patalpų remonto darbai</t>
  </si>
  <si>
    <t>Panevėžio „Vilties“ progimnazijos pastato (Ramygalos g. 16, Panevėžys) dalies tualetų patalpų remonto darbų užbaigimas</t>
  </si>
  <si>
    <t>0;16; 7</t>
  </si>
  <si>
    <t>Savivaldybei priklausančių pastatų ir inžinerinių statinių rekonstravimas, atnaujinimas (modernizavimas)  ir remontas</t>
  </si>
  <si>
    <t>50</t>
  </si>
  <si>
    <t>Apdrausti viešosios paskirties pastatai, vnt</t>
  </si>
  <si>
    <t>Turto, sukurto įgyvendinant projektus finansuojamus iš ES lėšų, draudimas</t>
  </si>
  <si>
    <t>29</t>
  </si>
  <si>
    <t>Išimta statybos užbaigimo dokumentų, vnt.</t>
  </si>
  <si>
    <t>Išimta statybą leidžiančių dokumentų, vnt.</t>
  </si>
  <si>
    <t>Apdrausti statybos techniniai prižiūrėtojai, vnt.</t>
  </si>
  <si>
    <t>Užsakovo funkcijų vykdymas</t>
  </si>
  <si>
    <t>Likviduota gedimų, vnt.</t>
  </si>
  <si>
    <t>Gedimų, įvykusių Savivaldybei priklausančiuose statiniuose, likvidavimas, statinių nugriovimas</t>
  </si>
  <si>
    <t>Savivaldybei priklausančių statinių rekonstrukcija, atnaujinimas (modernizavimas),  remontas ir plėtra</t>
  </si>
  <si>
    <t>Papuošta miesto eglė ir Laivės aikštė, kartas per metus</t>
  </si>
  <si>
    <t>Miesto puošimas švenčių ir renginių metu</t>
  </si>
  <si>
    <t>Atlikti II etapo statybos darbai</t>
  </si>
  <si>
    <t xml:space="preserve">Parengtas Panevėžio m. Pašilių kapinių Panevėžio raj. Sav., Ramygalos sen., I Pašilių k. statybos projektas ir atlikti I etapo statybos darbai
</t>
  </si>
  <si>
    <t>7; 14</t>
  </si>
  <si>
    <t xml:space="preserve">Panevėžio m. Pašilių kapinių Panevėžio raj. Sav., Ramygalos sen., I Pašilių k. statybos projekto parengimas ir statybos darbai 
</t>
  </si>
  <si>
    <t>Palaidota vienišų ir neatpažintų žmonių palaikų vnt.</t>
  </si>
  <si>
    <t>Vienišų ir neatpažintų žmonių palaikų laidojimas</t>
  </si>
  <si>
    <t>Atlikti nenumatyti miesto infrastruktūros darbai, paslaugos</t>
  </si>
  <si>
    <t>Nenumatyti miesto infrastruktūros darbai, paslaugos</t>
  </si>
  <si>
    <t>Įrengiama laužaviečių miesto renginių metu, vnt.</t>
  </si>
  <si>
    <t>Atvežamos, sumontuojamos bei išmontuojamos pakylos scenoms, vnt.</t>
  </si>
  <si>
    <t>Surenkamos ir išvežamos atliekos konteineriais, vnt.</t>
  </si>
  <si>
    <t xml:space="preserve">Pastatomi ir prižiūrimi biotualetai, vnt. </t>
  </si>
  <si>
    <t>Pasiruošiamųjų darbų atlikimas ir paslaugų suteikimas miesto renginiams</t>
  </si>
  <si>
    <t>Prižiūrima vaikų žaidimo aikštelių, vnt.</t>
  </si>
  <si>
    <t xml:space="preserve">Įrengta vaikų žaidimo aikštelių, vnt.            </t>
  </si>
  <si>
    <t>Vaikų žaidimo aikštelių atnaujinimas, remontas ir priežiūra</t>
  </si>
  <si>
    <t>Pastatyta naujų suoliukų, vnt.</t>
  </si>
  <si>
    <t>Suremontuota suoliukų, vnt.</t>
  </si>
  <si>
    <t>Prižiūrimos skulptūros, paminklai, vnt.</t>
  </si>
  <si>
    <t xml:space="preserve">Prižiūrimos miesto užtvankos, vnt. </t>
  </si>
  <si>
    <t>Prižiūrima miesto paplūdimių, vnt.</t>
  </si>
  <si>
    <t xml:space="preserve">Prižiūrima miesto fontanų, vnt.                                                       </t>
  </si>
  <si>
    <t>Miesto fontanų,  paplūdimių, užtvankų,  mažosios architektūros atnaujinimas, remontas ir priežiūra</t>
  </si>
  <si>
    <t>Kapinių teritorijos atnaujinimas ir priežiūra</t>
  </si>
  <si>
    <t>Raunami kelmai, vnt.</t>
  </si>
  <si>
    <t>Formuojami krūmai, gyvatvorės, vnt.</t>
  </si>
  <si>
    <t>Pjaunami medžiai, vnt.</t>
  </si>
  <si>
    <t>Genimi medžiai, vnt.</t>
  </si>
  <si>
    <t>Vykdoma vejų ir žolynų (želdinių) priežiūra mieste, ha</t>
  </si>
  <si>
    <t xml:space="preserve">Miesto gėlynų, vejų, žolynų ir želdynų atnaujinimas, priežiūra </t>
  </si>
  <si>
    <t>Priimta iš gyventojų, sugauta  bepriežiūrių ir bešeimininkių gyvūnų ir jiems suteikta laikinoji globa, vnt.</t>
  </si>
  <si>
    <t>Bepriežiūrių ir bešeimininkių gyvūnų gaudymo, laikinosios globos Panevėžio mieste organizavimas</t>
  </si>
  <si>
    <t xml:space="preserve">Įrengiamos, remontuojamos šiukšlių dėžės, vnt.   </t>
  </si>
  <si>
    <t xml:space="preserve">Prižiūrimos šiukšlių dėžės, vnt. </t>
  </si>
  <si>
    <t xml:space="preserve">Prižiūrimi viešieji tualetai, vnt. </t>
  </si>
  <si>
    <t xml:space="preserve">Valomos teritorijos mechanizuotu būdu (vasaros sezono metu): šluojamos gatvės, km   </t>
  </si>
  <si>
    <t xml:space="preserve"> 2) barstomos gatvės  slidumą mažinančiomis medžiagomis, km   </t>
  </si>
  <si>
    <t>Miesto teritorijų, viešųjų lauko tualetų valymas, šiukšliadėžių įrengimas, remontas, priežiūra</t>
  </si>
  <si>
    <t>VB(KPPP)</t>
  </si>
  <si>
    <t>Miesto viešųjų erdvių infrastruktūros plėtra ir atnaujinimas</t>
  </si>
  <si>
    <t>Parengti projektai, vnt.</t>
  </si>
  <si>
    <t>Projektavimo paslaugos</t>
  </si>
  <si>
    <t>Atliekami kadastriniai matavimai, teisinė registracija, vnt.</t>
  </si>
  <si>
    <t>Kadastrinių matavimų atlikimas, teisinė registracija</t>
  </si>
  <si>
    <t>Keičiami informaciniai ženklai, nuorodos (gatvių pavadinimai), vnt.</t>
  </si>
  <si>
    <t xml:space="preserve">Kelio informacinių ženklų, nuorodų, iškabų įrengimas, priežiūra </t>
  </si>
  <si>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</si>
  <si>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</si>
  <si>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</si>
  <si>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t>Daugiabučių namų teritorijose esančių vietinių kelių (įvažų) šaligatvių, automobilių aikštelių įrengimas, remontas</t>
  </si>
  <si>
    <t>Reguliuojami šulinių liukų aukščiai vykdant kelių asfalto dangos remonto darbus, vnt.</t>
  </si>
  <si>
    <t>Remontuojami lietaus kanalizacijos vamzdynai, pralaidos, m</t>
  </si>
  <si>
    <t>Valomi lietaus kanalizacijos vamzdynai, m</t>
  </si>
  <si>
    <t>Paviršiaus vandens nuleidimo įrenginių, lietaus kanalizacijos įrengimas, rekonstrukcija ir remontas</t>
  </si>
  <si>
    <r>
      <t>Remontuojami šaligatviai, dviračių takai, m</t>
    </r>
    <r>
      <rPr>
        <vertAlign val="superscript"/>
        <sz val="10"/>
        <rFont val="Times New Roman"/>
        <family val="1"/>
        <charset val="186"/>
      </rPr>
      <t>2</t>
    </r>
  </si>
  <si>
    <t>Vykdoma šaligatvių, dviračių takų priežiūra, km</t>
  </si>
  <si>
    <t xml:space="preserve">Vykdoma tiltų, viadukų priežiūra, vnt.    </t>
  </si>
  <si>
    <t xml:space="preserve"> 3) su betono danga, gruntinių kelių ilgis km</t>
  </si>
  <si>
    <t xml:space="preserve"> 2) su žvyro danga, ilgis km</t>
  </si>
  <si>
    <t xml:space="preserve">Prižiūrimi vietinės reikšmės keliai (gatvės):                       1) su asfalto danga, ilgis km </t>
  </si>
  <si>
    <t>Gatvių, vietinių kelių dangų, tiltų, viadukų, šaligatvių, pėsčiųjų ir dviračių takų įrengimas, rekonstrukcija, remontas ir priežiūra</t>
  </si>
  <si>
    <t xml:space="preserve">Miesto susisiekimo infrastruktūros objektų įrengimas, rekonstrukcija, remontas ir priežiūra </t>
  </si>
  <si>
    <t>Renkama rinkliava (parkomatai, vnt.)</t>
  </si>
  <si>
    <t>Rinkliavos už transporto stovėjimą gatvėse ir aikštėse organizavimas</t>
  </si>
  <si>
    <t>Miesto susisiekimo infrastruktūros plėtra ir modernizavimas</t>
  </si>
  <si>
    <t>Vaizdo kamerų sk.</t>
  </si>
  <si>
    <t>Vaizdo kameromis transliuojamojo vaizdo stebėjimo paslaugos</t>
  </si>
  <si>
    <t>Vaizdo stebėjimo sistemos duomenų perdavimo paslaugos</t>
  </si>
  <si>
    <t>Vaizdo kamerų, kitų techninių priemonių naudojimas viešųjų vietų stebėjimui</t>
  </si>
  <si>
    <r>
      <t>Ženklinama gatvių, m</t>
    </r>
    <r>
      <rPr>
        <vertAlign val="superscript"/>
        <sz val="10"/>
        <rFont val="Times New Roman"/>
        <family val="1"/>
        <charset val="186"/>
      </rPr>
      <t>2</t>
    </r>
  </si>
  <si>
    <t xml:space="preserve">Eksploatuojama kelio ženklų, vnt.                 </t>
  </si>
  <si>
    <t xml:space="preserve">Šviesoforų postų rekonstrukcija, įrengimas, vnt.     </t>
  </si>
  <si>
    <t xml:space="preserve">Eksploatuojama šviesoforų postų, vnt.          </t>
  </si>
  <si>
    <t>Eismo valdymo, reguliavimo priemonių eksploatavimas, įrengimas, remontas ir gatvių ženklinimas</t>
  </si>
  <si>
    <t>Suremontuoti valdymo skydai, vnt.</t>
  </si>
  <si>
    <t>Pakeista apšvietimo lempų, vnt.</t>
  </si>
  <si>
    <t xml:space="preserve">Suvartota el. energijos, tūkst. MWh  per metus     </t>
  </si>
  <si>
    <t xml:space="preserve">Eksploatuojama šviestuvų, tūkst. vnt.       </t>
  </si>
  <si>
    <t>Miesto gatvių ir viešųjų erdvių apšvietimo tinklų eksploatavimas, įrengimas, rekonstrukcija ir remontas</t>
  </si>
  <si>
    <t xml:space="preserve">        </t>
  </si>
  <si>
    <t>Inžinierinės infrastruktūros įrengimas, modernizavimas ir priežiūra</t>
  </si>
  <si>
    <t>Miesto inžinierinės infrastruktūros plėtra ir modernizavimas</t>
  </si>
  <si>
    <t>Miesto infrastruktūros gerinimas</t>
  </si>
  <si>
    <t>MIESTO INFRASTRUKTŪROS OBJEKTŲ PLĖTROS, MODERNIZAVIMO, PRIEŽIŪROS PROGRAMA (10)</t>
  </si>
  <si>
    <t>Vykdomas miesto gatvių asfaltbetonio dangos paprastasis remontas, km</t>
  </si>
  <si>
    <t>Parengtas Smėlynės g. dalies kapitalinio remonto techninis darbo projektas ir atlikta projekto ekspertizė</t>
  </si>
  <si>
    <t xml:space="preserve">Parengtas Civilinės metrikacijos skyriaus dalies pastato remonto projektas </t>
  </si>
  <si>
    <t>Sutvarkyta dalis Panevėžio lopšelių darželių pavėsinių</t>
  </si>
  <si>
    <t>Parengtas Panevėžio miesto A. Mackevičiaus gatvės dalies (nuo A. Mackevičiaus g. Nr. 57 iki Nr. 57A) rekonstravimo techninis darbo projektas ir atlikti rekonstravimo darbai</t>
  </si>
  <si>
    <t>Panevėžio lopšelių-darželių  pavėsinių sutvarkymas</t>
  </si>
  <si>
    <t>KULTŪROS IR MENO PROGRAMA (11)</t>
  </si>
  <si>
    <t>Asignavimai biudžetiniams 2017 metams, tūkst.Eur</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</si>
  <si>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</si>
  <si>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</si>
  <si>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</si>
  <si>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</si>
  <si>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</si>
  <si>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</si>
  <si>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</si>
  <si>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190</t>
  </si>
  <si>
    <t>195</t>
  </si>
  <si>
    <t>VB</t>
  </si>
  <si>
    <t xml:space="preserve">Premjerų skaičius per metus </t>
  </si>
  <si>
    <t>3</t>
  </si>
  <si>
    <t>2</t>
  </si>
  <si>
    <t>SP</t>
  </si>
  <si>
    <t>Žiūrovų (lankytojų) skaičius  per metus</t>
  </si>
  <si>
    <t>14300</t>
  </si>
  <si>
    <t>15700</t>
  </si>
  <si>
    <t>15000</t>
  </si>
  <si>
    <t>Sudaryti sąlygas teatro ,,Menas“ veiklai</t>
  </si>
  <si>
    <t>190432352</t>
  </si>
  <si>
    <t xml:space="preserve">Žiūrovų (lankytojų) skaičius per metus </t>
  </si>
  <si>
    <t>16600</t>
  </si>
  <si>
    <t>18200</t>
  </si>
  <si>
    <t>19000</t>
  </si>
  <si>
    <t>Sudaryti sąlygas Muzikinio teatro veiklai</t>
  </si>
  <si>
    <t>148428990</t>
  </si>
  <si>
    <t>15</t>
  </si>
  <si>
    <t>16</t>
  </si>
  <si>
    <t>Koncertų skaičius per metus</t>
  </si>
  <si>
    <t>31</t>
  </si>
  <si>
    <t>42</t>
  </si>
  <si>
    <t>Naujų parengtų programų skaičius per metus</t>
  </si>
  <si>
    <t>4</t>
  </si>
  <si>
    <t>10100</t>
  </si>
  <si>
    <t>12000</t>
  </si>
  <si>
    <t>Sudaryti sąlygas koncertinės įstaigos „Panevėžio garsas“ veiklai</t>
  </si>
  <si>
    <t>190866014</t>
  </si>
  <si>
    <t>38</t>
  </si>
  <si>
    <t>40</t>
  </si>
  <si>
    <t>Naujų parengtų koncertinių programų skaičius  per metus</t>
  </si>
  <si>
    <t>05</t>
  </si>
  <si>
    <t>Sudaryti sąlygas Dailės galerijos veiklai</t>
  </si>
  <si>
    <t>302477544</t>
  </si>
  <si>
    <t>Parodų skaičius per metus</t>
  </si>
  <si>
    <t>37</t>
  </si>
  <si>
    <t>26</t>
  </si>
  <si>
    <t xml:space="preserve">Parodų lankytojų skaičius  </t>
  </si>
  <si>
    <t>14000</t>
  </si>
  <si>
    <t>16100</t>
  </si>
  <si>
    <t>Naujų parengtų edukacinių programų skaičius</t>
  </si>
  <si>
    <t>25</t>
  </si>
  <si>
    <t>18</t>
  </si>
  <si>
    <t>32</t>
  </si>
  <si>
    <t>Edukacinių programų dalyvių skaičius</t>
  </si>
  <si>
    <t>4800</t>
  </si>
  <si>
    <t>4200</t>
  </si>
  <si>
    <t>5500</t>
  </si>
  <si>
    <t>Sudaryti sąlygas kino centrui „Garsas“ nekomercinio kino sklaidai</t>
  </si>
  <si>
    <t>148504349</t>
  </si>
  <si>
    <t>Nekomercinio kino rodymas (proc.)</t>
  </si>
  <si>
    <t>70</t>
  </si>
  <si>
    <t>Kino renginių skaičius</t>
  </si>
  <si>
    <t>30</t>
  </si>
  <si>
    <t>35</t>
  </si>
  <si>
    <t>39000</t>
  </si>
  <si>
    <t>39500</t>
  </si>
  <si>
    <t>40000</t>
  </si>
  <si>
    <t>07</t>
  </si>
  <si>
    <t>Skirti stipendijas menininkams</t>
  </si>
  <si>
    <t>Stipendiją gavusių menininkų skaičius per metus</t>
  </si>
  <si>
    <t>Remti iniciatyvas, skatinančias profesionalių menininkų įtraukimą į vietos kultūrinius projektus</t>
  </si>
  <si>
    <t>Paremtų projektų skaičius</t>
  </si>
  <si>
    <t>8</t>
  </si>
  <si>
    <t>09</t>
  </si>
  <si>
    <t>Parengti kūrybinių industrijų galimybių plėtros studiją ir pagal ją įgyvendinti priemones</t>
  </si>
  <si>
    <t>Parengta studija</t>
  </si>
  <si>
    <t>1</t>
  </si>
  <si>
    <t>Įrengtos kūrybinės dirbtuvės</t>
  </si>
  <si>
    <t>įgyvendinti projektai, idėjų konkursai</t>
  </si>
  <si>
    <t>10</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</si>
  <si>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</si>
  <si>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</si>
  <si>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</si>
  <si>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</si>
  <si>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</si>
  <si>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</si>
  <si>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12580</t>
  </si>
  <si>
    <t>12585</t>
  </si>
  <si>
    <t>Įsigytų naujų knygų skaičius</t>
  </si>
  <si>
    <t>5000</t>
  </si>
  <si>
    <t>Aptarnaujamų prieigų skaičius</t>
  </si>
  <si>
    <t>65</t>
  </si>
  <si>
    <t>Interneto vartotojų skaičius</t>
  </si>
  <si>
    <t>Užtikrinti Panevėžio paveldo skaitmeninimą ir skelbimą</t>
  </si>
  <si>
    <t>Suskaitmenintų dokumentų skaičius</t>
  </si>
  <si>
    <t>120</t>
  </si>
  <si>
    <t>100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</si>
  <si>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</si>
  <si>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</si>
  <si>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</si>
  <si>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</si>
  <si>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</si>
  <si>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</si>
  <si>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</si>
  <si>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</si>
  <si>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</si>
  <si>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</si>
  <si>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</si>
  <si>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</si>
  <si>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</si>
  <si>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</si>
  <si>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</si>
  <si>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</si>
  <si>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8000</t>
  </si>
  <si>
    <t>3000</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</si>
  <si>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</si>
  <si>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</si>
  <si>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</si>
  <si>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</si>
  <si>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</si>
  <si>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</si>
  <si>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</si>
  <si>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</si>
  <si>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</si>
  <si>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700</t>
  </si>
  <si>
    <t>750</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</si>
  <si>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</si>
  <si>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</si>
  <si>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</si>
  <si>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</si>
  <si>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</si>
  <si>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</si>
  <si>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</si>
  <si>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20</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</si>
  <si>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</si>
  <si>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</si>
  <si>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</si>
  <si>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</si>
  <si>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</si>
  <si>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520</t>
  </si>
  <si>
    <t>550</t>
  </si>
  <si>
    <t>570</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</si>
  <si>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</si>
  <si>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</si>
  <si>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</si>
  <si>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</si>
  <si>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</si>
  <si>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</si>
  <si>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12</t>
  </si>
  <si>
    <t>Iš viso tikslui:</t>
  </si>
  <si>
    <t>Asignavimų poreikis biudžetiniams 2017 metams, tūkst. Eur</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</si>
  <si>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</si>
  <si>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</si>
  <si>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</si>
  <si>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</si>
  <si>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</si>
  <si>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</si>
  <si>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</si>
  <si>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</si>
  <si>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</si>
  <si>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</si>
  <si>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Asignavimai biudžetiniams 2017 metams, tūkst. Eur</t>
  </si>
  <si>
    <t>2018 metų išlaidų projektas, tūkst. Eur</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</si>
  <si>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</si>
  <si>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</si>
  <si>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</si>
  <si>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</si>
  <si>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</si>
  <si>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</si>
  <si>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124</t>
  </si>
  <si>
    <t>Darbuotojų, dirbančių pagal darbo sutartis, pareigybių skaičius</t>
  </si>
  <si>
    <t>121</t>
  </si>
  <si>
    <t>ES</t>
  </si>
  <si>
    <t>Apmokytų Savivaldybės administracijos dirbančiųjų skaičius</t>
  </si>
  <si>
    <t>80</t>
  </si>
  <si>
    <t>85</t>
  </si>
  <si>
    <t>90</t>
  </si>
  <si>
    <t>Įsigyti 4 automobiliai išperkamosios nuomos būdu</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</si>
  <si>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</si>
  <si>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</si>
  <si>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</si>
  <si>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</si>
  <si>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</si>
  <si>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</si>
  <si>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</si>
  <si>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</si>
  <si>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</si>
  <si>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</si>
  <si>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</si>
  <si>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</si>
  <si>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</si>
  <si>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</si>
  <si>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</si>
  <si>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</si>
  <si>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</si>
  <si>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</si>
  <si>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</si>
  <si>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</si>
  <si>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</si>
  <si>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</si>
  <si>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 xml:space="preserve"> Administruoti viešuosius darbus</t>
  </si>
  <si>
    <t>0; 11; 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</si>
  <si>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</si>
  <si>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</si>
  <si>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</si>
  <si>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</si>
  <si>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</si>
  <si>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</si>
  <si>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</si>
  <si>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</si>
  <si>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</si>
  <si>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</si>
  <si>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</si>
  <si>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</si>
  <si>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</si>
  <si>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</si>
  <si>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</si>
  <si>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</si>
  <si>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</si>
  <si>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</si>
  <si>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</si>
  <si>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</si>
  <si>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</si>
  <si>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</si>
  <si>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</si>
  <si>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 xml:space="preserve"> 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</si>
  <si>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</si>
  <si>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</si>
  <si>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</si>
  <si>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</si>
  <si>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</si>
  <si>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</si>
  <si>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</si>
  <si>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</si>
  <si>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Miesto viešųjų erdvių atnaujinimas, priežiūra, poilsio ir rekreacinių zonų infrastruktūros sukūrimas</t>
  </si>
  <si>
    <t>URBANISTINĖS PLĖTROS PROGRAMA (03)</t>
  </si>
  <si>
    <t>2018 metų išlaidų projektas, tūkst.Eur.</t>
  </si>
  <si>
    <t>2019 metų išlaidų projektas, tūkst.Eur.</t>
  </si>
  <si>
    <t xml:space="preserve">Užtikrinti kompleksišką ir darnų miesto planavimą, išsaugoti kultūros paveldą
</t>
  </si>
  <si>
    <t>Užtikrinti kokybiškos architektūros ir darnios urbanistikos vystymąsi</t>
  </si>
  <si>
    <t>Plėtoti urbanistinę struktūrą, planuoti miesto teritorijas</t>
  </si>
  <si>
    <t>Parengti kompleksinius teritorijų planavimo dokumentus</t>
  </si>
  <si>
    <t xml:space="preserve">Parengtas kompleksinis teritorijų planavimo dokumentai,vnt. </t>
  </si>
  <si>
    <t>Parengti žemės sklypų formavimo ir pertvarkymo projektus</t>
  </si>
  <si>
    <t>Parengti žemės sklypo formavimo ir pertvarkymo projektai,vnt.</t>
  </si>
  <si>
    <t>Įregistruoti sklypai</t>
  </si>
  <si>
    <t>Atlikti kadastrinius matavimus</t>
  </si>
  <si>
    <t>Parengti planai,vnt.</t>
  </si>
  <si>
    <t>Įsigyti žemę paplūdimiui prie Ekrano marių</t>
  </si>
  <si>
    <t>Įsigyta žemė paplūdimiui prie Ekrano marių</t>
  </si>
  <si>
    <t xml:space="preserve">Parengti atskirų teritorijų perspektyvinio vystymo galimybių studiją
</t>
  </si>
  <si>
    <t>Parengta galimybių studija,vnt.</t>
  </si>
  <si>
    <t>Parengta programą kartu su priemonių planu ir stebėsenos ataskaita</t>
  </si>
  <si>
    <t>Parengta programa kartu su priemonių planu ir stebėsenos ataskaita,vnt.</t>
  </si>
  <si>
    <t>Parengti Panevėžio miesto darnaus judumo planą</t>
  </si>
  <si>
    <t>Parengtas Panevėžio miesto darnaus judumo planas,vnt.</t>
  </si>
  <si>
    <t>Plėtoti kokybišką architektūrą</t>
  </si>
  <si>
    <t xml:space="preserve"> Pagaminti Panevėžio miesto centrinės dalies  (detalizuojant Panevėžio miesto centrinės dalies urbanistinės plėtros alternatyvų tyrimą) maketą</t>
  </si>
  <si>
    <t>Pagamintas maketas,vnt.</t>
  </si>
  <si>
    <t>Prisidėti prie miestui svarbių projektų, kurie finansuojami iš kitų šaltinių</t>
  </si>
  <si>
    <t>Prisidėta prie projektų plėtojimo, vnt.</t>
  </si>
  <si>
    <t>Išleisti architektūros darbų leidinio „Panevėžio architektų darbai“  leidinį ir suorganizuoti architektūrinę parodą su aptarimu</t>
  </si>
  <si>
    <t xml:space="preserve">Išleistas leidinys,egz.    </t>
  </si>
  <si>
    <t>Suorganizuotos parodos, vnt.</t>
  </si>
  <si>
    <t>Organizuoti architektūros kokybės gerinimui skirtus renginius</t>
  </si>
  <si>
    <t>Suorganizuotas renginys</t>
  </si>
  <si>
    <t>Kūrybinių dirbtuvių ir kitų  iniciatyvų, darbų apmokėjimas ir premijavimas</t>
  </si>
  <si>
    <t>Suprojektuoti miesto mažąją architektūrą</t>
  </si>
  <si>
    <t>Parengtas projektas,vnt.</t>
  </si>
  <si>
    <t>Parengti Panevėžio m. reprezentacinių erdvių želdinių sutvarkymo (konsepcijų)  projektą</t>
  </si>
  <si>
    <t>Parengtas  techninis projektas, vnt.</t>
  </si>
  <si>
    <t>Modernizuoti  GIS  sistemą</t>
  </si>
  <si>
    <t>Įdiegta Arc GIS programinė įranga</t>
  </si>
  <si>
    <t>Atnaujinta Arc GIS programinė įranga</t>
  </si>
  <si>
    <t>Papildytas ir atnaujintas skaitmeninis žemėlapis</t>
  </si>
  <si>
    <t xml:space="preserve">Išsaugoti, prižiūrėti ir pritaikyti visuomenės poreikiams Miesto kultūros paveldo objektus </t>
  </si>
  <si>
    <t>Vykdyti nekilnojamojo kultūros paveldo tvarkymo darbus</t>
  </si>
  <si>
    <t xml:space="preserve">Atlikti J. Čerkeso –Besparnio sodybos (Ukmergės g. 59 A. ) ir teritorijos tyrimus (reikalui esant parengti investicinį projektą) </t>
  </si>
  <si>
    <t xml:space="preserve">Atlikti visi reikalingi tyrimai </t>
  </si>
  <si>
    <t xml:space="preserve"> Parengti nekilnojamojo kultūros paveldo objektų dokumentaciją (vertinimo aktai, teritorijų ribų planai, ikonografinė medžiaga ir kt.)</t>
  </si>
  <si>
    <t xml:space="preserve">Parengti dokumentų paketai, vnt. </t>
  </si>
  <si>
    <t xml:space="preserve">Parengti paminklo „Laisvės daina“ aprašą  ir tvarkybos darbus Vilniaus g.– Velžio kelias) </t>
  </si>
  <si>
    <t>Parengtas tvarkybos aprašas ir sutvarkytas objektas,vnt.</t>
  </si>
  <si>
    <t>Organizuoti Europos paveldo dienų renginius</t>
  </si>
  <si>
    <t>Suorganizuoti renginiai,vnt.</t>
  </si>
  <si>
    <t xml:space="preserve"> Parengti pravoslavų kapinių komplekso tvarkybos aprašą ir atlikti tvarkybos darbus ( J. Tilvyčio –Krekenavos g. kampas) </t>
  </si>
  <si>
    <t>Parengtas tvarkybos aprašas ir dalinai sutvarkytas objektas, vnt.</t>
  </si>
  <si>
    <t>Vykdyti nekilnojamojo kultūros paveldo vertinimo tarybos veiklą (posėdžiai)</t>
  </si>
  <si>
    <t>Posėdžių skaičius</t>
  </si>
  <si>
    <t xml:space="preserve">Vykdyti   žymių žmonių,  istorinių datų, įvykių įamžinimą bei kultūros paveldo objektų tvarkymą Panevėžio mieste </t>
  </si>
  <si>
    <t xml:space="preserve">Parengti savanorių kapų aprašą  ir atlikti tvarkybos darbus (Apvaizdos takas);
Parengti knygnešių kapų aprašą ir atlikti tvarkybos darbus (Apvaizdos takas); 
Parengti Vladislavo ir Česlovo Chmielevskių kapavietės sutvarkymo aprašą ir atlikti tvarkybos darbus (Apvaizdos takas) </t>
  </si>
  <si>
    <t xml:space="preserve">Parengtas tvarkybos aprašas  ir sutvarkyti objektai, vnt.
</t>
  </si>
  <si>
    <t xml:space="preserve">Įrengti rodykles, žyminčias žymių žmonių kapus  (Kristaus karaliaus katedros kapinėse, Ramygalos g.) </t>
  </si>
  <si>
    <t>Įrengta rodyklių, vnt.</t>
  </si>
  <si>
    <t>RINKODAROS PROGRAMA (08)</t>
  </si>
  <si>
    <t>2019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</si>
  <si>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</si>
  <si>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</si>
  <si>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</si>
  <si>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radijo laidos, vnt.</t>
  </si>
  <si>
    <t>Pranešimai spaudai, straipsniai, vnt.</t>
  </si>
  <si>
    <t>Koordinuoti ir atnaujinti Savivaldybės interneto svetainę</t>
  </si>
  <si>
    <t>5; 4</t>
  </si>
  <si>
    <t>Savivaldybės interneto svetainės atnaujinimas, pildymas</t>
  </si>
  <si>
    <t>Formuoti miesto foto, videomedžiagą</t>
  </si>
  <si>
    <t>Nuotraukų ir video- skaičius</t>
  </si>
  <si>
    <t>Plėtoti  tarptautinį bendradarbiavimą</t>
  </si>
  <si>
    <t>Palaikyti ryšius su užsienio miestais, miestais partneriais, tarptautinėmis organizacijomis</t>
  </si>
  <si>
    <t>Surengti  renginiai (parodos, mugės, šventės, vykusios užsienyje, kuriose pristatytas Panevėžys)</t>
  </si>
  <si>
    <t>Suorganizuoti  vizitai į užsienio šalis</t>
  </si>
  <si>
    <t>Pakviesta užsienio delegacijų</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</si>
  <si>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</si>
  <si>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</si>
  <si>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</si>
  <si>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</si>
  <si>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Įsigyta suvenyrų </t>
  </si>
  <si>
    <t>Leisti leidinius</t>
  </si>
  <si>
    <t>5; VšĮ PTIC</t>
  </si>
  <si>
    <t>Išleistų leidinių skaičius</t>
  </si>
  <si>
    <t>Vykdyti konkursus, projektus</t>
  </si>
  <si>
    <t>5; 6; 12; 14</t>
  </si>
  <si>
    <t>Įvykdytų konkursų, projektų skaičius</t>
  </si>
  <si>
    <t>Dalyvauti parodose</t>
  </si>
  <si>
    <t>5;8;VšĮ PTIC</t>
  </si>
  <si>
    <t>Parodų skaičius</t>
  </si>
  <si>
    <t>Formuoti patrauklaus turizmui miesto įvaizdį</t>
  </si>
  <si>
    <t>Vykdyti Panevėžio miesto turizmo rinkodarą</t>
  </si>
  <si>
    <t>Parengti, išleisti ir platinti turistams skirtą informacinį leidinį apie Panevėžio turizmo objektus</t>
  </si>
  <si>
    <t>0;5;
VšĮ PTIC</t>
  </si>
  <si>
    <t>Išleistas turistams skirtas leidinys</t>
  </si>
  <si>
    <t>Pristatyti Panevėžio miesto turizmo galimybes tarptautinėse turizmo parodose, verslo misijose, forumuose</t>
  </si>
  <si>
    <t>0;5
VšĮ PTIC</t>
  </si>
  <si>
    <t>Dalyvauta tarptautinėse turizmo parodose (parodų skaičius)</t>
  </si>
  <si>
    <t>Užtikrinti nemokamos informacijos apie turizmo paslaugas teikimą per Panevėžio turizmo informacijos centrą</t>
  </si>
  <si>
    <t>Užtikrintas nuolatinis nemokamos informacijos teikimas miesto svečiams</t>
  </si>
  <si>
    <t>Paskatinti turizmo paslaugų plėtrą</t>
  </si>
  <si>
    <t>Vykdyti sutartinius įsipareigojimus dėl „Cido“ sporto arenos  veiklos</t>
  </si>
  <si>
    <t xml:space="preserve">0;5;8
</t>
  </si>
  <si>
    <t>"Cido“ arenoje suorganizuotų renginių skaičius per metus</t>
  </si>
  <si>
    <t>Sumokėti draudimo mokesčiai</t>
  </si>
  <si>
    <t>Asignavimų poreikis biudžetiniams 2017 metams, tūkst.Eur</t>
  </si>
  <si>
    <r>
      <t xml:space="preserve">Specialiosios programos lėšos (Įstaigų pajamos už paslaugas) </t>
    </r>
    <r>
      <rPr>
        <b/>
        <sz val="9"/>
        <rFont val="Times New Roman"/>
        <family val="1"/>
      </rPr>
      <t>SP</t>
    </r>
  </si>
  <si>
    <r>
      <t xml:space="preserve"> Valstybės  biudžeto lėšos </t>
    </r>
    <r>
      <rPr>
        <b/>
        <sz val="9"/>
        <rFont val="Times New Roman"/>
        <family val="1"/>
      </rPr>
      <t>VB</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</si>
  <si>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</si>
  <si>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</si>
  <si>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</si>
  <si>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</si>
  <si>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</si>
  <si>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 xml:space="preserve"> 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</si>
  <si>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</si>
  <si>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</si>
  <si>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</si>
  <si>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</si>
  <si>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</si>
  <si>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</si>
  <si>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</si>
  <si>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</si>
  <si>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</si>
  <si>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24</t>
  </si>
  <si>
    <t>23</t>
  </si>
  <si>
    <t>Bendrojo ugdymo mokyklose dirbančių pedagogų skaičius</t>
  </si>
  <si>
    <t>1042</t>
  </si>
  <si>
    <t>1022</t>
  </si>
  <si>
    <t>1000</t>
  </si>
  <si>
    <t xml:space="preserve">Pradinio, pagrindinio, vidurinio ugdymo  programų įgyvendinimas </t>
  </si>
  <si>
    <t>Mokinių skaičius</t>
  </si>
  <si>
    <t>11240</t>
  </si>
  <si>
    <t>11000</t>
  </si>
  <si>
    <t>10850</t>
  </si>
  <si>
    <t xml:space="preserve">Dokumentacijos įsigijimas </t>
  </si>
  <si>
    <t>Egzempliorių skaičius</t>
  </si>
  <si>
    <t>5400</t>
  </si>
  <si>
    <t>5300</t>
  </si>
  <si>
    <t>5200</t>
  </si>
  <si>
    <t>K.Paltaroko gimnazijos išlaikymas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</si>
  <si>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</si>
  <si>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aplinkos išlaikymas</t>
  </si>
  <si>
    <t>Neformaliojo vaikų švietimo mokyklų ir formalųjį švietimą papildančio ugdymo mokyklų  skaičius</t>
  </si>
  <si>
    <t>Neformaliojo vaikų švietimo programų įgyvendinimas</t>
  </si>
  <si>
    <t>Neformaliojo vaikų švietimo mokyklose ir formalųjį švietimą papildančio ugdymo mokyklose dirbančių pedagogų skaičius</t>
  </si>
  <si>
    <t>Neformaliojo vaikų švietimo (NVŠ krepšelis) programose dalyvaujančių mokinių skaičius</t>
  </si>
  <si>
    <t>3350</t>
  </si>
  <si>
    <t>3400</t>
  </si>
  <si>
    <t>Neformaliojo suaugusiųjų švietimo ir tęstinio mokymosi programų finansavimas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</si>
  <si>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</si>
  <si>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</si>
  <si>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</si>
  <si>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</si>
  <si>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15,25</t>
  </si>
  <si>
    <t>16,25</t>
  </si>
  <si>
    <t>Pedagogų švietimo centro išlaikymas</t>
  </si>
  <si>
    <t>7,75</t>
  </si>
  <si>
    <t>8,25</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</si>
  <si>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</si>
  <si>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</si>
  <si>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</si>
  <si>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</si>
  <si>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Meno srityje gabių vaikų ir jaunuolių skatinimas premijomis</t>
  </si>
  <si>
    <t>Premijų skaičius</t>
  </si>
  <si>
    <t>Kolektyvų dalyvavimo regiono ir respublikinėse meno šventėse finansavimas</t>
  </si>
  <si>
    <t>Kolektyvų veikloje dalyvaujančių vaikų ir jaunuolių skaičius</t>
  </si>
  <si>
    <t>Organizuoti švietimo,kultūros ir kitų renginius</t>
  </si>
  <si>
    <t>Vaikų vasaros poilsio projektų finansavimas</t>
  </si>
  <si>
    <t>Mokinių, dalyvaujančių vaikų vasaros poilsio projektuose, skaičius</t>
  </si>
  <si>
    <t>Vaikų ir mokinių organizacijų veiklos užtikrinimas</t>
  </si>
  <si>
    <t>Gabių mokinių skatinimas</t>
  </si>
  <si>
    <t>Paskatintų (apdovanotų) gabių mokinių skaičius</t>
  </si>
  <si>
    <t>Tarptautinės Mokytojų dienos minėjimas</t>
  </si>
  <si>
    <t>Renginių  skaičius</t>
  </si>
  <si>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</si>
  <si>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</si>
  <si>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</si>
  <si>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</si>
  <si>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</si>
  <si>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</si>
  <si>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</si>
  <si>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</si>
  <si>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Įsteigti nominacijas ir pinigines premijas geriausiai dirbantiems švietimo darbuotojams</t>
  </si>
  <si>
    <t>Įsteigtų nominacijų skaičius</t>
  </si>
  <si>
    <r>
      <t xml:space="preserve"> </t>
    </r>
    <r>
      <rPr>
        <sz val="10"/>
        <rFont val="Times New Roman"/>
        <family val="1"/>
        <charset val="186"/>
      </rPr>
      <t>Mokslo projektų dalinis finansavimas</t>
    </r>
  </si>
  <si>
    <r>
      <t xml:space="preserve">Mokinio krepšelio lėšos </t>
    </r>
    <r>
      <rPr>
        <b/>
        <sz val="9"/>
        <rFont val="Times New Roman"/>
        <family val="1"/>
      </rPr>
      <t>(MK)</t>
    </r>
  </si>
  <si>
    <t>SOCIALINĖS PARAMOS ĮGYVENDINIMO PROGRAMOS (15)</t>
  </si>
  <si>
    <t>2018 metų išlaidų projektas, tūkst.Eurų</t>
  </si>
  <si>
    <t>2019 metų išlaidų projektas, tūkst.Eurų</t>
  </si>
  <si>
    <t>2018metai</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</si>
  <si>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</si>
  <si>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</si>
  <si>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</si>
  <si>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</si>
  <si>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</si>
  <si>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</si>
  <si>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</si>
  <si>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</si>
  <si>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</si>
  <si>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</si>
  <si>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</si>
  <si>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</si>
  <si>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</si>
  <si>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</si>
  <si>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</si>
  <si>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Skirti ir mokėti kompensacijas už išlaidas būstui nepriklausomybės gynėjams, nukentėjusiems nuo 1991 m. sausio 11-13 d. ir po to vykdytos SSRS agresijos, bei jų šeimos nariams</t>
  </si>
  <si>
    <t>168</t>
  </si>
  <si>
    <t>178</t>
  </si>
  <si>
    <t>Vadovaujantis Lietuvos Respublikos transporto lengvatų įstatymu, kompensuoti tranporto išlaidas į teisę į šias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</si>
  <si>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</si>
  <si>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</si>
  <si>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</si>
  <si>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Užtikrinti socialinę paramą, nustatytą  Lietuvos Respublikos socialinės paramos mokiniams įstatyme.</t>
  </si>
  <si>
    <t>1520</t>
  </si>
  <si>
    <t>1280</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</si>
  <si>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</si>
  <si>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</si>
  <si>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</si>
  <si>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</si>
  <si>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</si>
  <si>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</si>
  <si>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</si>
  <si>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</si>
  <si>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</si>
  <si>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</si>
  <si>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</si>
  <si>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</si>
  <si>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</si>
  <si>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Kitos su socialine apsauga susijusios priemonės</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</si>
  <si>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</si>
  <si>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</si>
  <si>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</si>
  <si>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</si>
  <si>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</si>
  <si>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Papildomų lengvatų gavėjų lengvatinio kredito finansavimas</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</si>
  <si>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</si>
  <si>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</si>
  <si>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</si>
  <si>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</si>
  <si>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</si>
  <si>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</si>
  <si>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</si>
  <si>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Asignavimų poreikis biudžetiniams 2017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</si>
  <si>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</si>
  <si>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</si>
  <si>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</si>
  <si>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</si>
  <si>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</si>
  <si>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SAVIVALDYBĖS TURTO VALDYMO PROGRAMA (06)</t>
  </si>
  <si>
    <t>Asignavimai  biudžetiniams 2017 metams, tūkst.Eur</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</si>
  <si>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</si>
  <si>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</si>
  <si>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privatizuoti</t>
  </si>
  <si>
    <t xml:space="preserve">Teisiškai įregistruotų objektų skaičius </t>
  </si>
  <si>
    <t>Nekilnojamojo turto (išskyrus gyvenamąsias patalpas)  teisinė registracija, kadastriniai matavimai ir  turto vertinimas</t>
  </si>
  <si>
    <t xml:space="preserve">Turto vertinimo ataskaitos </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</si>
  <si>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</si>
  <si>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</si>
  <si>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</si>
  <si>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</si>
  <si>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</si>
  <si>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</si>
  <si>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</si>
  <si>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</si>
  <si>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</si>
  <si>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</si>
  <si>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KŪNO KULTŪROS IR SPORTO PROGRAMA (12)</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</si>
  <si>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</si>
  <si>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</si>
  <si>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</si>
  <si>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</si>
  <si>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0;10; 18;
Futbolo akademija</t>
  </si>
  <si>
    <t>Panevėžio kūno kultūros ir sporto centre, Futbolo akademijoje ir „Žemynos“ pagrindinėje mokykloje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</si>
  <si>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</si>
  <si>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</si>
  <si>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</si>
  <si>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</si>
  <si>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</si>
  <si>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</si>
  <si>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</si>
  <si>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</si>
  <si>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</si>
  <si>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</si>
  <si>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</si>
  <si>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</si>
  <si>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</si>
  <si>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</si>
  <si>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veiklų,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</si>
  <si>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</si>
  <si>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</si>
  <si>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</si>
  <si>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</si>
  <si>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</si>
  <si>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 xml:space="preserve">
300036519</t>
  </si>
  <si>
    <t>Organizuotų masinių sporto renginių miesto gyventojams skaičius</t>
  </si>
  <si>
    <t>Remti didelio meistriškumo sportinę veiklą</t>
  </si>
  <si>
    <t>Remti olimpinio rezervo sportininkų rengimą</t>
  </si>
  <si>
    <t>Pasaulio ir Europos čempionatuose dalyvavusių sportininkų skaičius ir užimta prizinė vieta (1-3)</t>
  </si>
  <si>
    <t>Remti žaidimų sporto šakų komandas, reprezentuojančias miestą</t>
  </si>
  <si>
    <t>Paramą gavusių profesionalių komandų skaičius ir rezultatai</t>
  </si>
  <si>
    <r>
      <t xml:space="preserve">Mokinio krepšelio lėšos </t>
    </r>
    <r>
      <rPr>
        <b/>
        <sz val="9"/>
        <rFont val="Times New Roman"/>
        <family val="1"/>
      </rPr>
      <t xml:space="preserve">SB(VB) </t>
    </r>
  </si>
  <si>
    <r>
      <t xml:space="preserve">Privatizavimo fondo lėšos </t>
    </r>
    <r>
      <rPr>
        <b/>
        <sz val="9"/>
        <rFont val="Times New Roman"/>
        <family val="1"/>
      </rPr>
      <t>PF</t>
    </r>
  </si>
  <si>
    <r>
      <t xml:space="preserve">Kelių priežiūros ir plėtros programos lėšos </t>
    </r>
    <r>
      <rPr>
        <b/>
        <sz val="9"/>
        <rFont val="Times New Roman"/>
        <family val="1"/>
      </rPr>
      <t>KPPP</t>
    </r>
  </si>
  <si>
    <t>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</si>
  <si>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</si>
  <si>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</si>
  <si>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</si>
  <si>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</si>
  <si>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ES,VB</t>
  </si>
  <si>
    <t>Įgyvendinti projektą „Autobusų stoties teritorijos konversija, pritaikant ją komercinei ir bendruomenių veiklai“</t>
  </si>
  <si>
    <t>11; 0;7</t>
  </si>
  <si>
    <t>Parengtas projektinis pasiūlymas</t>
  </si>
  <si>
    <t>Parengtas investicijų projektas</t>
  </si>
  <si>
    <t>Parengtas techninis projektas</t>
  </si>
  <si>
    <t>Atlikta projekto darbų, proc.</t>
  </si>
  <si>
    <t>Įgyvendinti projektą „Autobusų stoties prieigų sutvarkymas"</t>
  </si>
  <si>
    <t>11; 0;14</t>
  </si>
  <si>
    <t>ES, VB</t>
  </si>
  <si>
    <t>Sutvarkytos autobusų stoties prieigos (m²)</t>
  </si>
  <si>
    <t>Įgyvendinti projektą „Panevėžio Senvagės teritorijos kompleksinis sutvarkymas“</t>
  </si>
  <si>
    <t>11; 0; 14</t>
  </si>
  <si>
    <t>Parengta paraiška</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</si>
  <si>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</si>
  <si>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</si>
  <si>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</si>
  <si>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</si>
  <si>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</si>
  <si>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</si>
  <si>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</si>
  <si>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</si>
  <si>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</si>
  <si>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</si>
  <si>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</si>
  <si>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</si>
  <si>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</si>
  <si>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</si>
  <si>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</si>
  <si>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</si>
  <si>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</si>
  <si>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0;11;14</t>
  </si>
  <si>
    <t>Įgyvendintas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</si>
  <si>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</si>
  <si>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</si>
  <si>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</si>
  <si>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</si>
  <si>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</si>
  <si>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</si>
  <si>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</si>
  <si>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</si>
  <si>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</si>
  <si>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</si>
  <si>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</si>
  <si>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</si>
  <si>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</si>
  <si>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</si>
  <si>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</si>
  <si>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Įkurti Stasio Eidrigevičiaus menų centrą Panevėžyje</t>
  </si>
  <si>
    <t>0;6;14</t>
  </si>
  <si>
    <t>Įgyvendinti projektą „Viešųjų paslaugų ir asmenų aptarnavimo kokybės gerinimas Panevėžio miesto ir Panevėžio rajono savivaldybėse“</t>
  </si>
  <si>
    <t>Pagerinti gyvenamosios aplinkos kokybę, siekiant prisitaikyti prie demografinių pokyčių (ITVP)</t>
  </si>
  <si>
    <t>Pagerinti miesto aplinkosauginę būklę</t>
  </si>
  <si>
    <t>Įgyvendinti projektus siekiant gerinti miesto aplinkosauginę būklę</t>
  </si>
  <si>
    <t xml:space="preserve"> Įgyvendinti projektą „Kultūros ir poilsio parko modernizavimas, gerinant miesto gamtinę aplinką ir gyvenimo kokybę, skatinat lankytojų srautus, aktyvų laisvalaikį“</t>
  </si>
  <si>
    <t>Įgyvendinti projektą „Jaunimo sodo sutvarkymas“</t>
  </si>
  <si>
    <t>Parengtas techninis projektas. Atlikta ekspertizė</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</si>
  <si>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</si>
  <si>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</si>
  <si>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</si>
  <si>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</si>
  <si>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</si>
  <si>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</si>
  <si>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</si>
  <si>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‚„Bike sharing“ sistemos diegimas ir dviračių statymo vietų įrengimas“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</si>
  <si>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</si>
  <si>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</si>
  <si>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</si>
  <si>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</si>
  <si>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</si>
  <si>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</si>
  <si>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</si>
  <si>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</si>
  <si>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Remontuoti, rekonstruoti, prižiūrėti miesto infrastruktūros objektus</t>
  </si>
  <si>
    <t>Rekonstruota Stetiškių g.dalis</t>
  </si>
  <si>
    <t>VB(VIP)</t>
  </si>
  <si>
    <t>Parengtas Šiaurinės g. dalies (nuo Pramonės g. iki Smėlynės g.) statybos techninis  projektas</t>
  </si>
  <si>
    <t>Atlikti  Šiaurinės g. dalies (nuo Pramonės g. iki Smėlynės g.statybos darbai (etapais)</t>
  </si>
  <si>
    <t>Parengtas Stoties - Pušaloto - Marijonų gatvių sankryžos rekonstravimo  techninis  projektas</t>
  </si>
  <si>
    <t>Rekonstruota  Stoties - Pušaloto - Marijonų gatvių sankryža</t>
  </si>
  <si>
    <t>Parengtas Statybininkų g. rekonstravimo techninis  projektas</t>
  </si>
  <si>
    <t>Rekonstruota Statybininkų g.</t>
  </si>
  <si>
    <t>Patikslintas Pušaloto gatvės dalies techninis projektas</t>
  </si>
  <si>
    <t>Rekonstruota dalis Pušaloto g.</t>
  </si>
  <si>
    <t>Parengtas Molainių gatvės dalies (nuo Projektuotojų g. iki Molainių g. pabaigos) rekonstravimo techninis darbo projektas  ir atlikti rekonstravimo darbai</t>
  </si>
  <si>
    <t>Kapitališkai suremontuota Smėlynės g.atkarpa (nuo geležinkelio pervažos iki miesto ribos)</t>
  </si>
  <si>
    <t>Atliktas Elektronikos g.ir Senamiesčio g. - Kerbedžio g.žiedinės sankryžos rekonstrukcijos techninio darbo projektas</t>
  </si>
  <si>
    <t xml:space="preserve">Rekonstruota Elektronikos g. ir Senamiesčio g.- Kerbedžio g. žiedinė sankryža </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</si>
  <si>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</si>
  <si>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</si>
  <si>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</si>
  <si>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J. Janonio g. rekonstrukcijos techninio projekto koregavimas / parengimas, siekiant gatvę tiesiogiai sujungti su numatomu įrengti žiedu</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</si>
  <si>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</si>
  <si>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</si>
  <si>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</si>
  <si>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</si>
  <si>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</si>
  <si>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</si>
  <si>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</si>
  <si>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</si>
  <si>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</si>
  <si>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</si>
  <si>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 „Vilties“ progimnazijos pastato modernizavimas, siekiant pagerinti pastato energetines savybes“ </t>
  </si>
  <si>
    <t>Įgyvendinti projektą „Lengvosios atletikos maniežo  pastato modernizavimas, Liepų al.4, Panevėžys“</t>
  </si>
  <si>
    <t>0;10;11;7</t>
  </si>
  <si>
    <t>Parengtas energinis auditas</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</si>
  <si>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</si>
  <si>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</si>
  <si>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</si>
  <si>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</si>
  <si>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</si>
  <si>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</si>
  <si>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 „Alfonso Lipniūno“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</si>
  <si>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</si>
  <si>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</si>
  <si>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</si>
  <si>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</si>
  <si>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</si>
  <si>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</si>
  <si>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</si>
  <si>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Parengtos galimybių studijos/ investiciniai projektai/ kiti dokumentai (vnt.)</t>
  </si>
  <si>
    <t>Atlikti energijos vartojimo auditai (vnt.)</t>
  </si>
  <si>
    <t>Administruoti investicijų projektus</t>
  </si>
  <si>
    <t xml:space="preserve">Vykdyti investicijų projektus, naudojant bankų paskolos lėšas </t>
  </si>
  <si>
    <t>Įgyvendinti projektą  „Panevėžio Vytauto Žemkalnio gimnazijos pastato modernizavimas, pašalinant avarinės būklės požymius ir kitus pastato trūkumus "</t>
  </si>
  <si>
    <t>Parengtas techninis  projektas, atlikti  darbai</t>
  </si>
  <si>
    <t>Įgyvendinti projektą  „Panevėžio Alfonso Lipniūno progimnazijos pastato modernizavimas, pašalinant avarinės būklės požymius ir kitus pastato trūkumus"</t>
  </si>
  <si>
    <t>Įgyvendinti projektą  „Panevėžio  „Žemynos" progimnazijos sporto aikštyno  rekonstravimas"</t>
  </si>
  <si>
    <t>Parengtas techninis darbo projektas, atlikti rekonstravimo darbai</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</si>
  <si>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</si>
  <si>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</si>
  <si>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r>
      <t xml:space="preserve">Specialiosios programos lėšos </t>
    </r>
    <r>
      <rPr>
        <b/>
        <sz val="9"/>
        <rFont val="Times New Roman"/>
        <family val="1"/>
      </rPr>
      <t>SP</t>
    </r>
  </si>
  <si>
    <r>
      <t xml:space="preserve">Valstybės biudžeto lėšos (Valstybės investicijų programoje numatytoms kapitalo investicijoms </t>
    </r>
    <r>
      <rPr>
        <b/>
        <sz val="9"/>
        <rFont val="Times New Roman"/>
        <family val="1"/>
      </rPr>
      <t>VB (VIP)</t>
    </r>
  </si>
  <si>
    <r>
      <t xml:space="preserve">Europos Sąjungos paramos lėšos </t>
    </r>
    <r>
      <rPr>
        <b/>
        <sz val="9"/>
        <rFont val="Times New Roman"/>
        <family val="1"/>
      </rPr>
      <t>ES, VB</t>
    </r>
  </si>
  <si>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</si>
  <si>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</si>
  <si>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</si>
  <si>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</si>
  <si>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</si>
  <si>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</si>
  <si>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</si>
  <si>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</si>
  <si>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</si>
  <si>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</si>
  <si>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</si>
  <si>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</si>
  <si>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</si>
  <si>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</si>
  <si>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</si>
  <si>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</si>
  <si>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</si>
  <si>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Tobulinti sveikatos sistemos infrastruktūrą</t>
  </si>
  <si>
    <t>Įsteigti ir išlaikyti "Žemo slenksčio" kabinetą</t>
  </si>
  <si>
    <t>Įsteigtų ir išlaikytų "Žemo slenksčio" kabinetų skaičius</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</si>
  <si>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</si>
  <si>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</si>
  <si>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</si>
  <si>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</si>
  <si>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</si>
  <si>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</si>
  <si>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r>
      <t>Vykdomas kapinių atnaujinimas ir  priežiūra,                tūkst. m</t>
    </r>
    <r>
      <rPr>
        <vertAlign val="superscript"/>
        <sz val="10"/>
        <rFont val="Times New Roman"/>
        <family val="1"/>
      </rPr>
      <t>2</t>
    </r>
    <r>
      <rPr>
        <sz val="10"/>
        <rFont val="Times New Roman"/>
        <family val="1"/>
      </rPr>
      <t xml:space="preserve">  </t>
    </r>
  </si>
  <si>
    <r>
      <t>Sutvarkomos teritorijos, tūkst. m</t>
    </r>
    <r>
      <rPr>
        <vertAlign val="superscript"/>
        <sz val="10"/>
        <rFont val="Times New Roman"/>
        <family val="1"/>
      </rPr>
      <t>2</t>
    </r>
    <r>
      <rPr>
        <sz val="10"/>
        <rFont val="Times New Roman"/>
        <family val="1"/>
      </rPr>
      <t xml:space="preserve">   </t>
    </r>
  </si>
  <si>
    <t>Įgyvendinti projektą   „Saulėtekio“ progimnazijos pastato modernizavimas, siekiant pagerinti pastato energetines savybes“ (FP)</t>
  </si>
  <si>
    <t>Skirti ir mokėti iš valstybės biudžeto lėšų transporto išlaidų kompensacijas neįgaliesiems, turintiems sutrikusią judėjimo funkciją</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</si>
  <si>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</si>
  <si>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</si>
  <si>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Kompensuoti iš Savivaldybės biudžeto lėšų transporto išlaidas teisę į transporto lengvatas turintiems asmenims</t>
  </si>
  <si>
    <t>Iš dalies kompensuoti iš Savivaldybės biudžeto lėšų pirties paslaugų išlaidas nepasiturintiems gyventojams, kurie neturi sąlygų išsimaudyti namuose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</si>
  <si>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</si>
  <si>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</si>
  <si>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</si>
  <si>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</si>
  <si>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r>
      <t xml:space="preserve">Įstaigų uždirbtos pajamos </t>
    </r>
    <r>
      <rPr>
        <b/>
        <sz val="10"/>
        <rFont val="Times New Roman"/>
        <family val="1"/>
      </rPr>
      <t xml:space="preserve">SP </t>
    </r>
    <r>
      <rPr>
        <sz val="10"/>
        <rFont val="Times New Roman"/>
        <family val="1"/>
      </rPr>
      <t>(pajamos už paslaugas)</t>
    </r>
  </si>
  <si>
    <r>
      <t xml:space="preserve">Remti  nevyriausybinių kūno kultūros ir sporto organizacijų rengiamų tradicinių ir naujų kūno kultūros ir sporto renginių, </t>
    </r>
    <r>
      <rPr>
        <sz val="10"/>
        <rFont val="Times New Roman"/>
        <family val="1"/>
      </rPr>
      <t xml:space="preserve">veiklų projektus, </t>
    </r>
    <r>
      <rPr>
        <sz val="10"/>
        <rFont val="Times New Roman"/>
        <family val="1"/>
        <charset val="186"/>
      </rPr>
      <t>programas</t>
    </r>
  </si>
  <si>
    <t>Mokyklų šilumos punktų atnaujinimas, modernizavimas</t>
  </si>
  <si>
    <t>Atnaujinti, modernizuoti mokyklų šilumos punktai</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</si>
  <si>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</si>
  <si>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</si>
  <si>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</si>
  <si>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</si>
  <si>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</si>
  <si>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</si>
  <si>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</si>
  <si>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</si>
  <si>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</si>
  <si>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skaičus</t>
  </si>
  <si>
    <t>Įgyvendinti jaunimo poreikius atitinkančią jaunimo politiką Panevėžio mieste.</t>
  </si>
  <si>
    <t>Paremtų jaunimo iniciatyvų ir renginių skaičius</t>
  </si>
  <si>
    <t>kokybinis jaunų žmonių interesų atstovavimo įvertinimas (apklausa)</t>
  </si>
  <si>
    <t>parengtas ir nuolat atnaujinamas jaunimo problemų sprendimo 2017-2020 priemonių planas</t>
  </si>
  <si>
    <t>Stiprinti jaunimo organizacijų potencialą</t>
  </si>
  <si>
    <t xml:space="preserve">Finansuoti jaunimo organizacijų projektus                                 </t>
  </si>
  <si>
    <t xml:space="preserve">finansuotų jaunimo organizacijų projektų skaičius                              </t>
  </si>
  <si>
    <t>Organizuoti mokymus jaunimo organizacijoms apie projektų rašymą ir vykdymą</t>
  </si>
  <si>
    <t>jaunimo organizacijoms organizuotų  mokymų skaičius</t>
  </si>
  <si>
    <t>Konsultuoti jaunimo organizacijas</t>
  </si>
  <si>
    <t>suteiktų konsultacijų skaičius</t>
  </si>
  <si>
    <t>Skatinti jaunimą dalyvauti nevyriausybinių organizacijų veiklose.</t>
  </si>
  <si>
    <t xml:space="preserve"> jaunų žmonių, dalyvavusių jaunimo nevyrausybinių organizacijų projektuose, skaičius</t>
  </si>
  <si>
    <t>naujai įsisteigusių jaunimo nevyriausybinių organizacijų skaičius</t>
  </si>
  <si>
    <t>Jaunuolių dalyvaujančių organizacijų veikloje skaičiaus augimas procentais</t>
  </si>
  <si>
    <t>Skatinti miesto bendruomenės bendruomeniškumą ir savišvietą</t>
  </si>
  <si>
    <t xml:space="preserve">Finansuoti nevyriausybinių organizacijų projektus
</t>
  </si>
  <si>
    <t>0;12; 5</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</si>
  <si>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</si>
  <si>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</si>
  <si>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</si>
  <si>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</si>
  <si>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</si>
  <si>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</si>
  <si>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Skatinti bendruomenės savanorystę</t>
  </si>
  <si>
    <t xml:space="preserve"> Į bendruomenių veiklą įsitraukiančių žmonių skaičius.</t>
  </si>
  <si>
    <t>Finansuoti vietos bendruomenių veiklą</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</si>
  <si>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</si>
  <si>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</si>
  <si>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</si>
  <si>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</si>
  <si>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r>
      <t xml:space="preserve">Organizuoti </t>
    </r>
    <r>
      <rPr>
        <sz val="10"/>
        <rFont val="Times New Roman"/>
        <family val="1"/>
      </rPr>
      <t>vaikams atvirų durų dienas Panevėžio apskrities vyriausiajame policijos komisariate, Panevėžio miesto ir rajono policijos komisariate ir ekskursijas į įvairias teisėsaugos institucijas</t>
    </r>
  </si>
  <si>
    <t xml:space="preserve">renginių skaičius                                                                       </t>
  </si>
  <si>
    <t>Koordinuoti vaikų ir jaunimo socializacijos programos vaikų vasaros poilsio projektų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</si>
  <si>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</si>
  <si>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</si>
  <si>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</si>
  <si>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r>
      <t xml:space="preserve">Palaikyti nuolatinį ryšį </t>
    </r>
    <r>
      <rPr>
        <sz val="10"/>
        <rFont val="Times New Roman"/>
        <family val="1"/>
        <charset val="186"/>
      </rPr>
      <t>su ugdymo įstaigas kuruojančiais policijos pareigūnais</t>
    </r>
  </si>
  <si>
    <t>susitikimų skaičius</t>
  </si>
  <si>
    <t>Organizuoti  įstaigų vadovų, mokytojų, socialinių pedagogų ir kitų darbuotojų kvalifikacijos  prevencine tema tobulinimą</t>
  </si>
  <si>
    <t>kėlusių kvalifikaciją įstaigų vadovų, mokytojų, socialinių pedagogų ir kitų darbuotojų skaičius</t>
  </si>
  <si>
    <t>Policijos ir visuomenės bendradarbiavimo stiprinimas bei visuomenės įtraukimas į viešosios tvarkos užtikrinimą</t>
  </si>
  <si>
    <t>Skatinti policijos rėmėjų veiklą</t>
  </si>
  <si>
    <t>paskatintų policijos rėmėjų skaičius</t>
  </si>
  <si>
    <t>Organizuoti savivaldybės, nevyriausybinių organizacijų  ir policijos  atstovų diskusijas</t>
  </si>
  <si>
    <t>organizuotų diskusijų skaičius</t>
  </si>
  <si>
    <t xml:space="preserve"> Įgyvendinti projektą „Viešųjų erdvių prie Laisvės aikštės sutvarkymas“</t>
  </si>
  <si>
    <t>Įgyvendinti projektą „Elektronikos gatvės prieigų sutvarkymas“</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</si>
  <si>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</si>
  <si>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</si>
  <si>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</si>
  <si>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</si>
  <si>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</si>
  <si>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</si>
  <si>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</si>
  <si>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</si>
  <si>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</si>
  <si>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</si>
  <si>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</si>
  <si>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</si>
  <si>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</si>
  <si>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</si>
  <si>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</si>
  <si>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</si>
  <si>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</si>
  <si>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</si>
  <si>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</si>
  <si>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</si>
  <si>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</si>
  <si>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</si>
  <si>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</si>
  <si>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</si>
  <si>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</si>
  <si>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Panevėžio mechatronikos centro infrastruktūrą ir veiklą iki regioninio mokslinių bei taikomųjų tyrimų centro, orientuoto į regiono pramonės ir verslo poreikius</t>
  </si>
  <si>
    <t>0;8;11</t>
  </si>
  <si>
    <t>Laboratorijų komplektavimas trūkstama įranga</t>
  </si>
  <si>
    <t>Naujų produktų ar technologijų komercializavimas</t>
  </si>
  <si>
    <t>Didinti bedarbių užimtumą, padėti greičiau integruotis į darbo rinką ieškantiems darbo asmenims, sudaryti jiems  galimybes susirasti nuolatinį darbą.</t>
  </si>
  <si>
    <t>Užtikrinti darbo rinkos politikos priemonių ir užimtumo didinimo  programų  organizavimą ir kontrolę</t>
  </si>
  <si>
    <t>Užimtumo didinimo programos įgyvendinimo administravimas</t>
  </si>
  <si>
    <t>8;11;1</t>
  </si>
  <si>
    <t>Įdarbinta bedarbių (sk.)</t>
  </si>
  <si>
    <t>Užimtumo didinimo programos socialinės paramos gavėjams įgyvendinimo administravimas</t>
  </si>
  <si>
    <t xml:space="preserve">Parengti sąnaudų ir naudos analizę.  Paimti žemę ir pastatus  visuomenės poreikiams </t>
  </si>
  <si>
    <t>Parengta sąnaudų ir naudos analizė.  Paimta žemė ir pastatai visuomenės poreikiams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</si>
</sst>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87">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name val="Times New Roman"/>
      <family val="1"/>
      <charset val="186"/>
    </font>
    <font>
      <sz val="11"/>
      <color theme="1"/>
      <name val="Calibri"/>
      <family val="2"/>
      <scheme val="minor"/>
    </font>
    <font>
      <sz val="10"/>
      <name val="Arial"/>
      <family val="2"/>
    </font>
    <font>
      <vertAlign val="superscript"/>
      <sz val="10"/>
      <name val="Times New Roman"/>
      <family val="1"/>
      <charset val="186"/>
    </font>
    <font>
      <sz val="10"/>
      <color theme="5"/>
      <name val="Times New Roman"/>
      <family val="1"/>
    </font>
    <font>
      <sz val="11"/>
      <color indexed="8"/>
      <name val="Calibri"/>
      <family val="2"/>
    </font>
    <font>
      <sz val="11"/>
      <name val="Times New Roman"/>
      <family val="1"/>
    </font>
    <font>
      <b/>
      <sz val="10"/>
      <name val="Arial"/>
      <family val="2"/>
      <charset val="186"/>
    </font>
    <font>
      <sz val="7"/>
      <name val="Times New Roman"/>
      <family val="1"/>
    </font>
    <font>
      <sz val="9"/>
      <color theme="5"/>
      <name val="Times New Roman"/>
      <family val="1"/>
    </font>
    <font>
      <b/>
      <sz val="8"/>
      <name val="Times New Roman"/>
      <family val="1"/>
    </font>
    <font>
      <sz val="8"/>
      <name val="Times New Roman"/>
      <family val="1"/>
      <charset val="186"/>
    </font>
    <font>
      <b/>
      <sz val="9"/>
      <color theme="3"/>
      <name val="Times New Roman"/>
      <family val="1"/>
    </font>
    <font>
      <strike/>
      <sz val="10"/>
      <name val="Times New Roman"/>
      <family val="1"/>
    </font>
    <font>
      <strike/>
      <sz val="9"/>
      <name val="Cambria"/>
      <family val="1"/>
      <charset val="186"/>
    </font>
    <font>
      <strike/>
      <sz val="10"/>
      <name val="Cambria"/>
      <family val="1"/>
      <charset val="186"/>
    </font>
    <font>
      <sz val="10"/>
      <color theme="3"/>
      <name val="Times New Roman"/>
      <family val="1"/>
    </font>
    <font>
      <b/>
      <sz val="12"/>
      <name val="Times New Roman"/>
      <family val="1"/>
    </font>
    <font>
      <sz val="8"/>
      <color theme="3"/>
      <name val="Times New Roman"/>
      <family val="1"/>
    </font>
    <font>
      <sz val="8"/>
      <color theme="3"/>
      <name val="Times New Roman"/>
      <family val="1"/>
      <charset val="186"/>
    </font>
    <font>
      <b/>
      <sz val="9"/>
      <name val="Arial"/>
      <family val="2"/>
    </font>
    <font>
      <sz val="9"/>
      <color theme="5"/>
      <name val="Arial"/>
      <family val="2"/>
    </font>
    <font>
      <sz val="9"/>
      <name val="Arial"/>
      <family val="2"/>
    </font>
    <font>
      <sz val="8"/>
      <color theme="4"/>
      <name val="Times New Roman"/>
      <family val="1"/>
    </font>
    <font>
      <sz val="9"/>
      <color rgb="FFFF0000"/>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8"/>
      <color theme="4"/>
      <name val="Times New Roman"/>
      <family val="1"/>
      <charset val="186"/>
    </font>
    <font>
      <b/>
      <sz val="9"/>
      <color theme="5"/>
      <name val="Times New Roman"/>
      <family val="1"/>
    </font>
    <font>
      <sz val="12"/>
      <name val="Arial"/>
      <family val="2"/>
      <charset val="186"/>
    </font>
    <font>
      <sz val="10"/>
      <color theme="4"/>
      <name val="Times New Roman"/>
      <family val="1"/>
    </font>
    <font>
      <sz val="11"/>
      <name val="Arial"/>
      <family val="2"/>
      <charset val="186"/>
    </font>
    <font>
      <b/>
      <sz val="11"/>
      <name val="Times New Roman"/>
      <family val="1"/>
      <charset val="186"/>
    </font>
    <font>
      <sz val="8"/>
      <color rgb="FF4F81BD"/>
      <name val="Times New Roman"/>
      <family val="1"/>
    </font>
    <font>
      <b/>
      <sz val="9"/>
      <name val="Times New Roman"/>
      <family val="1"/>
      <charset val="186"/>
    </font>
    <font>
      <b/>
      <sz val="8"/>
      <name val="Times New Roman"/>
      <family val="1"/>
      <charset val="186"/>
    </font>
    <font>
      <sz val="9"/>
      <color rgb="FF4F81BD"/>
      <name val="Times New Roman"/>
      <family val="1"/>
    </font>
    <font>
      <sz val="10"/>
      <color theme="1"/>
      <name val="Arial"/>
      <family val="2"/>
      <charset val="186"/>
    </font>
    <font>
      <b/>
      <sz val="9"/>
      <color theme="1"/>
      <name val="Times New Roman"/>
      <family val="1"/>
    </font>
    <font>
      <sz val="9"/>
      <color theme="1"/>
      <name val="Times New Roman"/>
      <family val="1"/>
    </font>
    <font>
      <sz val="10"/>
      <color theme="1"/>
      <name val="Times New Roman"/>
      <family val="1"/>
    </font>
    <font>
      <sz val="8"/>
      <color theme="1"/>
      <name val="Times New Roman"/>
      <family val="1"/>
    </font>
    <font>
      <sz val="7"/>
      <color theme="1"/>
      <name val="Times New Roman"/>
      <family val="1"/>
    </font>
    <font>
      <b/>
      <sz val="8"/>
      <color theme="1"/>
      <name val="Times New Roman"/>
      <family val="1"/>
    </font>
    <font>
      <sz val="8"/>
      <name val="Arial"/>
      <family val="2"/>
    </font>
    <font>
      <sz val="9"/>
      <color theme="1"/>
      <name val="Times New Roman"/>
      <family val="1"/>
      <charset val="186"/>
    </font>
    <font>
      <sz val="8"/>
      <color theme="1"/>
      <name val="Times New Roman"/>
      <family val="1"/>
      <charset val="186"/>
    </font>
    <font>
      <sz val="10"/>
      <color theme="1"/>
      <name val="Times New Roman"/>
      <family val="1"/>
      <charset val="186"/>
    </font>
    <font>
      <sz val="9"/>
      <color rgb="FF00B050"/>
      <name val="Times New Roman"/>
      <family val="1"/>
    </font>
    <font>
      <sz val="8"/>
      <color rgb="FF00B050"/>
      <name val="Times New Roman"/>
      <family val="1"/>
    </font>
    <font>
      <b/>
      <sz val="11"/>
      <name val="Times New Roman"/>
      <family val="1"/>
    </font>
    <font>
      <b/>
      <sz val="11"/>
      <name val="Arial"/>
      <family val="2"/>
      <charset val="186"/>
    </font>
    <font>
      <b/>
      <sz val="12"/>
      <color theme="4"/>
      <name val="Times New Roman"/>
      <family val="1"/>
    </font>
    <font>
      <sz val="10"/>
      <color theme="4"/>
      <name val="Arial"/>
      <family val="2"/>
      <charset val="186"/>
    </font>
    <font>
      <sz val="7"/>
      <name val="Times New Roman"/>
      <family val="1"/>
      <charset val="186"/>
    </font>
    <font>
      <b/>
      <sz val="9"/>
      <color theme="5"/>
      <name val="Times New Roman"/>
      <family val="1"/>
      <charset val="186"/>
    </font>
    <font>
      <b/>
      <sz val="12"/>
      <color rgb="FFFF0000"/>
      <name val="Times New Roman"/>
      <family val="1"/>
      <charset val="186"/>
    </font>
    <font>
      <sz val="10"/>
      <name val="Times NewRoman"/>
      <charset val="186"/>
    </font>
    <font>
      <sz val="10"/>
      <color rgb="FF4F81BD"/>
      <name val="Times New Roman"/>
      <family val="1"/>
    </font>
    <font>
      <b/>
      <sz val="10"/>
      <color theme="5"/>
      <name val="Times New Roman"/>
      <family val="1"/>
    </font>
    <font>
      <sz val="10"/>
      <color theme="5"/>
      <name val="Arial"/>
      <family val="2"/>
    </font>
    <font>
      <b/>
      <sz val="10"/>
      <color theme="5"/>
      <name val="Arial"/>
      <family val="2"/>
    </font>
    <font>
      <strike/>
      <sz val="9"/>
      <name val="Times New Roman"/>
      <family val="1"/>
    </font>
    <font>
      <vertAlign val="superscript"/>
      <sz val="10"/>
      <name val="Times New Roman"/>
      <family val="1"/>
    </font>
    <font>
      <b/>
      <sz val="8"/>
      <color theme="5"/>
      <name val="Times New Roman"/>
      <family val="1"/>
    </font>
    <font>
      <sz val="10"/>
      <color theme="5"/>
      <name val="Times New Roman"/>
      <family val="1"/>
      <charset val="186"/>
    </font>
    <font>
      <sz val="9"/>
      <color theme="5"/>
      <name val="Times New Roman"/>
      <family val="1"/>
      <charset val="186"/>
    </font>
    <font>
      <sz val="8"/>
      <color theme="5"/>
      <name val="Times New Roman"/>
      <family val="1"/>
      <charset val="186"/>
    </font>
    <font>
      <sz val="6"/>
      <name val="Times New Roman"/>
      <family val="1"/>
    </font>
    <font>
      <b/>
      <sz val="9"/>
      <color theme="4"/>
      <name val="Times New Roman"/>
      <family val="1"/>
    </font>
    <font>
      <sz val="10"/>
      <color rgb="FFC00000"/>
      <name val="Times New Roman"/>
      <family val="1"/>
    </font>
  </fonts>
  <fills count="16">
    <fill>
      <patternFill patternType="none"/>
    </fill>
    <fill>
      <patternFill patternType="gray125"/>
    </fill>
    <fill>
      <patternFill patternType="solid">
        <fgColor theme="0"/>
        <bgColor indexed="64"/>
      </patternFill>
    </fill>
    <fill>
      <patternFill patternType="solid">
        <fgColor rgb="FF99CCFF"/>
        <bgColor rgb="FF000000"/>
      </patternFill>
    </fill>
    <fill>
      <patternFill patternType="solid">
        <fgColor rgb="FFCCFFCC"/>
        <bgColor rgb="FF000000"/>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BFBFBF"/>
        <bgColor rgb="FF000000"/>
      </patternFill>
    </fill>
    <fill>
      <patternFill patternType="solid">
        <fgColor theme="0" tint="-0.14999847407452621"/>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diagonal/>
    </border>
  </borders>
  <cellStyleXfs count="11">
    <xf numFmtId="0" fontId="0" fillId="0" borderId="0"/>
    <xf numFmtId="0" fontId="13" fillId="0" borderId="0"/>
    <xf numFmtId="0" fontId="10" fillId="0" borderId="0"/>
    <xf numFmtId="0" fontId="4" fillId="0" borderId="0"/>
    <xf numFmtId="0" fontId="15" fillId="0" borderId="0"/>
    <xf numFmtId="0" fontId="7" fillId="0" borderId="0"/>
    <xf numFmtId="43" fontId="15" fillId="0" borderId="0" applyFont="0" applyFill="0" applyBorder="0" applyAlignment="0" applyProtection="0"/>
    <xf numFmtId="0" fontId="7" fillId="0" borderId="0"/>
    <xf numFmtId="9" fontId="16" fillId="0" borderId="0" applyFont="0" applyFill="0" applyBorder="0" applyAlignment="0" applyProtection="0"/>
    <xf numFmtId="0" fontId="16" fillId="0" borderId="0"/>
    <xf numFmtId="43" fontId="19" fillId="0" borderId="0" applyFont="0" applyFill="0" applyBorder="0" applyAlignment="0" applyProtection="0"/>
  </cellStyleXfs>
  <cellXfs count="3728">
    <xf numFmtId="0" fontId="0" fillId="0" borderId="0" xfId="0"/>
    <xf numFmtId="0" fontId="2" fillId="0" borderId="0" xfId="0" applyFont="1" applyAlignment="1">
      <alignment vertical="top"/>
    </xf>
    <xf numFmtId="0" fontId="2" fillId="0" borderId="0" xfId="0" applyNumberFormat="1"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51"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Border="1" applyAlignment="1">
      <alignment horizontal="center" vertical="top" wrapText="1"/>
    </xf>
    <xf numFmtId="164" fontId="4" fillId="0" borderId="5" xfId="0" applyNumberFormat="1" applyFont="1" applyFill="1" applyBorder="1" applyAlignment="1">
      <alignment horizontal="center"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164" fontId="4" fillId="0" borderId="14"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0" fontId="4" fillId="0" borderId="19" xfId="0" applyFont="1" applyFill="1" applyBorder="1" applyAlignment="1">
      <alignment horizontal="center" vertical="top" wrapText="1"/>
    </xf>
    <xf numFmtId="1" fontId="4" fillId="0" borderId="0" xfId="0" applyNumberFormat="1" applyFont="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4" fillId="0" borderId="0" xfId="0" applyFont="1" applyAlignment="1">
      <alignment horizontal="center" vertical="top"/>
    </xf>
    <xf numFmtId="1" fontId="4"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right" vertical="top"/>
    </xf>
    <xf numFmtId="1" fontId="4" fillId="0" borderId="11"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11" fillId="0" borderId="42" xfId="0" applyFont="1" applyFill="1" applyBorder="1" applyAlignment="1">
      <alignment vertical="top" wrapText="1"/>
    </xf>
    <xf numFmtId="1" fontId="4" fillId="0" borderId="56"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164" fontId="4" fillId="0" borderId="25" xfId="0" applyNumberFormat="1"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164" fontId="4" fillId="0" borderId="52" xfId="0" applyNumberFormat="1" applyFont="1" applyFill="1" applyBorder="1" applyAlignment="1">
      <alignment horizontal="center" vertical="center"/>
    </xf>
    <xf numFmtId="0" fontId="4" fillId="0" borderId="46" xfId="0" applyFont="1" applyFill="1" applyBorder="1" applyAlignment="1">
      <alignment horizontal="center" vertical="center"/>
    </xf>
    <xf numFmtId="0" fontId="4" fillId="0" borderId="56" xfId="0" applyNumberFormat="1" applyFont="1" applyFill="1" applyBorder="1" applyAlignment="1">
      <alignment horizontal="center" vertical="top" wrapText="1"/>
    </xf>
    <xf numFmtId="0" fontId="4" fillId="0" borderId="57"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76" xfId="0" applyFont="1" applyFill="1" applyBorder="1" applyAlignment="1">
      <alignment vertical="top" wrapText="1"/>
    </xf>
    <xf numFmtId="164" fontId="4" fillId="0" borderId="7" xfId="0" applyNumberFormat="1" applyFont="1" applyFill="1" applyBorder="1" applyAlignment="1">
      <alignment horizontal="center" vertical="top"/>
    </xf>
    <xf numFmtId="164" fontId="4" fillId="0" borderId="0" xfId="0" applyNumberFormat="1" applyFont="1" applyFill="1" applyBorder="1" applyAlignment="1">
      <alignment horizontal="center" vertical="top"/>
    </xf>
    <xf numFmtId="0" fontId="4" fillId="0" borderId="47" xfId="0"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1" fontId="4" fillId="0" borderId="2"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7" fillId="0" borderId="29" xfId="0" applyFont="1" applyFill="1" applyBorder="1" applyAlignment="1">
      <alignment vertical="top" wrapText="1"/>
    </xf>
    <xf numFmtId="0" fontId="4" fillId="0" borderId="74"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4" fillId="0" borderId="37" xfId="0" applyFont="1" applyFill="1" applyBorder="1" applyAlignment="1">
      <alignment vertical="center" wrapText="1"/>
    </xf>
    <xf numFmtId="164" fontId="4" fillId="0" borderId="55" xfId="0" applyNumberFormat="1" applyFont="1" applyFill="1" applyBorder="1" applyAlignment="1">
      <alignment horizontal="center" vertical="top"/>
    </xf>
    <xf numFmtId="164" fontId="4" fillId="0" borderId="38" xfId="0" applyNumberFormat="1" applyFont="1" applyFill="1" applyBorder="1" applyAlignment="1">
      <alignment horizontal="center" vertical="top"/>
    </xf>
    <xf numFmtId="164" fontId="3" fillId="0" borderId="36" xfId="0" applyNumberFormat="1" applyFont="1" applyFill="1" applyBorder="1" applyAlignment="1">
      <alignment horizontal="center" vertical="top"/>
    </xf>
    <xf numFmtId="164" fontId="3" fillId="0" borderId="28" xfId="0" applyNumberFormat="1" applyFont="1" applyFill="1" applyBorder="1" applyAlignment="1">
      <alignment horizontal="center" vertical="top"/>
    </xf>
    <xf numFmtId="0" fontId="4" fillId="0" borderId="75" xfId="0" applyFont="1" applyFill="1" applyBorder="1" applyAlignment="1">
      <alignment horizontal="center" vertical="top"/>
    </xf>
    <xf numFmtId="164" fontId="4" fillId="0" borderId="72"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164" fontId="4" fillId="0" borderId="9" xfId="0" applyNumberFormat="1" applyFont="1" applyFill="1" applyBorder="1" applyAlignment="1">
      <alignment horizontal="center" vertical="top"/>
    </xf>
    <xf numFmtId="164" fontId="4" fillId="0" borderId="77" xfId="0" applyNumberFormat="1" applyFont="1" applyFill="1" applyBorder="1" applyAlignment="1">
      <alignment horizontal="center" vertical="top"/>
    </xf>
    <xf numFmtId="49" fontId="4" fillId="0" borderId="14"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top"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49" fontId="4" fillId="0" borderId="36" xfId="0" applyNumberFormat="1" applyFont="1" applyFill="1" applyBorder="1" applyAlignment="1">
      <alignment horizontal="center" vertical="center" wrapText="1"/>
    </xf>
    <xf numFmtId="1" fontId="4" fillId="0" borderId="36" xfId="0" applyNumberFormat="1" applyFont="1" applyFill="1" applyBorder="1" applyAlignment="1">
      <alignment horizontal="center" vertical="center" wrapText="1"/>
    </xf>
    <xf numFmtId="164" fontId="4" fillId="0" borderId="59" xfId="0" applyNumberFormat="1" applyFont="1" applyFill="1" applyBorder="1" applyAlignment="1">
      <alignment vertical="top"/>
    </xf>
    <xf numFmtId="164" fontId="4" fillId="0" borderId="6" xfId="0" applyNumberFormat="1" applyFont="1" applyFill="1" applyBorder="1" applyAlignment="1">
      <alignment vertical="top"/>
    </xf>
    <xf numFmtId="0" fontId="4" fillId="0" borderId="18" xfId="0" applyFont="1" applyFill="1" applyBorder="1" applyAlignment="1">
      <alignment vertical="top"/>
    </xf>
    <xf numFmtId="0" fontId="4" fillId="0" borderId="3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0" fontId="4" fillId="0" borderId="71" xfId="0" applyFont="1" applyFill="1" applyBorder="1" applyAlignment="1">
      <alignment vertical="top" wrapText="1"/>
    </xf>
    <xf numFmtId="1" fontId="4" fillId="0" borderId="2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1" fontId="4" fillId="0" borderId="11" xfId="0" applyNumberFormat="1" applyFont="1" applyFill="1" applyBorder="1" applyAlignment="1">
      <alignment horizontal="center" vertical="center"/>
    </xf>
    <xf numFmtId="1" fontId="4" fillId="0" borderId="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1" fontId="4" fillId="0" borderId="78"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73" xfId="0" applyFont="1" applyFill="1" applyBorder="1" applyAlignment="1">
      <alignment horizontal="left" vertical="center" wrapText="1"/>
    </xf>
    <xf numFmtId="0" fontId="4" fillId="0" borderId="19" xfId="0" applyNumberFormat="1" applyFont="1" applyFill="1" applyBorder="1" applyAlignment="1">
      <alignment horizontal="center" vertical="center"/>
    </xf>
    <xf numFmtId="0" fontId="4" fillId="0" borderId="59" xfId="0" applyFont="1" applyFill="1" applyBorder="1" applyAlignment="1">
      <alignment horizontal="left" vertical="center" wrapText="1"/>
    </xf>
    <xf numFmtId="0" fontId="4" fillId="0" borderId="47" xfId="0" applyNumberFormat="1" applyFont="1" applyFill="1" applyBorder="1" applyAlignment="1">
      <alignment horizontal="center" vertical="center"/>
    </xf>
    <xf numFmtId="0" fontId="4" fillId="0" borderId="78" xfId="0" applyNumberFormat="1" applyFont="1" applyFill="1" applyBorder="1" applyAlignment="1">
      <alignment horizontal="center" vertical="center"/>
    </xf>
    <xf numFmtId="164"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center" wrapText="1"/>
    </xf>
    <xf numFmtId="0" fontId="4" fillId="0" borderId="54" xfId="0" applyFont="1" applyFill="1" applyBorder="1" applyAlignment="1">
      <alignment horizontal="left" vertical="center" wrapText="1"/>
    </xf>
    <xf numFmtId="1" fontId="4" fillId="0" borderId="20"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1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0" borderId="64" xfId="0" applyNumberFormat="1" applyFont="1" applyFill="1" applyBorder="1" applyAlignment="1">
      <alignment horizontal="center" vertical="center" wrapText="1"/>
    </xf>
    <xf numFmtId="0" fontId="4" fillId="0" borderId="68" xfId="0" applyFont="1" applyFill="1" applyBorder="1" applyAlignment="1">
      <alignment horizontal="left" vertical="center" wrapText="1"/>
    </xf>
    <xf numFmtId="1" fontId="4" fillId="0" borderId="47" xfId="0" applyNumberFormat="1" applyFont="1" applyFill="1" applyBorder="1" applyAlignment="1">
      <alignment horizontal="center" vertical="center" wrapText="1"/>
    </xf>
    <xf numFmtId="1" fontId="4" fillId="0" borderId="78" xfId="0" applyNumberFormat="1" applyFont="1" applyFill="1" applyBorder="1" applyAlignment="1">
      <alignment horizontal="center" vertical="center" wrapText="1"/>
    </xf>
    <xf numFmtId="164" fontId="4" fillId="0" borderId="66" xfId="0" applyNumberFormat="1" applyFont="1" applyFill="1" applyBorder="1" applyAlignment="1">
      <alignment vertical="top"/>
    </xf>
    <xf numFmtId="164" fontId="4" fillId="0" borderId="34" xfId="0" applyNumberFormat="1" applyFont="1" applyFill="1" applyBorder="1" applyAlignment="1">
      <alignment vertical="top"/>
    </xf>
    <xf numFmtId="0" fontId="4" fillId="0" borderId="1" xfId="0"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 fontId="4" fillId="0" borderId="57" xfId="0" applyNumberFormat="1" applyFont="1" applyFill="1" applyBorder="1" applyAlignment="1">
      <alignment horizontal="center" vertical="top" wrapText="1"/>
    </xf>
    <xf numFmtId="0" fontId="4" fillId="0" borderId="61" xfId="0" applyFont="1" applyFill="1" applyBorder="1" applyAlignment="1">
      <alignment horizontal="left" vertical="top" wrapText="1"/>
    </xf>
    <xf numFmtId="164" fontId="4" fillId="0" borderId="18" xfId="0" applyNumberFormat="1" applyFont="1" applyFill="1" applyBorder="1" applyAlignment="1">
      <alignment vertical="top"/>
    </xf>
    <xf numFmtId="164" fontId="4" fillId="0" borderId="20" xfId="0" applyNumberFormat="1" applyFont="1" applyFill="1" applyBorder="1" applyAlignment="1">
      <alignment vertical="top"/>
    </xf>
    <xf numFmtId="164" fontId="3" fillId="0" borderId="19" xfId="0" applyNumberFormat="1" applyFont="1" applyFill="1" applyBorder="1" applyAlignment="1">
      <alignment vertical="top"/>
    </xf>
    <xf numFmtId="164" fontId="4" fillId="0" borderId="19" xfId="0" applyNumberFormat="1" applyFont="1" applyFill="1" applyBorder="1" applyAlignment="1">
      <alignment vertical="top"/>
    </xf>
    <xf numFmtId="1" fontId="4" fillId="0" borderId="5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0" borderId="71" xfId="0" applyFont="1" applyFill="1" applyBorder="1" applyAlignment="1">
      <alignment horizontal="left" vertical="top" wrapText="1"/>
    </xf>
    <xf numFmtId="49" fontId="4" fillId="0" borderId="19"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47"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78"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0" fontId="4" fillId="0" borderId="73" xfId="0" applyFont="1" applyFill="1" applyBorder="1" applyAlignment="1">
      <alignment horizontal="left" vertical="top" wrapText="1"/>
    </xf>
    <xf numFmtId="164" fontId="4" fillId="0" borderId="50" xfId="0" applyNumberFormat="1" applyFont="1" applyFill="1" applyBorder="1" applyAlignment="1">
      <alignment vertical="top"/>
    </xf>
    <xf numFmtId="164" fontId="3" fillId="0" borderId="26" xfId="0" applyNumberFormat="1" applyFont="1" applyFill="1" applyBorder="1" applyAlignment="1">
      <alignment vertical="top"/>
    </xf>
    <xf numFmtId="164" fontId="4" fillId="0" borderId="26" xfId="0" applyNumberFormat="1" applyFont="1" applyFill="1" applyBorder="1" applyAlignment="1">
      <alignment vertical="top"/>
    </xf>
    <xf numFmtId="164" fontId="4" fillId="0" borderId="6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 fontId="4" fillId="0" borderId="2" xfId="0" applyNumberFormat="1" applyFont="1" applyFill="1" applyBorder="1" applyAlignment="1">
      <alignment vertical="top" wrapText="1"/>
    </xf>
    <xf numFmtId="0" fontId="4" fillId="0" borderId="1" xfId="0" applyFont="1" applyFill="1" applyBorder="1" applyAlignment="1">
      <alignment vertical="top" wrapText="1"/>
    </xf>
    <xf numFmtId="0" fontId="4" fillId="0" borderId="9" xfId="0" applyFont="1" applyFill="1" applyBorder="1" applyAlignment="1">
      <alignment horizontal="center" vertical="center" wrapText="1"/>
    </xf>
    <xf numFmtId="164" fontId="4" fillId="0" borderId="47" xfId="0" applyNumberFormat="1" applyFont="1" applyFill="1" applyBorder="1" applyAlignment="1">
      <alignment horizontal="right" vertical="center"/>
    </xf>
    <xf numFmtId="164" fontId="4" fillId="0" borderId="42" xfId="0" applyNumberFormat="1" applyFont="1" applyFill="1" applyBorder="1" applyAlignment="1">
      <alignment horizontal="right" vertical="center" wrapText="1"/>
    </xf>
    <xf numFmtId="164" fontId="4" fillId="0" borderId="7"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28" xfId="0" applyNumberFormat="1" applyFont="1" applyFill="1" applyBorder="1" applyAlignment="1">
      <alignment horizontal="right" vertical="center"/>
    </xf>
    <xf numFmtId="0" fontId="4" fillId="0" borderId="42" xfId="0" applyFont="1" applyFill="1" applyBorder="1" applyAlignment="1">
      <alignment horizontal="center" vertical="center" wrapText="1"/>
    </xf>
    <xf numFmtId="0" fontId="10" fillId="0" borderId="51" xfId="0" applyFont="1" applyFill="1" applyBorder="1" applyAlignment="1">
      <alignment vertical="top" wrapText="1"/>
    </xf>
    <xf numFmtId="164" fontId="4" fillId="0" borderId="18" xfId="0"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 fontId="4" fillId="0" borderId="31" xfId="0" applyNumberFormat="1" applyFont="1" applyFill="1" applyBorder="1" applyAlignment="1">
      <alignment horizontal="center" vertical="top" wrapText="1"/>
    </xf>
    <xf numFmtId="0" fontId="4" fillId="0" borderId="42" xfId="0" applyFont="1" applyFill="1" applyBorder="1" applyAlignment="1">
      <alignment vertical="top" wrapText="1"/>
    </xf>
    <xf numFmtId="0" fontId="6" fillId="0" borderId="36" xfId="0" applyFont="1" applyFill="1" applyBorder="1" applyAlignment="1">
      <alignment horizontal="center" vertical="top" wrapText="1"/>
    </xf>
    <xf numFmtId="164" fontId="4" fillId="0" borderId="18" xfId="0" applyNumberFormat="1" applyFont="1" applyFill="1" applyBorder="1" applyAlignment="1">
      <alignment horizontal="center" vertical="top"/>
    </xf>
    <xf numFmtId="0" fontId="4" fillId="0" borderId="8" xfId="0" applyFont="1" applyFill="1" applyBorder="1" applyAlignment="1">
      <alignment horizontal="center" vertical="top"/>
    </xf>
    <xf numFmtId="164" fontId="4" fillId="0" borderId="8"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9" xfId="0" applyNumberFormat="1" applyFont="1" applyFill="1" applyBorder="1" applyAlignment="1">
      <alignment horizontal="center" vertical="top"/>
    </xf>
    <xf numFmtId="0" fontId="4" fillId="0" borderId="6" xfId="0" applyFont="1" applyFill="1" applyBorder="1" applyAlignment="1">
      <alignment horizontal="left" vertical="top" wrapText="1"/>
    </xf>
    <xf numFmtId="1" fontId="4" fillId="0" borderId="11"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49" fontId="4" fillId="0" borderId="19"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50" xfId="0" applyFont="1" applyFill="1" applyBorder="1" applyAlignment="1">
      <alignment horizontal="center" vertical="top"/>
    </xf>
    <xf numFmtId="164" fontId="4" fillId="0" borderId="59" xfId="0" applyNumberFormat="1" applyFont="1" applyFill="1" applyBorder="1" applyAlignment="1">
      <alignment horizontal="center" vertical="top"/>
    </xf>
    <xf numFmtId="1" fontId="4" fillId="0" borderId="2" xfId="0" applyNumberFormat="1" applyFont="1" applyFill="1" applyBorder="1" applyAlignment="1">
      <alignment horizontal="center" vertical="center" textRotation="90" wrapText="1"/>
    </xf>
    <xf numFmtId="49" fontId="3" fillId="3" borderId="3"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xf>
    <xf numFmtId="49" fontId="3" fillId="4" borderId="4" xfId="0" applyNumberFormat="1" applyFont="1" applyFill="1" applyBorder="1" applyAlignment="1">
      <alignment horizontal="center" vertical="top"/>
    </xf>
    <xf numFmtId="164" fontId="4" fillId="5" borderId="27" xfId="0" applyNumberFormat="1" applyFont="1" applyFill="1" applyBorder="1" applyAlignment="1">
      <alignment vertical="top"/>
    </xf>
    <xf numFmtId="164" fontId="4" fillId="5" borderId="50" xfId="0" applyNumberFormat="1" applyFont="1" applyFill="1" applyBorder="1" applyAlignment="1">
      <alignment vertical="top" wrapText="1"/>
    </xf>
    <xf numFmtId="164" fontId="4" fillId="5" borderId="66" xfId="0" applyNumberFormat="1" applyFont="1" applyFill="1" applyBorder="1" applyAlignment="1">
      <alignment vertical="top" wrapText="1"/>
    </xf>
    <xf numFmtId="164" fontId="4" fillId="5" borderId="20" xfId="0" applyNumberFormat="1" applyFont="1" applyFill="1" applyBorder="1" applyAlignment="1">
      <alignment vertical="top"/>
    </xf>
    <xf numFmtId="164" fontId="4" fillId="5" borderId="18" xfId="0" applyNumberFormat="1" applyFont="1" applyFill="1" applyBorder="1" applyAlignment="1">
      <alignment vertical="top" wrapText="1"/>
    </xf>
    <xf numFmtId="164" fontId="4" fillId="5" borderId="59" xfId="0" applyNumberFormat="1" applyFont="1" applyFill="1" applyBorder="1" applyAlignment="1">
      <alignment vertical="top" wrapText="1"/>
    </xf>
    <xf numFmtId="0" fontId="4" fillId="5" borderId="73" xfId="0" applyFont="1" applyFill="1" applyBorder="1" applyAlignment="1">
      <alignment vertical="top" wrapText="1"/>
    </xf>
    <xf numFmtId="0" fontId="4" fillId="5" borderId="59" xfId="0" applyFont="1" applyFill="1" applyBorder="1" applyAlignment="1">
      <alignment vertical="top"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5" borderId="73" xfId="0" applyFont="1" applyFill="1" applyBorder="1" applyAlignment="1">
      <alignment horizontal="left" vertical="top" wrapText="1"/>
    </xf>
    <xf numFmtId="0" fontId="4" fillId="5" borderId="59" xfId="0" applyFont="1" applyFill="1" applyBorder="1" applyAlignment="1">
      <alignment horizontal="left" vertical="top" wrapText="1"/>
    </xf>
    <xf numFmtId="0" fontId="4" fillId="0" borderId="42" xfId="0" applyFont="1" applyFill="1" applyBorder="1" applyAlignment="1">
      <alignment vertical="top"/>
    </xf>
    <xf numFmtId="164" fontId="4" fillId="0" borderId="39" xfId="0" applyNumberFormat="1" applyFont="1" applyFill="1" applyBorder="1" applyAlignment="1">
      <alignment vertical="top"/>
    </xf>
    <xf numFmtId="164" fontId="4" fillId="0" borderId="30" xfId="0" applyNumberFormat="1" applyFont="1" applyFill="1" applyBorder="1" applyAlignment="1">
      <alignment vertical="top"/>
    </xf>
    <xf numFmtId="164" fontId="4" fillId="5" borderId="31" xfId="0" applyNumberFormat="1" applyFont="1" applyFill="1" applyBorder="1" applyAlignment="1">
      <alignment vertical="top"/>
    </xf>
    <xf numFmtId="164" fontId="4" fillId="5" borderId="42" xfId="0" applyNumberFormat="1" applyFont="1" applyFill="1" applyBorder="1" applyAlignment="1">
      <alignment vertical="top" wrapText="1"/>
    </xf>
    <xf numFmtId="164" fontId="4" fillId="5" borderId="44" xfId="0" applyNumberFormat="1" applyFont="1" applyFill="1" applyBorder="1" applyAlignment="1">
      <alignment vertical="top" wrapText="1"/>
    </xf>
    <xf numFmtId="0" fontId="4" fillId="5" borderId="68" xfId="0" applyFont="1" applyFill="1" applyBorder="1" applyAlignment="1">
      <alignment horizontal="left" vertical="top" wrapText="1"/>
    </xf>
    <xf numFmtId="0" fontId="3" fillId="6" borderId="49" xfId="0" applyFont="1" applyFill="1" applyBorder="1" applyAlignment="1">
      <alignment horizontal="center" vertical="center"/>
    </xf>
    <xf numFmtId="164" fontId="3" fillId="6" borderId="33" xfId="0" applyNumberFormat="1" applyFont="1" applyFill="1" applyBorder="1" applyAlignment="1">
      <alignment horizontal="right" vertical="center"/>
    </xf>
    <xf numFmtId="164" fontId="3" fillId="6" borderId="24" xfId="0" applyNumberFormat="1" applyFont="1" applyFill="1" applyBorder="1" applyAlignment="1">
      <alignment horizontal="right" vertical="center"/>
    </xf>
    <xf numFmtId="0" fontId="4" fillId="5" borderId="39" xfId="0" applyFont="1" applyFill="1" applyBorder="1" applyAlignment="1">
      <alignment horizontal="center" vertical="top" wrapText="1"/>
    </xf>
    <xf numFmtId="49" fontId="3" fillId="3" borderId="34" xfId="0" applyNumberFormat="1" applyFont="1" applyFill="1" applyBorder="1" applyAlignment="1">
      <alignment horizontal="center" vertical="top"/>
    </xf>
    <xf numFmtId="49" fontId="3" fillId="4" borderId="35" xfId="0" applyNumberFormat="1" applyFont="1" applyFill="1" applyBorder="1" applyAlignment="1">
      <alignment horizontal="center" vertical="top"/>
    </xf>
    <xf numFmtId="49" fontId="3" fillId="3" borderId="6" xfId="0" applyNumberFormat="1" applyFont="1" applyFill="1" applyBorder="1" applyAlignment="1">
      <alignment horizontal="center" vertical="top"/>
    </xf>
    <xf numFmtId="49" fontId="3" fillId="4" borderId="7" xfId="0" applyNumberFormat="1" applyFont="1" applyFill="1" applyBorder="1" applyAlignment="1">
      <alignment horizontal="center" vertical="top"/>
    </xf>
    <xf numFmtId="49" fontId="3" fillId="3" borderId="39" xfId="0" applyNumberFormat="1" applyFont="1" applyFill="1" applyBorder="1" applyAlignment="1">
      <alignment vertical="top"/>
    </xf>
    <xf numFmtId="49" fontId="3" fillId="4" borderId="40" xfId="0" applyNumberFormat="1" applyFont="1" applyFill="1" applyBorder="1" applyAlignment="1">
      <alignment vertical="top"/>
    </xf>
    <xf numFmtId="0" fontId="3" fillId="6" borderId="32" xfId="0" applyFont="1" applyFill="1" applyBorder="1" applyAlignment="1">
      <alignment horizontal="center" vertical="center"/>
    </xf>
    <xf numFmtId="164" fontId="3" fillId="6" borderId="4" xfId="0" applyNumberFormat="1" applyFont="1" applyFill="1" applyBorder="1" applyAlignment="1">
      <alignment horizontal="right" vertical="center"/>
    </xf>
    <xf numFmtId="164" fontId="3" fillId="6" borderId="22" xfId="0" applyNumberFormat="1" applyFont="1" applyFill="1" applyBorder="1" applyAlignment="1">
      <alignment horizontal="right" vertical="center"/>
    </xf>
    <xf numFmtId="164" fontId="3" fillId="6" borderId="49" xfId="0" applyNumberFormat="1" applyFont="1" applyFill="1" applyBorder="1" applyAlignment="1">
      <alignment horizontal="right" vertical="center"/>
    </xf>
    <xf numFmtId="49" fontId="3" fillId="4" borderId="22" xfId="0" applyNumberFormat="1" applyFont="1" applyFill="1" applyBorder="1" applyAlignment="1">
      <alignment horizontal="center" vertical="top"/>
    </xf>
    <xf numFmtId="164" fontId="3" fillId="4" borderId="39" xfId="0" applyNumberFormat="1" applyFont="1" applyFill="1" applyBorder="1" applyAlignment="1">
      <alignment horizontal="right" vertical="center"/>
    </xf>
    <xf numFmtId="164" fontId="3" fillId="4" borderId="30" xfId="0" applyNumberFormat="1" applyFont="1" applyFill="1" applyBorder="1" applyAlignment="1">
      <alignment horizontal="right" vertical="center"/>
    </xf>
    <xf numFmtId="164" fontId="3" fillId="4" borderId="31" xfId="0" applyNumberFormat="1" applyFont="1" applyFill="1" applyBorder="1" applyAlignment="1">
      <alignment horizontal="right" vertical="center"/>
    </xf>
    <xf numFmtId="0" fontId="4" fillId="4" borderId="43" xfId="0" applyFont="1" applyFill="1" applyBorder="1" applyAlignment="1">
      <alignment vertical="top" wrapText="1"/>
    </xf>
    <xf numFmtId="0" fontId="4" fillId="4" borderId="43" xfId="0" applyFont="1" applyFill="1" applyBorder="1" applyAlignment="1">
      <alignment horizontal="center" vertical="top" wrapText="1"/>
    </xf>
    <xf numFmtId="1" fontId="4" fillId="4" borderId="45" xfId="0" applyNumberFormat="1" applyFont="1" applyFill="1" applyBorder="1" applyAlignment="1">
      <alignment horizontal="center" vertical="top" wrapText="1"/>
    </xf>
    <xf numFmtId="164" fontId="4" fillId="5" borderId="50" xfId="0" applyNumberFormat="1" applyFont="1" applyFill="1" applyBorder="1" applyAlignment="1">
      <alignment horizontal="center" vertical="center"/>
    </xf>
    <xf numFmtId="0" fontId="3" fillId="6" borderId="49" xfId="0" applyFont="1" applyFill="1" applyBorder="1" applyAlignment="1">
      <alignment horizontal="center" vertical="top"/>
    </xf>
    <xf numFmtId="164" fontId="3" fillId="6" borderId="33" xfId="0" applyNumberFormat="1" applyFont="1" applyFill="1" applyBorder="1" applyAlignment="1">
      <alignment horizontal="center" vertical="top"/>
    </xf>
    <xf numFmtId="164" fontId="3" fillId="6" borderId="4" xfId="0" applyNumberFormat="1" applyFont="1" applyFill="1" applyBorder="1" applyAlignment="1">
      <alignment horizontal="center" vertical="top"/>
    </xf>
    <xf numFmtId="164" fontId="3" fillId="6" borderId="22" xfId="0" applyNumberFormat="1" applyFont="1" applyFill="1" applyBorder="1" applyAlignment="1">
      <alignment horizontal="center" vertical="top"/>
    </xf>
    <xf numFmtId="164" fontId="3" fillId="6" borderId="49" xfId="0" applyNumberFormat="1" applyFont="1" applyFill="1" applyBorder="1" applyAlignment="1">
      <alignment horizontal="center" vertical="top"/>
    </xf>
    <xf numFmtId="164" fontId="3" fillId="6" borderId="32" xfId="0" applyNumberFormat="1" applyFont="1" applyFill="1" applyBorder="1" applyAlignment="1">
      <alignment horizontal="center" vertical="top"/>
    </xf>
    <xf numFmtId="164" fontId="5" fillId="6" borderId="33" xfId="0" applyNumberFormat="1" applyFont="1" applyFill="1" applyBorder="1" applyAlignment="1">
      <alignment horizontal="right" vertical="center"/>
    </xf>
    <xf numFmtId="164" fontId="3" fillId="6" borderId="23" xfId="0" applyNumberFormat="1" applyFont="1" applyFill="1" applyBorder="1" applyAlignment="1">
      <alignment horizontal="right" vertical="center"/>
    </xf>
    <xf numFmtId="0" fontId="4" fillId="5" borderId="13" xfId="0" applyFont="1" applyFill="1" applyBorder="1" applyAlignment="1">
      <alignment horizontal="center" vertical="top" wrapText="1"/>
    </xf>
    <xf numFmtId="49" fontId="3" fillId="3" borderId="32" xfId="0" applyNumberFormat="1" applyFont="1" applyFill="1" applyBorder="1" applyAlignment="1">
      <alignment horizontal="center" vertical="top"/>
    </xf>
    <xf numFmtId="164" fontId="3" fillId="4" borderId="3" xfId="0" applyNumberFormat="1" applyFont="1" applyFill="1" applyBorder="1" applyAlignment="1">
      <alignment horizontal="right" vertical="center"/>
    </xf>
    <xf numFmtId="164" fontId="5" fillId="4" borderId="3" xfId="0" applyNumberFormat="1" applyFont="1" applyFill="1" applyBorder="1" applyAlignment="1">
      <alignment horizontal="right" vertical="center"/>
    </xf>
    <xf numFmtId="164" fontId="4" fillId="5" borderId="50" xfId="0" applyNumberFormat="1" applyFont="1" applyFill="1" applyBorder="1" applyAlignment="1">
      <alignment vertical="top"/>
    </xf>
    <xf numFmtId="164" fontId="4" fillId="5" borderId="18" xfId="0" applyNumberFormat="1" applyFont="1" applyFill="1" applyBorder="1" applyAlignment="1">
      <alignment vertical="top"/>
    </xf>
    <xf numFmtId="0" fontId="4" fillId="0" borderId="59"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5" borderId="71" xfId="0" applyFont="1" applyFill="1" applyBorder="1" applyAlignment="1">
      <alignment horizontal="left" vertical="center" wrapText="1"/>
    </xf>
    <xf numFmtId="0" fontId="4" fillId="5" borderId="76" xfId="0" applyFont="1" applyFill="1" applyBorder="1" applyAlignment="1">
      <alignment vertical="top" wrapText="1"/>
    </xf>
    <xf numFmtId="164" fontId="3" fillId="6" borderId="35" xfId="0" applyNumberFormat="1" applyFont="1" applyFill="1" applyBorder="1" applyAlignment="1">
      <alignment horizontal="center" vertical="top"/>
    </xf>
    <xf numFmtId="164" fontId="3" fillId="6" borderId="50" xfId="0" applyNumberFormat="1" applyFont="1" applyFill="1" applyBorder="1" applyAlignment="1">
      <alignment horizontal="center" vertical="top"/>
    </xf>
    <xf numFmtId="164" fontId="3" fillId="6" borderId="66" xfId="0" applyNumberFormat="1" applyFont="1" applyFill="1" applyBorder="1" applyAlignment="1">
      <alignment horizontal="center" vertical="top"/>
    </xf>
    <xf numFmtId="164" fontId="3" fillId="4" borderId="3"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164" fontId="3" fillId="4" borderId="60" xfId="0" applyNumberFormat="1" applyFont="1" applyFill="1" applyBorder="1" applyAlignment="1">
      <alignment horizontal="center" vertical="top"/>
    </xf>
    <xf numFmtId="164" fontId="3" fillId="4" borderId="33" xfId="0" applyNumberFormat="1" applyFont="1" applyFill="1" applyBorder="1" applyAlignment="1">
      <alignment horizontal="center" vertical="top"/>
    </xf>
    <xf numFmtId="0" fontId="4" fillId="4" borderId="23" xfId="0" applyFont="1" applyFill="1" applyBorder="1" applyAlignment="1">
      <alignment horizontal="center" vertical="top" wrapText="1"/>
    </xf>
    <xf numFmtId="1" fontId="4" fillId="4" borderId="24" xfId="0" applyNumberFormat="1" applyFont="1" applyFill="1" applyBorder="1" applyAlignment="1">
      <alignment horizontal="center" vertical="top" wrapText="1"/>
    </xf>
    <xf numFmtId="0" fontId="4" fillId="6" borderId="48" xfId="0" applyFont="1" applyFill="1" applyBorder="1" applyAlignment="1">
      <alignment horizontal="center" vertical="top"/>
    </xf>
    <xf numFmtId="164" fontId="4" fillId="6" borderId="63" xfId="0" applyNumberFormat="1" applyFont="1" applyFill="1" applyBorder="1" applyAlignment="1">
      <alignment horizontal="center" vertical="top"/>
    </xf>
    <xf numFmtId="164" fontId="4" fillId="6" borderId="12" xfId="0" applyNumberFormat="1" applyFont="1" applyFill="1" applyBorder="1" applyAlignment="1">
      <alignment horizontal="center" vertical="top"/>
    </xf>
    <xf numFmtId="0" fontId="3" fillId="6" borderId="48" xfId="0" applyFont="1" applyFill="1" applyBorder="1" applyAlignment="1">
      <alignment horizontal="center" vertical="top"/>
    </xf>
    <xf numFmtId="164" fontId="3" fillId="6" borderId="6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11" fillId="5" borderId="50" xfId="0" applyFont="1" applyFill="1" applyBorder="1" applyAlignment="1">
      <alignment vertical="center" wrapText="1"/>
    </xf>
    <xf numFmtId="0" fontId="10" fillId="5" borderId="15" xfId="0" applyFont="1" applyFill="1" applyBorder="1" applyAlignment="1">
      <alignment vertical="center" wrapText="1"/>
    </xf>
    <xf numFmtId="0" fontId="10" fillId="5" borderId="51" xfId="0" applyFont="1" applyFill="1" applyBorder="1" applyAlignment="1">
      <alignment horizontal="left" vertical="center" wrapText="1"/>
    </xf>
    <xf numFmtId="0" fontId="10" fillId="5" borderId="61" xfId="0" applyFont="1" applyFill="1" applyBorder="1" applyAlignment="1">
      <alignment horizontal="left" vertical="center" wrapText="1"/>
    </xf>
    <xf numFmtId="0" fontId="10" fillId="5" borderId="51" xfId="0" applyFont="1" applyFill="1" applyBorder="1" applyAlignment="1">
      <alignment vertical="center" wrapText="1"/>
    </xf>
    <xf numFmtId="0" fontId="10" fillId="5" borderId="61" xfId="0" applyFont="1" applyFill="1" applyBorder="1" applyAlignment="1">
      <alignment vertical="center" wrapText="1"/>
    </xf>
    <xf numFmtId="49" fontId="3" fillId="3" borderId="66" xfId="0" applyNumberFormat="1" applyFont="1" applyFill="1" applyBorder="1" applyAlignment="1">
      <alignment horizontal="center" vertical="top"/>
    </xf>
    <xf numFmtId="0" fontId="4" fillId="5" borderId="18" xfId="0" applyFont="1" applyFill="1" applyBorder="1" applyAlignment="1">
      <alignment horizontal="center" vertical="top"/>
    </xf>
    <xf numFmtId="164" fontId="4" fillId="5" borderId="0" xfId="0" applyNumberFormat="1" applyFont="1" applyFill="1" applyBorder="1" applyAlignment="1">
      <alignment horizontal="center" vertical="top"/>
    </xf>
    <xf numFmtId="164" fontId="3" fillId="5" borderId="7" xfId="0" applyNumberFormat="1" applyFont="1" applyFill="1" applyBorder="1" applyAlignment="1">
      <alignment horizontal="center" vertical="top"/>
    </xf>
    <xf numFmtId="164" fontId="3" fillId="5" borderId="19" xfId="0" applyNumberFormat="1" applyFont="1" applyFill="1" applyBorder="1" applyAlignment="1">
      <alignment horizontal="center" vertical="top"/>
    </xf>
    <xf numFmtId="164" fontId="3" fillId="5" borderId="18" xfId="0" applyNumberFormat="1" applyFont="1" applyFill="1" applyBorder="1" applyAlignment="1">
      <alignment horizontal="center" vertical="top"/>
    </xf>
    <xf numFmtId="164" fontId="3" fillId="5" borderId="59" xfId="0" applyNumberFormat="1" applyFont="1" applyFill="1" applyBorder="1" applyAlignment="1">
      <alignment horizontal="center" vertical="top"/>
    </xf>
    <xf numFmtId="49" fontId="3" fillId="3" borderId="44" xfId="0" applyNumberFormat="1" applyFont="1" applyFill="1" applyBorder="1" applyAlignment="1">
      <alignment horizontal="center" vertical="top"/>
    </xf>
    <xf numFmtId="0" fontId="3" fillId="6" borderId="32" xfId="0" applyFont="1" applyFill="1" applyBorder="1" applyAlignment="1">
      <alignment horizontal="center" vertical="top"/>
    </xf>
    <xf numFmtId="164" fontId="3" fillId="6" borderId="3" xfId="0" applyNumberFormat="1" applyFont="1" applyFill="1" applyBorder="1" applyAlignment="1">
      <alignment horizontal="center" vertical="top"/>
    </xf>
    <xf numFmtId="164" fontId="3" fillId="6" borderId="60" xfId="0" applyNumberFormat="1" applyFont="1" applyFill="1" applyBorder="1" applyAlignment="1">
      <alignment horizontal="center" vertical="top"/>
    </xf>
    <xf numFmtId="164" fontId="3" fillId="6" borderId="24" xfId="0" applyNumberFormat="1" applyFont="1" applyFill="1" applyBorder="1" applyAlignment="1">
      <alignment horizontal="center" vertical="top"/>
    </xf>
    <xf numFmtId="49" fontId="3" fillId="3" borderId="39" xfId="0" applyNumberFormat="1" applyFont="1" applyFill="1" applyBorder="1" applyAlignment="1">
      <alignment horizontal="center" vertical="top"/>
    </xf>
    <xf numFmtId="164" fontId="3" fillId="4" borderId="42" xfId="0" applyNumberFormat="1" applyFont="1" applyFill="1" applyBorder="1" applyAlignment="1">
      <alignment horizontal="center" vertical="top"/>
    </xf>
    <xf numFmtId="164" fontId="3" fillId="4" borderId="41" xfId="0" applyNumberFormat="1" applyFont="1" applyFill="1" applyBorder="1" applyAlignment="1">
      <alignment horizontal="center" vertical="top"/>
    </xf>
    <xf numFmtId="164" fontId="3" fillId="4" borderId="43" xfId="0" applyNumberFormat="1" applyFont="1" applyFill="1" applyBorder="1" applyAlignment="1">
      <alignment horizontal="center" vertical="top"/>
    </xf>
    <xf numFmtId="164" fontId="3" fillId="3" borderId="49" xfId="0" applyNumberFormat="1" applyFont="1" applyFill="1" applyBorder="1" applyAlignment="1">
      <alignment horizontal="center" vertical="top"/>
    </xf>
    <xf numFmtId="164" fontId="3" fillId="3" borderId="33"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4" fillId="3" borderId="23" xfId="0" applyFont="1" applyFill="1" applyBorder="1" applyAlignment="1">
      <alignment vertical="top"/>
    </xf>
    <xf numFmtId="0" fontId="4" fillId="3" borderId="23" xfId="0" applyFont="1" applyFill="1" applyBorder="1" applyAlignment="1">
      <alignment vertical="top" wrapText="1"/>
    </xf>
    <xf numFmtId="1" fontId="4" fillId="3" borderId="24" xfId="0" applyNumberFormat="1" applyFont="1" applyFill="1" applyBorder="1" applyAlignment="1">
      <alignment vertical="top" wrapText="1"/>
    </xf>
    <xf numFmtId="49" fontId="3" fillId="7" borderId="3" xfId="0" applyNumberFormat="1" applyFont="1" applyFill="1" applyBorder="1" applyAlignment="1">
      <alignment horizontal="center" vertical="top"/>
    </xf>
    <xf numFmtId="164" fontId="3" fillId="7" borderId="12" xfId="0" applyNumberFormat="1" applyFont="1" applyFill="1" applyBorder="1" applyAlignment="1">
      <alignment horizontal="center" vertical="top"/>
    </xf>
    <xf numFmtId="164" fontId="3" fillId="7" borderId="29" xfId="0" applyNumberFormat="1" applyFont="1" applyFill="1" applyBorder="1" applyAlignment="1">
      <alignment horizontal="center" vertical="top"/>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2" fillId="0" borderId="0" xfId="0" applyNumberFormat="1" applyFont="1" applyFill="1" applyBorder="1" applyAlignment="1">
      <alignment vertical="top"/>
    </xf>
    <xf numFmtId="0" fontId="10" fillId="0" borderId="0" xfId="0" applyFont="1" applyFill="1" applyBorder="1" applyAlignment="1">
      <alignment vertical="top" wrapText="1"/>
    </xf>
    <xf numFmtId="0" fontId="6" fillId="0" borderId="1" xfId="0" applyFont="1" applyFill="1" applyBorder="1" applyAlignment="1">
      <alignment horizontal="center" vertical="center" textRotation="90" wrapText="1"/>
    </xf>
    <xf numFmtId="164" fontId="3" fillId="0" borderId="26" xfId="0" applyNumberFormat="1" applyFont="1" applyFill="1" applyBorder="1" applyAlignment="1">
      <alignment horizontal="center" vertical="top" wrapText="1"/>
    </xf>
    <xf numFmtId="164" fontId="3" fillId="0" borderId="19" xfId="0" applyNumberFormat="1" applyFont="1" applyFill="1" applyBorder="1" applyAlignment="1">
      <alignment horizontal="center" vertical="top" wrapText="1"/>
    </xf>
    <xf numFmtId="0" fontId="4" fillId="0" borderId="18" xfId="0" applyFont="1" applyFill="1" applyBorder="1" applyAlignment="1">
      <alignment horizontal="center" vertical="top"/>
    </xf>
    <xf numFmtId="0" fontId="4" fillId="0" borderId="18" xfId="0" applyFont="1" applyFill="1" applyBorder="1" applyAlignment="1">
      <alignment horizontal="left" vertical="center"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4" borderId="26" xfId="0" applyNumberFormat="1" applyFont="1" applyFill="1" applyBorder="1" applyAlignment="1">
      <alignment horizontal="center" vertical="top"/>
    </xf>
    <xf numFmtId="49" fontId="3" fillId="4"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0" fontId="4" fillId="2" borderId="71" xfId="0" applyFont="1" applyFill="1" applyBorder="1" applyAlignment="1">
      <alignment horizontal="left" vertical="top" wrapText="1"/>
    </xf>
    <xf numFmtId="0" fontId="4" fillId="5" borderId="61" xfId="0"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164" fontId="6" fillId="0" borderId="27" xfId="0" applyNumberFormat="1" applyFont="1" applyFill="1" applyBorder="1" applyAlignment="1">
      <alignment vertical="top"/>
    </xf>
    <xf numFmtId="0" fontId="10" fillId="0" borderId="0" xfId="0" applyFont="1" applyAlignment="1">
      <alignment horizontal="left" vertical="top" wrapText="1"/>
    </xf>
    <xf numFmtId="0" fontId="2" fillId="0" borderId="0" xfId="0" applyFont="1" applyAlignment="1">
      <alignment horizontal="center" vertical="top"/>
    </xf>
    <xf numFmtId="0" fontId="3" fillId="0" borderId="0" xfId="0" applyFont="1" applyAlignment="1">
      <alignment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11" fillId="0" borderId="0" xfId="0" applyFont="1" applyAlignment="1">
      <alignment horizontal="left" vertical="top" wrapText="1"/>
    </xf>
    <xf numFmtId="0" fontId="21" fillId="0" borderId="0" xfId="0" applyFont="1" applyAlignment="1">
      <alignment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8" borderId="3" xfId="0" applyNumberFormat="1" applyFont="1" applyFill="1" applyBorder="1" applyAlignment="1">
      <alignment horizontal="center" vertical="top" wrapText="1"/>
    </xf>
    <xf numFmtId="49" fontId="5" fillId="8" borderId="3" xfId="0" applyNumberFormat="1" applyFont="1" applyFill="1" applyBorder="1" applyAlignment="1">
      <alignment horizontal="center" vertical="top"/>
    </xf>
    <xf numFmtId="49" fontId="5" fillId="9" borderId="4" xfId="0" applyNumberFormat="1" applyFont="1" applyFill="1" applyBorder="1" applyAlignment="1">
      <alignment horizontal="center" vertical="top"/>
    </xf>
    <xf numFmtId="0" fontId="6" fillId="0" borderId="5" xfId="0" applyFont="1" applyBorder="1" applyAlignment="1">
      <alignment horizontal="center" vertical="top"/>
    </xf>
    <xf numFmtId="164" fontId="23" fillId="0" borderId="14"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10" borderId="5" xfId="0" applyNumberFormat="1" applyFont="1" applyFill="1" applyBorder="1" applyAlignment="1">
      <alignment horizontal="center" vertical="center" wrapText="1"/>
    </xf>
    <xf numFmtId="49" fontId="4" fillId="10" borderId="79" xfId="0" applyNumberFormat="1" applyFont="1" applyFill="1" applyBorder="1" applyAlignment="1">
      <alignment vertical="top"/>
    </xf>
    <xf numFmtId="49" fontId="2" fillId="0" borderId="14"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77"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4" fillId="0" borderId="76" xfId="0" applyFont="1" applyBorder="1" applyAlignment="1"/>
    <xf numFmtId="49" fontId="2" fillId="0" borderId="57" xfId="0" applyNumberFormat="1" applyFont="1" applyFill="1" applyBorder="1" applyAlignment="1">
      <alignment horizontal="center" vertical="top"/>
    </xf>
    <xf numFmtId="49" fontId="2" fillId="0" borderId="56" xfId="0" applyNumberFormat="1" applyFont="1" applyFill="1" applyBorder="1" applyAlignment="1">
      <alignment horizontal="center" vertical="top"/>
    </xf>
    <xf numFmtId="49" fontId="4" fillId="0" borderId="76" xfId="0" applyNumberFormat="1" applyFont="1" applyFill="1" applyBorder="1" applyAlignment="1">
      <alignment vertical="top" wrapText="1"/>
    </xf>
    <xf numFmtId="0" fontId="24"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0" fontId="2" fillId="0" borderId="43" xfId="0" applyFont="1" applyBorder="1" applyAlignment="1">
      <alignment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164" fontId="6" fillId="0" borderId="79"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164" fontId="6" fillId="10" borderId="46" xfId="0" applyNumberFormat="1" applyFont="1" applyFill="1" applyBorder="1" applyAlignment="1">
      <alignment horizontal="center" vertical="center" wrapText="1"/>
    </xf>
    <xf numFmtId="49" fontId="4" fillId="10" borderId="15" xfId="0" applyNumberFormat="1" applyFont="1" applyFill="1" applyBorder="1" applyAlignment="1">
      <alignment vertical="top"/>
    </xf>
    <xf numFmtId="164" fontId="6" fillId="0" borderId="78" xfId="0" applyNumberFormat="1" applyFont="1" applyFill="1" applyBorder="1" applyAlignment="1">
      <alignment horizontal="center" vertical="center"/>
    </xf>
    <xf numFmtId="0" fontId="4" fillId="0" borderId="61" xfId="0" applyFont="1" applyBorder="1" applyAlignment="1"/>
    <xf numFmtId="49" fontId="4" fillId="10" borderId="71" xfId="0" applyNumberFormat="1" applyFont="1" applyFill="1" applyBorder="1" applyAlignment="1">
      <alignment vertical="top"/>
    </xf>
    <xf numFmtId="49" fontId="2" fillId="0" borderId="36" xfId="0" applyNumberFormat="1" applyFont="1" applyFill="1" applyBorder="1" applyAlignment="1">
      <alignment horizontal="center" vertical="top"/>
    </xf>
    <xf numFmtId="49" fontId="2" fillId="0" borderId="74" xfId="0" applyNumberFormat="1" applyFont="1" applyFill="1" applyBorder="1" applyAlignment="1">
      <alignment horizontal="center" vertical="top"/>
    </xf>
    <xf numFmtId="49" fontId="4" fillId="0" borderId="71" xfId="0" applyNumberFormat="1" applyFont="1" applyFill="1" applyBorder="1" applyAlignment="1">
      <alignment vertical="top" wrapText="1"/>
    </xf>
    <xf numFmtId="49" fontId="4" fillId="0" borderId="61" xfId="0" applyNumberFormat="1" applyFont="1" applyFill="1" applyBorder="1" applyAlignment="1">
      <alignment vertical="top" wrapText="1"/>
    </xf>
    <xf numFmtId="0" fontId="6" fillId="0" borderId="18" xfId="0" applyFont="1" applyBorder="1" applyAlignment="1">
      <alignment horizontal="center" vertical="top"/>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10" borderId="18" xfId="0" applyNumberFormat="1" applyFont="1" applyFill="1" applyBorder="1" applyAlignment="1">
      <alignment horizontal="center" vertical="center" wrapText="1"/>
    </xf>
    <xf numFmtId="164" fontId="6" fillId="10" borderId="47" xfId="0" applyNumberFormat="1" applyFont="1" applyFill="1" applyBorder="1" applyAlignment="1">
      <alignment horizontal="center" vertical="center" wrapText="1"/>
    </xf>
    <xf numFmtId="49" fontId="4" fillId="10" borderId="28" xfId="0" applyNumberFormat="1" applyFont="1" applyFill="1" applyBorder="1" applyAlignment="1">
      <alignment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4" fillId="0" borderId="65" xfId="0" applyNumberFormat="1" applyFont="1" applyFill="1" applyBorder="1" applyAlignment="1">
      <alignment vertical="top" wrapText="1"/>
    </xf>
    <xf numFmtId="49" fontId="4" fillId="0" borderId="77" xfId="0" applyNumberFormat="1" applyFont="1" applyFill="1" applyBorder="1" applyAlignment="1">
      <alignmen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4" fillId="0" borderId="29" xfId="0" applyNumberFormat="1" applyFont="1" applyFill="1" applyBorder="1" applyAlignment="1">
      <alignment vertical="top" wrapText="1"/>
    </xf>
    <xf numFmtId="49" fontId="4" fillId="0" borderId="79" xfId="0" applyNumberFormat="1" applyFont="1" applyFill="1" applyBorder="1" applyAlignment="1">
      <alignment vertical="top" wrapText="1"/>
    </xf>
    <xf numFmtId="49" fontId="2" fillId="0" borderId="14" xfId="0" applyNumberFormat="1" applyFont="1" applyFill="1" applyBorder="1" applyAlignment="1">
      <alignment horizontal="center" vertical="top" wrapText="1"/>
    </xf>
    <xf numFmtId="49" fontId="2" fillId="0" borderId="16" xfId="0" applyNumberFormat="1" applyFont="1" applyFill="1" applyBorder="1" applyAlignment="1">
      <alignment horizontal="center" vertical="top" wrapText="1"/>
    </xf>
    <xf numFmtId="49" fontId="2" fillId="0" borderId="57" xfId="0" applyNumberFormat="1" applyFont="1" applyFill="1" applyBorder="1" applyAlignment="1">
      <alignment horizontal="center" vertical="top" wrapText="1"/>
    </xf>
    <xf numFmtId="49" fontId="2" fillId="0" borderId="56"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0" fontId="2" fillId="0" borderId="29" xfId="0" applyFont="1" applyBorder="1" applyAlignment="1">
      <alignment vertical="top"/>
    </xf>
    <xf numFmtId="0" fontId="25" fillId="0" borderId="1" xfId="0" applyFont="1" applyFill="1" applyBorder="1" applyAlignment="1">
      <alignment vertical="top"/>
    </xf>
    <xf numFmtId="0" fontId="2" fillId="0" borderId="1" xfId="0" applyFont="1" applyFill="1" applyBorder="1" applyAlignment="1">
      <alignment vertical="top"/>
    </xf>
    <xf numFmtId="164" fontId="6" fillId="10" borderId="17" xfId="0" applyNumberFormat="1" applyFont="1" applyFill="1" applyBorder="1" applyAlignment="1">
      <alignment horizontal="center" vertical="center" wrapText="1"/>
    </xf>
    <xf numFmtId="0" fontId="10" fillId="2" borderId="71" xfId="0" applyFont="1" applyFill="1" applyBorder="1" applyAlignment="1">
      <alignment wrapText="1"/>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4" fillId="0" borderId="6" xfId="0" applyNumberFormat="1" applyFont="1" applyFill="1" applyBorder="1" applyAlignment="1">
      <alignment vertical="top" wrapText="1"/>
    </xf>
    <xf numFmtId="49" fontId="4" fillId="0" borderId="15" xfId="0" applyNumberFormat="1" applyFont="1" applyFill="1" applyBorder="1" applyAlignment="1">
      <alignment vertical="top" wrapText="1"/>
    </xf>
    <xf numFmtId="0" fontId="2" fillId="0" borderId="14" xfId="0" applyNumberFormat="1" applyFont="1" applyFill="1" applyBorder="1" applyAlignment="1">
      <alignment horizontal="center" vertical="top"/>
    </xf>
    <xf numFmtId="164" fontId="6" fillId="0" borderId="80" xfId="0" applyNumberFormat="1" applyFont="1" applyFill="1" applyBorder="1" applyAlignment="1">
      <alignment horizontal="center" vertical="center"/>
    </xf>
    <xf numFmtId="0" fontId="7" fillId="0" borderId="71" xfId="0" applyFont="1" applyBorder="1" applyAlignment="1">
      <alignment wrapText="1"/>
    </xf>
    <xf numFmtId="0" fontId="2" fillId="0" borderId="44" xfId="0" applyFont="1" applyBorder="1" applyAlignment="1">
      <alignment vertical="top"/>
    </xf>
    <xf numFmtId="0" fontId="6" fillId="2" borderId="5" xfId="0" applyFont="1" applyFill="1" applyBorder="1" applyAlignment="1">
      <alignment horizontal="center" vertical="top"/>
    </xf>
    <xf numFmtId="164" fontId="6" fillId="2" borderId="79"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25" xfId="0" applyNumberFormat="1" applyFont="1" applyFill="1" applyBorder="1" applyAlignment="1">
      <alignment horizontal="center" vertical="center"/>
    </xf>
    <xf numFmtId="164" fontId="6" fillId="2" borderId="25" xfId="0" applyNumberFormat="1" applyFont="1" applyFill="1" applyBorder="1" applyAlignment="1">
      <alignment horizontal="center" vertical="center" wrapText="1"/>
    </xf>
    <xf numFmtId="164" fontId="6" fillId="2" borderId="16" xfId="0" applyNumberFormat="1" applyFont="1" applyFill="1" applyBorder="1" applyAlignment="1">
      <alignment horizontal="center" vertical="center" wrapText="1"/>
    </xf>
    <xf numFmtId="49" fontId="4" fillId="2" borderId="15" xfId="0" applyNumberFormat="1" applyFont="1" applyFill="1" applyBorder="1" applyAlignment="1">
      <alignment vertical="top" wrapText="1"/>
    </xf>
    <xf numFmtId="49" fontId="2" fillId="2" borderId="14" xfId="0" applyNumberFormat="1" applyFont="1" applyFill="1" applyBorder="1" applyAlignment="1">
      <alignment horizontal="center" vertical="top"/>
    </xf>
    <xf numFmtId="49" fontId="2" fillId="2" borderId="16" xfId="0" applyNumberFormat="1" applyFont="1" applyFill="1" applyBorder="1" applyAlignment="1">
      <alignment horizontal="center" vertical="top"/>
    </xf>
    <xf numFmtId="0" fontId="24" fillId="2" borderId="51" xfId="0" applyFont="1" applyFill="1" applyBorder="1" applyAlignment="1">
      <alignment horizontal="center" vertical="top"/>
    </xf>
    <xf numFmtId="164" fontId="5" fillId="2" borderId="76" xfId="0" applyNumberFormat="1" applyFont="1" applyFill="1" applyBorder="1" applyAlignment="1">
      <alignment horizontal="center" vertical="center"/>
    </xf>
    <xf numFmtId="164" fontId="5" fillId="2" borderId="62" xfId="0" applyNumberFormat="1" applyFont="1" applyFill="1" applyBorder="1" applyAlignment="1">
      <alignment horizontal="center" vertical="center"/>
    </xf>
    <xf numFmtId="49" fontId="4" fillId="2" borderId="71" xfId="0" applyNumberFormat="1" applyFont="1" applyFill="1" applyBorder="1" applyAlignment="1">
      <alignment vertical="top" wrapText="1"/>
    </xf>
    <xf numFmtId="49" fontId="2" fillId="2" borderId="36" xfId="0" applyNumberFormat="1" applyFont="1" applyFill="1" applyBorder="1" applyAlignment="1">
      <alignment horizontal="center" vertical="top"/>
    </xf>
    <xf numFmtId="49" fontId="2" fillId="2" borderId="74" xfId="0" applyNumberFormat="1" applyFont="1" applyFill="1" applyBorder="1" applyAlignment="1">
      <alignment horizontal="center" vertical="top"/>
    </xf>
    <xf numFmtId="0" fontId="24" fillId="2" borderId="18" xfId="0" applyFont="1" applyFill="1" applyBorder="1" applyAlignment="1">
      <alignment horizontal="center" vertical="top"/>
    </xf>
    <xf numFmtId="164" fontId="5" fillId="2" borderId="28"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0" xfId="0" applyNumberFormat="1" applyFont="1" applyFill="1" applyBorder="1" applyAlignment="1">
      <alignment horizontal="center" vertical="center"/>
    </xf>
    <xf numFmtId="49" fontId="4" fillId="2" borderId="6" xfId="0" applyNumberFormat="1" applyFont="1" applyFill="1" applyBorder="1" applyAlignment="1">
      <alignment vertical="top" wrapText="1"/>
    </xf>
    <xf numFmtId="49" fontId="2" fillId="2" borderId="19" xfId="0" applyNumberFormat="1" applyFont="1" applyFill="1" applyBorder="1" applyAlignment="1">
      <alignment horizontal="center" vertical="top"/>
    </xf>
    <xf numFmtId="49" fontId="2" fillId="2" borderId="20" xfId="0" applyNumberFormat="1" applyFont="1" applyFill="1" applyBorder="1" applyAlignment="1">
      <alignment horizontal="center" vertical="top"/>
    </xf>
    <xf numFmtId="164" fontId="6" fillId="2" borderId="38"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wrapText="1"/>
    </xf>
    <xf numFmtId="164" fontId="6" fillId="2" borderId="17" xfId="0" applyNumberFormat="1" applyFont="1" applyFill="1" applyBorder="1" applyAlignment="1">
      <alignment horizontal="center" vertical="center" wrapText="1"/>
    </xf>
    <xf numFmtId="0" fontId="24" fillId="2" borderId="12" xfId="0" applyFont="1" applyFill="1" applyBorder="1" applyAlignment="1">
      <alignment horizontal="center" vertical="top"/>
    </xf>
    <xf numFmtId="164" fontId="5" fillId="2" borderId="29"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49" fontId="2" fillId="2" borderId="30" xfId="0" applyNumberFormat="1" applyFont="1" applyFill="1" applyBorder="1" applyAlignment="1">
      <alignment horizontal="center" vertical="top"/>
    </xf>
    <xf numFmtId="49" fontId="2" fillId="2" borderId="31" xfId="0" applyNumberFormat="1" applyFont="1" applyFill="1" applyBorder="1" applyAlignment="1">
      <alignment horizontal="center" vertical="top"/>
    </xf>
    <xf numFmtId="49" fontId="5" fillId="9" borderId="22" xfId="0" applyNumberFormat="1" applyFont="1" applyFill="1" applyBorder="1" applyAlignment="1">
      <alignment horizontal="center" vertical="top"/>
    </xf>
    <xf numFmtId="164" fontId="5" fillId="2" borderId="3" xfId="0" applyNumberFormat="1" applyFont="1" applyFill="1" applyBorder="1" applyAlignment="1">
      <alignment horizontal="center" vertical="center"/>
    </xf>
    <xf numFmtId="164" fontId="5" fillId="2" borderId="32" xfId="0" applyNumberFormat="1" applyFont="1" applyFill="1" applyBorder="1" applyAlignment="1">
      <alignment horizontal="center" vertical="center"/>
    </xf>
    <xf numFmtId="0" fontId="6" fillId="2" borderId="32" xfId="0" applyFont="1" applyFill="1" applyBorder="1" applyAlignment="1">
      <alignment vertical="top" wrapText="1"/>
    </xf>
    <xf numFmtId="0" fontId="2" fillId="2" borderId="23" xfId="0" applyFont="1" applyFill="1" applyBorder="1" applyAlignment="1">
      <alignment horizontal="center" vertical="top" wrapText="1"/>
    </xf>
    <xf numFmtId="0" fontId="2" fillId="2" borderId="24" xfId="0" applyFont="1" applyFill="1" applyBorder="1" applyAlignment="1">
      <alignment horizontal="center" vertical="top" wrapText="1"/>
    </xf>
    <xf numFmtId="164" fontId="6" fillId="2" borderId="5" xfId="0" applyNumberFormat="1" applyFont="1" applyFill="1" applyBorder="1" applyAlignment="1">
      <alignment horizontal="center" vertical="center" wrapText="1"/>
    </xf>
    <xf numFmtId="164" fontId="6" fillId="2" borderId="46" xfId="0" applyNumberFormat="1" applyFont="1" applyFill="1" applyBorder="1" applyAlignment="1">
      <alignment horizontal="center" vertical="center" wrapText="1"/>
    </xf>
    <xf numFmtId="0" fontId="4" fillId="2" borderId="66" xfId="0" applyFont="1" applyFill="1" applyBorder="1" applyAlignment="1">
      <alignment horizontal="left" wrapText="1"/>
    </xf>
    <xf numFmtId="49" fontId="2" fillId="2" borderId="26" xfId="0" applyNumberFormat="1" applyFont="1" applyFill="1" applyBorder="1" applyAlignment="1">
      <alignment horizontal="center" vertical="top"/>
    </xf>
    <xf numFmtId="0" fontId="2" fillId="2" borderId="27" xfId="0" applyNumberFormat="1" applyFont="1" applyFill="1" applyBorder="1" applyAlignment="1">
      <alignment horizontal="center" vertical="top"/>
    </xf>
    <xf numFmtId="0" fontId="6" fillId="2" borderId="8" xfId="0" applyFont="1" applyFill="1" applyBorder="1" applyAlignment="1">
      <alignment horizontal="center" vertical="top" wrapText="1"/>
    </xf>
    <xf numFmtId="164" fontId="6" fillId="2" borderId="77"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164" fontId="6" fillId="2" borderId="72"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78" xfId="0" applyNumberFormat="1" applyFont="1" applyFill="1" applyBorder="1" applyAlignment="1">
      <alignment horizontal="center" vertical="center"/>
    </xf>
    <xf numFmtId="0" fontId="4" fillId="2" borderId="54" xfId="0" applyFont="1" applyFill="1" applyBorder="1" applyAlignment="1">
      <alignment horizontal="left" vertical="top"/>
    </xf>
    <xf numFmtId="49" fontId="2" fillId="2" borderId="57" xfId="0" applyNumberFormat="1" applyFont="1" applyFill="1" applyBorder="1" applyAlignment="1">
      <alignment horizontal="center" vertical="top"/>
    </xf>
    <xf numFmtId="49" fontId="2" fillId="2" borderId="56" xfId="0" applyNumberFormat="1" applyFont="1" applyFill="1" applyBorder="1" applyAlignment="1">
      <alignment horizontal="center" vertical="top"/>
    </xf>
    <xf numFmtId="0" fontId="4" fillId="2" borderId="68" xfId="0" applyFont="1" applyFill="1" applyBorder="1" applyAlignment="1">
      <alignment horizontal="left" vertical="top" wrapText="1"/>
    </xf>
    <xf numFmtId="164" fontId="5" fillId="2" borderId="12" xfId="0" applyNumberFormat="1" applyFont="1" applyFill="1" applyBorder="1" applyAlignment="1">
      <alignment horizontal="center" vertical="center"/>
    </xf>
    <xf numFmtId="0" fontId="4" fillId="2" borderId="13" xfId="0" applyFont="1" applyFill="1" applyBorder="1" applyAlignment="1">
      <alignment horizontal="left" vertical="top" wrapText="1"/>
    </xf>
    <xf numFmtId="0" fontId="2" fillId="2" borderId="1" xfId="0" applyNumberFormat="1" applyFont="1" applyFill="1" applyBorder="1" applyAlignment="1">
      <alignment horizontal="center" vertical="top"/>
    </xf>
    <xf numFmtId="0" fontId="2" fillId="2" borderId="2" xfId="0" applyNumberFormat="1" applyFont="1" applyFill="1" applyBorder="1" applyAlignment="1">
      <alignment horizontal="center" vertical="top"/>
    </xf>
    <xf numFmtId="49" fontId="25" fillId="0" borderId="36" xfId="0" applyNumberFormat="1" applyFont="1" applyFill="1" applyBorder="1" applyAlignment="1">
      <alignment horizontal="center" vertical="top" wrapText="1"/>
    </xf>
    <xf numFmtId="49" fontId="25" fillId="0" borderId="74" xfId="0" applyNumberFormat="1" applyFont="1" applyFill="1" applyBorder="1" applyAlignment="1">
      <alignment horizontal="center" vertical="top" wrapText="1"/>
    </xf>
    <xf numFmtId="0" fontId="10" fillId="2" borderId="65" xfId="0" applyFont="1" applyFill="1" applyBorder="1" applyAlignment="1">
      <alignment wrapText="1"/>
    </xf>
    <xf numFmtId="0" fontId="10" fillId="2" borderId="29" xfId="0" applyFont="1" applyFill="1" applyBorder="1" applyAlignment="1">
      <alignment wrapText="1"/>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10" borderId="79" xfId="0" applyNumberFormat="1" applyFont="1" applyFill="1" applyBorder="1" applyAlignment="1">
      <alignment vertical="top" wrapText="1"/>
    </xf>
    <xf numFmtId="0" fontId="7" fillId="0" borderId="37" xfId="0" applyFont="1" applyBorder="1" applyAlignment="1">
      <alignment wrapText="1"/>
    </xf>
    <xf numFmtId="49" fontId="4" fillId="10" borderId="34" xfId="0" applyNumberFormat="1" applyFont="1" applyFill="1" applyBorder="1" applyAlignment="1">
      <alignment vertical="top" wrapText="1"/>
    </xf>
    <xf numFmtId="0" fontId="6" fillId="0" borderId="43" xfId="0" applyFont="1" applyBorder="1" applyAlignment="1">
      <alignment vertical="top"/>
    </xf>
    <xf numFmtId="164" fontId="5" fillId="9" borderId="3" xfId="0" applyNumberFormat="1" applyFont="1" applyFill="1" applyBorder="1" applyAlignment="1">
      <alignment horizontal="center" vertical="center"/>
    </xf>
    <xf numFmtId="0" fontId="6" fillId="9" borderId="23" xfId="0" applyFont="1" applyFill="1" applyBorder="1" applyAlignment="1">
      <alignment vertical="top" wrapText="1"/>
    </xf>
    <xf numFmtId="0" fontId="2" fillId="9" borderId="23" xfId="0" applyFont="1" applyFill="1" applyBorder="1" applyAlignment="1">
      <alignment horizontal="center" vertical="top" wrapText="1"/>
    </xf>
    <xf numFmtId="0" fontId="2" fillId="9" borderId="24" xfId="0" applyFont="1" applyFill="1" applyBorder="1" applyAlignment="1">
      <alignment horizontal="center" vertical="top" wrapText="1"/>
    </xf>
    <xf numFmtId="0" fontId="10" fillId="0" borderId="17" xfId="0" applyFont="1" applyBorder="1" applyAlignment="1">
      <alignment wrapText="1"/>
    </xf>
    <xf numFmtId="49" fontId="25" fillId="0" borderId="14" xfId="0" applyNumberFormat="1" applyFont="1" applyFill="1" applyBorder="1" applyAlignment="1">
      <alignment horizontal="center" vertical="top"/>
    </xf>
    <xf numFmtId="0" fontId="25" fillId="0" borderId="16" xfId="0" applyNumberFormat="1" applyFont="1" applyFill="1" applyBorder="1" applyAlignment="1">
      <alignment horizontal="center" vertical="top"/>
    </xf>
    <xf numFmtId="0" fontId="10" fillId="0" borderId="58" xfId="0" applyFont="1" applyBorder="1" applyAlignment="1">
      <alignment wrapText="1"/>
    </xf>
    <xf numFmtId="49" fontId="25" fillId="0" borderId="19"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0" fontId="10" fillId="0" borderId="62" xfId="0" applyFont="1" applyBorder="1" applyAlignment="1">
      <alignment wrapText="1"/>
    </xf>
    <xf numFmtId="0" fontId="25" fillId="0" borderId="30" xfId="0" applyNumberFormat="1" applyFont="1" applyFill="1" applyBorder="1" applyAlignment="1">
      <alignment horizontal="center" vertical="top"/>
    </xf>
    <xf numFmtId="0" fontId="25" fillId="0" borderId="31" xfId="0" applyNumberFormat="1" applyFont="1" applyFill="1" applyBorder="1" applyAlignment="1">
      <alignment horizontal="center" vertical="top"/>
    </xf>
    <xf numFmtId="9" fontId="10" fillId="0" borderId="41" xfId="0" applyNumberFormat="1" applyFont="1" applyFill="1" applyBorder="1" applyAlignment="1">
      <alignment horizontal="left" vertical="top" wrapText="1"/>
    </xf>
    <xf numFmtId="49" fontId="25" fillId="0" borderId="30" xfId="0" applyNumberFormat="1" applyFont="1" applyFill="1" applyBorder="1" applyAlignment="1">
      <alignment horizontal="center" vertical="top"/>
    </xf>
    <xf numFmtId="49" fontId="25" fillId="0" borderId="31" xfId="0" applyNumberFormat="1" applyFont="1" applyFill="1" applyBorder="1" applyAlignment="1">
      <alignment horizontal="center" vertical="top"/>
    </xf>
    <xf numFmtId="49" fontId="4" fillId="2" borderId="79" xfId="0" applyNumberFormat="1" applyFont="1" applyFill="1" applyBorder="1" applyAlignment="1">
      <alignment vertical="top" wrapText="1"/>
    </xf>
    <xf numFmtId="49" fontId="25" fillId="0" borderId="16" xfId="0" applyNumberFormat="1" applyFont="1" applyFill="1" applyBorder="1" applyAlignment="1">
      <alignment horizontal="center" vertical="top"/>
    </xf>
    <xf numFmtId="0" fontId="7" fillId="2" borderId="41" xfId="0" applyFont="1" applyFill="1" applyBorder="1" applyAlignment="1">
      <alignment vertical="top" wrapText="1"/>
    </xf>
    <xf numFmtId="49" fontId="25" fillId="0" borderId="57" xfId="0" applyNumberFormat="1" applyFont="1" applyFill="1" applyBorder="1" applyAlignment="1">
      <alignment horizontal="center" vertical="top"/>
    </xf>
    <xf numFmtId="49" fontId="25" fillId="0" borderId="56" xfId="0" applyNumberFormat="1" applyFont="1" applyFill="1" applyBorder="1" applyAlignment="1">
      <alignment horizontal="center" vertical="top"/>
    </xf>
    <xf numFmtId="49" fontId="5" fillId="8" borderId="32" xfId="0" applyNumberFormat="1" applyFont="1" applyFill="1" applyBorder="1" applyAlignment="1">
      <alignment horizontal="center" vertical="top"/>
    </xf>
    <xf numFmtId="164" fontId="5" fillId="9" borderId="3" xfId="0" applyNumberFormat="1" applyFont="1" applyFill="1" applyBorder="1" applyAlignment="1">
      <alignment horizontal="center" vertical="top"/>
    </xf>
    <xf numFmtId="49" fontId="26" fillId="8" borderId="3" xfId="0" applyNumberFormat="1" applyFont="1" applyFill="1" applyBorder="1" applyAlignment="1">
      <alignment horizontal="center" vertical="top"/>
    </xf>
    <xf numFmtId="49" fontId="4" fillId="2" borderId="52" xfId="0" applyNumberFormat="1" applyFont="1" applyFill="1" applyBorder="1" applyAlignment="1">
      <alignment vertical="top"/>
    </xf>
    <xf numFmtId="0" fontId="2" fillId="0" borderId="59" xfId="0" applyFont="1" applyBorder="1" applyAlignment="1">
      <alignment vertical="top"/>
    </xf>
    <xf numFmtId="0" fontId="25" fillId="0" borderId="19" xfId="0" applyFont="1" applyBorder="1" applyAlignment="1">
      <alignment vertical="top"/>
    </xf>
    <xf numFmtId="0" fontId="2" fillId="0" borderId="19" xfId="0" applyFont="1" applyBorder="1" applyAlignment="1">
      <alignment vertical="top"/>
    </xf>
    <xf numFmtId="0" fontId="2" fillId="0" borderId="20" xfId="0" applyFont="1" applyBorder="1" applyAlignment="1">
      <alignment vertical="top"/>
    </xf>
    <xf numFmtId="49" fontId="4" fillId="2" borderId="68" xfId="0" applyNumberFormat="1" applyFont="1" applyFill="1" applyBorder="1" applyAlignment="1">
      <alignment vertical="top"/>
    </xf>
    <xf numFmtId="49" fontId="4" fillId="2" borderId="71" xfId="0" applyNumberFormat="1" applyFont="1" applyFill="1" applyBorder="1" applyAlignment="1">
      <alignment vertical="top"/>
    </xf>
    <xf numFmtId="164" fontId="5" fillId="9" borderId="32" xfId="0" applyNumberFormat="1" applyFont="1" applyFill="1" applyBorder="1" applyAlignment="1">
      <alignment horizontal="center" vertical="center"/>
    </xf>
    <xf numFmtId="164" fontId="5" fillId="9" borderId="49" xfId="0" applyNumberFormat="1" applyFont="1" applyFill="1" applyBorder="1" applyAlignment="1">
      <alignment horizontal="center" vertical="center"/>
    </xf>
    <xf numFmtId="49" fontId="4" fillId="10" borderId="15" xfId="0" applyNumberFormat="1" applyFont="1" applyFill="1" applyBorder="1" applyAlignment="1">
      <alignment vertical="top" wrapText="1"/>
    </xf>
    <xf numFmtId="0" fontId="2" fillId="0" borderId="5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69" xfId="0" applyNumberFormat="1" applyFont="1" applyBorder="1" applyAlignment="1">
      <alignment horizontal="center" vertical="center"/>
    </xf>
    <xf numFmtId="164" fontId="6" fillId="10" borderId="51" xfId="0" applyNumberFormat="1" applyFont="1" applyFill="1" applyBorder="1" applyAlignment="1">
      <alignment horizontal="center" vertical="center" wrapText="1"/>
    </xf>
    <xf numFmtId="164" fontId="6" fillId="10" borderId="69" xfId="0" applyNumberFormat="1" applyFont="1" applyFill="1" applyBorder="1" applyAlignment="1">
      <alignment horizontal="center" vertical="center" wrapText="1"/>
    </xf>
    <xf numFmtId="49" fontId="4" fillId="10" borderId="61" xfId="0" applyNumberFormat="1" applyFont="1" applyFill="1" applyBorder="1" applyAlignment="1">
      <alignment vertical="top" wrapText="1"/>
    </xf>
    <xf numFmtId="49" fontId="2" fillId="0" borderId="57" xfId="0" applyNumberFormat="1" applyFont="1" applyFill="1" applyBorder="1" applyAlignment="1">
      <alignment vertical="top" wrapText="1"/>
    </xf>
    <xf numFmtId="49" fontId="2"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164" fontId="6" fillId="10" borderId="0" xfId="0" applyNumberFormat="1" applyFont="1" applyFill="1" applyBorder="1" applyAlignment="1">
      <alignment horizontal="center" vertical="center" wrapText="1"/>
    </xf>
    <xf numFmtId="0" fontId="7" fillId="0" borderId="39" xfId="0" applyFont="1" applyBorder="1" applyAlignment="1">
      <alignment wrapText="1"/>
    </xf>
    <xf numFmtId="49" fontId="2" fillId="0" borderId="30" xfId="0" applyNumberFormat="1" applyFont="1" applyFill="1" applyBorder="1" applyAlignment="1">
      <alignment vertical="top" wrapText="1"/>
    </xf>
    <xf numFmtId="49" fontId="2" fillId="0" borderId="31" xfId="0" applyNumberFormat="1" applyFont="1" applyFill="1" applyBorder="1" applyAlignment="1">
      <alignment vertical="top" wrapText="1"/>
    </xf>
    <xf numFmtId="49" fontId="27" fillId="2" borderId="37" xfId="0" applyNumberFormat="1" applyFont="1" applyFill="1" applyBorder="1" applyAlignment="1">
      <alignment vertical="top" wrapText="1"/>
    </xf>
    <xf numFmtId="164" fontId="28" fillId="2" borderId="41" xfId="0" applyNumberFormat="1" applyFont="1" applyFill="1" applyBorder="1" applyAlignment="1">
      <alignment horizontal="center" vertical="center"/>
    </xf>
    <xf numFmtId="49" fontId="4" fillId="2" borderId="10" xfId="0" applyNumberFormat="1" applyFont="1" applyFill="1" applyBorder="1" applyAlignment="1">
      <alignment vertical="top" wrapText="1"/>
    </xf>
    <xf numFmtId="164" fontId="5" fillId="11" borderId="1" xfId="0" applyNumberFormat="1" applyFont="1" applyFill="1" applyBorder="1" applyAlignment="1">
      <alignment horizontal="center" vertical="center"/>
    </xf>
    <xf numFmtId="164" fontId="5" fillId="11" borderId="63" xfId="0" applyNumberFormat="1" applyFont="1" applyFill="1" applyBorder="1" applyAlignment="1">
      <alignment horizontal="center" vertical="center"/>
    </xf>
    <xf numFmtId="49" fontId="4" fillId="10" borderId="65" xfId="0" applyNumberFormat="1" applyFont="1" applyFill="1" applyBorder="1" applyAlignment="1">
      <alignment vertical="top" wrapText="1"/>
    </xf>
    <xf numFmtId="164" fontId="5" fillId="11" borderId="13" xfId="0" applyNumberFormat="1" applyFont="1" applyFill="1" applyBorder="1" applyAlignment="1">
      <alignment horizontal="center" vertical="center"/>
    </xf>
    <xf numFmtId="164" fontId="5" fillId="11" borderId="48" xfId="0" applyNumberFormat="1" applyFont="1" applyFill="1" applyBorder="1" applyAlignment="1">
      <alignment horizontal="center" vertical="center"/>
    </xf>
    <xf numFmtId="49" fontId="2" fillId="0" borderId="66" xfId="0" applyNumberFormat="1" applyFont="1" applyBorder="1" applyAlignment="1">
      <alignment horizontal="center" vertical="top"/>
    </xf>
    <xf numFmtId="164" fontId="6" fillId="10" borderId="52"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59" xfId="0" applyNumberFormat="1" applyFont="1" applyBorder="1" applyAlignment="1">
      <alignment horizontal="center" vertical="top"/>
    </xf>
    <xf numFmtId="164" fontId="6" fillId="0" borderId="73" xfId="0" applyNumberFormat="1" applyFont="1" applyFill="1" applyBorder="1" applyAlignment="1">
      <alignment horizontal="center" vertical="center"/>
    </xf>
    <xf numFmtId="164" fontId="5" fillId="11" borderId="53" xfId="0" applyNumberFormat="1" applyFont="1" applyFill="1" applyBorder="1" applyAlignment="1">
      <alignment horizontal="center" vertical="center"/>
    </xf>
    <xf numFmtId="164" fontId="5" fillId="8" borderId="3" xfId="0" applyNumberFormat="1" applyFont="1" applyFill="1" applyBorder="1" applyAlignment="1">
      <alignment horizontal="center" vertical="top"/>
    </xf>
    <xf numFmtId="0" fontId="2" fillId="8" borderId="23" xfId="0" applyFont="1" applyFill="1" applyBorder="1" applyAlignment="1">
      <alignment vertical="top"/>
    </xf>
    <xf numFmtId="0" fontId="2" fillId="8" borderId="24" xfId="0" applyFont="1" applyFill="1" applyBorder="1" applyAlignment="1">
      <alignment vertical="top"/>
    </xf>
    <xf numFmtId="49" fontId="5" fillId="12" borderId="3" xfId="0" applyNumberFormat="1" applyFont="1" applyFill="1" applyBorder="1" applyAlignment="1">
      <alignment horizontal="center" vertical="top"/>
    </xf>
    <xf numFmtId="164" fontId="5" fillId="12" borderId="29" xfId="0" applyNumberFormat="1" applyFont="1" applyFill="1" applyBorder="1" applyAlignment="1">
      <alignment horizontal="center" vertical="top"/>
    </xf>
    <xf numFmtId="49" fontId="30" fillId="0" borderId="0" xfId="0" applyNumberFormat="1" applyFont="1" applyFill="1" applyBorder="1" applyAlignment="1">
      <alignment vertical="top"/>
    </xf>
    <xf numFmtId="0" fontId="6" fillId="10" borderId="0" xfId="0" applyFont="1" applyFill="1" applyAlignment="1">
      <alignment vertical="top"/>
    </xf>
    <xf numFmtId="49" fontId="30" fillId="0" borderId="0" xfId="0" applyNumberFormat="1" applyFont="1" applyFill="1" applyBorder="1" applyAlignment="1">
      <alignment horizontal="right" vertical="top"/>
    </xf>
    <xf numFmtId="0" fontId="30" fillId="0" borderId="0" xfId="0" applyFont="1" applyFill="1" applyBorder="1" applyAlignment="1">
      <alignment horizontal="center" vertical="top"/>
    </xf>
    <xf numFmtId="0" fontId="32" fillId="0" borderId="0" xfId="0" applyFont="1" applyAlignment="1">
      <alignment vertical="top"/>
    </xf>
    <xf numFmtId="0" fontId="2" fillId="0" borderId="0" xfId="0" applyFont="1" applyBorder="1" applyAlignment="1">
      <alignment vertical="top"/>
    </xf>
    <xf numFmtId="0" fontId="33" fillId="0" borderId="0" xfId="0" applyFont="1" applyAlignment="1">
      <alignment vertical="top"/>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37"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10" borderId="5" xfId="0" applyNumberFormat="1" applyFont="1" applyFill="1" applyBorder="1" applyAlignment="1">
      <alignment horizontal="left" vertical="center" wrapText="1"/>
    </xf>
    <xf numFmtId="49" fontId="6" fillId="10" borderId="5" xfId="0" applyNumberFormat="1" applyFont="1" applyFill="1" applyBorder="1" applyAlignment="1">
      <alignment horizontal="center"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37" fillId="0" borderId="0" xfId="0" applyFont="1" applyBorder="1" applyAlignment="1">
      <alignment horizontal="left" vertical="top"/>
    </xf>
    <xf numFmtId="164" fontId="38" fillId="0" borderId="9" xfId="0" applyNumberFormat="1" applyFont="1" applyFill="1" applyBorder="1" applyAlignment="1">
      <alignment horizontal="center" vertical="center"/>
    </xf>
    <xf numFmtId="164" fontId="38" fillId="0" borderId="11" xfId="0" applyNumberFormat="1" applyFont="1" applyFill="1" applyBorder="1" applyAlignment="1">
      <alignment horizontal="center" vertical="center"/>
    </xf>
    <xf numFmtId="164" fontId="6" fillId="0" borderId="54" xfId="0" applyNumberFormat="1" applyFont="1" applyFill="1" applyBorder="1" applyAlignment="1">
      <alignment horizontal="left" vertical="center" wrapText="1"/>
    </xf>
    <xf numFmtId="49" fontId="6" fillId="0" borderId="51" xfId="0" applyNumberFormat="1" applyFont="1" applyFill="1" applyBorder="1" applyAlignment="1">
      <alignment horizontal="center" vertical="center"/>
    </xf>
    <xf numFmtId="0" fontId="24" fillId="11" borderId="49" xfId="0" applyFont="1" applyFill="1" applyBorder="1" applyAlignment="1">
      <alignment horizontal="center" vertical="top"/>
    </xf>
    <xf numFmtId="164" fontId="5" fillId="11" borderId="32" xfId="0" applyNumberFormat="1" applyFont="1" applyFill="1" applyBorder="1" applyAlignment="1">
      <alignment horizontal="center" vertical="center"/>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0" fontId="37" fillId="0" borderId="0" xfId="0" applyFont="1" applyFill="1" applyBorder="1" applyAlignment="1">
      <alignment vertical="top"/>
    </xf>
    <xf numFmtId="49" fontId="5" fillId="9"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10"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10"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0" fontId="6" fillId="0" borderId="62"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80"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49" fontId="5" fillId="9" borderId="40" xfId="0" applyNumberFormat="1" applyFont="1" applyFill="1" applyBorder="1" applyAlignment="1">
      <alignment horizontal="center" vertical="top"/>
    </xf>
    <xf numFmtId="164" fontId="5" fillId="11" borderId="2" xfId="0" applyNumberFormat="1" applyFont="1" applyFill="1" applyBorder="1" applyAlignment="1">
      <alignment horizontal="center" vertical="center"/>
    </xf>
    <xf numFmtId="0" fontId="39"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40" fillId="0" borderId="0" xfId="0" applyFont="1" applyFill="1" applyBorder="1" applyAlignment="1">
      <alignment vertical="top"/>
    </xf>
    <xf numFmtId="0" fontId="37"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11"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9" borderId="43" xfId="0" applyFont="1" applyFill="1" applyBorder="1" applyAlignment="1">
      <alignment horizontal="center" vertical="top" wrapText="1"/>
    </xf>
    <xf numFmtId="0" fontId="2" fillId="9"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39"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10"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10"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24" fillId="11" borderId="48" xfId="0" applyFont="1" applyFill="1" applyBorder="1" applyAlignment="1">
      <alignment horizontal="center" vertical="top"/>
    </xf>
    <xf numFmtId="164" fontId="5" fillId="11" borderId="53" xfId="0" applyNumberFormat="1" applyFont="1" applyFill="1" applyBorder="1" applyAlignment="1">
      <alignment horizontal="center" vertical="top"/>
    </xf>
    <xf numFmtId="164" fontId="5" fillId="11" borderId="1" xfId="0" applyNumberFormat="1" applyFont="1" applyFill="1" applyBorder="1" applyAlignment="1">
      <alignment horizontal="center" vertical="top"/>
    </xf>
    <xf numFmtId="164" fontId="5" fillId="11" borderId="63" xfId="0" applyNumberFormat="1" applyFont="1" applyFill="1" applyBorder="1" applyAlignment="1">
      <alignment horizontal="center" vertical="top"/>
    </xf>
    <xf numFmtId="164" fontId="5" fillId="11"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37" fillId="0" borderId="0" xfId="0" applyNumberFormat="1" applyFont="1" applyBorder="1" applyAlignment="1">
      <alignment vertical="top"/>
    </xf>
    <xf numFmtId="164" fontId="6" fillId="0" borderId="19" xfId="0" applyNumberFormat="1" applyFont="1" applyFill="1" applyBorder="1" applyAlignment="1">
      <alignment horizontal="center" vertical="top"/>
    </xf>
    <xf numFmtId="164" fontId="39" fillId="0" borderId="7" xfId="0" applyNumberFormat="1" applyFont="1" applyFill="1" applyBorder="1" applyAlignment="1">
      <alignment horizontal="center" vertical="top"/>
    </xf>
    <xf numFmtId="164" fontId="5" fillId="11" borderId="49" xfId="0" applyNumberFormat="1" applyFont="1" applyFill="1" applyBorder="1" applyAlignment="1">
      <alignment horizontal="center" vertical="top"/>
    </xf>
    <xf numFmtId="164" fontId="23" fillId="0" borderId="25"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79"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11"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11" borderId="29" xfId="0" applyNumberFormat="1" applyFont="1" applyFill="1" applyBorder="1" applyAlignment="1">
      <alignment horizontal="center" vertical="top"/>
    </xf>
    <xf numFmtId="164" fontId="5" fillId="11" borderId="2" xfId="0" applyNumberFormat="1" applyFont="1" applyFill="1" applyBorder="1" applyAlignment="1">
      <alignment horizontal="center" vertical="top"/>
    </xf>
    <xf numFmtId="164" fontId="5" fillId="11"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8" borderId="43" xfId="0" applyFont="1" applyFill="1" applyBorder="1" applyAlignment="1">
      <alignment vertical="top"/>
    </xf>
    <xf numFmtId="0" fontId="2" fillId="8" borderId="45" xfId="0" applyFont="1" applyFill="1" applyBorder="1" applyAlignment="1">
      <alignment vertical="top"/>
    </xf>
    <xf numFmtId="164" fontId="6" fillId="0" borderId="79" xfId="0" applyNumberFormat="1" applyFont="1" applyFill="1" applyBorder="1" applyAlignment="1">
      <alignment horizontal="center" vertical="top"/>
    </xf>
    <xf numFmtId="0" fontId="25" fillId="0" borderId="14" xfId="0" applyNumberFormat="1" applyFont="1" applyFill="1" applyBorder="1" applyAlignment="1">
      <alignment horizontal="center" vertical="top"/>
    </xf>
    <xf numFmtId="0" fontId="25"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25" fillId="0" borderId="14" xfId="0" applyFont="1" applyFill="1" applyBorder="1" applyAlignment="1">
      <alignment horizontal="center" vertical="top"/>
    </xf>
    <xf numFmtId="0" fontId="25" fillId="0" borderId="16" xfId="0" applyFont="1" applyFill="1" applyBorder="1" applyAlignment="1">
      <alignment horizontal="center" vertical="top"/>
    </xf>
    <xf numFmtId="49" fontId="6" fillId="8" borderId="39" xfId="0" applyNumberFormat="1" applyFont="1" applyFill="1" applyBorder="1" applyAlignment="1">
      <alignment horizontal="center" vertical="top"/>
    </xf>
    <xf numFmtId="0" fontId="24" fillId="11" borderId="42" xfId="0"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30" xfId="0" applyNumberFormat="1" applyFont="1" applyFill="1" applyBorder="1" applyAlignment="1">
      <alignment horizontal="center" vertical="top"/>
    </xf>
    <xf numFmtId="164" fontId="5" fillId="11" borderId="40" xfId="0" applyNumberFormat="1" applyFont="1" applyFill="1" applyBorder="1" applyAlignment="1">
      <alignment horizontal="center" vertical="top"/>
    </xf>
    <xf numFmtId="164" fontId="5" fillId="11" borderId="42"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0" fontId="25" fillId="0" borderId="4" xfId="0" applyFont="1" applyFill="1" applyBorder="1" applyAlignment="1">
      <alignment horizontal="center" vertical="top"/>
    </xf>
    <xf numFmtId="0" fontId="25" fillId="0" borderId="60" xfId="0" applyFont="1" applyFill="1" applyBorder="1" applyAlignment="1">
      <alignment horizontal="center" vertical="top"/>
    </xf>
    <xf numFmtId="164" fontId="5" fillId="9" borderId="41" xfId="0" applyNumberFormat="1" applyFont="1" applyFill="1" applyBorder="1" applyAlignment="1">
      <alignment horizontal="center" vertical="top"/>
    </xf>
    <xf numFmtId="0" fontId="2" fillId="9" borderId="44" xfId="0" applyFont="1" applyFill="1" applyBorder="1" applyAlignment="1">
      <alignment horizontal="center" vertical="top" wrapText="1"/>
    </xf>
    <xf numFmtId="164" fontId="5" fillId="8" borderId="33" xfId="0" applyNumberFormat="1" applyFont="1" applyFill="1" applyBorder="1" applyAlignment="1">
      <alignment horizontal="center" vertical="top"/>
    </xf>
    <xf numFmtId="0" fontId="2" fillId="8"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23" fillId="0" borderId="79" xfId="0" applyNumberFormat="1" applyFont="1" applyFill="1" applyBorder="1" applyAlignment="1">
      <alignment horizontal="center" vertical="top"/>
    </xf>
    <xf numFmtId="164" fontId="23" fillId="0" borderId="14"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42" fillId="0" borderId="0" xfId="0" applyFont="1" applyFill="1" applyAlignment="1">
      <alignment vertical="top"/>
    </xf>
    <xf numFmtId="49" fontId="4" fillId="0" borderId="0" xfId="0" applyNumberFormat="1" applyFont="1" applyFill="1" applyBorder="1" applyAlignment="1">
      <alignment horizontal="left" vertical="top" wrapText="1"/>
    </xf>
    <xf numFmtId="0" fontId="16" fillId="0" borderId="0" xfId="0" applyFont="1" applyBorder="1" applyAlignment="1">
      <alignment horizontal="left" vertical="top" wrapText="1"/>
    </xf>
    <xf numFmtId="0" fontId="25" fillId="0" borderId="0" xfId="0" applyFont="1" applyAlignment="1">
      <alignment vertical="top"/>
    </xf>
    <xf numFmtId="0" fontId="37" fillId="0" borderId="0" xfId="0" applyFont="1" applyAlignment="1">
      <alignment vertical="top"/>
    </xf>
    <xf numFmtId="0" fontId="43" fillId="0" borderId="0" xfId="0" applyFont="1" applyAlignment="1">
      <alignment vertical="top"/>
    </xf>
    <xf numFmtId="164" fontId="44" fillId="12" borderId="29" xfId="0" applyNumberFormat="1" applyFont="1" applyFill="1" applyBorder="1" applyAlignment="1">
      <alignment horizontal="center" vertical="top"/>
    </xf>
    <xf numFmtId="0" fontId="23" fillId="0" borderId="5" xfId="0" applyFont="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10" borderId="55" xfId="0" applyNumberFormat="1" applyFont="1" applyFill="1" applyBorder="1" applyAlignment="1">
      <alignment horizontal="center" vertical="center" wrapText="1"/>
    </xf>
    <xf numFmtId="164" fontId="6" fillId="10" borderId="58" xfId="0" applyNumberFormat="1" applyFont="1" applyFill="1" applyBorder="1" applyAlignment="1">
      <alignment horizontal="center" vertical="center" wrapText="1"/>
    </xf>
    <xf numFmtId="0" fontId="2" fillId="0" borderId="2" xfId="0" applyFont="1" applyFill="1" applyBorder="1" applyAlignment="1">
      <alignment vertical="top"/>
    </xf>
    <xf numFmtId="49" fontId="31" fillId="0" borderId="0" xfId="0" applyNumberFormat="1" applyFont="1" applyFill="1" applyBorder="1" applyAlignment="1">
      <alignment horizontal="center" vertical="top" wrapText="1"/>
    </xf>
    <xf numFmtId="0" fontId="4" fillId="0" borderId="31" xfId="0" applyFont="1" applyFill="1" applyBorder="1" applyAlignment="1">
      <alignment horizontal="left" vertical="top" wrapText="1"/>
    </xf>
    <xf numFmtId="0" fontId="6" fillId="0" borderId="18" xfId="0" applyFont="1" applyFill="1" applyBorder="1" applyAlignment="1">
      <alignment horizontal="center" vertical="top" wrapText="1"/>
    </xf>
    <xf numFmtId="49" fontId="2" fillId="0" borderId="52" xfId="0" applyNumberFormat="1" applyFont="1" applyBorder="1" applyAlignment="1">
      <alignment horizontal="center" vertical="top"/>
    </xf>
    <xf numFmtId="0" fontId="4" fillId="0" borderId="14" xfId="0" applyFont="1" applyFill="1" applyBorder="1" applyAlignment="1">
      <alignment horizontal="center" vertical="top"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164" fontId="4" fillId="0" borderId="18" xfId="0" applyNumberFormat="1" applyFont="1" applyFill="1" applyBorder="1" applyAlignment="1">
      <alignment horizontal="center" vertical="top"/>
    </xf>
    <xf numFmtId="49" fontId="3" fillId="8" borderId="34" xfId="0" applyNumberFormat="1" applyFont="1" applyFill="1" applyBorder="1" applyAlignment="1">
      <alignment horizontal="center" vertical="top"/>
    </xf>
    <xf numFmtId="49" fontId="3" fillId="8" borderId="6" xfId="0" applyNumberFormat="1" applyFont="1" applyFill="1" applyBorder="1" applyAlignment="1">
      <alignment horizontal="center" vertical="top"/>
    </xf>
    <xf numFmtId="49" fontId="3" fillId="8" borderId="39" xfId="0" applyNumberFormat="1" applyFont="1" applyFill="1" applyBorder="1" applyAlignment="1">
      <alignment horizontal="center" vertical="top"/>
    </xf>
    <xf numFmtId="49" fontId="3" fillId="8" borderId="66" xfId="0" applyNumberFormat="1" applyFont="1" applyFill="1" applyBorder="1" applyAlignment="1">
      <alignment horizontal="center" vertical="top"/>
    </xf>
    <xf numFmtId="49" fontId="3" fillId="8" borderId="59" xfId="0" applyNumberFormat="1" applyFont="1" applyFill="1" applyBorder="1" applyAlignment="1">
      <alignment horizontal="center" vertical="top"/>
    </xf>
    <xf numFmtId="49" fontId="3" fillId="8" borderId="32" xfId="0" applyNumberFormat="1" applyFont="1" applyFill="1" applyBorder="1" applyAlignment="1">
      <alignment horizontal="center" vertical="top"/>
    </xf>
    <xf numFmtId="49" fontId="3" fillId="8" borderId="3" xfId="0" applyNumberFormat="1" applyFont="1" applyFill="1" applyBorder="1" applyAlignment="1">
      <alignment horizontal="center" vertical="top"/>
    </xf>
    <xf numFmtId="49" fontId="3" fillId="9" borderId="26" xfId="0" applyNumberFormat="1" applyFont="1" applyFill="1" applyBorder="1" applyAlignment="1">
      <alignment horizontal="center" vertical="top"/>
    </xf>
    <xf numFmtId="49" fontId="3" fillId="9" borderId="35" xfId="0" applyNumberFormat="1" applyFont="1" applyFill="1" applyBorder="1" applyAlignment="1">
      <alignment horizontal="center" vertical="top"/>
    </xf>
    <xf numFmtId="49" fontId="3" fillId="9" borderId="19" xfId="0" applyNumberFormat="1" applyFont="1" applyFill="1" applyBorder="1" applyAlignment="1">
      <alignment horizontal="center" vertical="top"/>
    </xf>
    <xf numFmtId="49" fontId="3" fillId="9" borderId="22" xfId="0" applyNumberFormat="1" applyFont="1" applyFill="1" applyBorder="1" applyAlignment="1">
      <alignment horizontal="center" vertical="top"/>
    </xf>
    <xf numFmtId="49" fontId="3" fillId="9" borderId="4" xfId="0" applyNumberFormat="1" applyFont="1" applyFill="1" applyBorder="1" applyAlignment="1">
      <alignment horizontal="center" vertical="top"/>
    </xf>
    <xf numFmtId="49" fontId="3" fillId="0" borderId="26" xfId="0" applyNumberFormat="1" applyFont="1" applyBorder="1" applyAlignment="1">
      <alignment vertical="top"/>
    </xf>
    <xf numFmtId="49" fontId="3" fillId="0" borderId="19" xfId="0" applyNumberFormat="1" applyFont="1" applyBorder="1" applyAlignment="1">
      <alignment vertical="top"/>
    </xf>
    <xf numFmtId="49" fontId="3" fillId="0" borderId="36" xfId="0" applyNumberFormat="1" applyFont="1" applyBorder="1" applyAlignment="1">
      <alignment vertical="top"/>
    </xf>
    <xf numFmtId="49" fontId="3" fillId="0" borderId="30" xfId="0" applyNumberFormat="1" applyFont="1" applyBorder="1" applyAlignment="1">
      <alignment vertical="top"/>
    </xf>
    <xf numFmtId="0" fontId="3" fillId="0" borderId="22" xfId="0" applyFont="1" applyFill="1" applyBorder="1" applyAlignment="1">
      <alignment horizontal="left" vertical="top" wrapText="1"/>
    </xf>
    <xf numFmtId="0" fontId="4" fillId="0" borderId="38" xfId="0" applyFont="1" applyBorder="1" applyAlignment="1">
      <alignment vertical="top" wrapText="1"/>
    </xf>
    <xf numFmtId="0" fontId="4" fillId="0" borderId="70" xfId="0" applyFont="1" applyBorder="1" applyAlignment="1">
      <alignment vertical="top" wrapText="1"/>
    </xf>
    <xf numFmtId="0" fontId="4" fillId="0" borderId="70" xfId="0" applyFont="1" applyBorder="1" applyAlignment="1">
      <alignment vertical="top"/>
    </xf>
    <xf numFmtId="0" fontId="10" fillId="0" borderId="70" xfId="0" applyFont="1" applyBorder="1" applyAlignment="1">
      <alignment vertical="top" wrapText="1"/>
    </xf>
    <xf numFmtId="0" fontId="4" fillId="0" borderId="70" xfId="0" applyFont="1" applyFill="1" applyBorder="1" applyAlignment="1">
      <alignment horizontal="left" vertical="top" wrapText="1"/>
    </xf>
    <xf numFmtId="0" fontId="4" fillId="0" borderId="63" xfId="0" applyFont="1" applyFill="1" applyBorder="1" applyAlignment="1">
      <alignment horizontal="center" vertical="top" wrapText="1"/>
    </xf>
    <xf numFmtId="0" fontId="4" fillId="0" borderId="38" xfId="0" applyFont="1" applyFill="1" applyBorder="1" applyAlignment="1">
      <alignment horizontal="left" vertical="top" wrapText="1"/>
    </xf>
    <xf numFmtId="0" fontId="4" fillId="0" borderId="40" xfId="0" applyFont="1" applyFill="1" applyBorder="1" applyAlignment="1">
      <alignment horizontal="center" vertical="top" wrapText="1"/>
    </xf>
    <xf numFmtId="0" fontId="4" fillId="0" borderId="57" xfId="0" applyFont="1" applyFill="1" applyBorder="1" applyAlignment="1">
      <alignment vertical="top" wrapText="1"/>
    </xf>
    <xf numFmtId="0" fontId="4" fillId="0" borderId="2" xfId="0" applyFont="1" applyFill="1" applyBorder="1" applyAlignment="1">
      <alignment vertical="top" wrapText="1"/>
    </xf>
    <xf numFmtId="0" fontId="3" fillId="0" borderId="36" xfId="0" applyFont="1" applyFill="1" applyBorder="1" applyAlignment="1">
      <alignment vertical="top" wrapText="1"/>
    </xf>
    <xf numFmtId="0" fontId="3" fillId="0" borderId="0" xfId="0" applyFont="1" applyBorder="1" applyAlignment="1">
      <alignment horizontal="right" vertical="top" wrapText="1"/>
    </xf>
    <xf numFmtId="0" fontId="3" fillId="0" borderId="0" xfId="0" applyNumberFormat="1" applyFont="1" applyAlignment="1">
      <alignment vertical="top"/>
    </xf>
    <xf numFmtId="49" fontId="2" fillId="0" borderId="32" xfId="0" applyNumberFormat="1" applyFont="1" applyBorder="1" applyAlignment="1">
      <alignment horizontal="center" vertical="top"/>
    </xf>
    <xf numFmtId="49" fontId="2" fillId="0" borderId="15" xfId="0" applyNumberFormat="1" applyFont="1" applyBorder="1" applyAlignment="1">
      <alignment horizontal="center" vertical="top"/>
    </xf>
    <xf numFmtId="49" fontId="4" fillId="0" borderId="3" xfId="0" applyNumberFormat="1" applyFont="1" applyBorder="1" applyAlignment="1">
      <alignment horizontal="center" vertical="top"/>
    </xf>
    <xf numFmtId="49" fontId="2" fillId="0" borderId="16" xfId="0" applyNumberFormat="1" applyFont="1" applyBorder="1" applyAlignment="1">
      <alignment horizontal="center" vertical="top"/>
    </xf>
    <xf numFmtId="49" fontId="2" fillId="0" borderId="49" xfId="0" applyNumberFormat="1" applyFont="1" applyBorder="1" applyAlignment="1">
      <alignment horizontal="center" vertical="top"/>
    </xf>
    <xf numFmtId="0" fontId="7" fillId="0" borderId="0" xfId="0" applyFont="1" applyBorder="1" applyAlignment="1">
      <alignment horizontal="right" vertical="top" wrapText="1"/>
    </xf>
    <xf numFmtId="49" fontId="6" fillId="0" borderId="25" xfId="0" applyNumberFormat="1" applyFont="1" applyBorder="1" applyAlignment="1">
      <alignment horizontal="center" vertical="top"/>
    </xf>
    <xf numFmtId="49" fontId="4" fillId="0" borderId="64" xfId="0" applyNumberFormat="1" applyFont="1" applyBorder="1" applyAlignment="1">
      <alignment horizontal="center" vertical="top"/>
    </xf>
    <xf numFmtId="49" fontId="4" fillId="0" borderId="47" xfId="0" applyNumberFormat="1" applyFont="1" applyBorder="1" applyAlignment="1">
      <alignment horizontal="center" vertical="top"/>
    </xf>
    <xf numFmtId="49" fontId="4" fillId="0" borderId="5" xfId="0" applyNumberFormat="1" applyFont="1" applyBorder="1" applyAlignment="1">
      <alignment horizontal="center" vertical="top"/>
    </xf>
    <xf numFmtId="0" fontId="3" fillId="0" borderId="0" xfId="0" applyFont="1" applyAlignment="1">
      <alignment horizontal="center" vertical="top"/>
    </xf>
    <xf numFmtId="0" fontId="4" fillId="0" borderId="5" xfId="0" applyFont="1" applyFill="1" applyBorder="1" applyAlignment="1">
      <alignment vertical="top" wrapText="1"/>
    </xf>
    <xf numFmtId="0" fontId="4" fillId="0" borderId="55" xfId="0" applyFont="1" applyFill="1" applyBorder="1" applyAlignment="1">
      <alignment vertical="top" wrapText="1"/>
    </xf>
    <xf numFmtId="0" fontId="4" fillId="0" borderId="5" xfId="3" applyFont="1" applyBorder="1" applyAlignment="1"/>
    <xf numFmtId="0" fontId="4" fillId="0" borderId="18" xfId="3" applyFont="1" applyBorder="1" applyAlignment="1"/>
    <xf numFmtId="0" fontId="4" fillId="0" borderId="5" xfId="0" applyFont="1" applyFill="1" applyBorder="1" applyAlignment="1">
      <alignment horizontal="center" vertical="top"/>
    </xf>
    <xf numFmtId="0" fontId="16" fillId="0" borderId="55" xfId="0" applyFont="1" applyBorder="1" applyAlignment="1">
      <alignment horizontal="center"/>
    </xf>
    <xf numFmtId="164" fontId="3" fillId="11" borderId="49" xfId="0" applyNumberFormat="1" applyFont="1" applyFill="1" applyBorder="1" applyAlignment="1">
      <alignment horizontal="center" vertical="center"/>
    </xf>
    <xf numFmtId="0" fontId="4" fillId="0" borderId="0" xfId="3" applyFont="1" applyBorder="1" applyAlignment="1">
      <alignment horizontal="center" vertical="top"/>
    </xf>
    <xf numFmtId="164" fontId="3" fillId="13" borderId="32" xfId="0" applyNumberFormat="1" applyFont="1" applyFill="1" applyBorder="1" applyAlignment="1">
      <alignment horizontal="center" vertical="top"/>
    </xf>
    <xf numFmtId="164" fontId="3" fillId="11" borderId="13" xfId="0" applyNumberFormat="1" applyFont="1" applyFill="1" applyBorder="1" applyAlignment="1">
      <alignment horizontal="center" vertical="top"/>
    </xf>
    <xf numFmtId="164" fontId="3" fillId="11" borderId="49" xfId="0" applyNumberFormat="1" applyFont="1" applyFill="1" applyBorder="1" applyAlignment="1">
      <alignment horizontal="center" vertical="top"/>
    </xf>
    <xf numFmtId="164" fontId="3" fillId="11" borderId="39" xfId="0" applyNumberFormat="1"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12" borderId="12" xfId="0" applyNumberFormat="1" applyFont="1" applyFill="1" applyBorder="1" applyAlignment="1">
      <alignment horizontal="center" vertical="top"/>
    </xf>
    <xf numFmtId="0" fontId="4" fillId="0" borderId="1" xfId="0" applyFont="1" applyBorder="1" applyAlignment="1">
      <alignment horizontal="center" vertical="center" textRotation="90" wrapText="1"/>
    </xf>
    <xf numFmtId="164" fontId="4" fillId="0" borderId="5" xfId="0" applyNumberFormat="1" applyFont="1" applyFill="1" applyBorder="1" applyAlignment="1">
      <alignment horizontal="center" vertical="center" wrapText="1"/>
    </xf>
    <xf numFmtId="164" fontId="4" fillId="0" borderId="55" xfId="0" applyNumberFormat="1" applyFont="1" applyFill="1" applyBorder="1" applyAlignment="1">
      <alignment horizontal="center" vertical="center"/>
    </xf>
    <xf numFmtId="164" fontId="4" fillId="0" borderId="18" xfId="0" applyNumberFormat="1" applyFont="1" applyFill="1" applyBorder="1" applyAlignment="1">
      <alignment horizontal="center" vertical="center"/>
    </xf>
    <xf numFmtId="164" fontId="4" fillId="0" borderId="42" xfId="0" applyNumberFormat="1" applyFont="1" applyFill="1" applyBorder="1" applyAlignment="1">
      <alignment horizontal="center" vertical="center"/>
    </xf>
    <xf numFmtId="0" fontId="4" fillId="0" borderId="42" xfId="3" applyFont="1" applyBorder="1" applyAlignment="1"/>
    <xf numFmtId="164" fontId="4" fillId="0" borderId="42" xfId="0" applyNumberFormat="1" applyFont="1" applyFill="1" applyBorder="1" applyAlignment="1">
      <alignment horizontal="center" vertical="top"/>
    </xf>
    <xf numFmtId="0" fontId="4" fillId="0" borderId="0" xfId="3" applyFont="1" applyBorder="1" applyAlignment="1"/>
    <xf numFmtId="0" fontId="4" fillId="0" borderId="43" xfId="3" applyFont="1" applyBorder="1" applyAlignment="1"/>
    <xf numFmtId="164" fontId="3" fillId="0" borderId="5" xfId="0" applyNumberFormat="1" applyFont="1" applyFill="1" applyBorder="1" applyAlignment="1">
      <alignment horizontal="center" vertical="top"/>
    </xf>
    <xf numFmtId="164" fontId="3" fillId="0" borderId="18" xfId="0" applyNumberFormat="1" applyFont="1" applyFill="1" applyBorder="1" applyAlignment="1">
      <alignment horizontal="center" vertical="top"/>
    </xf>
    <xf numFmtId="164" fontId="3" fillId="0" borderId="42" xfId="0" applyNumberFormat="1" applyFont="1" applyFill="1" applyBorder="1" applyAlignment="1">
      <alignment horizontal="center" vertical="top"/>
    </xf>
    <xf numFmtId="0" fontId="0" fillId="0" borderId="18" xfId="0" applyBorder="1" applyAlignment="1">
      <alignment horizontal="center" vertical="center"/>
    </xf>
    <xf numFmtId="0" fontId="0" fillId="0" borderId="42" xfId="0" applyBorder="1" applyAlignment="1">
      <alignment horizontal="center" vertical="center"/>
    </xf>
    <xf numFmtId="164" fontId="4" fillId="0" borderId="5" xfId="0" applyNumberFormat="1" applyFont="1" applyFill="1" applyBorder="1" applyAlignment="1">
      <alignment vertical="center"/>
    </xf>
    <xf numFmtId="164" fontId="4" fillId="0" borderId="55" xfId="0" applyNumberFormat="1" applyFont="1" applyFill="1" applyBorder="1" applyAlignment="1">
      <alignment vertical="top"/>
    </xf>
    <xf numFmtId="164" fontId="4" fillId="0" borderId="17" xfId="3" applyNumberFormat="1" applyFont="1" applyBorder="1" applyAlignment="1"/>
    <xf numFmtId="164" fontId="3" fillId="11" borderId="49" xfId="0" applyNumberFormat="1" applyFont="1" applyFill="1" applyBorder="1" applyAlignment="1">
      <alignment horizontal="center" vertical="center" wrapText="1"/>
    </xf>
    <xf numFmtId="164" fontId="4" fillId="10" borderId="5" xfId="0" applyNumberFormat="1" applyFont="1" applyFill="1" applyBorder="1" applyAlignment="1">
      <alignment horizontal="center" vertical="top"/>
    </xf>
    <xf numFmtId="164" fontId="4" fillId="10" borderId="18" xfId="0" applyNumberFormat="1" applyFont="1" applyFill="1" applyBorder="1" applyAlignment="1">
      <alignment horizontal="center" vertical="top"/>
    </xf>
    <xf numFmtId="164" fontId="3" fillId="11" borderId="32" xfId="0" applyNumberFormat="1" applyFont="1" applyFill="1" applyBorder="1" applyAlignment="1">
      <alignment horizontal="center" vertical="top"/>
    </xf>
    <xf numFmtId="164" fontId="4" fillId="10" borderId="42" xfId="0" applyNumberFormat="1" applyFont="1" applyFill="1" applyBorder="1" applyAlignment="1">
      <alignment horizontal="center" vertical="top"/>
    </xf>
    <xf numFmtId="164" fontId="3" fillId="11" borderId="53" xfId="0" applyNumberFormat="1" applyFont="1" applyFill="1" applyBorder="1" applyAlignment="1">
      <alignment horizontal="center" vertical="top"/>
    </xf>
    <xf numFmtId="164" fontId="4" fillId="0" borderId="15" xfId="0" applyNumberFormat="1" applyFont="1" applyFill="1" applyBorder="1" applyAlignment="1">
      <alignment horizontal="center" vertical="top"/>
    </xf>
    <xf numFmtId="0" fontId="16" fillId="0" borderId="15" xfId="0" applyFont="1" applyBorder="1"/>
    <xf numFmtId="0" fontId="10" fillId="0" borderId="76" xfId="0" applyFont="1" applyBorder="1" applyAlignment="1">
      <alignment wrapText="1"/>
    </xf>
    <xf numFmtId="0" fontId="10" fillId="0" borderId="0" xfId="0" applyFont="1" applyBorder="1"/>
    <xf numFmtId="0" fontId="10" fillId="0" borderId="76" xfId="0" applyFont="1" applyBorder="1" applyAlignment="1">
      <alignment horizontal="left" vertical="top" wrapText="1"/>
    </xf>
    <xf numFmtId="0" fontId="10" fillId="0" borderId="76" xfId="0" applyFont="1" applyBorder="1" applyAlignment="1">
      <alignment vertical="top" wrapText="1"/>
    </xf>
    <xf numFmtId="0" fontId="10" fillId="0" borderId="77" xfId="0" applyFont="1" applyBorder="1" applyAlignment="1">
      <alignment wrapText="1"/>
    </xf>
    <xf numFmtId="0" fontId="4" fillId="0" borderId="33" xfId="0" applyFont="1" applyBorder="1" applyAlignment="1">
      <alignment vertical="top" wrapText="1"/>
    </xf>
    <xf numFmtId="0" fontId="16" fillId="0" borderId="67" xfId="0" applyFont="1" applyBorder="1"/>
    <xf numFmtId="0" fontId="10" fillId="0" borderId="76" xfId="0" applyFont="1" applyBorder="1"/>
    <xf numFmtId="0" fontId="10" fillId="0" borderId="77" xfId="0" applyFont="1" applyBorder="1" applyAlignment="1">
      <alignment vertical="top" wrapText="1"/>
    </xf>
    <xf numFmtId="0" fontId="10" fillId="0" borderId="3" xfId="0" applyFont="1" applyBorder="1" applyAlignment="1">
      <alignment vertical="top" wrapText="1"/>
    </xf>
    <xf numFmtId="49" fontId="4" fillId="0" borderId="15"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0" fontId="4" fillId="9" borderId="43" xfId="0" applyFont="1" applyFill="1" applyBorder="1" applyAlignment="1">
      <alignment vertical="top" wrapText="1"/>
    </xf>
    <xf numFmtId="0" fontId="16" fillId="0" borderId="3" xfId="0" applyFont="1" applyBorder="1" applyAlignment="1">
      <alignment wrapText="1"/>
    </xf>
    <xf numFmtId="0" fontId="16" fillId="0" borderId="36" xfId="0" applyFont="1" applyBorder="1"/>
    <xf numFmtId="0" fontId="4" fillId="0" borderId="57" xfId="0" applyFont="1" applyFill="1" applyBorder="1" applyAlignment="1">
      <alignment horizontal="left" vertical="top" wrapText="1"/>
    </xf>
    <xf numFmtId="0" fontId="4" fillId="0" borderId="9" xfId="0" applyFont="1" applyFill="1" applyBorder="1" applyAlignment="1">
      <alignment horizontal="left" vertical="top" wrapText="1"/>
    </xf>
    <xf numFmtId="0" fontId="16" fillId="0" borderId="32" xfId="0" applyFont="1" applyBorder="1" applyAlignment="1">
      <alignment horizontal="left" vertical="top" wrapText="1"/>
    </xf>
    <xf numFmtId="0" fontId="4" fillId="9" borderId="23" xfId="0" applyFont="1" applyFill="1" applyBorder="1" applyAlignment="1">
      <alignment vertical="top" wrapText="1"/>
    </xf>
    <xf numFmtId="0" fontId="4" fillId="0" borderId="1" xfId="0" applyFont="1" applyBorder="1" applyAlignment="1">
      <alignment horizontal="center" vertical="center" textRotation="90"/>
    </xf>
    <xf numFmtId="0" fontId="6" fillId="0" borderId="57" xfId="0" applyFont="1" applyFill="1" applyBorder="1" applyAlignment="1">
      <alignment horizontal="center" vertical="top" wrapText="1"/>
    </xf>
    <xf numFmtId="0" fontId="6" fillId="0" borderId="9" xfId="0" applyFont="1" applyBorder="1" applyAlignment="1">
      <alignment horizontal="center" vertical="top"/>
    </xf>
    <xf numFmtId="0" fontId="4" fillId="0" borderId="4" xfId="0" applyFont="1" applyBorder="1" applyAlignment="1">
      <alignment horizontal="center" vertical="top"/>
    </xf>
    <xf numFmtId="0" fontId="6" fillId="0" borderId="26" xfId="0" applyFont="1" applyBorder="1" applyAlignment="1">
      <alignment horizontal="center" vertical="top"/>
    </xf>
    <xf numFmtId="0" fontId="6" fillId="0" borderId="57" xfId="0" applyFont="1" applyBorder="1" applyAlignment="1">
      <alignment horizontal="center" vertical="top"/>
    </xf>
    <xf numFmtId="49" fontId="6" fillId="0" borderId="14"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49" fontId="6" fillId="0" borderId="4" xfId="0" applyNumberFormat="1" applyFont="1" applyFill="1" applyBorder="1" applyAlignment="1">
      <alignment horizontal="center" vertical="top"/>
    </xf>
    <xf numFmtId="49" fontId="4" fillId="0" borderId="30" xfId="0" applyNumberFormat="1" applyFont="1" applyFill="1" applyBorder="1" applyAlignment="1">
      <alignment horizontal="center" vertical="top"/>
    </xf>
    <xf numFmtId="0" fontId="4" fillId="9" borderId="43" xfId="0" applyFont="1" applyFill="1" applyBorder="1" applyAlignment="1">
      <alignment horizontal="center" vertical="top" wrapText="1"/>
    </xf>
    <xf numFmtId="1" fontId="6" fillId="0" borderId="14"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9" fontId="4" fillId="0" borderId="4" xfId="0" applyNumberFormat="1" applyFont="1" applyFill="1" applyBorder="1" applyAlignment="1">
      <alignment horizontal="center" vertical="top"/>
    </xf>
    <xf numFmtId="49" fontId="4" fillId="0" borderId="57" xfId="0" applyNumberFormat="1" applyFont="1" applyFill="1" applyBorder="1" applyAlignment="1">
      <alignment horizontal="center" vertical="top"/>
    </xf>
    <xf numFmtId="49" fontId="4" fillId="0" borderId="9" xfId="0" applyNumberFormat="1" applyFont="1" applyFill="1" applyBorder="1" applyAlignment="1">
      <alignment horizontal="center" vertical="top"/>
    </xf>
    <xf numFmtId="49" fontId="4" fillId="0" borderId="23" xfId="0" applyNumberFormat="1" applyFont="1" applyFill="1" applyBorder="1" applyAlignment="1">
      <alignment horizontal="center" vertical="top"/>
    </xf>
    <xf numFmtId="0" fontId="4" fillId="9" borderId="23" xfId="0" applyFont="1" applyFill="1" applyBorder="1" applyAlignment="1">
      <alignment horizontal="center" vertical="top" wrapText="1"/>
    </xf>
    <xf numFmtId="0" fontId="6" fillId="0" borderId="70" xfId="0" applyFont="1" applyBorder="1" applyAlignment="1">
      <alignment horizontal="center" vertical="top"/>
    </xf>
    <xf numFmtId="9" fontId="6" fillId="0" borderId="19" xfId="0" applyNumberFormat="1" applyFont="1" applyFill="1" applyBorder="1" applyAlignment="1">
      <alignment horizontal="center" vertical="top"/>
    </xf>
    <xf numFmtId="49" fontId="4" fillId="0" borderId="36" xfId="0" applyNumberFormat="1" applyFont="1" applyFill="1" applyBorder="1" applyAlignment="1">
      <alignment horizontal="center" vertical="top"/>
    </xf>
    <xf numFmtId="0" fontId="4" fillId="0" borderId="2" xfId="0" applyFont="1" applyBorder="1" applyAlignment="1">
      <alignment horizontal="center" vertical="center" textRotation="90"/>
    </xf>
    <xf numFmtId="0" fontId="4" fillId="0" borderId="16" xfId="0" applyFont="1" applyFill="1" applyBorder="1" applyAlignment="1">
      <alignment horizontal="center" vertical="top" wrapText="1"/>
    </xf>
    <xf numFmtId="0" fontId="6" fillId="0" borderId="56" xfId="0" applyFont="1" applyFill="1" applyBorder="1" applyAlignment="1">
      <alignment horizontal="center" vertical="top" wrapText="1"/>
    </xf>
    <xf numFmtId="0" fontId="6" fillId="0" borderId="11" xfId="0" applyFont="1" applyFill="1" applyBorder="1" applyAlignment="1">
      <alignment horizontal="center" vertical="top" wrapText="1"/>
    </xf>
    <xf numFmtId="0" fontId="4" fillId="0" borderId="60" xfId="0" applyFont="1" applyFill="1" applyBorder="1" applyAlignment="1">
      <alignment horizontal="center" vertical="top" wrapText="1"/>
    </xf>
    <xf numFmtId="0" fontId="6" fillId="0" borderId="27"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74" xfId="0" applyFont="1" applyFill="1" applyBorder="1" applyAlignment="1">
      <alignment horizontal="center" vertical="top" wrapText="1"/>
    </xf>
    <xf numFmtId="49" fontId="6" fillId="0" borderId="16"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6" fillId="0" borderId="60" xfId="0" applyNumberFormat="1" applyFont="1" applyFill="1" applyBorder="1" applyAlignment="1">
      <alignment horizontal="center" vertical="top"/>
    </xf>
    <xf numFmtId="49" fontId="4" fillId="0" borderId="31" xfId="0" applyNumberFormat="1" applyFont="1" applyFill="1" applyBorder="1" applyAlignment="1">
      <alignment horizontal="center" vertical="top"/>
    </xf>
    <xf numFmtId="0" fontId="4" fillId="9" borderId="45" xfId="0" applyFont="1" applyFill="1" applyBorder="1" applyAlignment="1">
      <alignment horizontal="center" vertical="top" wrapText="1"/>
    </xf>
    <xf numFmtId="1" fontId="6" fillId="0" borderId="1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9" fontId="4" fillId="0" borderId="60" xfId="0" applyNumberFormat="1" applyFont="1" applyFill="1" applyBorder="1" applyAlignment="1">
      <alignment horizontal="center" vertical="top"/>
    </xf>
    <xf numFmtId="49" fontId="4" fillId="0" borderId="74" xfId="0" applyNumberFormat="1" applyFont="1" applyFill="1" applyBorder="1" applyAlignment="1">
      <alignment horizontal="center" vertical="top"/>
    </xf>
    <xf numFmtId="49" fontId="4" fillId="0" borderId="56" xfId="0" applyNumberFormat="1" applyFont="1" applyFill="1" applyBorder="1" applyAlignment="1">
      <alignment horizontal="center" vertical="top"/>
    </xf>
    <xf numFmtId="49" fontId="4" fillId="0" borderId="20"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0" fontId="4" fillId="9" borderId="24" xfId="0" applyFont="1" applyFill="1" applyBorder="1" applyAlignment="1">
      <alignment horizontal="center" vertical="top" wrapText="1"/>
    </xf>
    <xf numFmtId="0" fontId="3" fillId="0" borderId="0" xfId="0" applyFont="1" applyBorder="1" applyAlignment="1">
      <alignment vertical="top"/>
    </xf>
    <xf numFmtId="0" fontId="46" fillId="0" borderId="0" xfId="0" applyFont="1" applyFill="1" applyBorder="1" applyAlignment="1">
      <alignment vertical="top"/>
    </xf>
    <xf numFmtId="0" fontId="46" fillId="0" borderId="0" xfId="0" applyFont="1" applyBorder="1" applyAlignment="1">
      <alignment vertical="top"/>
    </xf>
    <xf numFmtId="0" fontId="46" fillId="0" borderId="0" xfId="0" applyFont="1" applyBorder="1" applyAlignment="1">
      <alignment horizontal="left" vertical="top"/>
    </xf>
    <xf numFmtId="0" fontId="46" fillId="0" borderId="0" xfId="0" applyFont="1" applyBorder="1" applyAlignment="1"/>
    <xf numFmtId="0" fontId="2" fillId="0" borderId="0" xfId="0" applyFont="1" applyFill="1" applyBorder="1" applyAlignment="1">
      <alignment horizontal="center" vertical="top"/>
    </xf>
    <xf numFmtId="0" fontId="10" fillId="0" borderId="0" xfId="0" applyFont="1" applyFill="1" applyBorder="1" applyAlignment="1">
      <alignment vertical="top"/>
    </xf>
    <xf numFmtId="0" fontId="14" fillId="0" borderId="0" xfId="0" applyFont="1" applyFill="1" applyBorder="1" applyAlignment="1">
      <alignment vertical="top"/>
    </xf>
    <xf numFmtId="0" fontId="48" fillId="0" borderId="0" xfId="0" applyNumberFormat="1" applyFont="1" applyFill="1" applyBorder="1" applyAlignment="1">
      <alignment vertical="top"/>
    </xf>
    <xf numFmtId="0" fontId="48" fillId="0" borderId="0" xfId="0" applyFont="1" applyFill="1" applyBorder="1" applyAlignment="1">
      <alignment vertical="top"/>
    </xf>
    <xf numFmtId="0" fontId="48" fillId="0" borderId="0" xfId="0" applyFont="1" applyFill="1" applyBorder="1" applyAlignment="1">
      <alignment horizontal="center" vertical="top"/>
    </xf>
    <xf numFmtId="0" fontId="14" fillId="0" borderId="0" xfId="0" applyFont="1" applyFill="1" applyBorder="1" applyAlignment="1">
      <alignment horizontal="left" vertical="top" wrapText="1"/>
    </xf>
    <xf numFmtId="0" fontId="31" fillId="0" borderId="0" xfId="0" applyFont="1" applyFill="1" applyBorder="1" applyAlignment="1">
      <alignment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3" borderId="3" xfId="0" applyNumberFormat="1" applyFont="1" applyFill="1" applyBorder="1" applyAlignment="1">
      <alignment horizontal="center" vertical="top" wrapText="1"/>
    </xf>
    <xf numFmtId="0" fontId="49" fillId="0" borderId="0" xfId="0" applyFont="1" applyFill="1" applyBorder="1" applyAlignment="1">
      <alignment vertical="top"/>
    </xf>
    <xf numFmtId="49" fontId="5" fillId="3" borderId="3" xfId="0" applyNumberFormat="1" applyFont="1" applyFill="1" applyBorder="1" applyAlignment="1">
      <alignment horizontal="center" vertical="top"/>
    </xf>
    <xf numFmtId="49" fontId="5" fillId="4" borderId="4" xfId="0" applyNumberFormat="1" applyFont="1" applyFill="1" applyBorder="1" applyAlignment="1">
      <alignment horizontal="center" vertical="top"/>
    </xf>
    <xf numFmtId="0" fontId="6" fillId="0" borderId="5" xfId="0" applyFont="1" applyFill="1" applyBorder="1" applyAlignment="1">
      <alignment horizontal="center" vertical="top"/>
    </xf>
    <xf numFmtId="164" fontId="6" fillId="5" borderId="17"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0" fontId="4" fillId="5" borderId="34" xfId="0" applyFont="1" applyFill="1" applyBorder="1" applyAlignment="1">
      <alignment horizontal="left" vertical="top"/>
    </xf>
    <xf numFmtId="0" fontId="2" fillId="5" borderId="26" xfId="0" applyFont="1" applyFill="1" applyBorder="1" applyAlignment="1">
      <alignment horizontal="center" vertical="top"/>
    </xf>
    <xf numFmtId="0" fontId="2" fillId="5" borderId="27" xfId="0" applyFont="1" applyFill="1" applyBorder="1" applyAlignment="1">
      <alignment horizontal="center" vertical="top"/>
    </xf>
    <xf numFmtId="0" fontId="4" fillId="0" borderId="39" xfId="0" applyFont="1" applyFill="1" applyBorder="1" applyAlignment="1">
      <alignment horizontal="center" vertical="top"/>
    </xf>
    <xf numFmtId="0" fontId="4" fillId="0" borderId="31" xfId="0" applyFont="1" applyFill="1" applyBorder="1" applyAlignment="1">
      <alignment horizontal="center" vertical="top" wrapText="1"/>
    </xf>
    <xf numFmtId="0" fontId="49" fillId="0" borderId="0" xfId="0" applyFont="1" applyFill="1" applyBorder="1" applyAlignment="1">
      <alignment horizontal="left" vertical="top"/>
    </xf>
    <xf numFmtId="0" fontId="24" fillId="6" borderId="12" xfId="0" applyFont="1" applyFill="1" applyBorder="1" applyAlignment="1">
      <alignment horizontal="center" vertical="top"/>
    </xf>
    <xf numFmtId="164" fontId="5" fillId="6" borderId="13" xfId="0" applyNumberFormat="1" applyFont="1" applyFill="1" applyBorder="1" applyAlignment="1">
      <alignment horizontal="center" vertical="center"/>
    </xf>
    <xf numFmtId="0" fontId="4" fillId="0" borderId="39" xfId="0" applyFont="1" applyFill="1" applyBorder="1" applyAlignment="1">
      <alignment horizontal="left" vertical="top" wrapText="1"/>
    </xf>
    <xf numFmtId="0" fontId="4" fillId="0" borderId="20" xfId="0" applyFont="1" applyFill="1" applyBorder="1" applyAlignment="1">
      <alignment horizontal="center" vertical="top" wrapText="1"/>
    </xf>
    <xf numFmtId="164" fontId="6" fillId="5" borderId="15" xfId="0" applyNumberFormat="1" applyFont="1" applyFill="1" applyBorder="1" applyAlignment="1">
      <alignment horizontal="center" vertical="center"/>
    </xf>
    <xf numFmtId="164" fontId="39" fillId="5" borderId="14" xfId="0" applyNumberFormat="1" applyFont="1" applyFill="1" applyBorder="1" applyAlignment="1">
      <alignment horizontal="center" vertical="center"/>
    </xf>
    <xf numFmtId="164" fontId="39" fillId="5" borderId="16" xfId="0" applyNumberFormat="1" applyFont="1" applyFill="1" applyBorder="1" applyAlignment="1">
      <alignment horizontal="center" vertical="center"/>
    </xf>
    <xf numFmtId="164" fontId="6" fillId="5" borderId="46"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6" borderId="6" xfId="0" applyNumberFormat="1" applyFont="1" applyFill="1" applyBorder="1" applyAlignment="1">
      <alignment horizontal="center" vertical="center"/>
    </xf>
    <xf numFmtId="164" fontId="5" fillId="6" borderId="19" xfId="0" applyNumberFormat="1" applyFont="1" applyFill="1" applyBorder="1" applyAlignment="1">
      <alignment horizontal="center" vertical="center"/>
    </xf>
    <xf numFmtId="164" fontId="5" fillId="6" borderId="20" xfId="0" applyNumberFormat="1" applyFont="1" applyFill="1" applyBorder="1" applyAlignment="1">
      <alignment horizontal="center" vertical="center"/>
    </xf>
    <xf numFmtId="164" fontId="5" fillId="6" borderId="47"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3" borderId="34" xfId="0" applyNumberFormat="1" applyFont="1" applyFill="1" applyBorder="1" applyAlignment="1">
      <alignment horizontal="center" vertical="top"/>
    </xf>
    <xf numFmtId="49" fontId="5" fillId="4" borderId="35" xfId="0" applyNumberFormat="1" applyFont="1" applyFill="1" applyBorder="1" applyAlignment="1">
      <alignment horizontal="center" vertical="top"/>
    </xf>
    <xf numFmtId="0" fontId="6" fillId="0" borderId="26" xfId="0" applyFont="1" applyFill="1" applyBorder="1" applyAlignment="1">
      <alignment horizontal="center" vertical="top" wrapText="1"/>
    </xf>
    <xf numFmtId="49" fontId="5" fillId="3" borderId="6" xfId="0" applyNumberFormat="1" applyFont="1" applyFill="1" applyBorder="1" applyAlignment="1">
      <alignment horizontal="center" vertical="top"/>
    </xf>
    <xf numFmtId="49" fontId="5" fillId="4" borderId="7" xfId="0" applyNumberFormat="1" applyFont="1" applyFill="1" applyBorder="1" applyAlignment="1">
      <alignment horizontal="center" vertical="top"/>
    </xf>
    <xf numFmtId="164" fontId="5" fillId="0" borderId="0" xfId="0" applyNumberFormat="1" applyFont="1" applyFill="1" applyBorder="1" applyAlignment="1">
      <alignment horizontal="center" vertical="center" wrapText="1"/>
    </xf>
    <xf numFmtId="0" fontId="4" fillId="0" borderId="74" xfId="0" applyFont="1" applyFill="1" applyBorder="1" applyAlignment="1">
      <alignment horizontal="center" vertical="top" wrapText="1"/>
    </xf>
    <xf numFmtId="49" fontId="5" fillId="3" borderId="39" xfId="0" applyNumberFormat="1" applyFont="1" applyFill="1" applyBorder="1" applyAlignment="1">
      <alignment horizontal="center" vertical="top"/>
    </xf>
    <xf numFmtId="49" fontId="5" fillId="4" borderId="40" xfId="0" applyNumberFormat="1" applyFont="1" applyFill="1" applyBorder="1" applyAlignment="1">
      <alignment horizontal="center" vertical="top"/>
    </xf>
    <xf numFmtId="164" fontId="5" fillId="6" borderId="1" xfId="0" applyNumberFormat="1" applyFont="1" applyFill="1" applyBorder="1" applyAlignment="1">
      <alignment horizontal="center" vertical="center"/>
    </xf>
    <xf numFmtId="164" fontId="5" fillId="6" borderId="2" xfId="0" applyNumberFormat="1" applyFont="1" applyFill="1" applyBorder="1" applyAlignment="1">
      <alignment horizontal="center" vertical="center"/>
    </xf>
    <xf numFmtId="49" fontId="50" fillId="3" borderId="3" xfId="0" applyNumberFormat="1" applyFont="1" applyFill="1" applyBorder="1" applyAlignment="1">
      <alignment horizontal="center" vertical="top"/>
    </xf>
    <xf numFmtId="49" fontId="50" fillId="4" borderId="22" xfId="0" applyNumberFormat="1" applyFont="1" applyFill="1" applyBorder="1" applyAlignment="1">
      <alignment horizontal="center" vertical="top"/>
    </xf>
    <xf numFmtId="164" fontId="50" fillId="4" borderId="3" xfId="0" applyNumberFormat="1" applyFont="1" applyFill="1" applyBorder="1" applyAlignment="1">
      <alignment horizontal="center" vertical="center"/>
    </xf>
    <xf numFmtId="0" fontId="50" fillId="4" borderId="23" xfId="0" applyFont="1" applyFill="1" applyBorder="1" applyAlignment="1">
      <alignment vertical="top" wrapText="1"/>
    </xf>
    <xf numFmtId="0" fontId="51" fillId="4" borderId="23" xfId="0" applyFont="1" applyFill="1" applyBorder="1" applyAlignment="1">
      <alignment horizontal="center" vertical="top" wrapText="1"/>
    </xf>
    <xf numFmtId="0" fontId="51" fillId="4" borderId="24" xfId="0" applyFont="1" applyFill="1" applyBorder="1" applyAlignment="1">
      <alignment horizontal="center" vertical="top" wrapText="1"/>
    </xf>
    <xf numFmtId="164" fontId="6" fillId="5" borderId="17" xfId="0" applyNumberFormat="1" applyFont="1" applyFill="1" applyBorder="1" applyAlignment="1">
      <alignment horizontal="center" vertical="top"/>
    </xf>
    <xf numFmtId="0" fontId="4" fillId="0" borderId="15" xfId="0" applyFont="1" applyFill="1" applyBorder="1" applyAlignment="1">
      <alignment wrapText="1"/>
    </xf>
    <xf numFmtId="164" fontId="6" fillId="0" borderId="20"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0" fontId="4" fillId="0" borderId="61"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4" fillId="0" borderId="71" xfId="0" applyFont="1" applyFill="1" applyBorder="1" applyAlignment="1">
      <alignment wrapText="1"/>
    </xf>
    <xf numFmtId="164" fontId="6" fillId="0" borderId="74" xfId="0" applyNumberFormat="1" applyFont="1" applyFill="1" applyBorder="1" applyAlignment="1">
      <alignment horizontal="center" vertical="top"/>
    </xf>
    <xf numFmtId="0" fontId="4" fillId="0" borderId="54" xfId="0" applyFont="1" applyFill="1" applyBorder="1" applyAlignment="1">
      <alignment vertical="top" wrapText="1"/>
    </xf>
    <xf numFmtId="0" fontId="24" fillId="6" borderId="48" xfId="0" applyFont="1" applyFill="1" applyBorder="1" applyAlignment="1">
      <alignment horizontal="center" vertical="top"/>
    </xf>
    <xf numFmtId="164" fontId="5" fillId="6" borderId="13"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2" fillId="0" borderId="30" xfId="0" applyNumberFormat="1"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10" fillId="0" borderId="15" xfId="0" applyFont="1" applyFill="1" applyBorder="1" applyAlignment="1">
      <alignment wrapText="1"/>
    </xf>
    <xf numFmtId="164" fontId="5" fillId="6" borderId="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164" fontId="5" fillId="6" borderId="2"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5" fillId="4" borderId="22" xfId="0" applyNumberFormat="1" applyFont="1" applyFill="1" applyBorder="1" applyAlignment="1">
      <alignment horizontal="center" vertical="top"/>
    </xf>
    <xf numFmtId="164" fontId="5" fillId="4" borderId="3" xfId="0" applyNumberFormat="1" applyFont="1" applyFill="1" applyBorder="1" applyAlignment="1">
      <alignment horizontal="center" vertical="top"/>
    </xf>
    <xf numFmtId="0" fontId="6" fillId="4" borderId="23" xfId="0" applyFont="1" applyFill="1" applyBorder="1" applyAlignment="1">
      <alignment vertical="top" wrapText="1"/>
    </xf>
    <xf numFmtId="0" fontId="2" fillId="4" borderId="23" xfId="0" applyFont="1" applyFill="1" applyBorder="1" applyAlignment="1">
      <alignment horizontal="center" vertical="top" wrapText="1"/>
    </xf>
    <xf numFmtId="0" fontId="2" fillId="4" borderId="24" xfId="0" applyFont="1" applyFill="1" applyBorder="1" applyAlignment="1">
      <alignment horizontal="center" vertical="top" wrapText="1"/>
    </xf>
    <xf numFmtId="0" fontId="10" fillId="0" borderId="66" xfId="0" applyFont="1" applyFill="1" applyBorder="1"/>
    <xf numFmtId="0" fontId="10" fillId="0" borderId="26" xfId="0" applyFont="1" applyFill="1" applyBorder="1" applyAlignment="1">
      <alignment horizontal="center" vertical="top" wrapText="1"/>
    </xf>
    <xf numFmtId="0" fontId="10" fillId="0" borderId="27" xfId="0" applyFont="1" applyFill="1" applyBorder="1" applyAlignment="1">
      <alignment horizontal="center" vertical="top" wrapText="1"/>
    </xf>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0" fontId="10" fillId="0" borderId="19" xfId="0" applyFont="1" applyFill="1" applyBorder="1" applyAlignment="1">
      <alignment horizontal="center" vertical="top" wrapText="1"/>
    </xf>
    <xf numFmtId="0" fontId="10" fillId="0" borderId="20" xfId="0" applyFont="1" applyFill="1" applyBorder="1" applyAlignment="1">
      <alignment horizontal="center" vertical="top" wrapText="1"/>
    </xf>
    <xf numFmtId="49" fontId="6" fillId="3" borderId="39" xfId="0" applyNumberFormat="1" applyFont="1" applyFill="1" applyBorder="1" applyAlignment="1">
      <alignment horizontal="center" vertical="top"/>
    </xf>
    <xf numFmtId="0" fontId="24" fillId="6" borderId="42" xfId="0" applyFont="1" applyFill="1" applyBorder="1" applyAlignment="1">
      <alignment horizontal="center" vertical="top"/>
    </xf>
    <xf numFmtId="164" fontId="5" fillId="6" borderId="30" xfId="0" applyNumberFormat="1" applyFont="1" applyFill="1" applyBorder="1" applyAlignment="1">
      <alignment horizontal="center" vertical="top"/>
    </xf>
    <xf numFmtId="164" fontId="5" fillId="6" borderId="40" xfId="0" applyNumberFormat="1" applyFont="1" applyFill="1" applyBorder="1" applyAlignment="1">
      <alignment horizontal="center" vertical="top"/>
    </xf>
    <xf numFmtId="164" fontId="5" fillId="6"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0" fontId="10" fillId="0" borderId="30" xfId="0" applyFont="1" applyFill="1" applyBorder="1" applyAlignment="1">
      <alignment horizontal="center" vertical="top" wrapText="1"/>
    </xf>
    <xf numFmtId="0" fontId="10" fillId="0" borderId="31" xfId="0" applyFont="1" applyFill="1" applyBorder="1" applyAlignment="1">
      <alignment horizontal="center" vertical="top" wrapText="1"/>
    </xf>
    <xf numFmtId="0" fontId="7" fillId="0" borderId="37" xfId="0" applyFont="1" applyFill="1" applyBorder="1" applyAlignment="1"/>
    <xf numFmtId="0" fontId="7" fillId="0" borderId="55" xfId="0" applyFont="1" applyFill="1" applyBorder="1" applyAlignment="1"/>
    <xf numFmtId="164" fontId="5" fillId="6" borderId="41" xfId="0" applyNumberFormat="1" applyFont="1" applyFill="1" applyBorder="1" applyAlignment="1">
      <alignment horizontal="center" vertical="top"/>
    </xf>
    <xf numFmtId="164" fontId="5" fillId="6" borderId="42" xfId="0" applyNumberFormat="1" applyFont="1" applyFill="1" applyBorder="1" applyAlignment="1">
      <alignment horizontal="center" vertical="top"/>
    </xf>
    <xf numFmtId="0" fontId="10" fillId="0" borderId="14" xfId="0" applyFont="1" applyFill="1" applyBorder="1" applyAlignment="1">
      <alignment horizontal="center" vertical="top" wrapText="1"/>
    </xf>
    <xf numFmtId="0" fontId="10" fillId="0" borderId="16" xfId="0" applyFont="1" applyFill="1" applyBorder="1" applyAlignment="1">
      <alignment horizontal="center" vertical="top" wrapText="1"/>
    </xf>
    <xf numFmtId="164" fontId="6" fillId="0" borderId="76"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0" fontId="10" fillId="0" borderId="61" xfId="0" applyFont="1" applyFill="1" applyBorder="1" applyAlignment="1">
      <alignment wrapText="1"/>
    </xf>
    <xf numFmtId="0" fontId="10" fillId="0" borderId="57" xfId="0" applyFont="1" applyFill="1" applyBorder="1" applyAlignment="1">
      <alignment horizontal="center" vertical="top" wrapText="1"/>
    </xf>
    <xf numFmtId="0" fontId="10" fillId="0" borderId="56" xfId="0" applyFont="1" applyFill="1" applyBorder="1" applyAlignment="1">
      <alignment horizontal="center" vertical="top" wrapText="1"/>
    </xf>
    <xf numFmtId="164" fontId="5" fillId="6" borderId="43" xfId="0" applyNumberFormat="1" applyFont="1" applyFill="1" applyBorder="1" applyAlignment="1">
      <alignment horizontal="center" vertical="top"/>
    </xf>
    <xf numFmtId="0" fontId="25" fillId="0" borderId="44" xfId="0" applyFont="1" applyFill="1" applyBorder="1" applyAlignment="1">
      <alignment vertical="top"/>
    </xf>
    <xf numFmtId="49" fontId="52" fillId="3" borderId="39" xfId="0" applyNumberFormat="1" applyFont="1" applyFill="1" applyBorder="1" applyAlignment="1">
      <alignment horizontal="center" vertical="top"/>
    </xf>
    <xf numFmtId="0" fontId="7" fillId="0" borderId="30" xfId="0" applyFont="1" applyFill="1" applyBorder="1" applyAlignment="1">
      <alignment horizontal="center" vertical="top" wrapText="1"/>
    </xf>
    <xf numFmtId="49" fontId="22"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0" fontId="2" fillId="0" borderId="58" xfId="0" applyNumberFormat="1" applyFont="1" applyFill="1" applyBorder="1" applyAlignment="1">
      <alignment horizontal="center" vertical="top"/>
    </xf>
    <xf numFmtId="49" fontId="5" fillId="4" borderId="30" xfId="0" applyNumberFormat="1" applyFont="1" applyFill="1" applyBorder="1" applyAlignment="1">
      <alignment horizontal="center" vertical="top"/>
    </xf>
    <xf numFmtId="164" fontId="5" fillId="4" borderId="41" xfId="0" applyNumberFormat="1" applyFont="1" applyFill="1" applyBorder="1" applyAlignment="1">
      <alignment horizontal="center" vertical="top"/>
    </xf>
    <xf numFmtId="0" fontId="2" fillId="4" borderId="44" xfId="0" applyFont="1" applyFill="1" applyBorder="1" applyAlignment="1">
      <alignment horizontal="center" vertical="top" wrapText="1"/>
    </xf>
    <xf numFmtId="0" fontId="2" fillId="4" borderId="43" xfId="0" applyFont="1" applyFill="1" applyBorder="1" applyAlignment="1">
      <alignment horizontal="center" vertical="top" wrapText="1"/>
    </xf>
    <xf numFmtId="0" fontId="2" fillId="4" borderId="45" xfId="0" applyFont="1" applyFill="1" applyBorder="1" applyAlignment="1">
      <alignment horizontal="center" vertical="top" wrapText="1"/>
    </xf>
    <xf numFmtId="164" fontId="5" fillId="3" borderId="33" xfId="0" applyNumberFormat="1" applyFont="1" applyFill="1" applyBorder="1" applyAlignment="1">
      <alignment horizontal="center" vertical="top"/>
    </xf>
    <xf numFmtId="0" fontId="2" fillId="3" borderId="32" xfId="0" applyFont="1" applyFill="1" applyBorder="1" applyAlignment="1">
      <alignment vertical="top"/>
    </xf>
    <xf numFmtId="0" fontId="2" fillId="3" borderId="23" xfId="0" applyFont="1" applyFill="1" applyBorder="1" applyAlignment="1">
      <alignment vertical="top"/>
    </xf>
    <xf numFmtId="0" fontId="2" fillId="3" borderId="24" xfId="0" applyFont="1" applyFill="1" applyBorder="1" applyAlignment="1">
      <alignment vertical="top"/>
    </xf>
    <xf numFmtId="0" fontId="2" fillId="5" borderId="66" xfId="0" applyFont="1" applyFill="1" applyBorder="1" applyAlignment="1">
      <alignment horizontal="center" vertical="top"/>
    </xf>
    <xf numFmtId="0" fontId="2" fillId="5" borderId="35" xfId="0" applyFont="1" applyFill="1" applyBorder="1" applyAlignment="1">
      <alignment horizontal="center" vertical="top" wrapText="1"/>
    </xf>
    <xf numFmtId="0" fontId="4" fillId="0" borderId="59" xfId="0" applyFont="1" applyFill="1" applyBorder="1" applyAlignment="1">
      <alignment horizontal="center" vertical="top" wrapText="1"/>
    </xf>
    <xf numFmtId="0" fontId="4" fillId="0" borderId="7" xfId="0" applyFont="1" applyFill="1" applyBorder="1" applyAlignment="1">
      <alignment horizontal="center" vertical="top" wrapText="1"/>
    </xf>
    <xf numFmtId="164" fontId="5" fillId="6" borderId="53" xfId="0" applyNumberFormat="1" applyFont="1" applyFill="1" applyBorder="1" applyAlignment="1">
      <alignment horizontal="center" vertical="center"/>
    </xf>
    <xf numFmtId="164" fontId="5" fillId="6" borderId="63" xfId="0" applyNumberFormat="1" applyFont="1" applyFill="1" applyBorder="1" applyAlignment="1">
      <alignment horizontal="center" vertical="center"/>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164" fontId="6" fillId="5" borderId="52" xfId="0" applyNumberFormat="1" applyFont="1" applyFill="1" applyBorder="1" applyAlignment="1">
      <alignment horizontal="center" vertical="center" wrapText="1"/>
    </xf>
    <xf numFmtId="0" fontId="2" fillId="5" borderId="35" xfId="0" applyFont="1" applyFill="1" applyBorder="1" applyAlignment="1">
      <alignment horizontal="center" vertical="top"/>
    </xf>
    <xf numFmtId="0" fontId="10" fillId="0" borderId="39" xfId="0" applyFont="1" applyFill="1" applyBorder="1" applyAlignment="1">
      <alignment vertical="top" wrapText="1"/>
    </xf>
    <xf numFmtId="164" fontId="5" fillId="4" borderId="49" xfId="0" applyNumberFormat="1" applyFont="1" applyFill="1" applyBorder="1" applyAlignment="1">
      <alignment horizontal="center" vertical="top"/>
    </xf>
    <xf numFmtId="164" fontId="5" fillId="3" borderId="49" xfId="0" applyNumberFormat="1" applyFont="1" applyFill="1" applyBorder="1" applyAlignment="1">
      <alignment horizontal="center" vertical="top"/>
    </xf>
    <xf numFmtId="49" fontId="5" fillId="7" borderId="3" xfId="0" applyNumberFormat="1" applyFont="1" applyFill="1" applyBorder="1" applyAlignment="1">
      <alignment horizontal="center" vertical="top"/>
    </xf>
    <xf numFmtId="164" fontId="5" fillId="7"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6" fillId="0" borderId="0" xfId="0" applyFont="1" applyFill="1" applyBorder="1" applyAlignment="1">
      <alignment horizontal="right" vertical="top" wrapText="1"/>
    </xf>
    <xf numFmtId="0" fontId="25" fillId="0" borderId="0" xfId="0" applyFont="1" applyFill="1" applyBorder="1" applyAlignment="1">
      <alignment vertical="top"/>
    </xf>
    <xf numFmtId="0" fontId="6" fillId="0" borderId="0" xfId="0" applyFont="1" applyFill="1" applyBorder="1" applyAlignment="1">
      <alignment vertical="top"/>
    </xf>
    <xf numFmtId="0" fontId="16" fillId="0" borderId="0" xfId="0" applyFont="1" applyFill="1" applyBorder="1" applyAlignment="1">
      <alignment vertical="top" wrapText="1"/>
    </xf>
    <xf numFmtId="0" fontId="4" fillId="0" borderId="0" xfId="0" applyFont="1" applyFill="1" applyBorder="1" applyAlignment="1">
      <alignment horizontal="left" vertical="top"/>
    </xf>
    <xf numFmtId="49" fontId="22" fillId="0" borderId="18" xfId="0" applyNumberFormat="1" applyFont="1" applyBorder="1" applyAlignment="1">
      <alignment horizontal="center" vertical="top"/>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5" fillId="8" borderId="52" xfId="0" applyNumberFormat="1" applyFont="1" applyFill="1" applyBorder="1" applyAlignment="1">
      <alignment horizontal="center" vertical="top"/>
    </xf>
    <xf numFmtId="0" fontId="6" fillId="0" borderId="43" xfId="0" applyFont="1" applyFill="1" applyBorder="1" applyAlignment="1">
      <alignment horizontal="left" vertical="top" wrapText="1"/>
    </xf>
    <xf numFmtId="49" fontId="5" fillId="8" borderId="59" xfId="0" applyNumberFormat="1" applyFont="1" applyFill="1" applyBorder="1" applyAlignment="1">
      <alignment horizontal="center" vertical="top"/>
    </xf>
    <xf numFmtId="49" fontId="2" fillId="0" borderId="42"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0" fontId="8" fillId="0" borderId="0" xfId="0" applyFont="1" applyAlignment="1">
      <alignment horizontal="left" vertical="top" wrapText="1"/>
    </xf>
    <xf numFmtId="0" fontId="10" fillId="0" borderId="66" xfId="0" applyFont="1" applyFill="1" applyBorder="1" applyAlignment="1">
      <alignment wrapText="1"/>
    </xf>
    <xf numFmtId="49" fontId="5" fillId="3" borderId="59" xfId="0" applyNumberFormat="1" applyFont="1" applyFill="1" applyBorder="1" applyAlignment="1">
      <alignment horizontal="center" vertical="top"/>
    </xf>
    <xf numFmtId="49" fontId="5" fillId="4"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15" xfId="0" applyFont="1" applyFill="1" applyBorder="1" applyAlignment="1">
      <alignment horizontal="left" vertical="top" wrapText="1"/>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4" fillId="0" borderId="54" xfId="0" applyFont="1" applyFill="1" applyBorder="1" applyAlignment="1">
      <alignment horizontal="left" vertical="top" wrapText="1"/>
    </xf>
    <xf numFmtId="49" fontId="5" fillId="8" borderId="34" xfId="0" applyNumberFormat="1" applyFont="1" applyFill="1" applyBorder="1" applyAlignment="1">
      <alignment horizontal="center" vertical="top"/>
    </xf>
    <xf numFmtId="49" fontId="5" fillId="9" borderId="26" xfId="0" applyNumberFormat="1" applyFont="1" applyFill="1" applyBorder="1" applyAlignment="1">
      <alignment horizontal="center" vertical="top"/>
    </xf>
    <xf numFmtId="49" fontId="22" fillId="0" borderId="50" xfId="0" applyNumberFormat="1" applyFont="1" applyBorder="1" applyAlignment="1">
      <alignment horizontal="center" vertical="top" wrapText="1"/>
    </xf>
    <xf numFmtId="0" fontId="2" fillId="0" borderId="0" xfId="5" applyFont="1" applyAlignment="1">
      <alignment vertical="top"/>
    </xf>
    <xf numFmtId="0" fontId="48" fillId="0" borderId="0" xfId="5" applyFont="1" applyAlignment="1">
      <alignment vertical="top"/>
    </xf>
    <xf numFmtId="0" fontId="48" fillId="0" borderId="0" xfId="5" applyNumberFormat="1" applyFont="1" applyAlignment="1">
      <alignment vertical="top"/>
    </xf>
    <xf numFmtId="0" fontId="14"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8" borderId="3" xfId="5" applyNumberFormat="1" applyFont="1" applyFill="1" applyBorder="1" applyAlignment="1">
      <alignment horizontal="center" vertical="top" wrapText="1"/>
    </xf>
    <xf numFmtId="49" fontId="5" fillId="8" borderId="3" xfId="5" applyNumberFormat="1" applyFont="1" applyFill="1" applyBorder="1" applyAlignment="1">
      <alignment horizontal="center" vertical="top"/>
    </xf>
    <xf numFmtId="49" fontId="50" fillId="9"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10"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10"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10"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10"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24" fillId="11" borderId="12" xfId="5" applyFont="1" applyFill="1" applyBorder="1" applyAlignment="1">
      <alignment horizontal="center" vertical="top"/>
    </xf>
    <xf numFmtId="164" fontId="5" fillId="11" borderId="1" xfId="5" applyNumberFormat="1" applyFont="1" applyFill="1" applyBorder="1" applyAlignment="1">
      <alignment horizontal="center" vertical="top"/>
    </xf>
    <xf numFmtId="164" fontId="24" fillId="11" borderId="1" xfId="5" applyNumberFormat="1" applyFont="1" applyFill="1" applyBorder="1" applyAlignment="1">
      <alignment horizontal="center" vertical="top"/>
    </xf>
    <xf numFmtId="164" fontId="5" fillId="11" borderId="63" xfId="5" applyNumberFormat="1" applyFont="1" applyFill="1" applyBorder="1" applyAlignment="1">
      <alignment horizontal="center" vertical="top"/>
    </xf>
    <xf numFmtId="164" fontId="5" fillId="11" borderId="12" xfId="5" applyNumberFormat="1" applyFont="1" applyFill="1" applyBorder="1" applyAlignment="1">
      <alignment horizontal="center" vertical="top"/>
    </xf>
    <xf numFmtId="164" fontId="54" fillId="11" borderId="29"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34" xfId="5" applyFont="1" applyFill="1" applyBorder="1" applyAlignment="1" applyProtection="1">
      <alignment vertical="top" wrapText="1"/>
      <protection locked="0"/>
    </xf>
    <xf numFmtId="0" fontId="2" fillId="0" borderId="67" xfId="5" applyFont="1" applyFill="1" applyBorder="1" applyAlignment="1">
      <alignment horizontal="center" vertical="top"/>
    </xf>
    <xf numFmtId="0" fontId="2" fillId="0" borderId="26" xfId="5" applyFont="1" applyFill="1" applyBorder="1" applyAlignment="1">
      <alignment horizontal="center" vertical="top"/>
    </xf>
    <xf numFmtId="0" fontId="2" fillId="0" borderId="75" xfId="5" applyFont="1" applyFill="1" applyBorder="1" applyAlignment="1">
      <alignment horizontal="center" vertical="top"/>
    </xf>
    <xf numFmtId="164" fontId="5" fillId="11" borderId="42" xfId="5" applyNumberFormat="1" applyFont="1" applyFill="1" applyBorder="1" applyAlignment="1">
      <alignment horizontal="center" vertical="top"/>
    </xf>
    <xf numFmtId="164" fontId="5" fillId="11" borderId="21" xfId="5" applyNumberFormat="1" applyFont="1" applyFill="1" applyBorder="1" applyAlignment="1">
      <alignment horizontal="center" vertical="top"/>
    </xf>
    <xf numFmtId="0" fontId="2" fillId="0" borderId="0" xfId="5" applyFont="1" applyFill="1" applyBorder="1" applyAlignment="1">
      <alignment horizontal="center" vertical="top" wrapText="1"/>
    </xf>
    <xf numFmtId="0" fontId="2" fillId="0" borderId="19" xfId="5" applyFont="1" applyFill="1" applyBorder="1" applyAlignment="1">
      <alignment horizontal="center" vertical="top" wrapText="1"/>
    </xf>
    <xf numFmtId="0" fontId="2" fillId="0" borderId="47" xfId="5" applyFont="1" applyFill="1" applyBorder="1" applyAlignment="1">
      <alignment horizontal="center" vertical="top" wrapText="1"/>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9" borderId="22" xfId="5" applyNumberFormat="1" applyFont="1" applyFill="1" applyBorder="1" applyAlignment="1">
      <alignment horizontal="center" vertical="top"/>
    </xf>
    <xf numFmtId="164" fontId="5" fillId="9" borderId="3" xfId="5" applyNumberFormat="1" applyFont="1" applyFill="1" applyBorder="1" applyAlignment="1">
      <alignment horizontal="center" vertical="top"/>
    </xf>
    <xf numFmtId="164" fontId="24" fillId="9" borderId="3" xfId="5" applyNumberFormat="1" applyFont="1" applyFill="1" applyBorder="1" applyAlignment="1">
      <alignment horizontal="center" vertical="top"/>
    </xf>
    <xf numFmtId="0" fontId="6" fillId="9" borderId="43" xfId="5" applyFont="1" applyFill="1" applyBorder="1" applyAlignment="1">
      <alignment vertical="top" wrapText="1"/>
    </xf>
    <xf numFmtId="0" fontId="2" fillId="9" borderId="43" xfId="5" applyFont="1" applyFill="1" applyBorder="1" applyAlignment="1">
      <alignment horizontal="center" vertical="top" wrapText="1"/>
    </xf>
    <xf numFmtId="0" fontId="2" fillId="9" borderId="45" xfId="5" applyFont="1" applyFill="1" applyBorder="1" applyAlignment="1">
      <alignment horizontal="center" vertical="top" wrapText="1"/>
    </xf>
    <xf numFmtId="49" fontId="5" fillId="9"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164" fontId="6" fillId="0" borderId="18" xfId="5" applyNumberFormat="1" applyFont="1" applyFill="1" applyBorder="1" applyAlignment="1">
      <alignment horizontal="center" vertical="top"/>
    </xf>
    <xf numFmtId="49" fontId="55" fillId="0" borderId="41" xfId="5" applyNumberFormat="1" applyFont="1" applyFill="1" applyBorder="1" applyAlignment="1">
      <alignment vertical="top" wrapText="1"/>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164" fontId="6" fillId="0" borderId="75" xfId="5" applyNumberFormat="1" applyFont="1" applyFill="1" applyBorder="1" applyAlignment="1">
      <alignment horizontal="center" vertical="top"/>
    </xf>
    <xf numFmtId="49" fontId="55" fillId="0" borderId="76"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8" xfId="5" applyNumberFormat="1" applyFont="1" applyFill="1" applyBorder="1" applyAlignment="1">
      <alignment horizontal="center" vertical="top"/>
    </xf>
    <xf numFmtId="164" fontId="6" fillId="10" borderId="55"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55" fillId="0" borderId="28" xfId="5" applyNumberFormat="1" applyFont="1" applyFill="1" applyBorder="1" applyAlignment="1">
      <alignment vertical="top"/>
    </xf>
    <xf numFmtId="0" fontId="6" fillId="0" borderId="47" xfId="5" applyFont="1" applyFill="1" applyBorder="1" applyAlignment="1">
      <alignment horizontal="center" vertical="top"/>
    </xf>
    <xf numFmtId="49" fontId="56" fillId="0" borderId="28" xfId="5" applyNumberFormat="1" applyFont="1" applyFill="1" applyBorder="1" applyAlignment="1">
      <alignment vertical="top"/>
    </xf>
    <xf numFmtId="0" fontId="24" fillId="11" borderId="45" xfId="5" applyFont="1" applyFill="1" applyBorder="1" applyAlignment="1">
      <alignment horizontal="center" vertical="top"/>
    </xf>
    <xf numFmtId="164" fontId="5" fillId="11" borderId="30" xfId="5" applyNumberFormat="1" applyFont="1" applyFill="1" applyBorder="1" applyAlignment="1">
      <alignment horizontal="center" vertical="top"/>
    </xf>
    <xf numFmtId="164" fontId="24" fillId="11" borderId="30" xfId="5" applyNumberFormat="1" applyFont="1" applyFill="1" applyBorder="1" applyAlignment="1">
      <alignment horizontal="center" vertical="top"/>
    </xf>
    <xf numFmtId="49" fontId="57"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164" fontId="5" fillId="0" borderId="79" xfId="5" applyNumberFormat="1"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24" fillId="11"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7" fillId="0" borderId="19" xfId="5" applyNumberFormat="1" applyFont="1" applyFill="1" applyBorder="1" applyAlignment="1">
      <alignment horizontal="center" vertical="top"/>
    </xf>
    <xf numFmtId="49" fontId="57" fillId="0" borderId="20" xfId="5" applyNumberFormat="1" applyFont="1" applyFill="1" applyBorder="1" applyAlignment="1">
      <alignment horizontal="center" vertical="top"/>
    </xf>
    <xf numFmtId="49" fontId="57" fillId="0" borderId="30" xfId="5" applyNumberFormat="1" applyFont="1" applyFill="1" applyBorder="1" applyAlignment="1">
      <alignment horizontal="center" vertical="top"/>
    </xf>
    <xf numFmtId="49" fontId="57" fillId="0" borderId="31" xfId="5" applyNumberFormat="1" applyFont="1" applyFill="1" applyBorder="1" applyAlignment="1">
      <alignment horizontal="center" vertical="top"/>
    </xf>
    <xf numFmtId="49" fontId="5" fillId="8" borderId="32" xfId="5" applyNumberFormat="1" applyFont="1" applyFill="1" applyBorder="1" applyAlignment="1">
      <alignment horizontal="center" vertical="top"/>
    </xf>
    <xf numFmtId="164" fontId="5" fillId="9" borderId="32" xfId="5" applyNumberFormat="1" applyFont="1" applyFill="1" applyBorder="1" applyAlignment="1">
      <alignment horizontal="center" vertical="top"/>
    </xf>
    <xf numFmtId="164" fontId="5" fillId="9" borderId="49" xfId="5" applyNumberFormat="1" applyFont="1" applyFill="1" applyBorder="1" applyAlignment="1">
      <alignment horizontal="center" vertical="top"/>
    </xf>
    <xf numFmtId="164" fontId="5" fillId="9" borderId="33" xfId="5" applyNumberFormat="1" applyFont="1" applyFill="1" applyBorder="1" applyAlignment="1">
      <alignment horizontal="center" vertical="top"/>
    </xf>
    <xf numFmtId="0" fontId="2" fillId="9" borderId="23" xfId="5" applyFont="1" applyFill="1" applyBorder="1" applyAlignment="1">
      <alignment horizontal="center" vertical="top" wrapText="1"/>
    </xf>
    <xf numFmtId="0" fontId="2" fillId="9" borderId="24" xfId="5" applyFont="1" applyFill="1" applyBorder="1" applyAlignment="1">
      <alignment horizontal="center" vertical="top" wrapText="1"/>
    </xf>
    <xf numFmtId="49" fontId="5" fillId="8" borderId="66" xfId="5" applyNumberFormat="1" applyFont="1" applyFill="1" applyBorder="1" applyAlignment="1">
      <alignment horizontal="center" vertical="top"/>
    </xf>
    <xf numFmtId="49" fontId="5" fillId="9" borderId="35" xfId="5" applyNumberFormat="1" applyFont="1" applyFill="1" applyBorder="1" applyAlignment="1">
      <alignment horizontal="center" vertical="top"/>
    </xf>
    <xf numFmtId="164" fontId="55" fillId="0" borderId="5" xfId="5" applyNumberFormat="1" applyFont="1" applyFill="1" applyBorder="1" applyAlignment="1">
      <alignment horizontal="center" vertical="top"/>
    </xf>
    <xf numFmtId="0" fontId="55" fillId="0" borderId="5" xfId="5" applyFont="1" applyFill="1" applyBorder="1" applyAlignment="1">
      <alignment horizontal="left" vertical="top" wrapText="1"/>
    </xf>
    <xf numFmtId="1" fontId="57" fillId="0" borderId="15" xfId="5" applyNumberFormat="1" applyFont="1" applyFill="1" applyBorder="1" applyAlignment="1">
      <alignment horizontal="center" vertical="top"/>
    </xf>
    <xf numFmtId="49" fontId="57" fillId="0" borderId="14" xfId="5" applyNumberFormat="1" applyFont="1" applyFill="1" applyBorder="1" applyAlignment="1">
      <alignment horizontal="center" vertical="top"/>
    </xf>
    <xf numFmtId="49" fontId="57" fillId="0" borderId="16" xfId="5" applyNumberFormat="1" applyFont="1" applyFill="1" applyBorder="1" applyAlignment="1">
      <alignment horizontal="center" vertical="top"/>
    </xf>
    <xf numFmtId="49" fontId="5" fillId="8" borderId="59" xfId="5" applyNumberFormat="1" applyFont="1" applyFill="1" applyBorder="1" applyAlignment="1">
      <alignment horizontal="center" vertical="top"/>
    </xf>
    <xf numFmtId="49" fontId="5" fillId="9" borderId="7" xfId="5" applyNumberFormat="1" applyFont="1" applyFill="1" applyBorder="1" applyAlignment="1">
      <alignment horizontal="center" vertical="top"/>
    </xf>
    <xf numFmtId="0" fontId="6" fillId="0" borderId="51" xfId="5" applyFont="1" applyFill="1" applyBorder="1" applyAlignment="1">
      <alignment horizontal="center" vertical="top"/>
    </xf>
    <xf numFmtId="164" fontId="6" fillId="0" borderId="57" xfId="5" applyNumberFormat="1" applyFont="1" applyFill="1" applyBorder="1" applyAlignment="1">
      <alignment horizontal="center" vertical="top"/>
    </xf>
    <xf numFmtId="164" fontId="55" fillId="0" borderId="51" xfId="5" applyNumberFormat="1" applyFont="1" applyFill="1" applyBorder="1" applyAlignment="1">
      <alignment horizontal="center" vertical="top"/>
    </xf>
    <xf numFmtId="0" fontId="55" fillId="0" borderId="18" xfId="5" applyFont="1" applyFill="1" applyBorder="1" applyAlignment="1">
      <alignment horizontal="left" vertical="top" wrapText="1"/>
    </xf>
    <xf numFmtId="1" fontId="57" fillId="0" borderId="6" xfId="5" applyNumberFormat="1" applyFont="1" applyFill="1" applyBorder="1" applyAlignment="1">
      <alignment horizontal="center" vertical="top"/>
    </xf>
    <xf numFmtId="164" fontId="55" fillId="0" borderId="18" xfId="5" applyNumberFormat="1" applyFont="1" applyFill="1" applyBorder="1" applyAlignment="1">
      <alignment horizontal="center" vertical="top"/>
    </xf>
    <xf numFmtId="49" fontId="5" fillId="8" borderId="44" xfId="5" applyNumberFormat="1" applyFont="1" applyFill="1" applyBorder="1" applyAlignment="1">
      <alignment horizontal="center" vertical="top"/>
    </xf>
    <xf numFmtId="49" fontId="5" fillId="9" borderId="40" xfId="5" applyNumberFormat="1" applyFont="1" applyFill="1" applyBorder="1" applyAlignment="1">
      <alignment horizontal="center" vertical="top"/>
    </xf>
    <xf numFmtId="0" fontId="59" fillId="11" borderId="48" xfId="5" applyFont="1" applyFill="1" applyBorder="1" applyAlignment="1">
      <alignment horizontal="center" vertical="top"/>
    </xf>
    <xf numFmtId="164" fontId="54" fillId="11" borderId="1" xfId="5" applyNumberFormat="1" applyFont="1" applyFill="1" applyBorder="1" applyAlignment="1">
      <alignment horizontal="center" vertical="top"/>
    </xf>
    <xf numFmtId="0" fontId="55" fillId="0" borderId="42" xfId="5" applyFont="1" applyFill="1" applyBorder="1" applyAlignment="1">
      <alignment horizontal="left" vertical="top" wrapText="1"/>
    </xf>
    <xf numFmtId="1" fontId="57" fillId="0" borderId="39" xfId="5" applyNumberFormat="1" applyFont="1" applyFill="1" applyBorder="1" applyAlignment="1">
      <alignment horizontal="center" vertical="top"/>
    </xf>
    <xf numFmtId="49" fontId="5" fillId="9" borderId="26" xfId="5" applyNumberFormat="1" applyFont="1" applyFill="1" applyBorder="1" applyAlignment="1">
      <alignment horizontal="center" vertical="top"/>
    </xf>
    <xf numFmtId="164" fontId="55" fillId="0" borderId="46" xfId="5" applyNumberFormat="1" applyFont="1" applyFill="1" applyBorder="1" applyAlignment="1">
      <alignment horizontal="center" vertical="top"/>
    </xf>
    <xf numFmtId="49" fontId="5" fillId="9" borderId="19" xfId="5" applyNumberFormat="1" applyFont="1" applyFill="1" applyBorder="1" applyAlignment="1">
      <alignment horizontal="center" vertical="top"/>
    </xf>
    <xf numFmtId="164" fontId="55" fillId="0" borderId="47" xfId="5" applyNumberFormat="1" applyFont="1" applyFill="1" applyBorder="1" applyAlignment="1">
      <alignment horizontal="center" vertical="top"/>
    </xf>
    <xf numFmtId="0" fontId="55" fillId="0" borderId="55" xfId="5" applyFont="1" applyFill="1" applyBorder="1" applyAlignment="1">
      <alignment horizontal="left" vertical="top" wrapText="1"/>
    </xf>
    <xf numFmtId="1" fontId="57" fillId="0" borderId="71" xfId="5" applyNumberFormat="1" applyFont="1" applyFill="1" applyBorder="1" applyAlignment="1">
      <alignment horizontal="center" vertical="top"/>
    </xf>
    <xf numFmtId="49" fontId="57" fillId="0" borderId="36" xfId="5" applyNumberFormat="1" applyFont="1" applyFill="1" applyBorder="1" applyAlignment="1">
      <alignment horizontal="center" vertical="top"/>
    </xf>
    <xf numFmtId="49" fontId="57" fillId="0" borderId="74" xfId="5" applyNumberFormat="1" applyFont="1" applyFill="1" applyBorder="1" applyAlignment="1">
      <alignment horizontal="center" vertical="top"/>
    </xf>
    <xf numFmtId="0" fontId="6" fillId="0" borderId="78" xfId="5" applyFont="1" applyFill="1" applyBorder="1" applyAlignment="1">
      <alignment horizontal="center" vertical="top"/>
    </xf>
    <xf numFmtId="164" fontId="6" fillId="0" borderId="1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55" fillId="0" borderId="78" xfId="5" applyNumberFormat="1" applyFont="1" applyFill="1" applyBorder="1" applyAlignment="1">
      <alignment horizontal="center" vertical="top"/>
    </xf>
    <xf numFmtId="0" fontId="55" fillId="0" borderId="51" xfId="5" applyFont="1" applyFill="1" applyBorder="1" applyAlignment="1">
      <alignment horizontal="left" vertical="top" wrapText="1"/>
    </xf>
    <xf numFmtId="1" fontId="57" fillId="0" borderId="61" xfId="5" applyNumberFormat="1" applyFont="1" applyFill="1" applyBorder="1" applyAlignment="1">
      <alignment horizontal="center" vertical="top"/>
    </xf>
    <xf numFmtId="49" fontId="57" fillId="0" borderId="57" xfId="5" applyNumberFormat="1" applyFont="1" applyFill="1" applyBorder="1" applyAlignment="1">
      <alignment horizontal="center" vertical="top"/>
    </xf>
    <xf numFmtId="49" fontId="57" fillId="0" borderId="56" xfId="5" applyNumberFormat="1" applyFont="1" applyFill="1" applyBorder="1" applyAlignment="1">
      <alignment horizontal="center" vertical="top"/>
    </xf>
    <xf numFmtId="49" fontId="5" fillId="9" borderId="30" xfId="5" applyNumberFormat="1" applyFont="1" applyFill="1" applyBorder="1" applyAlignment="1">
      <alignment horizontal="center" vertical="top"/>
    </xf>
    <xf numFmtId="1" fontId="57" fillId="0" borderId="41" xfId="5" applyNumberFormat="1" applyFont="1" applyFill="1" applyBorder="1" applyAlignment="1">
      <alignment horizontal="center" vertical="top"/>
    </xf>
    <xf numFmtId="49" fontId="22" fillId="0" borderId="50" xfId="5" applyNumberFormat="1" applyFont="1" applyBorder="1" applyAlignment="1">
      <alignment horizontal="center" vertical="top"/>
    </xf>
    <xf numFmtId="49" fontId="2" fillId="0" borderId="50" xfId="5"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164" fontId="6" fillId="0" borderId="64" xfId="0" applyNumberFormat="1" applyFont="1" applyBorder="1" applyAlignment="1">
      <alignment horizontal="center" vertical="top"/>
    </xf>
    <xf numFmtId="1" fontId="57" fillId="0" borderId="79" xfId="5" applyNumberFormat="1" applyFont="1" applyFill="1" applyBorder="1" applyAlignment="1">
      <alignment horizontal="center" vertical="top"/>
    </xf>
    <xf numFmtId="49" fontId="22"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0" fillId="0" borderId="18" xfId="0" applyFont="1" applyBorder="1" applyAlignment="1">
      <alignment horizontal="center" vertical="top"/>
    </xf>
    <xf numFmtId="0" fontId="60" fillId="0" borderId="0" xfId="0" applyFont="1" applyBorder="1" applyAlignment="1">
      <alignment horizontal="center" vertical="top"/>
    </xf>
    <xf numFmtId="1" fontId="57" fillId="0" borderId="28" xfId="5" applyNumberFormat="1" applyFont="1" applyFill="1" applyBorder="1" applyAlignment="1">
      <alignment horizontal="center" vertical="top"/>
    </xf>
    <xf numFmtId="49" fontId="22"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0" fontId="56" fillId="0" borderId="42" xfId="3" applyFont="1" applyBorder="1" applyAlignment="1">
      <alignment horizontal="left" vertical="top" wrapText="1"/>
    </xf>
    <xf numFmtId="9" fontId="40" fillId="0" borderId="41" xfId="5" applyNumberFormat="1" applyFont="1" applyFill="1" applyBorder="1" applyAlignment="1">
      <alignment horizontal="center" vertical="top"/>
    </xf>
    <xf numFmtId="9" fontId="40" fillId="0" borderId="30" xfId="5" applyNumberFormat="1" applyFont="1" applyFill="1" applyBorder="1" applyAlignment="1">
      <alignment horizontal="center" vertical="top"/>
    </xf>
    <xf numFmtId="9" fontId="40" fillId="0" borderId="31" xfId="5" applyNumberFormat="1" applyFont="1" applyFill="1" applyBorder="1" applyAlignment="1">
      <alignment horizontal="center" vertical="top"/>
    </xf>
    <xf numFmtId="49" fontId="54" fillId="9" borderId="40" xfId="5" applyNumberFormat="1" applyFont="1" applyFill="1" applyBorder="1" applyAlignment="1">
      <alignment horizontal="center" vertical="top"/>
    </xf>
    <xf numFmtId="164" fontId="54" fillId="9" borderId="39" xfId="5" applyNumberFormat="1" applyFont="1" applyFill="1" applyBorder="1" applyAlignment="1">
      <alignment horizontal="center" vertical="top"/>
    </xf>
    <xf numFmtId="0" fontId="55" fillId="9" borderId="43" xfId="5" applyFont="1" applyFill="1" applyBorder="1" applyAlignment="1">
      <alignment vertical="top" wrapText="1"/>
    </xf>
    <xf numFmtId="0" fontId="57" fillId="9" borderId="43" xfId="5" applyFont="1" applyFill="1" applyBorder="1" applyAlignment="1">
      <alignment horizontal="center" vertical="top" wrapText="1"/>
    </xf>
    <xf numFmtId="0" fontId="57" fillId="9" borderId="45" xfId="5" applyFont="1" applyFill="1" applyBorder="1" applyAlignment="1">
      <alignment horizontal="center" vertical="top" wrapText="1"/>
    </xf>
    <xf numFmtId="49" fontId="54" fillId="9" borderId="4" xfId="5" applyNumberFormat="1" applyFont="1" applyFill="1" applyBorder="1" applyAlignment="1">
      <alignment horizontal="center" vertical="top"/>
    </xf>
    <xf numFmtId="0" fontId="55" fillId="0" borderId="46" xfId="5" applyFont="1" applyFill="1" applyBorder="1" applyAlignment="1">
      <alignment horizontal="center" vertical="top"/>
    </xf>
    <xf numFmtId="49" fontId="58" fillId="0" borderId="18" xfId="5" applyNumberFormat="1" applyFont="1" applyBorder="1" applyAlignment="1">
      <alignment horizontal="center" vertical="top"/>
    </xf>
    <xf numFmtId="49" fontId="57" fillId="0" borderId="18" xfId="5" applyNumberFormat="1" applyFont="1" applyBorder="1" applyAlignment="1">
      <alignment horizontal="center" vertical="top"/>
    </xf>
    <xf numFmtId="0" fontId="55" fillId="0" borderId="47" xfId="5"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11" borderId="13" xfId="5" applyNumberFormat="1" applyFont="1" applyFill="1" applyBorder="1" applyAlignment="1">
      <alignment horizontal="center" vertical="top"/>
    </xf>
    <xf numFmtId="49" fontId="57" fillId="0" borderId="50" xfId="5" applyNumberFormat="1" applyFont="1" applyBorder="1" applyAlignment="1">
      <alignment horizontal="center" vertical="top"/>
    </xf>
    <xf numFmtId="0" fontId="55" fillId="0" borderId="5" xfId="5" applyFont="1" applyFill="1" applyBorder="1" applyAlignment="1">
      <alignment horizontal="center" vertical="top"/>
    </xf>
    <xf numFmtId="0" fontId="55" fillId="0" borderId="64" xfId="5" applyFont="1" applyFill="1" applyBorder="1" applyAlignment="1">
      <alignment horizontal="center" vertical="top"/>
    </xf>
    <xf numFmtId="49" fontId="40" fillId="0" borderId="19" xfId="5" applyNumberFormat="1" applyFont="1" applyFill="1" applyBorder="1" applyAlignment="1">
      <alignment horizontal="center" vertical="top"/>
    </xf>
    <xf numFmtId="49" fontId="40" fillId="0" borderId="20" xfId="5" applyNumberFormat="1" applyFont="1" applyFill="1" applyBorder="1" applyAlignment="1">
      <alignment horizontal="center" vertical="top"/>
    </xf>
    <xf numFmtId="49" fontId="57" fillId="0" borderId="42" xfId="5" applyNumberFormat="1" applyFont="1" applyBorder="1" applyAlignment="1">
      <alignment horizontal="center" vertical="top"/>
    </xf>
    <xf numFmtId="49" fontId="54" fillId="9" borderId="22" xfId="5" applyNumberFormat="1" applyFont="1" applyFill="1" applyBorder="1" applyAlignment="1">
      <alignment horizontal="center" vertical="top"/>
    </xf>
    <xf numFmtId="164" fontId="54" fillId="9" borderId="3" xfId="5" applyNumberFormat="1" applyFont="1" applyFill="1" applyBorder="1" applyAlignment="1">
      <alignment horizontal="center" vertical="top"/>
    </xf>
    <xf numFmtId="0" fontId="55" fillId="9" borderId="23" xfId="5" applyFont="1" applyFill="1" applyBorder="1" applyAlignment="1">
      <alignment vertical="top" wrapText="1"/>
    </xf>
    <xf numFmtId="0" fontId="57" fillId="9" borderId="23" xfId="5" applyFont="1" applyFill="1" applyBorder="1" applyAlignment="1">
      <alignment horizontal="center" vertical="top" wrapText="1"/>
    </xf>
    <xf numFmtId="0" fontId="57" fillId="9" borderId="24" xfId="5" applyFont="1" applyFill="1" applyBorder="1" applyAlignment="1">
      <alignment horizontal="center" vertical="top" wrapText="1"/>
    </xf>
    <xf numFmtId="164" fontId="54" fillId="8" borderId="3" xfId="5" applyNumberFormat="1" applyFont="1" applyFill="1" applyBorder="1" applyAlignment="1">
      <alignment horizontal="center" vertical="top"/>
    </xf>
    <xf numFmtId="164" fontId="59" fillId="8" borderId="3" xfId="5" applyNumberFormat="1" applyFont="1" applyFill="1" applyBorder="1" applyAlignment="1">
      <alignment horizontal="center" vertical="top"/>
    </xf>
    <xf numFmtId="0" fontId="57" fillId="8" borderId="23" xfId="5" applyFont="1" applyFill="1" applyBorder="1" applyAlignment="1">
      <alignment vertical="top"/>
    </xf>
    <xf numFmtId="0" fontId="57" fillId="8" borderId="24" xfId="5" applyFont="1" applyFill="1" applyBorder="1" applyAlignment="1">
      <alignment vertical="top"/>
    </xf>
    <xf numFmtId="0" fontId="6" fillId="0" borderId="50" xfId="5" applyFont="1" applyFill="1" applyBorder="1" applyAlignment="1">
      <alignment vertical="top" wrapText="1"/>
    </xf>
    <xf numFmtId="0" fontId="2" fillId="0" borderId="27" xfId="5" applyFont="1" applyFill="1" applyBorder="1" applyAlignment="1">
      <alignment horizontal="center" vertical="top"/>
    </xf>
    <xf numFmtId="0" fontId="24" fillId="11" borderId="42" xfId="5" applyFont="1" applyFill="1" applyBorder="1" applyAlignment="1">
      <alignment horizontal="center" vertical="top"/>
    </xf>
    <xf numFmtId="164" fontId="5" fillId="11" borderId="41" xfId="5" applyNumberFormat="1" applyFont="1" applyFill="1" applyBorder="1" applyAlignment="1">
      <alignment horizontal="center" vertical="top"/>
    </xf>
    <xf numFmtId="164" fontId="5" fillId="11"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8" borderId="34" xfId="5" applyNumberFormat="1" applyFont="1" applyFill="1" applyBorder="1" applyAlignment="1">
      <alignment horizontal="center" vertical="top"/>
    </xf>
    <xf numFmtId="0" fontId="6" fillId="0" borderId="34" xfId="5" applyFont="1" applyFill="1" applyBorder="1" applyAlignment="1">
      <alignment vertical="top" wrapText="1"/>
    </xf>
    <xf numFmtId="49" fontId="6" fillId="8" borderId="39" xfId="5" applyNumberFormat="1" applyFont="1" applyFill="1" applyBorder="1" applyAlignment="1">
      <alignment horizontal="center" vertical="top"/>
    </xf>
    <xf numFmtId="0" fontId="7" fillId="0" borderId="39" xfId="5" applyFont="1" applyBorder="1" applyAlignment="1">
      <alignment horizontal="left" vertical="top" wrapText="1"/>
    </xf>
    <xf numFmtId="0" fontId="2" fillId="0" borderId="43" xfId="5" applyNumberFormat="1" applyFont="1" applyFill="1" applyBorder="1" applyAlignment="1">
      <alignment horizontal="center" vertical="top"/>
    </xf>
    <xf numFmtId="49" fontId="58" fillId="0" borderId="50" xfId="5" applyNumberFormat="1" applyFont="1" applyBorder="1" applyAlignment="1">
      <alignment horizontal="center" vertical="top"/>
    </xf>
    <xf numFmtId="0" fontId="55" fillId="0" borderId="50" xfId="5" applyFont="1" applyFill="1" applyBorder="1" applyAlignment="1">
      <alignment vertical="top" wrapText="1"/>
    </xf>
    <xf numFmtId="164" fontId="55" fillId="0" borderId="79" xfId="5" applyNumberFormat="1" applyFont="1" applyFill="1" applyBorder="1" applyAlignment="1">
      <alignment horizontal="center" vertical="top"/>
    </xf>
    <xf numFmtId="164" fontId="55" fillId="0" borderId="14" xfId="5" applyNumberFormat="1" applyFont="1" applyFill="1" applyBorder="1" applyAlignment="1">
      <alignment horizontal="center" vertical="top"/>
    </xf>
    <xf numFmtId="164" fontId="55" fillId="0" borderId="25" xfId="5" applyNumberFormat="1" applyFont="1" applyFill="1" applyBorder="1" applyAlignment="1">
      <alignment horizontal="center" vertical="top"/>
    </xf>
    <xf numFmtId="164" fontId="55" fillId="0" borderId="17" xfId="5" applyNumberFormat="1" applyFont="1" applyFill="1" applyBorder="1" applyAlignment="1">
      <alignment horizontal="center" vertical="top"/>
    </xf>
    <xf numFmtId="49" fontId="58" fillId="0" borderId="42" xfId="5" applyNumberFormat="1" applyFont="1" applyBorder="1" applyAlignment="1">
      <alignment horizontal="center" vertical="top"/>
    </xf>
    <xf numFmtId="0" fontId="59" fillId="11" borderId="42" xfId="5" applyFont="1" applyFill="1" applyBorder="1" applyAlignment="1">
      <alignment horizontal="center" vertical="top"/>
    </xf>
    <xf numFmtId="164" fontId="54" fillId="11" borderId="41" xfId="5" applyNumberFormat="1" applyFont="1" applyFill="1" applyBorder="1" applyAlignment="1">
      <alignment horizontal="center" vertical="top"/>
    </xf>
    <xf numFmtId="164" fontId="54" fillId="11" borderId="43" xfId="5" applyNumberFormat="1" applyFont="1" applyFill="1" applyBorder="1" applyAlignment="1">
      <alignment horizontal="center" vertical="top"/>
    </xf>
    <xf numFmtId="164" fontId="54" fillId="11" borderId="42" xfId="5" applyNumberFormat="1" applyFont="1" applyFill="1" applyBorder="1" applyAlignment="1">
      <alignment horizontal="center" vertical="top"/>
    </xf>
    <xf numFmtId="0" fontId="62" fillId="0" borderId="30" xfId="5" applyNumberFormat="1" applyFont="1" applyFill="1" applyBorder="1" applyAlignment="1">
      <alignment horizontal="center" vertical="top"/>
    </xf>
    <xf numFmtId="0" fontId="62" fillId="0" borderId="43" xfId="5" applyNumberFormat="1" applyFont="1" applyFill="1" applyBorder="1" applyAlignment="1">
      <alignment horizontal="center" vertical="top"/>
    </xf>
    <xf numFmtId="0" fontId="62" fillId="0" borderId="31" xfId="5" applyNumberFormat="1" applyFont="1" applyFill="1" applyBorder="1" applyAlignment="1">
      <alignment horizontal="center" vertical="top"/>
    </xf>
    <xf numFmtId="49" fontId="5" fillId="8" borderId="39" xfId="5" applyNumberFormat="1" applyFont="1" applyFill="1" applyBorder="1" applyAlignment="1">
      <alignment horizontal="center" vertical="top"/>
    </xf>
    <xf numFmtId="164" fontId="54" fillId="9" borderId="41" xfId="5" applyNumberFormat="1" applyFont="1" applyFill="1" applyBorder="1" applyAlignment="1">
      <alignment horizontal="center" vertical="top"/>
    </xf>
    <xf numFmtId="0" fontId="57" fillId="9" borderId="44" xfId="5" applyFont="1" applyFill="1" applyBorder="1" applyAlignment="1">
      <alignment horizontal="center" vertical="top" wrapText="1"/>
    </xf>
    <xf numFmtId="0" fontId="55" fillId="0" borderId="34" xfId="5" applyFont="1" applyFill="1" applyBorder="1" applyAlignment="1">
      <alignment vertical="top" wrapText="1"/>
    </xf>
    <xf numFmtId="0" fontId="53" fillId="0" borderId="39" xfId="5" applyFont="1" applyBorder="1" applyAlignment="1">
      <alignment horizontal="left" vertical="top" wrapText="1"/>
    </xf>
    <xf numFmtId="164" fontId="55" fillId="0" borderId="15" xfId="5" applyNumberFormat="1" applyFont="1" applyFill="1" applyBorder="1" applyAlignment="1">
      <alignment horizontal="center" vertical="top"/>
    </xf>
    <xf numFmtId="164" fontId="54" fillId="11" borderId="39" xfId="5" applyNumberFormat="1" applyFont="1" applyFill="1" applyBorder="1" applyAlignment="1">
      <alignment horizontal="center" vertical="top"/>
    </xf>
    <xf numFmtId="164" fontId="54" fillId="11" borderId="45" xfId="5" applyNumberFormat="1" applyFont="1" applyFill="1" applyBorder="1" applyAlignment="1">
      <alignment horizontal="center" vertical="top"/>
    </xf>
    <xf numFmtId="0" fontId="2" fillId="9" borderId="32" xfId="5" applyFont="1" applyFill="1" applyBorder="1" applyAlignment="1">
      <alignment horizontal="center" vertical="top" wrapText="1"/>
    </xf>
    <xf numFmtId="0" fontId="2" fillId="8" borderId="23" xfId="5" applyFont="1" applyFill="1" applyBorder="1" applyAlignment="1">
      <alignment vertical="top"/>
    </xf>
    <xf numFmtId="0" fontId="2" fillId="8" borderId="24" xfId="5" applyFont="1" applyFill="1" applyBorder="1" applyAlignment="1">
      <alignment vertical="top"/>
    </xf>
    <xf numFmtId="164" fontId="5" fillId="8" borderId="3" xfId="5" applyNumberFormat="1" applyFont="1" applyFill="1" applyBorder="1" applyAlignment="1">
      <alignment horizontal="center" vertical="top"/>
    </xf>
    <xf numFmtId="49" fontId="5" fillId="12" borderId="3" xfId="5" applyNumberFormat="1" applyFont="1" applyFill="1" applyBorder="1" applyAlignment="1">
      <alignment horizontal="center" vertical="top"/>
    </xf>
    <xf numFmtId="164" fontId="5" fillId="12"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7" fillId="0" borderId="0" xfId="5" applyFont="1" applyAlignment="1">
      <alignment vertical="top" wrapText="1"/>
    </xf>
    <xf numFmtId="0" fontId="4" fillId="0" borderId="0" xfId="5" applyFont="1" applyFill="1" applyBorder="1" applyAlignment="1">
      <alignment horizontal="center" vertical="top"/>
    </xf>
    <xf numFmtId="49" fontId="31" fillId="0" borderId="0" xfId="5" applyNumberFormat="1" applyFont="1" applyFill="1" applyBorder="1" applyAlignment="1">
      <alignment horizontal="center" vertical="top" wrapText="1"/>
    </xf>
    <xf numFmtId="0" fontId="7" fillId="0" borderId="0" xfId="5" applyAlignment="1">
      <alignment vertical="top" wrapText="1"/>
    </xf>
    <xf numFmtId="0" fontId="2" fillId="0" borderId="0" xfId="5" applyFont="1" applyBorder="1" applyAlignment="1">
      <alignment vertical="top"/>
    </xf>
    <xf numFmtId="0" fontId="25" fillId="0" borderId="0" xfId="5" applyFont="1" applyAlignment="1">
      <alignment vertical="top"/>
    </xf>
    <xf numFmtId="0" fontId="48"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10" borderId="26" xfId="0" applyFont="1" applyFill="1" applyBorder="1" applyAlignment="1">
      <alignment horizontal="center" vertical="top"/>
    </xf>
    <xf numFmtId="0" fontId="2" fillId="10" borderId="27" xfId="0" applyFont="1" applyFill="1" applyBorder="1" applyAlignment="1">
      <alignment horizontal="center" vertical="top"/>
    </xf>
    <xf numFmtId="0" fontId="40" fillId="0" borderId="30" xfId="0" applyFont="1" applyFill="1" applyBorder="1" applyAlignment="1">
      <alignment horizontal="center" vertical="top"/>
    </xf>
    <xf numFmtId="0" fontId="40" fillId="0" borderId="31" xfId="0" applyFont="1" applyFill="1" applyBorder="1" applyAlignment="1">
      <alignment horizontal="center" vertical="top"/>
    </xf>
    <xf numFmtId="0" fontId="2" fillId="0" borderId="0" xfId="0" applyFont="1" applyBorder="1" applyAlignment="1">
      <alignment horizontal="left" vertical="top"/>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40" fillId="0" borderId="19" xfId="0" applyFont="1" applyFill="1" applyBorder="1" applyAlignment="1">
      <alignment horizontal="center" vertical="top" wrapText="1"/>
    </xf>
    <xf numFmtId="0" fontId="40" fillId="0" borderId="20" xfId="0" applyFont="1" applyFill="1" applyBorder="1" applyAlignment="1">
      <alignment horizontal="center" vertical="top" wrapText="1"/>
    </xf>
    <xf numFmtId="0" fontId="40" fillId="0" borderId="30" xfId="0" applyFont="1" applyFill="1" applyBorder="1" applyAlignment="1">
      <alignment horizontal="center" vertical="top" wrapText="1"/>
    </xf>
    <xf numFmtId="0" fontId="40" fillId="0" borderId="31" xfId="0" applyFont="1" applyFill="1" applyBorder="1" applyAlignment="1">
      <alignment horizontal="center" vertical="top" wrapText="1"/>
    </xf>
    <xf numFmtId="164" fontId="23" fillId="0" borderId="15" xfId="0" applyNumberFormat="1" applyFont="1" applyFill="1" applyBorder="1" applyAlignment="1">
      <alignment horizontal="center" vertical="center"/>
    </xf>
    <xf numFmtId="164" fontId="23" fillId="0" borderId="14" xfId="0" applyNumberFormat="1" applyFont="1" applyFill="1" applyBorder="1" applyAlignment="1">
      <alignment horizontal="center" vertical="center"/>
    </xf>
    <xf numFmtId="0" fontId="24" fillId="11" borderId="8" xfId="0" applyFont="1" applyFill="1" applyBorder="1" applyAlignment="1">
      <alignment horizontal="center" vertical="top"/>
    </xf>
    <xf numFmtId="164" fontId="5" fillId="11" borderId="10" xfId="0" applyNumberFormat="1" applyFont="1" applyFill="1" applyBorder="1" applyAlignment="1">
      <alignment horizontal="center" vertical="center"/>
    </xf>
    <xf numFmtId="49" fontId="5" fillId="9"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0" fontId="4" fillId="0" borderId="23" xfId="0" applyFont="1" applyFill="1" applyBorder="1" applyAlignment="1">
      <alignment horizontal="left" vertical="top" wrapText="1"/>
    </xf>
    <xf numFmtId="0" fontId="24" fillId="11" borderId="24" xfId="0" applyFont="1" applyFill="1" applyBorder="1" applyAlignment="1">
      <alignment horizontal="center" vertical="top"/>
    </xf>
    <xf numFmtId="164" fontId="5" fillId="11" borderId="3" xfId="0" applyNumberFormat="1" applyFont="1" applyFill="1" applyBorder="1" applyAlignment="1">
      <alignment horizontal="center" vertical="center"/>
    </xf>
    <xf numFmtId="164" fontId="5" fillId="11" borderId="4" xfId="0" applyNumberFormat="1" applyFont="1" applyFill="1" applyBorder="1" applyAlignment="1">
      <alignment horizontal="center" vertical="center"/>
    </xf>
    <xf numFmtId="164" fontId="5" fillId="11" borderId="60" xfId="0" applyNumberFormat="1" applyFont="1" applyFill="1" applyBorder="1" applyAlignment="1">
      <alignment horizontal="center" vertical="center"/>
    </xf>
    <xf numFmtId="164" fontId="5" fillId="11" borderId="23" xfId="0" applyNumberFormat="1" applyFont="1" applyFill="1" applyBorder="1" applyAlignment="1">
      <alignment horizontal="center" vertical="center" wrapText="1"/>
    </xf>
    <xf numFmtId="164" fontId="5" fillId="11" borderId="49" xfId="0" applyNumberFormat="1" applyFont="1" applyFill="1" applyBorder="1" applyAlignment="1">
      <alignment horizontal="center" vertical="center"/>
    </xf>
    <xf numFmtId="0" fontId="6" fillId="10" borderId="33"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0" xfId="0" applyFont="1" applyFill="1" applyBorder="1" applyAlignment="1">
      <alignment horizontal="center" vertical="top" wrapText="1"/>
    </xf>
    <xf numFmtId="164" fontId="5" fillId="9" borderId="39" xfId="0" applyNumberFormat="1" applyFont="1" applyFill="1" applyBorder="1" applyAlignment="1">
      <alignment horizontal="center" vertical="center"/>
    </xf>
    <xf numFmtId="0" fontId="6" fillId="9" borderId="43" xfId="0" applyFont="1" applyFill="1" applyBorder="1" applyAlignment="1">
      <alignment vertical="top" wrapText="1"/>
    </xf>
    <xf numFmtId="9" fontId="40" fillId="0" borderId="30" xfId="0" applyNumberFormat="1" applyFont="1" applyFill="1" applyBorder="1" applyAlignment="1">
      <alignment horizontal="center" vertical="top"/>
    </xf>
    <xf numFmtId="9" fontId="40" fillId="0" borderId="31" xfId="0" applyNumberFormat="1" applyFont="1" applyFill="1" applyBorder="1" applyAlignment="1">
      <alignment horizontal="center" vertical="top"/>
    </xf>
    <xf numFmtId="49" fontId="2" fillId="0" borderId="27" xfId="8" applyNumberFormat="1" applyFont="1" applyFill="1" applyBorder="1" applyAlignment="1">
      <alignment horizontal="center" vertical="top"/>
    </xf>
    <xf numFmtId="49" fontId="5" fillId="8" borderId="44"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8" borderId="49" xfId="0" applyNumberFormat="1" applyFont="1" applyFill="1" applyBorder="1" applyAlignment="1">
      <alignment horizontal="center" vertical="top"/>
    </xf>
    <xf numFmtId="0" fontId="6" fillId="0" borderId="14" xfId="0" applyFont="1" applyBorder="1" applyAlignment="1">
      <alignment horizontal="center" vertical="top"/>
    </xf>
    <xf numFmtId="49" fontId="2" fillId="0" borderId="0" xfId="0" applyNumberFormat="1"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6" fillId="0" borderId="70" xfId="0"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6" fillId="0" borderId="0" xfId="0" applyFont="1" applyFill="1" applyBorder="1" applyAlignment="1">
      <alignment horizontal="center" vertical="top"/>
    </xf>
    <xf numFmtId="0" fontId="24" fillId="11"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0" fontId="40" fillId="0" borderId="19" xfId="0" applyFont="1" applyFill="1" applyBorder="1" applyAlignment="1">
      <alignment horizontal="center" vertical="top"/>
    </xf>
    <xf numFmtId="0" fontId="40" fillId="0" borderId="0" xfId="0" applyFont="1" applyFill="1" applyBorder="1" applyAlignment="1">
      <alignment horizontal="center" vertical="top"/>
    </xf>
    <xf numFmtId="0" fontId="40" fillId="0" borderId="20" xfId="0"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10"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10" borderId="38" xfId="0" applyNumberFormat="1" applyFont="1" applyFill="1" applyBorder="1" applyAlignment="1">
      <alignment horizontal="center" vertical="top"/>
    </xf>
    <xf numFmtId="49" fontId="6" fillId="8" borderId="71" xfId="0" applyNumberFormat="1" applyFont="1" applyFill="1" applyBorder="1" applyAlignment="1">
      <alignment horizontal="center" vertical="top"/>
    </xf>
    <xf numFmtId="49" fontId="5" fillId="9"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24" fillId="11" borderId="57" xfId="0" applyFont="1" applyFill="1" applyBorder="1" applyAlignment="1">
      <alignment horizontal="center" vertical="top"/>
    </xf>
    <xf numFmtId="164" fontId="5" fillId="11" borderId="76" xfId="0" applyNumberFormat="1" applyFont="1" applyFill="1" applyBorder="1" applyAlignment="1">
      <alignment horizontal="center" vertical="top"/>
    </xf>
    <xf numFmtId="164" fontId="5" fillId="11" borderId="44" xfId="0" applyNumberFormat="1" applyFont="1" applyFill="1" applyBorder="1" applyAlignment="1">
      <alignment horizontal="center" vertical="top"/>
    </xf>
    <xf numFmtId="0" fontId="64" fillId="10" borderId="43" xfId="0" applyFont="1" applyFill="1" applyBorder="1" applyAlignment="1">
      <alignment horizontal="left" vertical="top" wrapText="1"/>
    </xf>
    <xf numFmtId="9" fontId="65" fillId="0" borderId="43" xfId="0" applyNumberFormat="1" applyFont="1" applyFill="1" applyBorder="1" applyAlignment="1">
      <alignment horizontal="center" vertical="top"/>
    </xf>
    <xf numFmtId="9" fontId="65" fillId="0" borderId="45" xfId="0" applyNumberFormat="1" applyFont="1" applyFill="1" applyBorder="1" applyAlignment="1">
      <alignment horizontal="center" vertical="top"/>
    </xf>
    <xf numFmtId="0" fontId="6" fillId="0" borderId="26" xfId="0" applyFont="1" applyFill="1" applyBorder="1" applyAlignment="1">
      <alignment horizontal="center" vertical="top"/>
    </xf>
    <xf numFmtId="0" fontId="6" fillId="0" borderId="57" xfId="0" applyFont="1" applyFill="1" applyBorder="1" applyAlignment="1">
      <alignment horizontal="center" vertical="top"/>
    </xf>
    <xf numFmtId="0" fontId="24" fillId="11" borderId="1" xfId="0" applyFont="1" applyFill="1" applyBorder="1" applyAlignment="1">
      <alignment horizontal="center" vertical="top"/>
    </xf>
    <xf numFmtId="0" fontId="6" fillId="0" borderId="17" xfId="0" applyFont="1" applyFill="1" applyBorder="1" applyAlignment="1">
      <alignment horizontal="center" vertical="top"/>
    </xf>
    <xf numFmtId="164" fontId="5" fillId="12" borderId="49"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2" fillId="0" borderId="1" xfId="0" applyFont="1" applyBorder="1" applyAlignment="1">
      <alignment horizontal="center" vertical="center" textRotation="90" wrapText="1"/>
    </xf>
    <xf numFmtId="0" fontId="6" fillId="0" borderId="41" xfId="0" applyFont="1" applyFill="1" applyBorder="1" applyAlignment="1">
      <alignment horizontal="left" vertical="top" wrapText="1"/>
    </xf>
    <xf numFmtId="0" fontId="6" fillId="0" borderId="18" xfId="0" applyFont="1" applyFill="1" applyBorder="1" applyAlignment="1">
      <alignment horizontal="center" vertical="top" wrapText="1"/>
    </xf>
    <xf numFmtId="0" fontId="6" fillId="0" borderId="61" xfId="0" applyFont="1" applyBorder="1" applyAlignment="1">
      <alignment horizontal="left" vertical="top" wrapText="1"/>
    </xf>
    <xf numFmtId="0" fontId="2" fillId="0" borderId="1" xfId="0" applyFont="1" applyFill="1" applyBorder="1" applyAlignment="1">
      <alignment horizontal="center" vertical="center" textRotation="90" wrapText="1"/>
    </xf>
    <xf numFmtId="0" fontId="14" fillId="0" borderId="0" xfId="0" applyFont="1" applyAlignment="1">
      <alignment horizontal="left" vertical="top" wrapText="1"/>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66" fillId="0" borderId="0" xfId="4" applyNumberFormat="1" applyFont="1" applyAlignment="1">
      <alignment vertical="top"/>
    </xf>
    <xf numFmtId="1" fontId="66" fillId="0" borderId="0" xfId="4" applyNumberFormat="1" applyFont="1" applyAlignment="1">
      <alignment horizontal="center" vertical="top"/>
    </xf>
    <xf numFmtId="1" fontId="48" fillId="0" borderId="0" xfId="4" applyNumberFormat="1" applyFont="1" applyAlignment="1">
      <alignment horizontal="left" vertical="top" wrapText="1"/>
    </xf>
    <xf numFmtId="1" fontId="67" fillId="0" borderId="0" xfId="4" applyNumberFormat="1" applyFont="1" applyAlignment="1">
      <alignment vertical="top"/>
    </xf>
    <xf numFmtId="1" fontId="7" fillId="0" borderId="0" xfId="4" applyNumberFormat="1" applyFont="1" applyAlignment="1">
      <alignment vertical="top"/>
    </xf>
    <xf numFmtId="164" fontId="6" fillId="0" borderId="0" xfId="4" applyNumberFormat="1" applyFont="1" applyFill="1" applyBorder="1" applyAlignment="1">
      <alignment horizontal="center" vertical="top"/>
    </xf>
    <xf numFmtId="164" fontId="6" fillId="10" borderId="0" xfId="4" applyNumberFormat="1" applyFont="1" applyFill="1" applyBorder="1" applyAlignment="1">
      <alignment horizontal="center" vertical="top"/>
    </xf>
    <xf numFmtId="49" fontId="46" fillId="0" borderId="0" xfId="4" applyNumberFormat="1" applyFont="1" applyFill="1" applyBorder="1" applyAlignment="1">
      <alignment vertical="top"/>
    </xf>
    <xf numFmtId="49" fontId="46" fillId="0" borderId="0" xfId="4" applyNumberFormat="1" applyFont="1" applyFill="1" applyBorder="1" applyAlignment="1">
      <alignment horizontal="right" vertical="top"/>
    </xf>
    <xf numFmtId="49" fontId="68" fillId="0" borderId="0" xfId="4" applyNumberFormat="1" applyFont="1" applyFill="1" applyBorder="1" applyAlignment="1">
      <alignment horizontal="center" vertical="top" wrapText="1"/>
    </xf>
    <xf numFmtId="0" fontId="69" fillId="0" borderId="0" xfId="4" applyFont="1" applyAlignment="1">
      <alignment vertical="top" wrapText="1"/>
    </xf>
    <xf numFmtId="0" fontId="46"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37" fillId="0" borderId="0" xfId="4" applyFont="1" applyAlignment="1">
      <alignment vertical="top"/>
    </xf>
    <xf numFmtId="0" fontId="2" fillId="0" borderId="0" xfId="4" applyFont="1" applyBorder="1" applyAlignment="1">
      <alignment vertical="top"/>
    </xf>
    <xf numFmtId="0" fontId="43" fillId="0" borderId="0" xfId="4"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8" borderId="3" xfId="4" applyNumberFormat="1" applyFont="1" applyFill="1" applyBorder="1" applyAlignment="1">
      <alignment horizontal="center" vertical="top" wrapText="1"/>
    </xf>
    <xf numFmtId="49" fontId="5" fillId="8" borderId="3" xfId="4" applyNumberFormat="1" applyFont="1" applyFill="1" applyBorder="1" applyAlignment="1">
      <alignment horizontal="center" vertical="top"/>
    </xf>
    <xf numFmtId="1" fontId="5" fillId="9"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10" borderId="17" xfId="4" applyNumberFormat="1" applyFont="1" applyFill="1" applyBorder="1" applyAlignment="1">
      <alignment horizontal="center" vertical="center" wrapText="1"/>
    </xf>
    <xf numFmtId="164" fontId="6" fillId="10" borderId="5" xfId="4" applyNumberFormat="1" applyFont="1" applyFill="1" applyBorder="1" applyAlignment="1">
      <alignment horizontal="center" vertical="center" wrapText="1"/>
    </xf>
    <xf numFmtId="1" fontId="2" fillId="10" borderId="26" xfId="4" applyNumberFormat="1" applyFont="1" applyFill="1" applyBorder="1" applyAlignment="1">
      <alignment horizontal="center" vertical="top"/>
    </xf>
    <xf numFmtId="1" fontId="2" fillId="10"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80"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24" fillId="11" borderId="12" xfId="4" applyNumberFormat="1" applyFont="1" applyFill="1" applyBorder="1" applyAlignment="1">
      <alignment horizontal="center" vertical="top"/>
    </xf>
    <xf numFmtId="164" fontId="5" fillId="11"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56" fillId="0" borderId="41" xfId="4" applyFont="1" applyBorder="1" applyAlignment="1">
      <alignment horizontal="left" vertical="top"/>
    </xf>
    <xf numFmtId="1" fontId="5" fillId="9" borderId="22" xfId="4" applyNumberFormat="1" applyFont="1" applyFill="1" applyBorder="1" applyAlignment="1">
      <alignment horizontal="center" vertical="top"/>
    </xf>
    <xf numFmtId="164" fontId="5" fillId="9" borderId="3" xfId="4" applyNumberFormat="1" applyFont="1" applyFill="1" applyBorder="1" applyAlignment="1">
      <alignment horizontal="center" vertical="center"/>
    </xf>
    <xf numFmtId="1" fontId="6" fillId="9" borderId="23" xfId="4" applyNumberFormat="1" applyFont="1" applyFill="1" applyBorder="1" applyAlignment="1">
      <alignment vertical="top" wrapText="1"/>
    </xf>
    <xf numFmtId="1" fontId="2" fillId="9" borderId="23" xfId="4" applyNumberFormat="1" applyFont="1" applyFill="1" applyBorder="1" applyAlignment="1">
      <alignment horizontal="center" vertical="top" wrapText="1"/>
    </xf>
    <xf numFmtId="1" fontId="2" fillId="9"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5" fillId="0" borderId="79"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10"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11"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11" borderId="1" xfId="4" applyNumberFormat="1" applyFont="1" applyFill="1" applyBorder="1" applyAlignment="1">
      <alignment horizontal="center" vertical="top"/>
    </xf>
    <xf numFmtId="164" fontId="5" fillId="11" borderId="29" xfId="4" applyNumberFormat="1" applyFont="1" applyFill="1" applyBorder="1" applyAlignment="1">
      <alignment horizontal="center" vertical="top"/>
    </xf>
    <xf numFmtId="164" fontId="5" fillId="11" borderId="2" xfId="4" applyNumberFormat="1" applyFont="1" applyFill="1" applyBorder="1" applyAlignment="1">
      <alignment horizontal="center" vertical="top"/>
    </xf>
    <xf numFmtId="164" fontId="5" fillId="11" borderId="21" xfId="4" applyNumberFormat="1" applyFont="1" applyFill="1" applyBorder="1" applyAlignment="1">
      <alignment horizontal="center" vertical="top"/>
    </xf>
    <xf numFmtId="164" fontId="5" fillId="11"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11" borderId="53" xfId="4" applyNumberFormat="1" applyFont="1" applyFill="1" applyBorder="1" applyAlignment="1">
      <alignment horizontal="center" vertical="top"/>
    </xf>
    <xf numFmtId="49" fontId="5" fillId="8" borderId="59" xfId="4" applyNumberFormat="1" applyFont="1" applyFill="1" applyBorder="1" applyAlignment="1">
      <alignment horizontal="center" vertical="top"/>
    </xf>
    <xf numFmtId="1" fontId="5" fillId="9" borderId="19" xfId="4" applyNumberFormat="1" applyFont="1" applyFill="1" applyBorder="1" applyAlignment="1">
      <alignment horizontal="center" vertical="top"/>
    </xf>
    <xf numFmtId="49" fontId="5" fillId="0" borderId="19" xfId="6" applyNumberFormat="1" applyFont="1" applyBorder="1" applyAlignment="1">
      <alignment horizontal="center" vertical="top"/>
    </xf>
    <xf numFmtId="1" fontId="6" fillId="0" borderId="5" xfId="4" applyNumberFormat="1" applyFont="1" applyFill="1" applyBorder="1" applyAlignment="1">
      <alignment horizontal="center" vertical="top"/>
    </xf>
    <xf numFmtId="2" fontId="6" fillId="0" borderId="14" xfId="4" applyNumberFormat="1" applyFont="1" applyFill="1" applyBorder="1" applyAlignment="1">
      <alignment horizontal="center" vertical="top"/>
    </xf>
    <xf numFmtId="2" fontId="5" fillId="0" borderId="79" xfId="4" applyNumberFormat="1" applyFont="1" applyFill="1" applyBorder="1" applyAlignment="1">
      <alignment horizontal="center" vertical="top"/>
    </xf>
    <xf numFmtId="2" fontId="6" fillId="0" borderId="16" xfId="4" applyNumberFormat="1" applyFont="1" applyFill="1" applyBorder="1" applyAlignment="1">
      <alignment horizontal="center" vertical="top"/>
    </xf>
    <xf numFmtId="2" fontId="6" fillId="0" borderId="17" xfId="4" applyNumberFormat="1" applyFont="1" applyFill="1" applyBorder="1" applyAlignment="1">
      <alignment horizontal="center" vertical="top"/>
    </xf>
    <xf numFmtId="2" fontId="6" fillId="0" borderId="52" xfId="4" applyNumberFormat="1" applyFont="1" applyFill="1" applyBorder="1" applyAlignment="1">
      <alignment horizontal="center" vertical="top"/>
    </xf>
    <xf numFmtId="49" fontId="5" fillId="0" borderId="19" xfId="4" applyNumberFormat="1" applyFont="1" applyBorder="1" applyAlignment="1">
      <alignment horizontal="center" vertical="top"/>
    </xf>
    <xf numFmtId="2" fontId="5" fillId="11" borderId="13" xfId="4" applyNumberFormat="1" applyFont="1" applyFill="1" applyBorder="1" applyAlignment="1">
      <alignment horizontal="center" vertical="top"/>
    </xf>
    <xf numFmtId="2" fontId="5" fillId="11" borderId="53" xfId="4" applyNumberFormat="1" applyFont="1" applyFill="1" applyBorder="1" applyAlignment="1">
      <alignment horizontal="center" vertical="top"/>
    </xf>
    <xf numFmtId="1" fontId="4" fillId="0" borderId="39" xfId="4" applyNumberFormat="1" applyFont="1" applyFill="1" applyBorder="1" applyAlignment="1">
      <alignment horizontal="center" vertical="top" wrapText="1"/>
    </xf>
    <xf numFmtId="164" fontId="23" fillId="0" borderId="15" xfId="4" applyNumberFormat="1" applyFont="1" applyFill="1" applyBorder="1" applyAlignment="1">
      <alignment horizontal="center" vertical="top"/>
    </xf>
    <xf numFmtId="2" fontId="5" fillId="8" borderId="3" xfId="4" applyNumberFormat="1" applyFont="1" applyFill="1" applyBorder="1" applyAlignment="1">
      <alignment horizontal="center" vertical="top"/>
    </xf>
    <xf numFmtId="1" fontId="37" fillId="8" borderId="32" xfId="4" applyNumberFormat="1" applyFont="1" applyFill="1" applyBorder="1" applyAlignment="1">
      <alignment vertical="top"/>
    </xf>
    <xf numFmtId="1" fontId="37" fillId="8" borderId="23" xfId="4" applyNumberFormat="1" applyFont="1" applyFill="1" applyBorder="1" applyAlignment="1">
      <alignment vertical="top"/>
    </xf>
    <xf numFmtId="1" fontId="37" fillId="8" borderId="24" xfId="4" applyNumberFormat="1" applyFont="1" applyFill="1" applyBorder="1" applyAlignment="1">
      <alignment vertical="top"/>
    </xf>
    <xf numFmtId="49" fontId="5" fillId="12" borderId="3" xfId="4" applyNumberFormat="1" applyFont="1" applyFill="1" applyBorder="1" applyAlignment="1">
      <alignment horizontal="center" vertical="top"/>
    </xf>
    <xf numFmtId="2" fontId="5" fillId="12" borderId="13" xfId="4" applyNumberFormat="1" applyFont="1" applyFill="1" applyBorder="1" applyAlignment="1">
      <alignment horizontal="center" vertical="top"/>
    </xf>
    <xf numFmtId="0" fontId="48" fillId="0" borderId="0" xfId="0" applyFont="1" applyAlignment="1">
      <alignment vertical="top"/>
    </xf>
    <xf numFmtId="0" fontId="31" fillId="0" borderId="0" xfId="0" applyFont="1" applyAlignment="1">
      <alignment vertical="top"/>
    </xf>
    <xf numFmtId="49" fontId="5" fillId="9" borderId="35" xfId="0" applyNumberFormat="1" applyFont="1" applyFill="1" applyBorder="1" applyAlignment="1">
      <alignment horizontal="center" vertical="top"/>
    </xf>
    <xf numFmtId="164" fontId="39" fillId="0" borderId="14" xfId="0" applyNumberFormat="1" applyFont="1" applyBorder="1" applyAlignment="1">
      <alignment horizontal="center" vertical="center"/>
    </xf>
    <xf numFmtId="164" fontId="39" fillId="10" borderId="5" xfId="0" applyNumberFormat="1" applyFont="1" applyFill="1" applyBorder="1" applyAlignment="1">
      <alignment horizontal="center" vertical="center" wrapText="1"/>
    </xf>
    <xf numFmtId="0" fontId="10" fillId="0" borderId="15" xfId="0" applyFont="1" applyFill="1" applyBorder="1" applyAlignment="1">
      <alignment horizontal="left" vertical="top" wrapText="1"/>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49" fontId="5" fillId="9" borderId="7" xfId="0" applyNumberFormat="1" applyFont="1" applyFill="1" applyBorder="1" applyAlignment="1">
      <alignment horizontal="center" vertical="top"/>
    </xf>
    <xf numFmtId="0" fontId="25" fillId="0" borderId="55" xfId="0" applyFont="1" applyFill="1" applyBorder="1" applyAlignment="1">
      <alignment horizontal="center" vertical="top" wrapText="1"/>
    </xf>
    <xf numFmtId="164" fontId="39" fillId="0" borderId="37" xfId="0" applyNumberFormat="1" applyFont="1" applyFill="1" applyBorder="1" applyAlignment="1">
      <alignment horizontal="center" vertical="center"/>
    </xf>
    <xf numFmtId="164" fontId="39" fillId="0" borderId="36" xfId="0" applyNumberFormat="1" applyFont="1" applyFill="1" applyBorder="1" applyAlignment="1">
      <alignment horizontal="center" vertical="center"/>
    </xf>
    <xf numFmtId="164" fontId="39" fillId="0" borderId="38" xfId="0" applyNumberFormat="1" applyFont="1" applyFill="1" applyBorder="1" applyAlignment="1">
      <alignment horizontal="center" vertical="center"/>
    </xf>
    <xf numFmtId="164" fontId="39" fillId="0" borderId="55" xfId="0" applyNumberFormat="1" applyFont="1" applyFill="1" applyBorder="1" applyAlignment="1">
      <alignment horizontal="center" vertical="center"/>
    </xf>
    <xf numFmtId="0" fontId="10" fillId="0" borderId="61" xfId="0" applyFont="1" applyFill="1" applyBorder="1" applyAlignment="1">
      <alignment horizontal="left"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164" fontId="39" fillId="0" borderId="76" xfId="0" applyNumberFormat="1" applyFont="1" applyFill="1" applyBorder="1" applyAlignment="1">
      <alignment horizontal="center" vertical="center"/>
    </xf>
    <xf numFmtId="164" fontId="39" fillId="0" borderId="57" xfId="0" applyNumberFormat="1" applyFont="1" applyFill="1" applyBorder="1" applyAlignment="1">
      <alignment horizontal="center" vertical="center"/>
    </xf>
    <xf numFmtId="164" fontId="39" fillId="0" borderId="51" xfId="0" applyNumberFormat="1" applyFont="1" applyFill="1" applyBorder="1" applyAlignment="1">
      <alignment horizontal="center" vertical="center"/>
    </xf>
    <xf numFmtId="0" fontId="10" fillId="0" borderId="71" xfId="0" applyFont="1" applyFill="1" applyBorder="1" applyAlignment="1">
      <alignment horizontal="left" vertical="top" wrapText="1"/>
    </xf>
    <xf numFmtId="0" fontId="25" fillId="0" borderId="51" xfId="0" applyFont="1" applyFill="1" applyBorder="1" applyAlignment="1">
      <alignment horizontal="center" vertical="top"/>
    </xf>
    <xf numFmtId="164" fontId="50" fillId="0" borderId="70" xfId="0" applyNumberFormat="1" applyFont="1" applyFill="1" applyBorder="1" applyAlignment="1">
      <alignment horizontal="center" vertical="center"/>
    </xf>
    <xf numFmtId="49" fontId="5" fillId="0" borderId="7" xfId="0" applyNumberFormat="1" applyFont="1" applyBorder="1" applyAlignment="1">
      <alignment horizontal="center" vertical="top"/>
    </xf>
    <xf numFmtId="0" fontId="10" fillId="0" borderId="7" xfId="0" applyFont="1" applyFill="1" applyBorder="1" applyAlignment="1">
      <alignment horizontal="left" vertical="top" wrapText="1"/>
    </xf>
    <xf numFmtId="49" fontId="25" fillId="0" borderId="18" xfId="0" applyNumberFormat="1" applyFont="1" applyBorder="1" applyAlignment="1">
      <alignment horizontal="center" vertical="top"/>
    </xf>
    <xf numFmtId="49" fontId="25" fillId="0" borderId="0" xfId="0" applyNumberFormat="1" applyFont="1" applyBorder="1" applyAlignment="1">
      <alignment horizontal="center" vertical="top"/>
    </xf>
    <xf numFmtId="0" fontId="25" fillId="0" borderId="18" xfId="0" applyFont="1" applyFill="1" applyBorder="1" applyAlignment="1">
      <alignment horizontal="center" vertical="top"/>
    </xf>
    <xf numFmtId="164" fontId="39" fillId="0" borderId="28" xfId="0" applyNumberFormat="1" applyFont="1" applyFill="1" applyBorder="1" applyAlignment="1">
      <alignment horizontal="center" vertical="center"/>
    </xf>
    <xf numFmtId="164" fontId="39" fillId="0" borderId="0" xfId="0" applyNumberFormat="1" applyFont="1" applyFill="1" applyBorder="1" applyAlignment="1">
      <alignment horizontal="center" vertical="center"/>
    </xf>
    <xf numFmtId="164" fontId="39" fillId="0" borderId="18" xfId="0" applyNumberFormat="1" applyFont="1" applyFill="1" applyBorder="1" applyAlignment="1">
      <alignment horizontal="center" vertical="center"/>
    </xf>
    <xf numFmtId="49" fontId="5" fillId="0" borderId="40" xfId="0" applyNumberFormat="1" applyFont="1" applyBorder="1" applyAlignment="1">
      <alignment horizontal="center" vertical="top"/>
    </xf>
    <xf numFmtId="0" fontId="10" fillId="0" borderId="40" xfId="0" applyFont="1" applyFill="1" applyBorder="1" applyAlignment="1">
      <alignment horizontal="left" vertical="top" wrapText="1"/>
    </xf>
    <xf numFmtId="49" fontId="25" fillId="0" borderId="42" xfId="0" applyNumberFormat="1" applyFont="1" applyBorder="1" applyAlignment="1">
      <alignment horizontal="center" vertical="top"/>
    </xf>
    <xf numFmtId="49" fontId="25" fillId="0" borderId="43" xfId="0" applyNumberFormat="1" applyFont="1" applyBorder="1" applyAlignment="1">
      <alignment horizontal="center" vertical="top"/>
    </xf>
    <xf numFmtId="0" fontId="51" fillId="11" borderId="12" xfId="0" applyFont="1" applyFill="1" applyBorder="1" applyAlignment="1">
      <alignment horizontal="center" vertical="top"/>
    </xf>
    <xf numFmtId="164" fontId="50" fillId="11" borderId="29" xfId="0" applyNumberFormat="1" applyFont="1" applyFill="1" applyBorder="1" applyAlignment="1">
      <alignment horizontal="center" vertical="center"/>
    </xf>
    <xf numFmtId="164" fontId="50" fillId="11" borderId="21" xfId="0" applyNumberFormat="1" applyFont="1" applyFill="1" applyBorder="1" applyAlignment="1">
      <alignment horizontal="center" vertical="center"/>
    </xf>
    <xf numFmtId="164" fontId="50" fillId="11" borderId="12" xfId="0" applyNumberFormat="1" applyFont="1" applyFill="1" applyBorder="1" applyAlignment="1">
      <alignment horizontal="center" vertical="center"/>
    </xf>
    <xf numFmtId="0" fontId="2" fillId="0" borderId="57" xfId="0" applyFont="1" applyFill="1" applyBorder="1" applyAlignment="1">
      <alignment horizontal="center" vertical="top" wrapText="1"/>
    </xf>
    <xf numFmtId="0" fontId="6" fillId="0" borderId="50" xfId="0" applyFont="1" applyBorder="1" applyAlignment="1">
      <alignment horizontal="center" vertical="top"/>
    </xf>
    <xf numFmtId="164" fontId="23"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10" borderId="50" xfId="0" applyNumberFormat="1" applyFont="1" applyFill="1" applyBorder="1" applyAlignment="1">
      <alignment horizontal="center" vertical="center" wrapText="1"/>
    </xf>
    <xf numFmtId="164" fontId="6" fillId="10" borderId="75" xfId="0" applyNumberFormat="1"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4" fillId="0" borderId="18" xfId="0" applyFont="1" applyFill="1" applyBorder="1" applyAlignment="1">
      <alignment horizontal="center" vertical="top"/>
    </xf>
    <xf numFmtId="164" fontId="5" fillId="0" borderId="19"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xf>
    <xf numFmtId="164" fontId="5" fillId="0" borderId="47" xfId="0" applyNumberFormat="1" applyFont="1" applyFill="1" applyBorder="1" applyAlignment="1">
      <alignment horizontal="center" vertical="center"/>
    </xf>
    <xf numFmtId="49" fontId="2" fillId="0" borderId="43" xfId="0" applyNumberFormat="1" applyFont="1" applyBorder="1" applyAlignment="1">
      <alignment horizontal="center" vertical="top"/>
    </xf>
    <xf numFmtId="49" fontId="5" fillId="0" borderId="35" xfId="0" applyNumberFormat="1" applyFont="1" applyBorder="1" applyAlignment="1">
      <alignment horizontal="center" vertical="top"/>
    </xf>
    <xf numFmtId="164" fontId="6" fillId="0" borderId="65" xfId="0" applyNumberFormat="1" applyFont="1" applyBorder="1" applyAlignment="1">
      <alignment horizontal="center" vertical="center"/>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10" fillId="0" borderId="6" xfId="0" applyFont="1" applyFill="1" applyBorder="1" applyAlignment="1">
      <alignment horizontal="left" vertical="top"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164" fontId="5" fillId="9"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49" fontId="2" fillId="0" borderId="67" xfId="0" applyNumberFormat="1" applyFont="1" applyBorder="1" applyAlignment="1">
      <alignment horizontal="center" vertical="top"/>
    </xf>
    <xf numFmtId="0" fontId="4" fillId="0" borderId="79"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10" borderId="30" xfId="0" applyFont="1" applyFill="1" applyBorder="1" applyAlignment="1">
      <alignment horizontal="center" vertical="top" wrapText="1"/>
    </xf>
    <xf numFmtId="164" fontId="5" fillId="9" borderId="22" xfId="0" applyNumberFormat="1" applyFont="1" applyFill="1" applyBorder="1" applyAlignment="1">
      <alignment horizontal="center" vertical="center"/>
    </xf>
    <xf numFmtId="164" fontId="6" fillId="10"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39" fillId="0" borderId="41" xfId="0" applyFont="1" applyFill="1" applyBorder="1" applyAlignment="1">
      <alignment horizontal="left" vertical="top" wrapText="1"/>
    </xf>
    <xf numFmtId="164" fontId="71" fillId="12" borderId="33" xfId="0" applyNumberFormat="1" applyFont="1" applyFill="1" applyBorder="1" applyAlignment="1">
      <alignment horizontal="center" vertical="center"/>
    </xf>
    <xf numFmtId="164" fontId="50" fillId="12" borderId="33" xfId="0" applyNumberFormat="1" applyFont="1" applyFill="1" applyBorder="1" applyAlignment="1">
      <alignment horizontal="center" vertical="center"/>
    </xf>
    <xf numFmtId="164" fontId="5" fillId="12" borderId="33" xfId="0" applyNumberFormat="1" applyFont="1" applyFill="1" applyBorder="1" applyAlignment="1">
      <alignment horizontal="center" vertical="center"/>
    </xf>
    <xf numFmtId="0" fontId="16" fillId="0" borderId="0" xfId="0" applyFont="1" applyAlignment="1">
      <alignment vertical="top" wrapText="1"/>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2" fillId="0" borderId="0" xfId="0" applyFont="1" applyFill="1" applyBorder="1" applyAlignment="1">
      <alignment vertical="top"/>
    </xf>
    <xf numFmtId="0" fontId="7" fillId="0" borderId="0" xfId="0"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164" fontId="6" fillId="0" borderId="54" xfId="0" applyNumberFormat="1"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164" fontId="5" fillId="6" borderId="53" xfId="0" applyNumberFormat="1" applyFont="1" applyFill="1" applyBorder="1" applyAlignment="1">
      <alignment horizontal="center" vertical="top"/>
    </xf>
    <xf numFmtId="164" fontId="5" fillId="6" borderId="63" xfId="0" applyNumberFormat="1"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5" borderId="62"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6" borderId="21"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10" fillId="0" borderId="44" xfId="0" applyFont="1" applyFill="1" applyBorder="1" applyAlignment="1">
      <alignment horizontal="left" vertical="center"/>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1" xfId="0" applyNumberFormat="1" applyFont="1" applyFill="1" applyBorder="1" applyAlignment="1">
      <alignment horizontal="center" vertical="top"/>
    </xf>
    <xf numFmtId="164" fontId="5" fillId="0" borderId="37" xfId="0" applyNumberFormat="1" applyFont="1" applyFill="1" applyBorder="1" applyAlignment="1">
      <alignment horizontal="center" vertical="top"/>
    </xf>
    <xf numFmtId="164" fontId="6" fillId="5" borderId="58"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74" fillId="0" borderId="0" xfId="0" applyFont="1" applyFill="1" applyBorder="1" applyAlignment="1">
      <alignment vertical="top"/>
    </xf>
    <xf numFmtId="0" fontId="74" fillId="0" borderId="0" xfId="0" applyFont="1" applyFill="1" applyBorder="1" applyAlignment="1">
      <alignment horizontal="left" vertical="top"/>
    </xf>
    <xf numFmtId="49" fontId="5" fillId="3" borderId="44" xfId="0" applyNumberFormat="1" applyFont="1" applyFill="1" applyBorder="1" applyAlignment="1">
      <alignment horizontal="center"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164" fontId="5" fillId="4" borderId="3" xfId="0" applyNumberFormat="1" applyFont="1" applyFill="1" applyBorder="1" applyAlignment="1">
      <alignment horizontal="center" vertical="center"/>
    </xf>
    <xf numFmtId="49" fontId="49" fillId="0" borderId="0" xfId="0" applyNumberFormat="1" applyFont="1" applyFill="1" applyBorder="1" applyAlignment="1">
      <alignment horizontal="center" vertical="top" wrapText="1"/>
    </xf>
    <xf numFmtId="0" fontId="4" fillId="0" borderId="54" xfId="0" applyFont="1" applyFill="1" applyBorder="1" applyAlignment="1">
      <alignment horizontal="left" vertical="top"/>
    </xf>
    <xf numFmtId="0" fontId="6" fillId="0" borderId="43" xfId="0" applyFont="1" applyFill="1" applyBorder="1" applyAlignment="1">
      <alignment horizontal="left" vertical="top"/>
    </xf>
    <xf numFmtId="164" fontId="5" fillId="0" borderId="57" xfId="0" applyNumberFormat="1" applyFont="1" applyFill="1" applyBorder="1" applyAlignment="1">
      <alignment horizontal="center" vertical="top"/>
    </xf>
    <xf numFmtId="164" fontId="6" fillId="5" borderId="54" xfId="0" applyNumberFormat="1" applyFont="1" applyFill="1" applyBorder="1" applyAlignment="1">
      <alignment horizontal="center" vertical="top"/>
    </xf>
    <xf numFmtId="0" fontId="4" fillId="0" borderId="43" xfId="0" applyFont="1" applyFill="1" applyBorder="1" applyAlignment="1">
      <alignment horizontal="left" vertical="top" wrapText="1"/>
    </xf>
    <xf numFmtId="0" fontId="4" fillId="0" borderId="43" xfId="0" applyFont="1" applyFill="1" applyBorder="1" applyAlignment="1">
      <alignment horizontal="left" vertical="top"/>
    </xf>
    <xf numFmtId="9" fontId="23" fillId="0" borderId="6"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6" fillId="0" borderId="55" xfId="0" applyFont="1" applyFill="1" applyBorder="1" applyAlignment="1">
      <alignment horizontal="center" vertical="top"/>
    </xf>
    <xf numFmtId="164" fontId="5" fillId="0" borderId="74" xfId="0" applyNumberFormat="1" applyFont="1" applyFill="1" applyBorder="1" applyAlignment="1">
      <alignment horizontal="center" vertical="top"/>
    </xf>
    <xf numFmtId="0" fontId="6" fillId="0" borderId="66" xfId="0" applyFont="1" applyFill="1" applyBorder="1" applyAlignment="1">
      <alignment horizontal="left" vertical="top"/>
    </xf>
    <xf numFmtId="0" fontId="6" fillId="0" borderId="59" xfId="0" applyFont="1" applyFill="1" applyBorder="1" applyAlignment="1">
      <alignment horizontal="left" vertical="top"/>
    </xf>
    <xf numFmtId="0" fontId="5" fillId="6" borderId="48" xfId="0" applyFont="1" applyFill="1" applyBorder="1" applyAlignment="1">
      <alignment horizontal="center" vertical="top"/>
    </xf>
    <xf numFmtId="0" fontId="6" fillId="0" borderId="44" xfId="0" applyFont="1" applyFill="1" applyBorder="1" applyAlignment="1">
      <alignment horizontal="left" vertical="top"/>
    </xf>
    <xf numFmtId="0" fontId="52" fillId="0" borderId="0" xfId="0" applyFont="1" applyFill="1" applyBorder="1" applyAlignment="1">
      <alignment vertical="top"/>
    </xf>
    <xf numFmtId="164" fontId="5" fillId="3" borderId="3" xfId="0" applyNumberFormat="1" applyFont="1" applyFill="1" applyBorder="1" applyAlignment="1">
      <alignment horizontal="center" vertical="top"/>
    </xf>
    <xf numFmtId="0" fontId="4" fillId="0" borderId="54" xfId="0" applyFont="1" applyFill="1" applyBorder="1" applyAlignment="1">
      <alignment horizontal="left" vertical="top" shrinkToFit="1"/>
    </xf>
    <xf numFmtId="164" fontId="39" fillId="5" borderId="62" xfId="0" applyNumberFormat="1" applyFont="1" applyFill="1" applyBorder="1" applyAlignment="1">
      <alignment horizontal="center" vertical="top"/>
    </xf>
    <xf numFmtId="164" fontId="50" fillId="6" borderId="21" xfId="0" applyNumberFormat="1" applyFont="1" applyFill="1" applyBorder="1" applyAlignment="1">
      <alignment horizontal="center" vertical="top"/>
    </xf>
    <xf numFmtId="0" fontId="6" fillId="5" borderId="5" xfId="0" applyFont="1" applyFill="1" applyBorder="1" applyAlignment="1">
      <alignment horizontal="center" vertical="top"/>
    </xf>
    <xf numFmtId="164" fontId="6" fillId="5" borderId="15" xfId="0" applyNumberFormat="1" applyFont="1" applyFill="1" applyBorder="1" applyAlignment="1">
      <alignment horizontal="center" vertical="top"/>
    </xf>
    <xf numFmtId="164" fontId="5" fillId="5" borderId="14" xfId="0" applyNumberFormat="1" applyFont="1" applyFill="1" applyBorder="1" applyAlignment="1">
      <alignment horizontal="center" vertical="top"/>
    </xf>
    <xf numFmtId="164" fontId="5" fillId="5" borderId="79" xfId="0" applyNumberFormat="1" applyFont="1" applyFill="1" applyBorder="1" applyAlignment="1">
      <alignment horizontal="center" vertical="top"/>
    </xf>
    <xf numFmtId="164" fontId="5" fillId="5" borderId="16" xfId="0" applyNumberFormat="1" applyFont="1" applyFill="1" applyBorder="1" applyAlignment="1">
      <alignment horizontal="center" vertical="top"/>
    </xf>
    <xf numFmtId="164" fontId="50" fillId="5" borderId="17" xfId="0" applyNumberFormat="1" applyFont="1" applyFill="1" applyBorder="1" applyAlignment="1">
      <alignment horizontal="center" vertical="top"/>
    </xf>
    <xf numFmtId="164" fontId="5" fillId="5" borderId="5"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5" borderId="55" xfId="0" applyFont="1" applyFill="1" applyBorder="1" applyAlignment="1">
      <alignment horizontal="center" vertical="top"/>
    </xf>
    <xf numFmtId="164" fontId="6" fillId="5" borderId="71" xfId="0" applyNumberFormat="1" applyFont="1" applyFill="1" applyBorder="1" applyAlignment="1">
      <alignment horizontal="center" vertical="top"/>
    </xf>
    <xf numFmtId="164" fontId="5" fillId="5" borderId="36" xfId="0" applyNumberFormat="1" applyFont="1" applyFill="1" applyBorder="1" applyAlignment="1">
      <alignment horizontal="center" vertical="top"/>
    </xf>
    <xf numFmtId="164" fontId="5" fillId="5" borderId="37" xfId="0" applyNumberFormat="1" applyFont="1" applyFill="1" applyBorder="1" applyAlignment="1">
      <alignment horizontal="center" vertical="top"/>
    </xf>
    <xf numFmtId="164" fontId="5" fillId="5" borderId="74" xfId="0" applyNumberFormat="1" applyFont="1" applyFill="1" applyBorder="1" applyAlignment="1">
      <alignment horizontal="center" vertical="top"/>
    </xf>
    <xf numFmtId="164" fontId="50" fillId="5" borderId="58" xfId="0" applyNumberFormat="1" applyFont="1" applyFill="1" applyBorder="1" applyAlignment="1">
      <alignment horizontal="center" vertical="top"/>
    </xf>
    <xf numFmtId="164" fontId="5" fillId="5" borderId="55"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5" borderId="51" xfId="0" applyFont="1" applyFill="1" applyBorder="1" applyAlignment="1">
      <alignment horizontal="center" vertical="top"/>
    </xf>
    <xf numFmtId="164" fontId="6" fillId="5" borderId="61" xfId="0" applyNumberFormat="1" applyFont="1" applyFill="1" applyBorder="1" applyAlignment="1">
      <alignment horizontal="center" vertical="top"/>
    </xf>
    <xf numFmtId="164" fontId="6" fillId="5" borderId="57" xfId="0" applyNumberFormat="1" applyFont="1" applyFill="1" applyBorder="1" applyAlignment="1">
      <alignment horizontal="center" vertical="top"/>
    </xf>
    <xf numFmtId="164" fontId="5" fillId="5" borderId="76" xfId="0" applyNumberFormat="1" applyFont="1" applyFill="1" applyBorder="1" applyAlignment="1">
      <alignment horizontal="center" vertical="top"/>
    </xf>
    <xf numFmtId="164" fontId="5" fillId="5" borderId="56" xfId="0" applyNumberFormat="1" applyFont="1" applyFill="1" applyBorder="1" applyAlignment="1">
      <alignment horizontal="center" vertical="top"/>
    </xf>
    <xf numFmtId="164" fontId="5" fillId="5" borderId="62" xfId="0" applyNumberFormat="1" applyFont="1" applyFill="1" applyBorder="1" applyAlignment="1">
      <alignment horizontal="center" vertical="top"/>
    </xf>
    <xf numFmtId="164" fontId="5" fillId="5" borderId="51"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0" fontId="25" fillId="0" borderId="19" xfId="0" applyFont="1" applyFill="1" applyBorder="1" applyAlignment="1">
      <alignment vertical="top"/>
    </xf>
    <xf numFmtId="1" fontId="6" fillId="0" borderId="30"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5" borderId="5" xfId="0" applyFont="1" applyFill="1" applyBorder="1" applyAlignment="1">
      <alignment horizontal="center" vertical="top"/>
    </xf>
    <xf numFmtId="164" fontId="6" fillId="5" borderId="79"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164" fontId="6" fillId="5" borderId="52"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2"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5" borderId="55" xfId="0" applyFont="1" applyFill="1" applyBorder="1" applyAlignment="1">
      <alignment horizontal="center" vertical="top"/>
    </xf>
    <xf numFmtId="164" fontId="6" fillId="5" borderId="37" xfId="0" applyNumberFormat="1" applyFont="1" applyFill="1" applyBorder="1" applyAlignment="1">
      <alignment horizontal="center" vertical="top"/>
    </xf>
    <xf numFmtId="164" fontId="6" fillId="5" borderId="55" xfId="0" applyNumberFormat="1" applyFont="1" applyFill="1" applyBorder="1" applyAlignment="1">
      <alignment horizontal="center" vertical="top"/>
    </xf>
    <xf numFmtId="164" fontId="6" fillId="5" borderId="68"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8"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64" xfId="0" applyNumberFormat="1" applyFont="1" applyFill="1" applyBorder="1" applyAlignment="1">
      <alignment horizontal="center" vertical="top"/>
    </xf>
    <xf numFmtId="164" fontId="6" fillId="5" borderId="76" xfId="0" applyNumberFormat="1" applyFont="1" applyFill="1" applyBorder="1" applyAlignment="1">
      <alignment horizontal="center" vertical="top"/>
    </xf>
    <xf numFmtId="164" fontId="6" fillId="5" borderId="51"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0" fontId="2" fillId="5" borderId="51" xfId="0" applyFont="1" applyFill="1" applyBorder="1" applyAlignment="1">
      <alignment horizontal="center" vertical="top"/>
    </xf>
    <xf numFmtId="0" fontId="4" fillId="0" borderId="51" xfId="0" applyFont="1" applyFill="1" applyBorder="1" applyAlignment="1">
      <alignment horizontal="left" vertical="top" shrinkToFit="1"/>
    </xf>
    <xf numFmtId="49" fontId="2" fillId="0" borderId="43" xfId="0" applyNumberFormat="1" applyFont="1" applyFill="1" applyBorder="1" applyAlignment="1">
      <alignment horizontal="center" vertical="top"/>
    </xf>
    <xf numFmtId="0" fontId="2" fillId="6" borderId="42" xfId="0" applyFont="1" applyFill="1" applyBorder="1" applyAlignment="1">
      <alignment horizontal="center" vertical="top"/>
    </xf>
    <xf numFmtId="164" fontId="6" fillId="6" borderId="39" xfId="0" applyNumberFormat="1" applyFont="1" applyFill="1" applyBorder="1" applyAlignment="1">
      <alignment horizontal="center" vertical="top"/>
    </xf>
    <xf numFmtId="0" fontId="4" fillId="0" borderId="42" xfId="0" applyFont="1" applyFill="1" applyBorder="1" applyAlignment="1">
      <alignment horizontal="left" vertical="top" wrapText="1"/>
    </xf>
    <xf numFmtId="9" fontId="6" fillId="0" borderId="43" xfId="0" applyNumberFormat="1" applyFont="1" applyFill="1" applyBorder="1" applyAlignment="1">
      <alignment horizontal="center" vertical="top"/>
    </xf>
    <xf numFmtId="0" fontId="4" fillId="0" borderId="18" xfId="0" applyFont="1" applyFill="1" applyBorder="1" applyAlignment="1">
      <alignment horizontal="left" vertical="top" wrapText="1"/>
    </xf>
    <xf numFmtId="9" fontId="6" fillId="0" borderId="7" xfId="0" applyNumberFormat="1" applyFont="1" applyFill="1" applyBorder="1" applyAlignment="1">
      <alignment horizontal="center" vertical="top"/>
    </xf>
    <xf numFmtId="9" fontId="6" fillId="2" borderId="59" xfId="0" applyNumberFormat="1" applyFont="1" applyFill="1" applyBorder="1" applyAlignment="1">
      <alignment horizontal="center" vertical="top"/>
    </xf>
    <xf numFmtId="9" fontId="6" fillId="2" borderId="7" xfId="0" applyNumberFormat="1" applyFont="1" applyFill="1" applyBorder="1" applyAlignment="1">
      <alignment horizontal="center" vertical="top"/>
    </xf>
    <xf numFmtId="9" fontId="6" fillId="2" borderId="20" xfId="0" applyNumberFormat="1" applyFont="1" applyFill="1" applyBorder="1" applyAlignment="1">
      <alignment horizontal="center" vertical="top"/>
    </xf>
    <xf numFmtId="164" fontId="6" fillId="5" borderId="8" xfId="0" applyNumberFormat="1" applyFont="1" applyFill="1" applyBorder="1" applyAlignment="1">
      <alignment horizontal="center" vertical="top"/>
    </xf>
    <xf numFmtId="9" fontId="6" fillId="2" borderId="68" xfId="0" applyNumberFormat="1" applyFont="1" applyFill="1" applyBorder="1" applyAlignment="1">
      <alignment horizontal="center" vertical="top"/>
    </xf>
    <xf numFmtId="9" fontId="6" fillId="2" borderId="38" xfId="0" applyNumberFormat="1" applyFont="1" applyFill="1" applyBorder="1" applyAlignment="1">
      <alignment horizontal="center" vertical="top"/>
    </xf>
    <xf numFmtId="9" fontId="6" fillId="2" borderId="74" xfId="0" applyNumberFormat="1" applyFont="1" applyFill="1" applyBorder="1" applyAlignment="1">
      <alignment horizontal="center" vertical="top"/>
    </xf>
    <xf numFmtId="0" fontId="16" fillId="0" borderId="18" xfId="0" applyFont="1" applyFill="1" applyBorder="1" applyAlignment="1">
      <alignment horizontal="center" vertical="top"/>
    </xf>
    <xf numFmtId="0" fontId="4" fillId="2" borderId="51" xfId="0" applyFont="1" applyFill="1" applyBorder="1" applyAlignment="1">
      <alignment horizontal="left" vertical="top" wrapText="1"/>
    </xf>
    <xf numFmtId="9" fontId="6" fillId="2" borderId="54" xfId="0" applyNumberFormat="1" applyFont="1" applyFill="1" applyBorder="1" applyAlignment="1">
      <alignment horizontal="center" vertical="top"/>
    </xf>
    <xf numFmtId="9" fontId="6" fillId="2" borderId="70" xfId="0" applyNumberFormat="1" applyFont="1" applyFill="1" applyBorder="1" applyAlignment="1">
      <alignment horizontal="center" vertical="top"/>
    </xf>
    <xf numFmtId="9" fontId="6" fillId="2"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0" fontId="16" fillId="0" borderId="42" xfId="0" applyFont="1" applyFill="1" applyBorder="1" applyAlignment="1">
      <alignment horizontal="left" vertical="top"/>
    </xf>
    <xf numFmtId="0" fontId="2" fillId="0" borderId="61" xfId="0" applyFont="1" applyFill="1" applyBorder="1" applyAlignment="1">
      <alignment vertical="top"/>
    </xf>
    <xf numFmtId="0" fontId="2" fillId="0" borderId="19" xfId="0" applyFont="1" applyFill="1" applyBorder="1" applyAlignment="1">
      <alignment vertical="top"/>
    </xf>
    <xf numFmtId="0" fontId="2" fillId="0" borderId="67" xfId="0" applyFont="1" applyFill="1" applyBorder="1" applyAlignment="1">
      <alignment vertical="top"/>
    </xf>
    <xf numFmtId="0" fontId="39" fillId="0" borderId="46" xfId="0" applyFont="1" applyFill="1" applyBorder="1" applyAlignment="1">
      <alignment horizontal="center" vertical="top"/>
    </xf>
    <xf numFmtId="164" fontId="39" fillId="0" borderId="15" xfId="0" applyNumberFormat="1" applyFont="1" applyFill="1" applyBorder="1" applyAlignment="1">
      <alignment horizontal="center" vertical="top"/>
    </xf>
    <xf numFmtId="164" fontId="39" fillId="0" borderId="14" xfId="0" applyNumberFormat="1" applyFont="1" applyFill="1" applyBorder="1" applyAlignment="1">
      <alignment horizontal="center" vertical="top"/>
    </xf>
    <xf numFmtId="164" fontId="50" fillId="0" borderId="79" xfId="0" applyNumberFormat="1" applyFont="1" applyFill="1" applyBorder="1" applyAlignment="1">
      <alignment horizontal="center" vertical="top"/>
    </xf>
    <xf numFmtId="164" fontId="39" fillId="0" borderId="16" xfId="0" applyNumberFormat="1" applyFont="1" applyFill="1" applyBorder="1" applyAlignment="1">
      <alignment horizontal="center" vertical="top"/>
    </xf>
    <xf numFmtId="164" fontId="39" fillId="5" borderId="17" xfId="0" applyNumberFormat="1" applyFont="1" applyFill="1" applyBorder="1" applyAlignment="1">
      <alignment horizontal="center" vertical="top"/>
    </xf>
    <xf numFmtId="164" fontId="39" fillId="0" borderId="5" xfId="0" applyNumberFormat="1" applyFont="1" applyFill="1" applyBorder="1" applyAlignment="1">
      <alignment horizontal="center" vertical="top"/>
    </xf>
    <xf numFmtId="0" fontId="10" fillId="0" borderId="52" xfId="0" applyFont="1" applyFill="1" applyBorder="1" applyAlignment="1">
      <alignment horizontal="left" vertical="top"/>
    </xf>
    <xf numFmtId="9" fontId="6" fillId="0" borderId="34" xfId="0" applyNumberFormat="1" applyFont="1" applyFill="1" applyBorder="1" applyAlignment="1">
      <alignment horizontal="center" vertical="top"/>
    </xf>
    <xf numFmtId="0" fontId="39" fillId="0" borderId="51" xfId="0" applyFont="1" applyFill="1" applyBorder="1" applyAlignment="1">
      <alignment horizontal="center" vertical="top"/>
    </xf>
    <xf numFmtId="164" fontId="39" fillId="0" borderId="61" xfId="0" applyNumberFormat="1" applyFont="1" applyFill="1" applyBorder="1" applyAlignment="1">
      <alignment horizontal="center" vertical="top"/>
    </xf>
    <xf numFmtId="164" fontId="39" fillId="0" borderId="57" xfId="0" applyNumberFormat="1" applyFont="1" applyFill="1" applyBorder="1" applyAlignment="1">
      <alignment horizontal="center" vertical="top"/>
    </xf>
    <xf numFmtId="164" fontId="50" fillId="0" borderId="76" xfId="0" applyNumberFormat="1" applyFont="1" applyFill="1" applyBorder="1" applyAlignment="1">
      <alignment horizontal="center" vertical="top"/>
    </xf>
    <xf numFmtId="164" fontId="39" fillId="0" borderId="56" xfId="0" applyNumberFormat="1" applyFont="1" applyFill="1" applyBorder="1" applyAlignment="1">
      <alignment horizontal="center" vertical="top"/>
    </xf>
    <xf numFmtId="164" fontId="39" fillId="0" borderId="51"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51" fillId="6" borderId="48" xfId="0" applyFont="1" applyFill="1" applyBorder="1" applyAlignment="1">
      <alignment horizontal="center" vertical="top"/>
    </xf>
    <xf numFmtId="164" fontId="50" fillId="6" borderId="13" xfId="0" applyNumberFormat="1" applyFont="1" applyFill="1" applyBorder="1" applyAlignment="1">
      <alignment horizontal="center" vertical="top"/>
    </xf>
    <xf numFmtId="164" fontId="50" fillId="6" borderId="1" xfId="0" applyNumberFormat="1" applyFont="1" applyFill="1" applyBorder="1" applyAlignment="1">
      <alignment horizontal="center" vertical="top"/>
    </xf>
    <xf numFmtId="164" fontId="50" fillId="6" borderId="29" xfId="0" applyNumberFormat="1" applyFont="1" applyFill="1" applyBorder="1" applyAlignment="1">
      <alignment horizontal="center" vertical="top"/>
    </xf>
    <xf numFmtId="164" fontId="50" fillId="6" borderId="2" xfId="0" applyNumberFormat="1" applyFont="1" applyFill="1" applyBorder="1" applyAlignment="1">
      <alignment horizontal="center" vertical="top"/>
    </xf>
    <xf numFmtId="164" fontId="50" fillId="6" borderId="12" xfId="0" applyNumberFormat="1" applyFont="1" applyFill="1" applyBorder="1" applyAlignment="1">
      <alignment horizontal="center" vertical="top"/>
    </xf>
    <xf numFmtId="0" fontId="2" fillId="0" borderId="42" xfId="0" applyFont="1" applyFill="1" applyBorder="1" applyAlignment="1">
      <alignment vertical="top"/>
    </xf>
    <xf numFmtId="49" fontId="2" fillId="5" borderId="18" xfId="0" applyNumberFormat="1" applyFont="1" applyFill="1" applyBorder="1" applyAlignment="1">
      <alignment horizontal="center" vertical="top"/>
    </xf>
    <xf numFmtId="0" fontId="39" fillId="5" borderId="5" xfId="0" applyFont="1" applyFill="1" applyBorder="1" applyAlignment="1">
      <alignment horizontal="center" vertical="top"/>
    </xf>
    <xf numFmtId="164" fontId="5" fillId="5" borderId="1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6" fillId="0" borderId="51" xfId="0" applyFont="1" applyFill="1" applyBorder="1" applyAlignment="1">
      <alignment horizontal="center" vertical="top"/>
    </xf>
    <xf numFmtId="164" fontId="5" fillId="5" borderId="61" xfId="0" applyNumberFormat="1" applyFont="1" applyFill="1" applyBorder="1" applyAlignment="1">
      <alignment horizontal="center" vertical="top"/>
    </xf>
    <xf numFmtId="164" fontId="5" fillId="5" borderId="57" xfId="0" applyNumberFormat="1" applyFont="1" applyFill="1" applyBorder="1" applyAlignment="1">
      <alignment horizontal="center" vertical="top"/>
    </xf>
    <xf numFmtId="0" fontId="51" fillId="14" borderId="12" xfId="0" applyFont="1" applyFill="1" applyBorder="1" applyAlignment="1">
      <alignment horizontal="center" vertical="top"/>
    </xf>
    <xf numFmtId="164" fontId="5" fillId="14"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23" fillId="0" borderId="61" xfId="0" applyNumberFormat="1" applyFont="1" applyFill="1" applyBorder="1" applyAlignment="1">
      <alignment horizontal="center" vertical="top"/>
    </xf>
    <xf numFmtId="0" fontId="2" fillId="4" borderId="24" xfId="0" applyFont="1" applyFill="1" applyBorder="1" applyAlignment="1">
      <alignment vertical="top"/>
    </xf>
    <xf numFmtId="164" fontId="5" fillId="7" borderId="29" xfId="0" applyNumberFormat="1" applyFont="1" applyFill="1" applyBorder="1" applyAlignment="1">
      <alignment horizontal="center" vertical="top"/>
    </xf>
    <xf numFmtId="0" fontId="2" fillId="0" borderId="0" xfId="0" applyFont="1" applyFill="1" applyBorder="1" applyAlignment="1">
      <alignment vertical="top" wrapText="1"/>
    </xf>
    <xf numFmtId="0" fontId="10" fillId="0" borderId="75" xfId="0" applyFont="1" applyFill="1" applyBorder="1" applyAlignment="1">
      <alignment horizontal="center" vertical="top"/>
    </xf>
    <xf numFmtId="164" fontId="10" fillId="0" borderId="6" xfId="0" applyNumberFormat="1" applyFont="1" applyFill="1" applyBorder="1" applyAlignment="1">
      <alignment horizontal="center" vertical="top"/>
    </xf>
    <xf numFmtId="164" fontId="10" fillId="0" borderId="19" xfId="0" applyNumberFormat="1" applyFont="1" applyFill="1" applyBorder="1" applyAlignment="1">
      <alignment horizontal="center" vertical="top"/>
    </xf>
    <xf numFmtId="164" fontId="11" fillId="0" borderId="28" xfId="0" applyNumberFormat="1" applyFont="1" applyFill="1" applyBorder="1" applyAlignment="1">
      <alignment horizontal="center" vertical="top"/>
    </xf>
    <xf numFmtId="0" fontId="11" fillId="6" borderId="49" xfId="0" applyFont="1" applyFill="1" applyBorder="1" applyAlignment="1">
      <alignment horizontal="center" vertical="top"/>
    </xf>
    <xf numFmtId="164" fontId="11" fillId="6" borderId="34" xfId="0" applyNumberFormat="1" applyFont="1" applyFill="1" applyBorder="1" applyAlignment="1">
      <alignment horizontal="center" vertical="top"/>
    </xf>
    <xf numFmtId="164" fontId="11" fillId="6" borderId="26" xfId="0" applyNumberFormat="1" applyFont="1" applyFill="1" applyBorder="1" applyAlignment="1">
      <alignment horizontal="center" vertical="top"/>
    </xf>
    <xf numFmtId="0" fontId="18" fillId="0" borderId="55" xfId="0" applyFont="1" applyFill="1" applyBorder="1" applyAlignment="1">
      <alignment horizontal="center" vertical="top"/>
    </xf>
    <xf numFmtId="164" fontId="18" fillId="0" borderId="37" xfId="0" applyNumberFormat="1" applyFont="1" applyFill="1" applyBorder="1" applyAlignment="1">
      <alignment horizontal="center" vertical="top"/>
    </xf>
    <xf numFmtId="164" fontId="18" fillId="0" borderId="36" xfId="0" applyNumberFormat="1" applyFont="1" applyFill="1" applyBorder="1" applyAlignment="1">
      <alignment horizontal="center" vertical="top"/>
    </xf>
    <xf numFmtId="164" fontId="75" fillId="0" borderId="36" xfId="0" applyNumberFormat="1" applyFont="1" applyFill="1" applyBorder="1" applyAlignment="1">
      <alignment horizontal="center" vertical="top"/>
    </xf>
    <xf numFmtId="164" fontId="18" fillId="0" borderId="38" xfId="0" applyNumberFormat="1" applyFont="1" applyFill="1" applyBorder="1" applyAlignment="1">
      <alignment horizontal="center" vertical="top"/>
    </xf>
    <xf numFmtId="164" fontId="75" fillId="7" borderId="12" xfId="0" applyNumberFormat="1" applyFont="1" applyFill="1" applyBorder="1" applyAlignment="1">
      <alignment horizontal="center" vertical="top"/>
    </xf>
    <xf numFmtId="164" fontId="44" fillId="7" borderId="21" xfId="0" applyNumberFormat="1" applyFont="1" applyFill="1" applyBorder="1" applyAlignment="1">
      <alignment horizontal="center" vertical="top"/>
    </xf>
    <xf numFmtId="164" fontId="50" fillId="0" borderId="28" xfId="0" applyNumberFormat="1" applyFont="1" applyFill="1" applyBorder="1" applyAlignment="1">
      <alignment horizontal="center" vertical="center"/>
    </xf>
    <xf numFmtId="0" fontId="23" fillId="0" borderId="50" xfId="0" applyFont="1" applyBorder="1" applyAlignment="1">
      <alignment horizontal="center" vertical="top"/>
    </xf>
    <xf numFmtId="164" fontId="23" fillId="0" borderId="26" xfId="0" applyNumberFormat="1" applyFont="1" applyBorder="1" applyAlignment="1">
      <alignment horizontal="center" vertical="center"/>
    </xf>
    <xf numFmtId="0" fontId="23" fillId="0" borderId="51" xfId="0" applyFont="1" applyFill="1" applyBorder="1" applyAlignment="1">
      <alignment horizontal="center" vertical="top"/>
    </xf>
    <xf numFmtId="164" fontId="44" fillId="0" borderId="57" xfId="0" applyNumberFormat="1" applyFont="1" applyFill="1" applyBorder="1" applyAlignment="1">
      <alignment horizontal="center" vertical="top"/>
    </xf>
    <xf numFmtId="164" fontId="44" fillId="0" borderId="76" xfId="0" applyNumberFormat="1" applyFont="1" applyFill="1" applyBorder="1" applyAlignment="1">
      <alignment horizontal="center" vertical="top"/>
    </xf>
    <xf numFmtId="164" fontId="23" fillId="0" borderId="56" xfId="0" applyNumberFormat="1" applyFont="1" applyFill="1" applyBorder="1" applyAlignment="1">
      <alignment horizontal="center" vertical="top"/>
    </xf>
    <xf numFmtId="164" fontId="23" fillId="0" borderId="54" xfId="0" applyNumberFormat="1" applyFont="1" applyFill="1" applyBorder="1" applyAlignment="1">
      <alignment horizontal="center" vertical="top"/>
    </xf>
    <xf numFmtId="164" fontId="44" fillId="7" borderId="29" xfId="0" applyNumberFormat="1" applyFont="1" applyFill="1" applyBorder="1" applyAlignment="1">
      <alignment horizontal="center" vertical="top"/>
    </xf>
    <xf numFmtId="1" fontId="23" fillId="0" borderId="5" xfId="4" applyNumberFormat="1" applyFont="1" applyBorder="1" applyAlignment="1">
      <alignment horizontal="center" vertical="top"/>
    </xf>
    <xf numFmtId="2" fontId="6" fillId="0" borderId="15" xfId="4" applyNumberFormat="1" applyFont="1" applyFill="1" applyBorder="1" applyAlignment="1">
      <alignment horizontal="center" vertical="top"/>
    </xf>
    <xf numFmtId="0" fontId="2" fillId="0" borderId="0" xfId="5" applyNumberFormat="1" applyFont="1" applyAlignment="1">
      <alignment vertical="top"/>
    </xf>
    <xf numFmtId="0" fontId="2" fillId="0" borderId="0" xfId="5" applyFont="1" applyAlignment="1">
      <alignment horizontal="center" vertical="top"/>
    </xf>
    <xf numFmtId="0" fontId="23" fillId="0" borderId="5" xfId="0" applyFont="1" applyFill="1" applyBorder="1" applyAlignment="1">
      <alignment horizontal="center" vertical="top"/>
    </xf>
    <xf numFmtId="0" fontId="16" fillId="0" borderId="44" xfId="0" applyFont="1" applyBorder="1"/>
    <xf numFmtId="0" fontId="75" fillId="0" borderId="25" xfId="0" applyFont="1" applyFill="1" applyBorder="1" applyAlignment="1">
      <alignment horizontal="left" vertical="top" wrapText="1"/>
    </xf>
    <xf numFmtId="0" fontId="18" fillId="0" borderId="5" xfId="3" applyFont="1" applyBorder="1" applyAlignment="1"/>
    <xf numFmtId="0" fontId="18" fillId="0" borderId="17" xfId="3" applyFont="1" applyBorder="1" applyAlignment="1"/>
    <xf numFmtId="164" fontId="18" fillId="0" borderId="5" xfId="3" applyNumberFormat="1" applyFont="1" applyBorder="1" applyAlignment="1"/>
    <xf numFmtId="49" fontId="5" fillId="3" borderId="59" xfId="0" applyNumberFormat="1" applyFont="1" applyFill="1" applyBorder="1" applyAlignment="1">
      <alignment horizontal="center" vertical="top"/>
    </xf>
    <xf numFmtId="49" fontId="5" fillId="4"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 fontId="4" fillId="0" borderId="74" xfId="0" applyNumberFormat="1" applyFont="1" applyFill="1" applyBorder="1" applyAlignment="1">
      <alignment horizontal="center" vertical="top"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49" fontId="31" fillId="0" borderId="0" xfId="5" applyNumberFormat="1" applyFont="1" applyFill="1" applyBorder="1" applyAlignment="1">
      <alignment horizontal="center" vertical="top" wrapText="1"/>
    </xf>
    <xf numFmtId="0" fontId="7" fillId="0" borderId="0" xfId="5" applyAlignment="1">
      <alignment vertical="top" wrapText="1"/>
    </xf>
    <xf numFmtId="0" fontId="20" fillId="0" borderId="0" xfId="0" applyFont="1" applyAlignment="1">
      <alignment vertical="top"/>
    </xf>
    <xf numFmtId="0" fontId="20" fillId="0" borderId="0" xfId="0" applyNumberFormat="1" applyFont="1" applyAlignment="1">
      <alignment vertical="top"/>
    </xf>
    <xf numFmtId="0" fontId="47" fillId="0" borderId="0" xfId="0" applyFont="1" applyAlignment="1">
      <alignment vertical="top"/>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30"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0" fontId="6" fillId="0" borderId="30" xfId="0" applyFont="1" applyFill="1" applyBorder="1" applyAlignment="1">
      <alignment horizontal="center" vertical="top" wrapText="1"/>
    </xf>
    <xf numFmtId="164" fontId="6" fillId="0" borderId="14" xfId="0" applyNumberFormat="1" applyFont="1" applyFill="1" applyBorder="1" applyAlignment="1">
      <alignment horizontal="center" vertical="center" wrapText="1"/>
    </xf>
    <xf numFmtId="0" fontId="6" fillId="0" borderId="79" xfId="0" applyFont="1" applyFill="1" applyBorder="1" applyAlignment="1">
      <alignment vertical="top" wrapText="1"/>
    </xf>
    <xf numFmtId="0" fontId="78" fillId="0" borderId="51" xfId="0" applyFont="1" applyFill="1" applyBorder="1" applyAlignment="1">
      <alignment horizontal="center" vertical="top" wrapText="1"/>
    </xf>
    <xf numFmtId="164" fontId="78" fillId="0" borderId="76" xfId="0" applyNumberFormat="1" applyFont="1" applyFill="1" applyBorder="1" applyAlignment="1">
      <alignment horizontal="center" vertical="center"/>
    </xf>
    <xf numFmtId="164" fontId="78" fillId="0" borderId="57" xfId="0" applyNumberFormat="1" applyFont="1" applyFill="1" applyBorder="1" applyAlignment="1">
      <alignment horizontal="center" vertical="center"/>
    </xf>
    <xf numFmtId="164" fontId="78" fillId="0" borderId="57" xfId="0" applyNumberFormat="1" applyFont="1" applyFill="1" applyBorder="1" applyAlignment="1">
      <alignment horizontal="center" vertical="center" wrapText="1"/>
    </xf>
    <xf numFmtId="164" fontId="5" fillId="11" borderId="12" xfId="0" applyNumberFormat="1" applyFont="1" applyFill="1" applyBorder="1" applyAlignment="1">
      <alignment horizontal="center" vertical="center" wrapText="1"/>
    </xf>
    <xf numFmtId="164" fontId="5" fillId="11" borderId="48" xfId="0" applyNumberFormat="1" applyFont="1" applyFill="1" applyBorder="1" applyAlignment="1">
      <alignment horizontal="center" vertical="center" wrapText="1"/>
    </xf>
    <xf numFmtId="0" fontId="39" fillId="2" borderId="5" xfId="0" applyFont="1" applyFill="1" applyBorder="1" applyAlignment="1">
      <alignment horizontal="center" vertical="top"/>
    </xf>
    <xf numFmtId="164" fontId="39" fillId="2" borderId="79" xfId="0" applyNumberFormat="1" applyFont="1" applyFill="1" applyBorder="1" applyAlignment="1">
      <alignment horizontal="center" vertical="center"/>
    </xf>
    <xf numFmtId="164" fontId="39" fillId="2" borderId="14" xfId="0" applyNumberFormat="1" applyFont="1" applyFill="1" applyBorder="1" applyAlignment="1">
      <alignment horizontal="center" vertical="center"/>
    </xf>
    <xf numFmtId="164" fontId="39" fillId="2" borderId="16"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39" fillId="2" borderId="8" xfId="0" applyFont="1" applyFill="1" applyBorder="1" applyAlignment="1">
      <alignment horizontal="center" vertical="top"/>
    </xf>
    <xf numFmtId="164" fontId="39" fillId="2" borderId="77" xfId="0" applyNumberFormat="1" applyFont="1" applyFill="1" applyBorder="1" applyAlignment="1">
      <alignment horizontal="center" vertical="center"/>
    </xf>
    <xf numFmtId="164" fontId="39" fillId="2" borderId="9" xfId="0" applyNumberFormat="1" applyFont="1" applyFill="1" applyBorder="1" applyAlignment="1">
      <alignment horizontal="center" vertical="center"/>
    </xf>
    <xf numFmtId="164" fontId="39" fillId="2" borderId="11" xfId="0" applyNumberFormat="1" applyFont="1" applyFill="1" applyBorder="1" applyAlignment="1">
      <alignment horizontal="center" vertical="center"/>
    </xf>
    <xf numFmtId="0" fontId="6" fillId="0" borderId="19" xfId="0" applyFont="1" applyFill="1" applyBorder="1" applyAlignment="1">
      <alignment horizontal="center" vertical="top" wrapText="1"/>
    </xf>
    <xf numFmtId="0" fontId="5" fillId="11" borderId="12" xfId="0" applyFont="1" applyFill="1" applyBorder="1" applyAlignment="1">
      <alignment horizontal="center" vertical="top"/>
    </xf>
    <xf numFmtId="164" fontId="2" fillId="0" borderId="0" xfId="0" applyNumberFormat="1" applyFont="1" applyAlignment="1">
      <alignment vertical="top"/>
    </xf>
    <xf numFmtId="0" fontId="4" fillId="0" borderId="0" xfId="0" applyFont="1" applyAlignment="1">
      <alignment horizontal="left" vertical="top"/>
    </xf>
    <xf numFmtId="0" fontId="3" fillId="0" borderId="14" xfId="0" applyFont="1" applyFill="1" applyBorder="1" applyAlignment="1">
      <alignment vertical="top" wrapText="1"/>
    </xf>
    <xf numFmtId="164" fontId="75" fillId="11" borderId="49" xfId="0" applyNumberFormat="1" applyFont="1" applyFill="1" applyBorder="1" applyAlignment="1">
      <alignment horizontal="center" vertical="center"/>
    </xf>
    <xf numFmtId="2" fontId="4" fillId="0" borderId="17" xfId="3" applyNumberFormat="1" applyFont="1" applyBorder="1" applyAlignment="1">
      <alignment horizontal="center"/>
    </xf>
    <xf numFmtId="164" fontId="75" fillId="12" borderId="12" xfId="0" applyNumberFormat="1" applyFont="1" applyFill="1" applyBorder="1" applyAlignment="1">
      <alignment horizontal="center" vertical="top"/>
    </xf>
    <xf numFmtId="164" fontId="75" fillId="7" borderId="29" xfId="0" applyNumberFormat="1" applyFont="1" applyFill="1" applyBorder="1" applyAlignment="1">
      <alignment horizontal="center" vertical="top"/>
    </xf>
    <xf numFmtId="0" fontId="23" fillId="0" borderId="46" xfId="0" applyFont="1" applyFill="1" applyBorder="1" applyAlignment="1">
      <alignment horizontal="center" vertical="top"/>
    </xf>
    <xf numFmtId="164" fontId="23" fillId="0" borderId="52" xfId="0" applyNumberFormat="1" applyFont="1" applyFill="1" applyBorder="1" applyAlignment="1">
      <alignment horizontal="center" vertical="top"/>
    </xf>
    <xf numFmtId="164" fontId="44" fillId="9" borderId="3" xfId="0" applyNumberFormat="1" applyFont="1" applyFill="1" applyBorder="1" applyAlignment="1">
      <alignment horizontal="center" vertical="top"/>
    </xf>
    <xf numFmtId="164" fontId="2" fillId="0" borderId="0" xfId="0" applyNumberFormat="1" applyFont="1" applyFill="1" applyBorder="1" applyAlignment="1">
      <alignment vertical="top"/>
    </xf>
    <xf numFmtId="164" fontId="23" fillId="0" borderId="57" xfId="0" applyNumberFormat="1" applyFont="1" applyFill="1" applyBorder="1" applyAlignment="1">
      <alignment horizontal="center" vertical="top"/>
    </xf>
    <xf numFmtId="164" fontId="23" fillId="0" borderId="70" xfId="0" applyNumberFormat="1" applyFont="1" applyFill="1" applyBorder="1" applyAlignment="1">
      <alignment horizontal="center" vertical="top"/>
    </xf>
    <xf numFmtId="164" fontId="23" fillId="0" borderId="76" xfId="0" applyNumberFormat="1" applyFont="1" applyFill="1" applyBorder="1" applyAlignment="1">
      <alignment horizontal="center" vertical="top"/>
    </xf>
    <xf numFmtId="164" fontId="23" fillId="0" borderId="15" xfId="0" applyNumberFormat="1" applyFont="1" applyFill="1" applyBorder="1" applyAlignment="1">
      <alignment horizontal="center" vertical="top"/>
    </xf>
    <xf numFmtId="164" fontId="23" fillId="0" borderId="16" xfId="0" applyNumberFormat="1" applyFont="1" applyFill="1" applyBorder="1" applyAlignment="1">
      <alignment horizontal="center" vertical="top"/>
    </xf>
    <xf numFmtId="164" fontId="44" fillId="3" borderId="3" xfId="0" applyNumberFormat="1" applyFont="1" applyFill="1" applyBorder="1" applyAlignment="1">
      <alignment horizontal="center" vertical="top"/>
    </xf>
    <xf numFmtId="49" fontId="5" fillId="4" borderId="26" xfId="0" applyNumberFormat="1" applyFont="1" applyFill="1" applyBorder="1" applyAlignment="1">
      <alignment horizontal="center" vertical="top"/>
    </xf>
    <xf numFmtId="164" fontId="5" fillId="6" borderId="39" xfId="0" applyNumberFormat="1" applyFont="1" applyFill="1" applyBorder="1" applyAlignment="1">
      <alignment horizontal="center" vertical="top"/>
    </xf>
    <xf numFmtId="164" fontId="23" fillId="0" borderId="15" xfId="5" applyNumberFormat="1" applyFont="1" applyFill="1" applyBorder="1" applyAlignment="1">
      <alignment horizontal="center" vertical="top"/>
    </xf>
    <xf numFmtId="164" fontId="23" fillId="0" borderId="14" xfId="5" applyNumberFormat="1" applyFont="1" applyFill="1" applyBorder="1" applyAlignment="1">
      <alignment horizontal="center" vertical="top"/>
    </xf>
    <xf numFmtId="164" fontId="23" fillId="0" borderId="79" xfId="5" applyNumberFormat="1" applyFont="1" applyFill="1" applyBorder="1" applyAlignment="1">
      <alignment horizontal="center" vertical="top"/>
    </xf>
    <xf numFmtId="164" fontId="23" fillId="0" borderId="25" xfId="5" applyNumberFormat="1" applyFont="1" applyFill="1" applyBorder="1" applyAlignment="1">
      <alignment horizontal="center" vertical="top"/>
    </xf>
    <xf numFmtId="0" fontId="23" fillId="0" borderId="5" xfId="5" applyFont="1" applyFill="1" applyBorder="1" applyAlignment="1">
      <alignment horizontal="center" vertical="top"/>
    </xf>
    <xf numFmtId="0" fontId="23" fillId="0" borderId="51" xfId="5" applyFont="1" applyFill="1" applyBorder="1" applyAlignment="1">
      <alignment horizontal="center" vertical="top"/>
    </xf>
    <xf numFmtId="164" fontId="23" fillId="0" borderId="76" xfId="5" applyNumberFormat="1" applyFont="1" applyFill="1" applyBorder="1" applyAlignment="1">
      <alignment horizontal="center" vertical="top"/>
    </xf>
    <xf numFmtId="164" fontId="23" fillId="0" borderId="57" xfId="5" applyNumberFormat="1" applyFont="1" applyFill="1" applyBorder="1" applyAlignment="1">
      <alignment horizontal="center" vertical="top"/>
    </xf>
    <xf numFmtId="164" fontId="23" fillId="0" borderId="70" xfId="5" applyNumberFormat="1" applyFont="1" applyFill="1" applyBorder="1" applyAlignment="1">
      <alignment horizontal="center" vertical="top"/>
    </xf>
    <xf numFmtId="0" fontId="23" fillId="0" borderId="18" xfId="5" applyFont="1" applyFill="1" applyBorder="1" applyAlignment="1">
      <alignment horizontal="center" vertical="top"/>
    </xf>
    <xf numFmtId="164" fontId="23" fillId="0" borderId="28" xfId="5" applyNumberFormat="1" applyFont="1" applyFill="1" applyBorder="1" applyAlignment="1">
      <alignment horizontal="center" vertical="top"/>
    </xf>
    <xf numFmtId="164" fontId="23" fillId="0" borderId="19" xfId="5" applyNumberFormat="1" applyFont="1" applyFill="1" applyBorder="1" applyAlignment="1">
      <alignment horizontal="center" vertical="top"/>
    </xf>
    <xf numFmtId="164" fontId="23" fillId="0" borderId="7" xfId="5" applyNumberFormat="1" applyFont="1" applyFill="1" applyBorder="1" applyAlignment="1">
      <alignment horizontal="center" vertical="top"/>
    </xf>
    <xf numFmtId="0" fontId="23" fillId="0" borderId="55" xfId="5" applyFont="1" applyFill="1" applyBorder="1" applyAlignment="1">
      <alignment horizontal="center" vertical="top"/>
    </xf>
    <xf numFmtId="164" fontId="23" fillId="0" borderId="36" xfId="5" applyNumberFormat="1" applyFont="1" applyFill="1" applyBorder="1" applyAlignment="1">
      <alignment horizontal="center" vertical="top"/>
    </xf>
    <xf numFmtId="164" fontId="23" fillId="0" borderId="37" xfId="5" applyNumberFormat="1" applyFont="1" applyFill="1" applyBorder="1" applyAlignment="1">
      <alignment horizontal="center" vertical="top"/>
    </xf>
    <xf numFmtId="164" fontId="23" fillId="0" borderId="38" xfId="5" applyNumberFormat="1" applyFont="1" applyFill="1" applyBorder="1" applyAlignment="1">
      <alignment horizontal="center" vertical="top"/>
    </xf>
    <xf numFmtId="0" fontId="23" fillId="0" borderId="46" xfId="5" applyFont="1" applyFill="1" applyBorder="1" applyAlignment="1">
      <alignment horizontal="center" vertical="top"/>
    </xf>
    <xf numFmtId="0" fontId="23" fillId="0" borderId="47" xfId="5" applyFont="1" applyFill="1" applyBorder="1" applyAlignment="1">
      <alignment horizontal="center" vertical="top"/>
    </xf>
    <xf numFmtId="164" fontId="23" fillId="0" borderId="6" xfId="5" applyNumberFormat="1" applyFont="1" applyFill="1" applyBorder="1" applyAlignment="1">
      <alignment horizontal="center" vertical="top"/>
    </xf>
    <xf numFmtId="164" fontId="44" fillId="12" borderId="12" xfId="5" applyNumberFormat="1" applyFont="1" applyFill="1" applyBorder="1" applyAlignment="1">
      <alignment horizontal="center" vertical="top"/>
    </xf>
    <xf numFmtId="164" fontId="80" fillId="12" borderId="12" xfId="5" applyNumberFormat="1" applyFont="1" applyFill="1" applyBorder="1" applyAlignment="1">
      <alignment horizontal="center" vertical="top"/>
    </xf>
    <xf numFmtId="1" fontId="6" fillId="0" borderId="57" xfId="0" applyNumberFormat="1" applyFont="1" applyFill="1" applyBorder="1" applyAlignment="1">
      <alignment horizontal="center" vertical="top"/>
    </xf>
    <xf numFmtId="0" fontId="4" fillId="0" borderId="15" xfId="0" applyFont="1" applyBorder="1" applyAlignment="1">
      <alignment vertical="top" wrapText="1"/>
    </xf>
    <xf numFmtId="0" fontId="4" fillId="0" borderId="61" xfId="0" applyFont="1" applyBorder="1" applyAlignment="1">
      <alignment wrapText="1"/>
    </xf>
    <xf numFmtId="0" fontId="10" fillId="0" borderId="61" xfId="0" applyFont="1" applyBorder="1" applyAlignment="1">
      <alignment wrapText="1"/>
    </xf>
    <xf numFmtId="0" fontId="4" fillId="0" borderId="61" xfId="0" applyFont="1" applyBorder="1" applyAlignment="1">
      <alignment vertical="top" wrapText="1"/>
    </xf>
    <xf numFmtId="1" fontId="6" fillId="0" borderId="56" xfId="0" applyNumberFormat="1" applyFont="1" applyFill="1" applyBorder="1" applyAlignment="1">
      <alignment horizontal="center" vertical="top"/>
    </xf>
    <xf numFmtId="0" fontId="10" fillId="0" borderId="10" xfId="0" applyFont="1" applyBorder="1" applyAlignment="1">
      <alignment vertical="top" wrapText="1"/>
    </xf>
    <xf numFmtId="0" fontId="23" fillId="2" borderId="8" xfId="0" applyFont="1" applyFill="1" applyBorder="1" applyAlignment="1">
      <alignment horizontal="center" vertical="top" wrapText="1"/>
    </xf>
    <xf numFmtId="164" fontId="23" fillId="2" borderId="77" xfId="0" applyNumberFormat="1" applyFont="1" applyFill="1" applyBorder="1" applyAlignment="1">
      <alignment horizontal="center" vertical="center"/>
    </xf>
    <xf numFmtId="164" fontId="23" fillId="2" borderId="9" xfId="0" applyNumberFormat="1" applyFont="1" applyFill="1" applyBorder="1" applyAlignment="1">
      <alignment horizontal="center" vertical="center"/>
    </xf>
    <xf numFmtId="0" fontId="23" fillId="0" borderId="8" xfId="0" applyFont="1" applyFill="1" applyBorder="1" applyAlignment="1">
      <alignment horizontal="center" vertical="top" wrapText="1"/>
    </xf>
    <xf numFmtId="164" fontId="23" fillId="0" borderId="77" xfId="0" applyNumberFormat="1" applyFont="1" applyFill="1" applyBorder="1" applyAlignment="1">
      <alignment horizontal="center" vertical="center"/>
    </xf>
    <xf numFmtId="164" fontId="23" fillId="0" borderId="9" xfId="0" applyNumberFormat="1" applyFont="1" applyFill="1" applyBorder="1" applyAlignment="1">
      <alignment horizontal="center" vertical="center"/>
    </xf>
    <xf numFmtId="0" fontId="23" fillId="0" borderId="18" xfId="0" applyFont="1" applyBorder="1" applyAlignment="1">
      <alignment horizontal="center" vertical="top"/>
    </xf>
    <xf numFmtId="164" fontId="23" fillId="0" borderId="28"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25" xfId="0" applyNumberFormat="1" applyFont="1" applyBorder="1" applyAlignment="1">
      <alignment horizontal="center" vertical="center"/>
    </xf>
    <xf numFmtId="164" fontId="23" fillId="0" borderId="72" xfId="0" applyNumberFormat="1" applyFont="1" applyFill="1" applyBorder="1" applyAlignment="1">
      <alignment horizontal="center" vertical="center"/>
    </xf>
    <xf numFmtId="0" fontId="38" fillId="0" borderId="5" xfId="0" applyFont="1" applyBorder="1" applyAlignment="1">
      <alignment horizontal="center" vertical="top"/>
    </xf>
    <xf numFmtId="164" fontId="38" fillId="0" borderId="79" xfId="0" applyNumberFormat="1" applyFont="1" applyBorder="1" applyAlignment="1">
      <alignment horizontal="center" vertical="center"/>
    </xf>
    <xf numFmtId="164" fontId="38" fillId="0" borderId="14" xfId="0" applyNumberFormat="1" applyFont="1" applyBorder="1" applyAlignment="1">
      <alignment horizontal="center" vertical="center"/>
    </xf>
    <xf numFmtId="0" fontId="40" fillId="0" borderId="26" xfId="0" applyFont="1" applyFill="1" applyBorder="1" applyAlignment="1">
      <alignment horizontal="center" vertical="top" wrapText="1"/>
    </xf>
    <xf numFmtId="1" fontId="40" fillId="0" borderId="26" xfId="0" applyNumberFormat="1" applyFont="1" applyFill="1" applyBorder="1" applyAlignment="1">
      <alignment horizontal="center" vertical="top"/>
    </xf>
    <xf numFmtId="164" fontId="39" fillId="0" borderId="79" xfId="0" applyNumberFormat="1" applyFont="1" applyFill="1" applyBorder="1" applyAlignment="1">
      <alignment horizontal="center" vertical="top"/>
    </xf>
    <xf numFmtId="164" fontId="39" fillId="10" borderId="17" xfId="0" applyNumberFormat="1" applyFont="1" applyFill="1" applyBorder="1" applyAlignment="1">
      <alignment horizontal="center" vertical="top"/>
    </xf>
    <xf numFmtId="164" fontId="6" fillId="0" borderId="7" xfId="0" applyNumberFormat="1" applyFont="1" applyFill="1" applyBorder="1" applyAlignment="1">
      <alignment horizontal="right" vertical="top"/>
    </xf>
    <xf numFmtId="164" fontId="44" fillId="11" borderId="29" xfId="0" applyNumberFormat="1" applyFont="1" applyFill="1" applyBorder="1" applyAlignment="1">
      <alignment horizontal="center" vertical="top"/>
    </xf>
    <xf numFmtId="164" fontId="44" fillId="11" borderId="44" xfId="0" applyNumberFormat="1" applyFont="1" applyFill="1" applyBorder="1" applyAlignment="1">
      <alignment horizontal="center" vertical="top"/>
    </xf>
    <xf numFmtId="164" fontId="44" fillId="8" borderId="49" xfId="0" applyNumberFormat="1" applyFont="1" applyFill="1" applyBorder="1" applyAlignment="1">
      <alignment horizontal="center" vertical="top"/>
    </xf>
    <xf numFmtId="164" fontId="44" fillId="12" borderId="49" xfId="0" applyNumberFormat="1" applyFont="1" applyFill="1" applyBorder="1" applyAlignment="1">
      <alignment horizontal="center" vertical="top"/>
    </xf>
    <xf numFmtId="164" fontId="44" fillId="11" borderId="76" xfId="0" applyNumberFormat="1" applyFont="1" applyFill="1" applyBorder="1" applyAlignment="1">
      <alignment horizontal="center" vertical="top"/>
    </xf>
    <xf numFmtId="164" fontId="44" fillId="9" borderId="39" xfId="0" applyNumberFormat="1" applyFont="1" applyFill="1" applyBorder="1" applyAlignment="1">
      <alignment horizontal="center" vertical="top"/>
    </xf>
    <xf numFmtId="164" fontId="44" fillId="11" borderId="1" xfId="0" applyNumberFormat="1" applyFont="1" applyFill="1" applyBorder="1" applyAlignment="1">
      <alignment horizontal="center" vertical="top"/>
    </xf>
    <xf numFmtId="164" fontId="23" fillId="0" borderId="26" xfId="0" applyNumberFormat="1" applyFont="1" applyFill="1" applyBorder="1" applyAlignment="1">
      <alignment horizontal="center" vertical="top"/>
    </xf>
    <xf numFmtId="164" fontId="23" fillId="0" borderId="65" xfId="0" applyNumberFormat="1" applyFont="1" applyFill="1" applyBorder="1" applyAlignment="1">
      <alignment horizontal="center" vertical="top"/>
    </xf>
    <xf numFmtId="164" fontId="23" fillId="0" borderId="19" xfId="0" applyNumberFormat="1" applyFont="1" applyFill="1" applyBorder="1" applyAlignment="1">
      <alignment horizontal="center" vertical="top"/>
    </xf>
    <xf numFmtId="164" fontId="23" fillId="0" borderId="28" xfId="0" applyNumberFormat="1" applyFont="1" applyFill="1" applyBorder="1" applyAlignment="1">
      <alignment horizontal="center" vertical="top"/>
    </xf>
    <xf numFmtId="164" fontId="44" fillId="11" borderId="13" xfId="0" applyNumberFormat="1" applyFont="1" applyFill="1" applyBorder="1" applyAlignment="1">
      <alignment horizontal="center" vertical="top"/>
    </xf>
    <xf numFmtId="164" fontId="82" fillId="0" borderId="15" xfId="0" applyNumberFormat="1" applyFont="1" applyFill="1" applyBorder="1" applyAlignment="1">
      <alignment horizontal="center" vertical="top"/>
    </xf>
    <xf numFmtId="164" fontId="82" fillId="0" borderId="14" xfId="0" applyNumberFormat="1" applyFont="1" applyFill="1" applyBorder="1" applyAlignment="1">
      <alignment horizontal="center" vertical="top"/>
    </xf>
    <xf numFmtId="164" fontId="71" fillId="11" borderId="13" xfId="0" applyNumberFormat="1" applyFont="1" applyFill="1" applyBorder="1" applyAlignment="1">
      <alignment horizontal="center" vertical="top"/>
    </xf>
    <xf numFmtId="164" fontId="71" fillId="11" borderId="1" xfId="0" applyNumberFormat="1" applyFont="1" applyFill="1" applyBorder="1" applyAlignment="1">
      <alignment horizontal="center" vertical="top"/>
    </xf>
    <xf numFmtId="164" fontId="71" fillId="9" borderId="3" xfId="0" applyNumberFormat="1" applyFont="1" applyFill="1" applyBorder="1" applyAlignment="1">
      <alignment horizontal="center" vertical="top"/>
    </xf>
    <xf numFmtId="164" fontId="44" fillId="9" borderId="39" xfId="0" applyNumberFormat="1" applyFont="1" applyFill="1" applyBorder="1" applyAlignment="1">
      <alignment horizontal="center" vertical="center"/>
    </xf>
    <xf numFmtId="164" fontId="44" fillId="11" borderId="13" xfId="0" applyNumberFormat="1" applyFont="1" applyFill="1" applyBorder="1" applyAlignment="1">
      <alignment horizontal="center" vertical="center"/>
    </xf>
    <xf numFmtId="164" fontId="44" fillId="11" borderId="10" xfId="0" applyNumberFormat="1" applyFont="1" applyFill="1" applyBorder="1" applyAlignment="1">
      <alignment horizontal="center" vertical="center"/>
    </xf>
    <xf numFmtId="0" fontId="6" fillId="0" borderId="5" xfId="0" applyFont="1" applyBorder="1" applyAlignment="1">
      <alignment horizontal="center" vertical="top" wrapText="1"/>
    </xf>
    <xf numFmtId="0" fontId="23" fillId="0" borderId="55" xfId="0" applyFont="1" applyBorder="1" applyAlignment="1">
      <alignment horizontal="center" vertical="top" wrapText="1"/>
    </xf>
    <xf numFmtId="0" fontId="83" fillId="0" borderId="51" xfId="0" applyFont="1" applyFill="1" applyBorder="1" applyAlignment="1">
      <alignment horizontal="center" vertical="top" wrapText="1"/>
    </xf>
    <xf numFmtId="164" fontId="82" fillId="0" borderId="76" xfId="0" applyNumberFormat="1" applyFont="1" applyFill="1" applyBorder="1" applyAlignment="1">
      <alignment horizontal="center" vertical="center"/>
    </xf>
    <xf numFmtId="164" fontId="82" fillId="0" borderId="57" xfId="0" applyNumberFormat="1" applyFont="1" applyFill="1" applyBorder="1" applyAlignment="1">
      <alignment horizontal="center" vertical="center"/>
    </xf>
    <xf numFmtId="164" fontId="82" fillId="0" borderId="70" xfId="0" applyNumberFormat="1" applyFont="1" applyFill="1" applyBorder="1" applyAlignment="1">
      <alignment horizontal="center" vertical="center"/>
    </xf>
    <xf numFmtId="0" fontId="83" fillId="0" borderId="5" xfId="0" applyFont="1" applyBorder="1" applyAlignment="1">
      <alignment horizontal="center" vertical="top"/>
    </xf>
    <xf numFmtId="164" fontId="82" fillId="0" borderId="79" xfId="0" applyNumberFormat="1" applyFont="1" applyBorder="1" applyAlignment="1">
      <alignment horizontal="center" vertical="center"/>
    </xf>
    <xf numFmtId="164" fontId="82" fillId="0" borderId="14" xfId="0" applyNumberFormat="1" applyFont="1" applyBorder="1" applyAlignment="1">
      <alignment horizontal="center" vertical="center"/>
    </xf>
    <xf numFmtId="164" fontId="82" fillId="0" borderId="25" xfId="0" applyNumberFormat="1" applyFont="1" applyBorder="1" applyAlignment="1">
      <alignment horizontal="center" vertical="center" wrapText="1"/>
    </xf>
    <xf numFmtId="164" fontId="44" fillId="12" borderId="33"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49" fontId="5" fillId="8" borderId="10" xfId="0" applyNumberFormat="1" applyFont="1" applyFill="1" applyBorder="1" applyAlignment="1">
      <alignment horizontal="center" vertical="top"/>
    </xf>
    <xf numFmtId="49" fontId="5" fillId="9" borderId="72" xfId="0" applyNumberFormat="1" applyFont="1" applyFill="1" applyBorder="1" applyAlignment="1">
      <alignment horizontal="center" vertical="top"/>
    </xf>
    <xf numFmtId="0" fontId="4" fillId="0" borderId="31" xfId="0" applyFont="1" applyFill="1" applyBorder="1" applyAlignment="1">
      <alignment horizontal="left" vertical="top" wrapText="1"/>
    </xf>
    <xf numFmtId="49" fontId="5" fillId="0" borderId="19" xfId="0" applyNumberFormat="1" applyFont="1" applyBorder="1" applyAlignment="1">
      <alignment horizontal="center" vertical="top"/>
    </xf>
    <xf numFmtId="0" fontId="4" fillId="0" borderId="20" xfId="0" applyFont="1" applyFill="1" applyBorder="1" applyAlignment="1">
      <alignment horizontal="left" vertical="top" wrapText="1"/>
    </xf>
    <xf numFmtId="49" fontId="5" fillId="0" borderId="26" xfId="0" applyNumberFormat="1" applyFont="1" applyBorder="1" applyAlignment="1">
      <alignment horizontal="center" vertical="top" wrapText="1"/>
    </xf>
    <xf numFmtId="0" fontId="2" fillId="0" borderId="1" xfId="0" applyFont="1" applyFill="1" applyBorder="1" applyAlignment="1">
      <alignment horizontal="center" vertical="center" textRotation="90"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8" fillId="0" borderId="0" xfId="0" applyFont="1" applyAlignment="1">
      <alignment horizontal="left" vertical="top" wrapText="1"/>
    </xf>
    <xf numFmtId="49" fontId="2" fillId="0" borderId="6" xfId="0" applyNumberFormat="1" applyFont="1" applyBorder="1" applyAlignment="1">
      <alignment horizontal="center" vertical="top"/>
    </xf>
    <xf numFmtId="0" fontId="0" fillId="0" borderId="6" xfId="0" applyBorder="1" applyAlignment="1">
      <alignment horizontal="center" vertical="top"/>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0" fontId="0" fillId="0" borderId="19" xfId="0" applyBorder="1" applyAlignment="1">
      <alignment horizontal="center" vertical="top"/>
    </xf>
    <xf numFmtId="49" fontId="2" fillId="0" borderId="35" xfId="0" applyNumberFormat="1" applyFont="1" applyBorder="1" applyAlignment="1">
      <alignment horizontal="center" vertical="top" wrapText="1"/>
    </xf>
    <xf numFmtId="164" fontId="23" fillId="0" borderId="71" xfId="0" applyNumberFormat="1" applyFont="1" applyBorder="1" applyAlignment="1">
      <alignment horizontal="center" vertical="top"/>
    </xf>
    <xf numFmtId="164" fontId="23" fillId="0" borderId="36" xfId="0" applyNumberFormat="1" applyFont="1" applyBorder="1" applyAlignment="1">
      <alignment horizontal="center" vertical="top"/>
    </xf>
    <xf numFmtId="0" fontId="23" fillId="0" borderId="47" xfId="0" applyFont="1" applyBorder="1" applyAlignment="1">
      <alignment horizontal="center" vertical="top"/>
    </xf>
    <xf numFmtId="49" fontId="31"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73" fillId="0" borderId="42" xfId="0" applyFont="1" applyFill="1" applyBorder="1" applyAlignment="1">
      <alignment horizontal="left" vertical="center" wrapText="1"/>
    </xf>
    <xf numFmtId="0" fontId="2" fillId="0" borderId="1" xfId="0" applyFont="1" applyFill="1" applyBorder="1" applyAlignment="1">
      <alignment horizontal="center" vertical="center" textRotation="90" wrapText="1"/>
    </xf>
    <xf numFmtId="0" fontId="8" fillId="0" borderId="0" xfId="0" applyFont="1" applyAlignment="1">
      <alignment horizontal="left" vertical="top" wrapText="1"/>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5" fillId="9" borderId="26"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0" fontId="6" fillId="0" borderId="26" xfId="0" applyFont="1" applyFill="1" applyBorder="1" applyAlignment="1">
      <alignment vertical="top" wrapText="1"/>
    </xf>
    <xf numFmtId="49" fontId="2" fillId="0" borderId="35" xfId="0" applyNumberFormat="1" applyFont="1" applyBorder="1" applyAlignment="1">
      <alignment horizontal="center" vertical="top" wrapText="1"/>
    </xf>
    <xf numFmtId="0" fontId="46" fillId="0" borderId="0" xfId="0" applyFont="1" applyFill="1" applyAlignment="1">
      <alignment horizontal="center" vertical="top"/>
    </xf>
    <xf numFmtId="49" fontId="22" fillId="0" borderId="34" xfId="0" applyNumberFormat="1" applyFont="1" applyBorder="1" applyAlignment="1">
      <alignment horizontal="center" vertical="top"/>
    </xf>
    <xf numFmtId="49" fontId="2" fillId="0" borderId="65" xfId="0" applyNumberFormat="1" applyFont="1" applyBorder="1" applyAlignment="1">
      <alignment horizontal="center" vertical="top"/>
    </xf>
    <xf numFmtId="164" fontId="6" fillId="2" borderId="35" xfId="0" applyNumberFormat="1" applyFont="1" applyFill="1" applyBorder="1" applyAlignment="1">
      <alignment horizontal="center" vertical="center"/>
    </xf>
    <xf numFmtId="164" fontId="6" fillId="2" borderId="26" xfId="0" applyNumberFormat="1" applyFont="1" applyFill="1" applyBorder="1" applyAlignment="1">
      <alignment horizontal="center" vertical="center"/>
    </xf>
    <xf numFmtId="0" fontId="2" fillId="2" borderId="19" xfId="0" applyFont="1" applyFill="1" applyBorder="1" applyAlignment="1">
      <alignment horizontal="center" vertical="top"/>
    </xf>
    <xf numFmtId="0" fontId="2" fillId="2" borderId="20" xfId="0" applyFont="1" applyFill="1" applyBorder="1" applyAlignment="1">
      <alignment horizontal="center" vertical="top"/>
    </xf>
    <xf numFmtId="0" fontId="0" fillId="0" borderId="28" xfId="0" applyBorder="1" applyAlignment="1">
      <alignment horizontal="center" vertical="top"/>
    </xf>
    <xf numFmtId="0" fontId="0" fillId="0" borderId="19" xfId="0" applyBorder="1" applyAlignment="1">
      <alignment horizontal="center"/>
    </xf>
    <xf numFmtId="0" fontId="0" fillId="0" borderId="7" xfId="0" applyBorder="1" applyAlignment="1">
      <alignment horizontal="center"/>
    </xf>
    <xf numFmtId="0" fontId="2" fillId="2" borderId="36" xfId="0" applyFont="1" applyFill="1" applyBorder="1" applyAlignment="1">
      <alignment horizontal="center" vertical="top"/>
    </xf>
    <xf numFmtId="0" fontId="2" fillId="2" borderId="74" xfId="0" applyFont="1" applyFill="1" applyBorder="1" applyAlignment="1">
      <alignment horizontal="center" vertical="top"/>
    </xf>
    <xf numFmtId="0" fontId="6" fillId="2" borderId="57" xfId="0" applyFont="1" applyFill="1" applyBorder="1" applyAlignment="1">
      <alignment vertical="top" wrapText="1"/>
    </xf>
    <xf numFmtId="0" fontId="2" fillId="2" borderId="72" xfId="0" applyFont="1" applyFill="1" applyBorder="1" applyAlignment="1">
      <alignment horizontal="center" vertical="top"/>
    </xf>
    <xf numFmtId="0" fontId="2" fillId="2" borderId="11" xfId="0" applyFont="1" applyFill="1" applyBorder="1" applyAlignment="1">
      <alignment horizontal="center" vertical="top"/>
    </xf>
    <xf numFmtId="49" fontId="5" fillId="8" borderId="61" xfId="0" applyNumberFormat="1" applyFont="1" applyFill="1" applyBorder="1" applyAlignment="1">
      <alignment horizontal="center" vertical="top"/>
    </xf>
    <xf numFmtId="49" fontId="5" fillId="9" borderId="57" xfId="0" applyNumberFormat="1" applyFont="1" applyFill="1" applyBorder="1" applyAlignment="1">
      <alignment horizontal="center" vertical="top"/>
    </xf>
    <xf numFmtId="49" fontId="5" fillId="0" borderId="57" xfId="0" applyNumberFormat="1" applyFont="1" applyBorder="1" applyAlignment="1">
      <alignment horizontal="center" vertical="top"/>
    </xf>
    <xf numFmtId="0" fontId="4" fillId="0" borderId="56" xfId="0" applyFont="1" applyFill="1" applyBorder="1" applyAlignment="1">
      <alignment horizontal="left" vertical="top" wrapText="1"/>
    </xf>
    <xf numFmtId="0" fontId="0" fillId="0" borderId="71" xfId="0" applyBorder="1" applyAlignment="1">
      <alignment horizontal="center" vertical="top"/>
    </xf>
    <xf numFmtId="0" fontId="0" fillId="0" borderId="37" xfId="0" applyBorder="1" applyAlignment="1">
      <alignment horizontal="center" vertical="top"/>
    </xf>
    <xf numFmtId="0" fontId="0" fillId="0" borderId="36" xfId="0" applyBorder="1" applyAlignment="1">
      <alignment horizontal="center" vertical="top"/>
    </xf>
    <xf numFmtId="0" fontId="0" fillId="0" borderId="36" xfId="0" applyBorder="1" applyAlignment="1">
      <alignment horizontal="center"/>
    </xf>
    <xf numFmtId="0" fontId="0" fillId="0" borderId="38" xfId="0" applyBorder="1" applyAlignment="1">
      <alignment horizontal="center"/>
    </xf>
    <xf numFmtId="0" fontId="2" fillId="2" borderId="57" xfId="0" applyFont="1" applyFill="1" applyBorder="1" applyAlignment="1">
      <alignment horizontal="center" vertical="top"/>
    </xf>
    <xf numFmtId="0" fontId="2" fillId="2" borderId="56" xfId="0" applyFont="1" applyFill="1" applyBorder="1" applyAlignment="1">
      <alignment horizontal="center" vertical="top"/>
    </xf>
    <xf numFmtId="49" fontId="22" fillId="0" borderId="28" xfId="0" applyNumberFormat="1" applyFont="1" applyBorder="1" applyAlignment="1">
      <alignment horizontal="center" vertical="top"/>
    </xf>
    <xf numFmtId="49" fontId="2" fillId="0" borderId="28" xfId="0" applyNumberFormat="1" applyFont="1" applyBorder="1" applyAlignment="1">
      <alignment horizontal="center" vertical="top"/>
    </xf>
    <xf numFmtId="0" fontId="6" fillId="0" borderId="19" xfId="0" applyFont="1" applyBorder="1" applyAlignment="1">
      <alignment horizontal="center" vertical="top"/>
    </xf>
    <xf numFmtId="0" fontId="2" fillId="2" borderId="9" xfId="0" applyFont="1" applyFill="1" applyBorder="1" applyAlignment="1">
      <alignment horizontal="center" vertical="top"/>
    </xf>
    <xf numFmtId="164" fontId="5" fillId="15" borderId="1"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0" fontId="6" fillId="9" borderId="63" xfId="0" applyFont="1" applyFill="1" applyBorder="1" applyAlignment="1">
      <alignment vertical="top" wrapText="1"/>
    </xf>
    <xf numFmtId="0" fontId="2" fillId="9" borderId="21" xfId="0" applyFont="1" applyFill="1" applyBorder="1" applyAlignment="1">
      <alignment horizontal="center" vertical="top" wrapText="1"/>
    </xf>
    <xf numFmtId="0" fontId="2" fillId="9" borderId="48" xfId="0" applyFont="1" applyFill="1" applyBorder="1" applyAlignment="1">
      <alignment horizontal="center" vertical="top" wrapText="1"/>
    </xf>
    <xf numFmtId="49" fontId="5" fillId="8" borderId="66" xfId="0" applyNumberFormat="1" applyFont="1" applyFill="1" applyBorder="1" applyAlignment="1">
      <alignment horizontal="center" vertical="top"/>
    </xf>
    <xf numFmtId="164" fontId="5" fillId="0" borderId="35" xfId="0" applyNumberFormat="1" applyFont="1" applyFill="1" applyBorder="1" applyAlignment="1">
      <alignment horizontal="center" vertical="top"/>
    </xf>
    <xf numFmtId="164" fontId="6" fillId="10" borderId="26" xfId="0" applyNumberFormat="1" applyFont="1" applyFill="1" applyBorder="1" applyAlignment="1">
      <alignment horizontal="center" vertical="top"/>
    </xf>
    <xf numFmtId="0" fontId="2" fillId="2" borderId="14" xfId="0" applyNumberFormat="1" applyFont="1" applyFill="1" applyBorder="1" applyAlignment="1">
      <alignment horizontal="center" vertical="top" wrapText="1"/>
    </xf>
    <xf numFmtId="0" fontId="2" fillId="2" borderId="14" xfId="0" applyNumberFormat="1" applyFont="1" applyFill="1" applyBorder="1" applyAlignment="1">
      <alignment horizontal="center" vertical="top"/>
    </xf>
    <xf numFmtId="0" fontId="2" fillId="2" borderId="16" xfId="0" applyNumberFormat="1" applyFont="1" applyFill="1" applyBorder="1" applyAlignment="1">
      <alignment horizontal="center" vertical="top"/>
    </xf>
    <xf numFmtId="164" fontId="6" fillId="10" borderId="19" xfId="0" applyNumberFormat="1" applyFont="1" applyFill="1" applyBorder="1" applyAlignment="1">
      <alignment horizontal="center" vertical="top"/>
    </xf>
    <xf numFmtId="9" fontId="2" fillId="0" borderId="57" xfId="0" applyNumberFormat="1" applyFont="1" applyFill="1" applyBorder="1" applyAlignment="1">
      <alignment horizontal="center" vertical="top"/>
    </xf>
    <xf numFmtId="9" fontId="2" fillId="0" borderId="56" xfId="0" applyNumberFormat="1" applyFont="1" applyFill="1" applyBorder="1" applyAlignment="1">
      <alignment horizontal="center" vertical="top"/>
    </xf>
    <xf numFmtId="0" fontId="4" fillId="0" borderId="74" xfId="0" applyFont="1" applyFill="1" applyBorder="1" applyAlignment="1">
      <alignment vertical="top" wrapText="1"/>
    </xf>
    <xf numFmtId="164" fontId="5" fillId="11" borderId="36" xfId="0" applyNumberFormat="1" applyFont="1" applyFill="1" applyBorder="1" applyAlignment="1">
      <alignment horizontal="center" vertical="top"/>
    </xf>
    <xf numFmtId="164" fontId="5" fillId="11" borderId="38" xfId="0" applyNumberFormat="1" applyFont="1" applyFill="1" applyBorder="1" applyAlignment="1">
      <alignment horizontal="center" vertical="top"/>
    </xf>
    <xf numFmtId="49" fontId="5" fillId="8" borderId="54" xfId="0" applyNumberFormat="1" applyFont="1" applyFill="1" applyBorder="1" applyAlignment="1">
      <alignment horizontal="center" vertical="top"/>
    </xf>
    <xf numFmtId="0" fontId="10" fillId="2" borderId="74" xfId="0" applyFont="1" applyFill="1" applyBorder="1" applyAlignment="1">
      <alignment wrapText="1"/>
    </xf>
    <xf numFmtId="0" fontId="6" fillId="2" borderId="62" xfId="0" applyFont="1" applyFill="1" applyBorder="1" applyAlignment="1">
      <alignment horizontal="left" vertical="top" wrapText="1"/>
    </xf>
    <xf numFmtId="0" fontId="2" fillId="2" borderId="57" xfId="0" applyNumberFormat="1" applyFont="1" applyFill="1" applyBorder="1" applyAlignment="1">
      <alignment horizontal="center" vertical="top"/>
    </xf>
    <xf numFmtId="0" fontId="2" fillId="2" borderId="56" xfId="0" applyNumberFormat="1" applyFont="1" applyFill="1" applyBorder="1" applyAlignment="1">
      <alignment horizontal="center" vertical="top"/>
    </xf>
    <xf numFmtId="49" fontId="5" fillId="8" borderId="68" xfId="0" applyNumberFormat="1" applyFont="1" applyFill="1" applyBorder="1" applyAlignment="1">
      <alignment horizontal="center" vertical="top"/>
    </xf>
    <xf numFmtId="49" fontId="5" fillId="9"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164" fontId="6" fillId="0" borderId="57" xfId="0" applyNumberFormat="1" applyFont="1" applyFill="1" applyBorder="1" applyAlignment="1">
      <alignment horizontal="center" vertical="center"/>
    </xf>
    <xf numFmtId="164" fontId="6" fillId="0" borderId="70" xfId="0" applyNumberFormat="1" applyFont="1" applyFill="1" applyBorder="1" applyAlignment="1">
      <alignment horizontal="center" vertical="center"/>
    </xf>
    <xf numFmtId="164" fontId="6" fillId="0" borderId="70" xfId="0" applyNumberFormat="1" applyFont="1" applyFill="1" applyBorder="1" applyAlignment="1">
      <alignment horizontal="center" vertical="center" wrapText="1"/>
    </xf>
    <xf numFmtId="0" fontId="6" fillId="2" borderId="57" xfId="0" applyFont="1" applyFill="1" applyBorder="1" applyAlignment="1">
      <alignment horizontal="left" vertical="top" wrapText="1"/>
    </xf>
    <xf numFmtId="0" fontId="2" fillId="2" borderId="57" xfId="0" applyFont="1" applyFill="1" applyBorder="1" applyAlignment="1">
      <alignment horizontal="center" vertical="top" wrapText="1"/>
    </xf>
    <xf numFmtId="0" fontId="2" fillId="2" borderId="56" xfId="0" applyFont="1" applyFill="1" applyBorder="1" applyAlignment="1">
      <alignment horizontal="center" vertical="top" wrapText="1"/>
    </xf>
    <xf numFmtId="0" fontId="6" fillId="2" borderId="36" xfId="0" applyFont="1" applyFill="1" applyBorder="1" applyAlignment="1">
      <alignment vertical="top" wrapText="1"/>
    </xf>
    <xf numFmtId="0" fontId="39" fillId="2" borderId="57" xfId="0" applyFont="1" applyFill="1" applyBorder="1" applyAlignment="1">
      <alignment vertical="top" wrapText="1"/>
    </xf>
    <xf numFmtId="0" fontId="6" fillId="2" borderId="1" xfId="0" applyFont="1" applyFill="1" applyBorder="1" applyAlignment="1">
      <alignment vertical="top" wrapText="1"/>
    </xf>
    <xf numFmtId="0" fontId="2" fillId="2" borderId="30" xfId="0" applyFont="1" applyFill="1" applyBorder="1" applyAlignment="1">
      <alignment horizontal="center" vertical="top"/>
    </xf>
    <xf numFmtId="0" fontId="2" fillId="2" borderId="31" xfId="0" applyFont="1" applyFill="1" applyBorder="1" applyAlignment="1">
      <alignment horizontal="center" vertical="top"/>
    </xf>
    <xf numFmtId="164" fontId="5" fillId="15" borderId="3" xfId="0" applyNumberFormat="1" applyFont="1" applyFill="1" applyBorder="1" applyAlignment="1">
      <alignment horizontal="center" vertical="top"/>
    </xf>
    <xf numFmtId="49" fontId="5" fillId="8" borderId="15" xfId="0" applyNumberFormat="1" applyFont="1" applyFill="1" applyBorder="1" applyAlignment="1">
      <alignment horizontal="center" vertical="top" wrapText="1"/>
    </xf>
    <xf numFmtId="49" fontId="5" fillId="9" borderId="25"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0" fontId="4" fillId="10" borderId="16" xfId="0" applyFont="1" applyFill="1" applyBorder="1" applyAlignment="1">
      <alignment horizontal="left" vertical="top" wrapText="1"/>
    </xf>
    <xf numFmtId="0" fontId="6" fillId="0" borderId="26" xfId="0" applyFont="1" applyBorder="1" applyAlignment="1">
      <alignment horizontal="center" vertical="top" wrapText="1"/>
    </xf>
    <xf numFmtId="164" fontId="6" fillId="2" borderId="26" xfId="0" applyNumberFormat="1" applyFont="1" applyFill="1" applyBorder="1" applyAlignment="1">
      <alignment horizontal="center" vertical="top" wrapText="1"/>
    </xf>
    <xf numFmtId="164" fontId="6" fillId="2" borderId="35" xfId="0" applyNumberFormat="1" applyFont="1" applyFill="1" applyBorder="1" applyAlignment="1">
      <alignment horizontal="center" vertical="top" wrapText="1"/>
    </xf>
    <xf numFmtId="164" fontId="6" fillId="2" borderId="67"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2" fillId="2" borderId="14" xfId="0" applyFont="1" applyFill="1" applyBorder="1" applyAlignment="1">
      <alignment horizontal="center" vertical="top"/>
    </xf>
    <xf numFmtId="0" fontId="2" fillId="2" borderId="16" xfId="0" applyFont="1" applyFill="1" applyBorder="1" applyAlignment="1">
      <alignment horizontal="center" vertical="top"/>
    </xf>
    <xf numFmtId="49" fontId="5" fillId="8" borderId="71" xfId="0" applyNumberFormat="1" applyFont="1" applyFill="1" applyBorder="1" applyAlignment="1">
      <alignment horizontal="center" vertical="top"/>
    </xf>
    <xf numFmtId="0" fontId="6" fillId="0" borderId="36" xfId="0" applyFont="1" applyBorder="1" applyAlignment="1">
      <alignment horizontal="left" vertical="top" wrapText="1"/>
    </xf>
    <xf numFmtId="0" fontId="2" fillId="2" borderId="36" xfId="0" applyNumberFormat="1" applyFont="1" applyFill="1" applyBorder="1" applyAlignment="1">
      <alignment horizontal="center" vertical="top"/>
    </xf>
    <xf numFmtId="0" fontId="2" fillId="2" borderId="58" xfId="0" applyNumberFormat="1" applyFont="1" applyFill="1" applyBorder="1" applyAlignment="1">
      <alignment horizontal="center" vertical="top"/>
    </xf>
    <xf numFmtId="0" fontId="2" fillId="2" borderId="74" xfId="0" applyNumberFormat="1" applyFont="1" applyFill="1" applyBorder="1" applyAlignment="1">
      <alignment horizontal="center" vertical="top"/>
    </xf>
    <xf numFmtId="49" fontId="5" fillId="9" borderId="70" xfId="0" applyNumberFormat="1" applyFont="1" applyFill="1" applyBorder="1" applyAlignment="1">
      <alignment horizontal="center" vertical="top"/>
    </xf>
    <xf numFmtId="49" fontId="5" fillId="0" borderId="57" xfId="0" applyNumberFormat="1" applyFont="1" applyBorder="1" applyAlignment="1">
      <alignment horizontal="center" vertical="top" wrapText="1"/>
    </xf>
    <xf numFmtId="0" fontId="6" fillId="2" borderId="57" xfId="0" applyFont="1" applyFill="1" applyBorder="1" applyAlignment="1">
      <alignment horizontal="center" vertical="top" wrapText="1"/>
    </xf>
    <xf numFmtId="164" fontId="6" fillId="2" borderId="57" xfId="0" applyNumberFormat="1" applyFont="1" applyFill="1" applyBorder="1" applyAlignment="1">
      <alignment horizontal="center" vertical="top"/>
    </xf>
    <xf numFmtId="164" fontId="6" fillId="2" borderId="70" xfId="0" applyNumberFormat="1" applyFont="1" applyFill="1" applyBorder="1" applyAlignment="1">
      <alignment horizontal="center" vertical="top"/>
    </xf>
    <xf numFmtId="164" fontId="6" fillId="2" borderId="62" xfId="0" applyNumberFormat="1" applyFont="1" applyFill="1" applyBorder="1" applyAlignment="1">
      <alignment horizontal="center" vertical="top"/>
    </xf>
    <xf numFmtId="0" fontId="6" fillId="0" borderId="57" xfId="0" applyFont="1" applyFill="1" applyBorder="1" applyAlignment="1">
      <alignment vertical="top" wrapText="1"/>
    </xf>
    <xf numFmtId="0" fontId="4" fillId="2" borderId="56" xfId="0" applyFont="1" applyFill="1" applyBorder="1" applyAlignment="1">
      <alignment horizontal="left" vertical="top" wrapText="1"/>
    </xf>
    <xf numFmtId="0" fontId="84" fillId="2" borderId="57" xfId="0" applyFont="1" applyFill="1" applyBorder="1" applyAlignment="1">
      <alignment horizontal="center" vertical="top"/>
    </xf>
    <xf numFmtId="0" fontId="84" fillId="2" borderId="56" xfId="0" applyFont="1" applyFill="1" applyBorder="1" applyAlignment="1">
      <alignment horizontal="center" vertical="top"/>
    </xf>
    <xf numFmtId="49" fontId="5" fillId="0" borderId="30" xfId="0" applyNumberFormat="1" applyFont="1" applyBorder="1" applyAlignment="1">
      <alignment horizontal="center" vertical="top" wrapText="1"/>
    </xf>
    <xf numFmtId="49" fontId="2" fillId="0" borderId="40" xfId="0" applyNumberFormat="1" applyFont="1" applyFill="1" applyBorder="1" applyAlignment="1">
      <alignment horizontal="center" vertical="top" wrapText="1"/>
    </xf>
    <xf numFmtId="0" fontId="6" fillId="2" borderId="30" xfId="0" applyFont="1" applyFill="1" applyBorder="1" applyAlignment="1">
      <alignment horizontal="center" vertical="top" wrapText="1"/>
    </xf>
    <xf numFmtId="164" fontId="6" fillId="2" borderId="30" xfId="0" applyNumberFormat="1" applyFont="1" applyFill="1" applyBorder="1" applyAlignment="1">
      <alignment horizontal="center" vertical="top"/>
    </xf>
    <xf numFmtId="164" fontId="6" fillId="2" borderId="40" xfId="0" applyNumberFormat="1" applyFont="1" applyFill="1" applyBorder="1" applyAlignment="1">
      <alignment horizontal="center" vertical="top"/>
    </xf>
    <xf numFmtId="164" fontId="6" fillId="2" borderId="43" xfId="0" applyNumberFormat="1" applyFont="1" applyFill="1" applyBorder="1" applyAlignment="1">
      <alignment horizontal="center" vertical="top"/>
    </xf>
    <xf numFmtId="0" fontId="6" fillId="2" borderId="30" xfId="0" applyFont="1" applyFill="1" applyBorder="1" applyAlignment="1">
      <alignment vertical="top" wrapText="1"/>
    </xf>
    <xf numFmtId="0" fontId="6" fillId="2" borderId="30" xfId="0" applyFont="1" applyFill="1" applyBorder="1" applyAlignment="1">
      <alignment horizontal="center" vertical="top"/>
    </xf>
    <xf numFmtId="0" fontId="6" fillId="2" borderId="31" xfId="0" applyFont="1" applyFill="1" applyBorder="1" applyAlignment="1">
      <alignment horizontal="center" vertical="top"/>
    </xf>
    <xf numFmtId="164" fontId="5" fillId="15" borderId="4" xfId="0" applyNumberFormat="1" applyFont="1" applyFill="1" applyBorder="1" applyAlignment="1">
      <alignment horizontal="center" vertical="top"/>
    </xf>
    <xf numFmtId="0" fontId="2" fillId="9" borderId="32" xfId="0" applyFont="1" applyFill="1" applyBorder="1" applyAlignment="1">
      <alignment horizontal="center" vertical="top" wrapText="1"/>
    </xf>
    <xf numFmtId="0" fontId="4" fillId="2" borderId="16" xfId="0" applyFont="1" applyFill="1" applyBorder="1" applyAlignment="1">
      <alignment horizontal="left" vertical="top" wrapText="1"/>
    </xf>
    <xf numFmtId="164" fontId="6" fillId="2" borderId="14" xfId="0" applyNumberFormat="1" applyFont="1" applyFill="1" applyBorder="1" applyAlignment="1">
      <alignment horizontal="center" vertical="top" wrapText="1"/>
    </xf>
    <xf numFmtId="164" fontId="6" fillId="2" borderId="25" xfId="0" applyNumberFormat="1" applyFont="1" applyFill="1" applyBorder="1" applyAlignment="1">
      <alignment horizontal="center" vertical="top" wrapText="1"/>
    </xf>
    <xf numFmtId="0" fontId="6" fillId="2" borderId="14" xfId="0" applyFont="1" applyFill="1" applyBorder="1" applyAlignment="1">
      <alignment vertical="top" wrapText="1"/>
    </xf>
    <xf numFmtId="49" fontId="5" fillId="8" borderId="61" xfId="0" applyNumberFormat="1" applyFont="1" applyFill="1" applyBorder="1" applyAlignment="1">
      <alignment horizontal="center" vertical="top" wrapText="1"/>
    </xf>
    <xf numFmtId="49" fontId="5" fillId="9" borderId="70" xfId="0" applyNumberFormat="1" applyFont="1" applyFill="1" applyBorder="1" applyAlignment="1">
      <alignment horizontal="center" vertical="top" wrapText="1"/>
    </xf>
    <xf numFmtId="164" fontId="6" fillId="2" borderId="57" xfId="0" applyNumberFormat="1" applyFont="1" applyFill="1" applyBorder="1" applyAlignment="1">
      <alignment horizontal="center" vertical="top" wrapText="1"/>
    </xf>
    <xf numFmtId="164" fontId="6" fillId="2" borderId="70" xfId="0" applyNumberFormat="1" applyFont="1" applyFill="1" applyBorder="1" applyAlignment="1">
      <alignment horizontal="center" vertical="top" wrapText="1"/>
    </xf>
    <xf numFmtId="0" fontId="10" fillId="2" borderId="56" xfId="0" applyFont="1" applyFill="1" applyBorder="1" applyAlignment="1">
      <alignment horizontal="left" vertical="top" wrapText="1"/>
    </xf>
    <xf numFmtId="0" fontId="0" fillId="0" borderId="57" xfId="0" applyBorder="1" applyAlignment="1">
      <alignment horizontal="center" vertical="top" wrapText="1"/>
    </xf>
    <xf numFmtId="0" fontId="0" fillId="0" borderId="57" xfId="0" applyBorder="1" applyAlignment="1">
      <alignment horizontal="center" vertical="top"/>
    </xf>
    <xf numFmtId="0" fontId="0" fillId="0" borderId="36" xfId="0" applyBorder="1" applyAlignment="1">
      <alignment horizontal="center" vertical="top" wrapText="1"/>
    </xf>
    <xf numFmtId="164" fontId="6" fillId="2" borderId="38" xfId="0" applyNumberFormat="1" applyFont="1" applyFill="1" applyBorder="1" applyAlignment="1">
      <alignment horizontal="center" vertical="top"/>
    </xf>
    <xf numFmtId="0" fontId="7" fillId="2" borderId="19" xfId="0" applyFont="1" applyFill="1" applyBorder="1" applyAlignment="1"/>
    <xf numFmtId="0" fontId="7" fillId="2" borderId="7" xfId="0" applyFont="1" applyFill="1" applyBorder="1" applyAlignment="1"/>
    <xf numFmtId="0" fontId="7" fillId="2" borderId="0" xfId="0" applyFont="1" applyFill="1" applyBorder="1" applyAlignment="1"/>
    <xf numFmtId="0" fontId="2" fillId="2" borderId="19" xfId="0" applyNumberFormat="1" applyFont="1" applyFill="1" applyBorder="1" applyAlignment="1">
      <alignment horizontal="center" vertical="top"/>
    </xf>
    <xf numFmtId="0" fontId="2" fillId="2" borderId="0" xfId="0" applyNumberFormat="1" applyFont="1" applyFill="1" applyBorder="1" applyAlignment="1">
      <alignment horizontal="center" vertical="top"/>
    </xf>
    <xf numFmtId="0" fontId="2" fillId="2" borderId="20" xfId="0" applyNumberFormat="1" applyFont="1" applyFill="1" applyBorder="1" applyAlignment="1">
      <alignment horizontal="center" vertical="top"/>
    </xf>
    <xf numFmtId="164" fontId="5" fillId="15" borderId="22" xfId="0" applyNumberFormat="1" applyFont="1" applyFill="1" applyBorder="1" applyAlignment="1">
      <alignment horizontal="center" vertical="top"/>
    </xf>
    <xf numFmtId="49" fontId="5" fillId="8" borderId="34" xfId="0" applyNumberFormat="1" applyFont="1" applyFill="1" applyBorder="1" applyAlignment="1">
      <alignment horizontal="center" vertical="top" wrapText="1"/>
    </xf>
    <xf numFmtId="49" fontId="5" fillId="9" borderId="35" xfId="0" applyNumberFormat="1" applyFont="1" applyFill="1" applyBorder="1" applyAlignment="1">
      <alignment horizontal="center" vertical="top" wrapText="1"/>
    </xf>
    <xf numFmtId="0" fontId="4" fillId="10" borderId="27" xfId="0" applyFont="1" applyFill="1" applyBorder="1" applyAlignment="1">
      <alignment horizontal="left" vertical="top" wrapText="1"/>
    </xf>
    <xf numFmtId="49" fontId="22" fillId="0" borderId="66" xfId="0" applyNumberFormat="1"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10" borderId="35" xfId="0" applyNumberFormat="1" applyFont="1" applyFill="1" applyBorder="1" applyAlignment="1">
      <alignment horizontal="center" vertical="top" wrapText="1"/>
    </xf>
    <xf numFmtId="164" fontId="6" fillId="10" borderId="27" xfId="0" applyNumberFormat="1" applyFont="1" applyFill="1" applyBorder="1" applyAlignment="1">
      <alignment horizontal="center" vertical="top" wrapText="1"/>
    </xf>
    <xf numFmtId="0" fontId="6" fillId="2" borderId="34" xfId="0" applyFont="1" applyFill="1" applyBorder="1" applyAlignment="1">
      <alignment vertical="top" wrapText="1"/>
    </xf>
    <xf numFmtId="0" fontId="2" fillId="2" borderId="26" xfId="0" applyFont="1" applyFill="1" applyBorder="1" applyAlignment="1">
      <alignment horizontal="center" vertical="top"/>
    </xf>
    <xf numFmtId="0" fontId="2" fillId="2" borderId="27" xfId="0" applyFont="1" applyFill="1" applyBorder="1" applyAlignment="1">
      <alignment horizontal="center" vertical="top"/>
    </xf>
    <xf numFmtId="49" fontId="5" fillId="0" borderId="4" xfId="0" applyNumberFormat="1" applyFont="1" applyBorder="1" applyAlignment="1">
      <alignment horizontal="center" vertical="top" wrapText="1"/>
    </xf>
    <xf numFmtId="0" fontId="4" fillId="10" borderId="60" xfId="0" applyFont="1" applyFill="1" applyBorder="1" applyAlignment="1">
      <alignment horizontal="left" vertical="top" wrapText="1"/>
    </xf>
    <xf numFmtId="49" fontId="22" fillId="0" borderId="32" xfId="0" applyNumberFormat="1" applyFont="1" applyBorder="1" applyAlignment="1">
      <alignment horizontal="center" vertical="top" wrapText="1"/>
    </xf>
    <xf numFmtId="49" fontId="2" fillId="0" borderId="22" xfId="0" applyNumberFormat="1" applyFont="1" applyBorder="1" applyAlignment="1">
      <alignment horizontal="center" vertical="top" wrapText="1"/>
    </xf>
    <xf numFmtId="0" fontId="6" fillId="0" borderId="4" xfId="0" applyFont="1" applyBorder="1" applyAlignment="1">
      <alignment horizontal="center" vertical="top" wrapText="1"/>
    </xf>
    <xf numFmtId="164" fontId="6" fillId="0" borderId="4"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164" fontId="6" fillId="10" borderId="22" xfId="0" applyNumberFormat="1" applyFont="1" applyFill="1" applyBorder="1" applyAlignment="1">
      <alignment horizontal="center" vertical="top" wrapText="1"/>
    </xf>
    <xf numFmtId="164" fontId="6" fillId="10" borderId="60" xfId="0" applyNumberFormat="1" applyFont="1" applyFill="1" applyBorder="1" applyAlignment="1">
      <alignment horizontal="center" vertical="top" wrapText="1"/>
    </xf>
    <xf numFmtId="0" fontId="6" fillId="2" borderId="3" xfId="0" applyFont="1" applyFill="1" applyBorder="1" applyAlignment="1">
      <alignment vertical="top" wrapText="1"/>
    </xf>
    <xf numFmtId="0" fontId="2" fillId="2" borderId="4" xfId="0" applyFont="1" applyFill="1" applyBorder="1" applyAlignment="1">
      <alignment horizontal="center" vertical="top"/>
    </xf>
    <xf numFmtId="0" fontId="2" fillId="2" borderId="60" xfId="0" applyFont="1" applyFill="1" applyBorder="1" applyAlignment="1">
      <alignment horizontal="center" vertical="top"/>
    </xf>
    <xf numFmtId="164" fontId="5" fillId="15" borderId="30" xfId="0" applyNumberFormat="1" applyFont="1" applyFill="1" applyBorder="1" applyAlignment="1">
      <alignment horizontal="center" vertical="top"/>
    </xf>
    <xf numFmtId="164" fontId="5" fillId="8"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0" fillId="0" borderId="0" xfId="0" applyAlignment="1">
      <alignment vertical="top"/>
    </xf>
    <xf numFmtId="0" fontId="4" fillId="0" borderId="19" xfId="0" applyFont="1" applyBorder="1" applyAlignment="1">
      <alignment horizontal="center"/>
    </xf>
    <xf numFmtId="164" fontId="23" fillId="2" borderId="26" xfId="0" applyNumberFormat="1" applyFont="1" applyFill="1" applyBorder="1" applyAlignment="1">
      <alignment horizontal="center" vertical="top" wrapText="1"/>
    </xf>
    <xf numFmtId="0" fontId="7" fillId="2" borderId="9" xfId="0" applyFont="1" applyFill="1" applyBorder="1" applyAlignment="1"/>
    <xf numFmtId="164" fontId="5" fillId="15" borderId="32" xfId="0" applyNumberFormat="1" applyFont="1" applyFill="1" applyBorder="1" applyAlignment="1">
      <alignment horizontal="center" vertical="top"/>
    </xf>
    <xf numFmtId="0" fontId="23" fillId="0" borderId="19" xfId="0" applyFont="1" applyBorder="1" applyAlignment="1">
      <alignment horizontal="center"/>
    </xf>
    <xf numFmtId="0" fontId="40" fillId="10" borderId="26" xfId="0" applyFont="1" applyFill="1" applyBorder="1" applyAlignment="1">
      <alignment horizontal="center" vertical="top"/>
    </xf>
    <xf numFmtId="164" fontId="23" fillId="0" borderId="15" xfId="0" applyNumberFormat="1" applyFont="1" applyBorder="1" applyAlignment="1">
      <alignment horizontal="center" vertical="center"/>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164" fontId="4" fillId="0" borderId="52" xfId="0" applyNumberFormat="1" applyFont="1" applyFill="1" applyBorder="1" applyAlignment="1">
      <alignment horizontal="left" vertical="center" wrapText="1"/>
    </xf>
    <xf numFmtId="0" fontId="6" fillId="0" borderId="14" xfId="0" applyNumberFormat="1" applyFont="1" applyFill="1" applyBorder="1" applyAlignment="1">
      <alignment horizontal="center" vertical="top"/>
    </xf>
    <xf numFmtId="0" fontId="6" fillId="0" borderId="16"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7" fillId="0" borderId="44" xfId="0" applyFont="1" applyBorder="1" applyAlignment="1">
      <alignment horizontal="left" vertical="center"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9" borderId="27"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9"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38" fillId="0" borderId="30" xfId="0" applyNumberFormat="1" applyFont="1" applyFill="1" applyBorder="1" applyAlignment="1">
      <alignment horizontal="center" vertical="top"/>
    </xf>
    <xf numFmtId="9" fontId="38" fillId="0" borderId="45" xfId="0" applyNumberFormat="1" applyFont="1" applyFill="1" applyBorder="1" applyAlignment="1">
      <alignment horizontal="center" vertical="top"/>
    </xf>
    <xf numFmtId="164" fontId="6" fillId="10" borderId="58" xfId="0" applyNumberFormat="1" applyFont="1" applyFill="1" applyBorder="1" applyAlignment="1">
      <alignment horizontal="center" vertical="top"/>
    </xf>
    <xf numFmtId="164" fontId="3" fillId="0" borderId="79" xfId="0" applyNumberFormat="1" applyFont="1" applyFill="1" applyBorder="1" applyAlignment="1">
      <alignment horizontal="center" vertical="top"/>
    </xf>
    <xf numFmtId="164" fontId="4" fillId="0" borderId="16" xfId="0" applyNumberFormat="1" applyFont="1" applyFill="1" applyBorder="1" applyAlignment="1">
      <alignment horizontal="center" vertical="top"/>
    </xf>
    <xf numFmtId="164" fontId="4" fillId="10" borderId="17" xfId="0" applyNumberFormat="1" applyFont="1" applyFill="1" applyBorder="1" applyAlignment="1">
      <alignment horizontal="center" vertical="top"/>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11" borderId="48" xfId="0" applyFont="1" applyFill="1" applyBorder="1" applyAlignment="1">
      <alignment horizontal="center" vertical="top"/>
    </xf>
    <xf numFmtId="164" fontId="3" fillId="11" borderId="1" xfId="0" applyNumberFormat="1" applyFont="1" applyFill="1" applyBorder="1" applyAlignment="1">
      <alignment horizontal="center" vertical="top"/>
    </xf>
    <xf numFmtId="164" fontId="3" fillId="11" borderId="29" xfId="0" applyNumberFormat="1" applyFont="1" applyFill="1" applyBorder="1" applyAlignment="1">
      <alignment horizontal="center" vertical="top"/>
    </xf>
    <xf numFmtId="164" fontId="3" fillId="11" borderId="2" xfId="0" applyNumberFormat="1" applyFont="1" applyFill="1" applyBorder="1" applyAlignment="1">
      <alignment horizontal="center" vertical="top"/>
    </xf>
    <xf numFmtId="164" fontId="3" fillId="11" borderId="21" xfId="0" applyNumberFormat="1" applyFont="1" applyFill="1" applyBorder="1" applyAlignment="1">
      <alignment horizontal="center" vertical="top"/>
    </xf>
    <xf numFmtId="164" fontId="3" fillId="11" borderId="12" xfId="0" applyNumberFormat="1" applyFont="1" applyFill="1" applyBorder="1" applyAlignment="1">
      <alignment horizontal="center" vertical="top"/>
    </xf>
    <xf numFmtId="0" fontId="4" fillId="0" borderId="44" xfId="0" applyFont="1" applyBorder="1" applyAlignment="1">
      <alignment horizontal="left" vertical="center" wrapText="1"/>
    </xf>
    <xf numFmtId="49" fontId="85" fillId="9" borderId="22" xfId="0" applyNumberFormat="1" applyFont="1" applyFill="1" applyBorder="1" applyAlignment="1">
      <alignment horizontal="center" vertical="top"/>
    </xf>
    <xf numFmtId="0" fontId="37" fillId="9" borderId="45" xfId="0" applyFont="1" applyFill="1" applyBorder="1" applyAlignment="1">
      <alignment horizontal="center" vertical="top" wrapText="1"/>
    </xf>
    <xf numFmtId="0" fontId="2" fillId="0" borderId="79" xfId="0" applyFont="1" applyFill="1" applyBorder="1" applyAlignment="1">
      <alignment horizontal="center" vertical="top" wrapText="1"/>
    </xf>
    <xf numFmtId="0" fontId="2" fillId="0" borderId="77"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24" fillId="11" borderId="78" xfId="0" applyFont="1" applyFill="1" applyBorder="1" applyAlignment="1">
      <alignment horizontal="center" vertical="top"/>
    </xf>
    <xf numFmtId="164" fontId="5" fillId="11" borderId="10" xfId="0" applyNumberFormat="1" applyFont="1" applyFill="1" applyBorder="1" applyAlignment="1">
      <alignment horizontal="center" vertical="top"/>
    </xf>
    <xf numFmtId="0" fontId="2" fillId="0" borderId="15" xfId="0" applyFont="1" applyFill="1" applyBorder="1" applyAlignment="1">
      <alignment horizontal="center" vertical="top" wrapText="1"/>
    </xf>
    <xf numFmtId="0" fontId="40" fillId="0" borderId="0" xfId="0" applyFont="1" applyBorder="1" applyAlignment="1">
      <alignment vertical="top"/>
    </xf>
    <xf numFmtId="0" fontId="23" fillId="0" borderId="47" xfId="0" applyFont="1" applyFill="1" applyBorder="1" applyAlignment="1">
      <alignment horizontal="center" vertical="top"/>
    </xf>
    <xf numFmtId="0" fontId="2" fillId="9" borderId="24" xfId="0" applyFont="1" applyFill="1" applyBorder="1" applyAlignment="1">
      <alignment vertical="top"/>
    </xf>
    <xf numFmtId="164" fontId="5" fillId="12" borderId="33" xfId="0" applyNumberFormat="1" applyFont="1" applyFill="1" applyBorder="1" applyAlignment="1">
      <alignment horizontal="center" vertical="top"/>
    </xf>
    <xf numFmtId="164" fontId="44" fillId="12" borderId="33" xfId="0" applyNumberFormat="1" applyFont="1" applyFill="1" applyBorder="1" applyAlignment="1">
      <alignment horizontal="center" vertical="top"/>
    </xf>
    <xf numFmtId="0" fontId="81" fillId="0" borderId="70" xfId="0" applyFont="1" applyBorder="1" applyAlignment="1">
      <alignment vertical="top" wrapText="1"/>
    </xf>
    <xf numFmtId="164" fontId="18" fillId="0" borderId="5" xfId="0" applyNumberFormat="1" applyFont="1" applyFill="1" applyBorder="1" applyAlignment="1">
      <alignment wrapText="1"/>
    </xf>
    <xf numFmtId="164" fontId="18" fillId="0" borderId="5" xfId="0" applyNumberFormat="1" applyFont="1" applyFill="1" applyBorder="1" applyAlignment="1">
      <alignment horizontal="center" vertical="center" wrapText="1"/>
    </xf>
    <xf numFmtId="0" fontId="4" fillId="0" borderId="55" xfId="0" applyFont="1" applyFill="1" applyBorder="1" applyAlignment="1">
      <alignment horizontal="center" vertical="top"/>
    </xf>
    <xf numFmtId="164" fontId="18" fillId="0" borderId="34" xfId="0" applyNumberFormat="1" applyFont="1" applyFill="1" applyBorder="1" applyAlignment="1">
      <alignment vertical="top"/>
    </xf>
    <xf numFmtId="164" fontId="86" fillId="0" borderId="26" xfId="0" applyNumberFormat="1" applyFont="1" applyFill="1" applyBorder="1" applyAlignment="1">
      <alignment horizontal="center"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36" fillId="0" borderId="62" xfId="0" applyNumberFormat="1" applyFont="1" applyBorder="1" applyAlignment="1">
      <alignment horizontal="center" vertical="top" wrapText="1"/>
    </xf>
    <xf numFmtId="164" fontId="36" fillId="0" borderId="69" xfId="0" applyNumberFormat="1" applyFont="1" applyBorder="1" applyAlignment="1">
      <alignment horizontal="center" vertical="top" wrapText="1"/>
    </xf>
    <xf numFmtId="0" fontId="5" fillId="11"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11" borderId="23" xfId="0" applyNumberFormat="1" applyFont="1" applyFill="1" applyBorder="1" applyAlignment="1">
      <alignment horizontal="center" vertical="top" wrapText="1"/>
    </xf>
    <xf numFmtId="164" fontId="12" fillId="11"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36" fillId="0" borderId="54" xfId="0" applyNumberFormat="1" applyFont="1" applyBorder="1" applyAlignment="1">
      <alignment horizontal="center"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6" fillId="10" borderId="54" xfId="0" applyFont="1" applyFill="1" applyBorder="1" applyAlignment="1">
      <alignment horizontal="left"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36" fillId="0" borderId="44" xfId="0" applyNumberFormat="1" applyFont="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0" fontId="5" fillId="12" borderId="3" xfId="0" applyFont="1" applyFill="1" applyBorder="1" applyAlignment="1">
      <alignment horizontal="right" vertical="top" wrapText="1"/>
    </xf>
    <xf numFmtId="0" fontId="7" fillId="12" borderId="4" xfId="0" applyFont="1" applyFill="1" applyBorder="1" applyAlignment="1">
      <alignment vertical="top" wrapText="1"/>
    </xf>
    <xf numFmtId="0" fontId="7" fillId="12" borderId="22" xfId="0" applyFont="1" applyFill="1" applyBorder="1" applyAlignment="1">
      <alignment vertical="top" wrapText="1"/>
    </xf>
    <xf numFmtId="164" fontId="34" fillId="12" borderId="32" xfId="0" applyNumberFormat="1" applyFont="1" applyFill="1" applyBorder="1" applyAlignment="1">
      <alignment horizontal="center" vertical="top" wrapText="1"/>
    </xf>
    <xf numFmtId="164" fontId="34" fillId="12" borderId="23" xfId="0" applyNumberFormat="1" applyFont="1" applyFill="1" applyBorder="1" applyAlignment="1">
      <alignment horizontal="center" vertical="top" wrapText="1"/>
    </xf>
    <xf numFmtId="164" fontId="34" fillId="12"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164" fontId="35" fillId="0" borderId="54" xfId="0" applyNumberFormat="1" applyFont="1" applyBorder="1" applyAlignment="1">
      <alignment horizontal="center" vertical="top" wrapText="1"/>
    </xf>
    <xf numFmtId="164" fontId="35" fillId="0" borderId="62" xfId="0" applyNumberFormat="1" applyFont="1" applyBorder="1" applyAlignment="1">
      <alignment horizontal="center" vertical="top" wrapText="1"/>
    </xf>
    <xf numFmtId="164" fontId="35"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35" fillId="0" borderId="68" xfId="0" applyNumberFormat="1" applyFont="1" applyBorder="1" applyAlignment="1">
      <alignment horizontal="center" vertical="top" wrapText="1"/>
    </xf>
    <xf numFmtId="164" fontId="35" fillId="0" borderId="58" xfId="0" applyNumberFormat="1" applyFont="1" applyBorder="1" applyAlignment="1">
      <alignment horizontal="center" vertical="top" wrapText="1"/>
    </xf>
    <xf numFmtId="164" fontId="35" fillId="0" borderId="64" xfId="0" applyNumberFormat="1" applyFont="1" applyBorder="1" applyAlignment="1">
      <alignment horizontal="center" vertical="top" wrapText="1"/>
    </xf>
    <xf numFmtId="49" fontId="5" fillId="9" borderId="22" xfId="0" applyNumberFormat="1" applyFont="1" applyFill="1" applyBorder="1" applyAlignment="1">
      <alignment horizontal="right" vertical="top"/>
    </xf>
    <xf numFmtId="49" fontId="5" fillId="9" borderId="23" xfId="0" applyNumberFormat="1" applyFont="1" applyFill="1" applyBorder="1" applyAlignment="1">
      <alignment horizontal="right" vertical="top"/>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12" borderId="23" xfId="0" applyNumberFormat="1" applyFont="1" applyFill="1" applyBorder="1" applyAlignment="1">
      <alignment horizontal="right" vertical="top"/>
    </xf>
    <xf numFmtId="0" fontId="2" fillId="12" borderId="53" xfId="0" applyFont="1" applyFill="1" applyBorder="1" applyAlignment="1">
      <alignment horizontal="center" vertical="top"/>
    </xf>
    <xf numFmtId="0" fontId="2" fillId="12" borderId="21" xfId="0" applyFont="1" applyFill="1" applyBorder="1" applyAlignment="1">
      <alignment horizontal="center" vertical="top"/>
    </xf>
    <xf numFmtId="0" fontId="2" fillId="12"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6" fillId="0" borderId="67" xfId="0" applyFont="1" applyBorder="1" applyAlignment="1">
      <alignment horizontal="left" vertical="top" wrapText="1"/>
    </xf>
    <xf numFmtId="49" fontId="31"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22"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24" xfId="0" applyFont="1" applyFill="1" applyBorder="1" applyAlignment="1">
      <alignment horizontal="left" vertical="top" wrapText="1"/>
    </xf>
    <xf numFmtId="0" fontId="5" fillId="9" borderId="23" xfId="0" applyFont="1" applyFill="1" applyBorder="1" applyAlignment="1">
      <alignment horizontal="left" vertical="top" wrapText="1"/>
    </xf>
    <xf numFmtId="0" fontId="5" fillId="9" borderId="24" xfId="0" applyFont="1" applyFill="1" applyBorder="1" applyAlignment="1">
      <alignment horizontal="left" vertical="top" wrapText="1"/>
    </xf>
    <xf numFmtId="0" fontId="6" fillId="0" borderId="34" xfId="0" applyFont="1" applyBorder="1" applyAlignment="1">
      <alignment horizontal="left" vertical="top" wrapText="1"/>
    </xf>
    <xf numFmtId="0" fontId="41" fillId="0" borderId="39" xfId="0" applyFont="1" applyBorder="1" applyAlignment="1">
      <alignment vertical="top" wrapText="1"/>
    </xf>
    <xf numFmtId="49" fontId="5" fillId="9" borderId="3" xfId="0" applyNumberFormat="1" applyFont="1" applyFill="1" applyBorder="1" applyAlignment="1">
      <alignment horizontal="right" vertical="top"/>
    </xf>
    <xf numFmtId="49" fontId="5" fillId="9" borderId="4" xfId="0" applyNumberFormat="1" applyFont="1" applyFill="1" applyBorder="1" applyAlignment="1">
      <alignment horizontal="right" vertical="top"/>
    </xf>
    <xf numFmtId="49" fontId="5" fillId="9" borderId="30" xfId="0" applyNumberFormat="1" applyFont="1" applyFill="1" applyBorder="1" applyAlignment="1">
      <alignment horizontal="right" vertical="top"/>
    </xf>
    <xf numFmtId="49" fontId="5" fillId="9" borderId="60"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22"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39"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39" fillId="0" borderId="34" xfId="0" applyFont="1" applyFill="1" applyBorder="1" applyAlignment="1">
      <alignment vertical="top" wrapText="1"/>
    </xf>
    <xf numFmtId="0" fontId="0" fillId="0" borderId="39" xfId="0" applyBorder="1" applyAlignment="1">
      <alignment vertical="top" wrapText="1"/>
    </xf>
    <xf numFmtId="49" fontId="5" fillId="9" borderId="22" xfId="0" applyNumberFormat="1" applyFont="1" applyFill="1" applyBorder="1" applyAlignment="1">
      <alignment horizontal="left" vertical="top"/>
    </xf>
    <xf numFmtId="49" fontId="5" fillId="9" borderId="23" xfId="0" applyNumberFormat="1" applyFont="1" applyFill="1" applyBorder="1" applyAlignment="1">
      <alignment horizontal="left" vertical="top"/>
    </xf>
    <xf numFmtId="49" fontId="5" fillId="9" borderId="67" xfId="0" applyNumberFormat="1" applyFont="1" applyFill="1" applyBorder="1" applyAlignment="1">
      <alignment horizontal="left" vertical="top"/>
    </xf>
    <xf numFmtId="49" fontId="5" fillId="9" borderId="75" xfId="0" applyNumberFormat="1" applyFont="1" applyFill="1" applyBorder="1" applyAlignment="1">
      <alignment horizontal="left" vertical="top"/>
    </xf>
    <xf numFmtId="49" fontId="5" fillId="8" borderId="52" xfId="0" applyNumberFormat="1" applyFont="1" applyFill="1" applyBorder="1" applyAlignment="1">
      <alignment horizontal="center" vertical="top"/>
    </xf>
    <xf numFmtId="49" fontId="5" fillId="8" borderId="53" xfId="0" applyNumberFormat="1" applyFont="1" applyFill="1" applyBorder="1" applyAlignment="1">
      <alignment horizontal="center" vertical="top"/>
    </xf>
    <xf numFmtId="49" fontId="5" fillId="9" borderId="14" xfId="0" applyNumberFormat="1" applyFont="1" applyFill="1" applyBorder="1" applyAlignment="1">
      <alignment horizontal="center" vertical="top"/>
    </xf>
    <xf numFmtId="49" fontId="5" fillId="9"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9" borderId="24" xfId="0" applyNumberFormat="1" applyFont="1" applyFill="1" applyBorder="1" applyAlignment="1">
      <alignment horizontal="left" vertical="top"/>
    </xf>
    <xf numFmtId="49" fontId="5" fillId="8" borderId="59" xfId="0" applyNumberFormat="1" applyFont="1" applyFill="1" applyBorder="1" applyAlignment="1">
      <alignment horizontal="center" vertical="top"/>
    </xf>
    <xf numFmtId="49" fontId="5" fillId="9"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36" fillId="0" borderId="6" xfId="0" applyFont="1" applyBorder="1" applyAlignment="1">
      <alignment vertical="top" wrapText="1"/>
    </xf>
    <xf numFmtId="0" fontId="36"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36" fillId="0" borderId="68" xfId="0" applyFont="1" applyBorder="1" applyAlignment="1">
      <alignment vertical="top" wrapText="1"/>
    </xf>
    <xf numFmtId="49" fontId="22" fillId="0" borderId="50" xfId="0" applyNumberFormat="1" applyFont="1" applyBorder="1" applyAlignment="1">
      <alignment horizontal="center" vertical="top"/>
    </xf>
    <xf numFmtId="49" fontId="22"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8" borderId="23" xfId="0" applyFont="1" applyFill="1" applyBorder="1" applyAlignment="1">
      <alignment horizontal="left" vertical="top"/>
    </xf>
    <xf numFmtId="0" fontId="3" fillId="8" borderId="24" xfId="0" applyFont="1" applyFill="1" applyBorder="1" applyAlignment="1">
      <alignment horizontal="left" vertical="top"/>
    </xf>
    <xf numFmtId="0" fontId="5" fillId="9" borderId="4" xfId="0" applyFont="1" applyFill="1" applyBorder="1" applyAlignment="1">
      <alignment horizontal="left" vertical="top" wrapText="1"/>
    </xf>
    <xf numFmtId="0" fontId="5" fillId="9" borderId="60" xfId="0" applyFont="1" applyFill="1" applyBorder="1" applyAlignment="1">
      <alignment horizontal="left" vertical="top" wrapText="1"/>
    </xf>
    <xf numFmtId="49" fontId="5" fillId="8" borderId="15" xfId="0" applyNumberFormat="1" applyFont="1" applyFill="1" applyBorder="1" applyAlignment="1">
      <alignment horizontal="center" vertical="top"/>
    </xf>
    <xf numFmtId="49" fontId="5" fillId="8" borderId="10"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9" borderId="25" xfId="0" applyNumberFormat="1" applyFont="1" applyFill="1" applyBorder="1" applyAlignment="1">
      <alignment horizontal="center" vertical="top"/>
    </xf>
    <xf numFmtId="49" fontId="5" fillId="9" borderId="72" xfId="0" applyNumberFormat="1" applyFont="1" applyFill="1" applyBorder="1" applyAlignment="1">
      <alignment horizontal="center" vertical="top"/>
    </xf>
    <xf numFmtId="49" fontId="5" fillId="9"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49" fontId="5" fillId="3" borderId="52"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53" xfId="0" applyNumberFormat="1" applyFont="1" applyFill="1" applyBorder="1" applyAlignment="1">
      <alignment horizontal="center" vertical="top"/>
    </xf>
    <xf numFmtId="49" fontId="5" fillId="4" borderId="14" xfId="0" applyNumberFormat="1" applyFont="1" applyFill="1" applyBorder="1" applyAlignment="1">
      <alignment horizontal="center" vertical="top"/>
    </xf>
    <xf numFmtId="49" fontId="5" fillId="4" borderId="19" xfId="0" applyNumberFormat="1" applyFont="1" applyFill="1" applyBorder="1" applyAlignment="1">
      <alignment horizontal="center" vertical="top"/>
    </xf>
    <xf numFmtId="49" fontId="5" fillId="4"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22" fillId="0" borderId="5" xfId="0" applyNumberFormat="1" applyFont="1" applyFill="1" applyBorder="1" applyAlignment="1">
      <alignment horizontal="center" vertical="top"/>
    </xf>
    <xf numFmtId="49" fontId="22"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36" fillId="0" borderId="62" xfId="0" applyNumberFormat="1" applyFont="1" applyFill="1" applyBorder="1" applyAlignment="1">
      <alignment horizontal="center" vertical="top" wrapText="1"/>
    </xf>
    <xf numFmtId="164" fontId="36" fillId="0" borderId="69" xfId="0" applyNumberFormat="1" applyFont="1" applyFill="1" applyBorder="1" applyAlignment="1">
      <alignment horizontal="center" vertical="top" wrapText="1"/>
    </xf>
    <xf numFmtId="0" fontId="5" fillId="6"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164" fontId="36" fillId="0" borderId="68" xfId="0" applyNumberFormat="1" applyFont="1" applyFill="1" applyBorder="1" applyAlignment="1">
      <alignment horizontal="center" vertical="top" wrapText="1"/>
    </xf>
    <xf numFmtId="164" fontId="36" fillId="0" borderId="58" xfId="0" applyNumberFormat="1" applyFont="1" applyFill="1" applyBorder="1" applyAlignment="1">
      <alignment horizontal="center" vertical="top" wrapText="1"/>
    </xf>
    <xf numFmtId="164" fontId="36" fillId="0" borderId="64" xfId="0" applyNumberFormat="1" applyFont="1" applyFill="1" applyBorder="1" applyAlignment="1">
      <alignment horizontal="center" vertical="top" wrapText="1"/>
    </xf>
    <xf numFmtId="0" fontId="6" fillId="5" borderId="54" xfId="0" applyFont="1" applyFill="1" applyBorder="1" applyAlignment="1">
      <alignment horizontal="left" vertical="top" wrapText="1"/>
    </xf>
    <xf numFmtId="0" fontId="6" fillId="5" borderId="62" xfId="0" applyFont="1" applyFill="1" applyBorder="1" applyAlignment="1">
      <alignment horizontal="left" vertical="top" wrapText="1"/>
    </xf>
    <xf numFmtId="0" fontId="6" fillId="5" borderId="69" xfId="0" applyFont="1" applyFill="1" applyBorder="1" applyAlignment="1">
      <alignment horizontal="left" vertical="top" wrapText="1"/>
    </xf>
    <xf numFmtId="164" fontId="35" fillId="0" borderId="54" xfId="0" applyNumberFormat="1" applyFont="1" applyFill="1" applyBorder="1" applyAlignment="1">
      <alignment horizontal="center" vertical="top" wrapText="1"/>
    </xf>
    <xf numFmtId="164" fontId="35" fillId="0" borderId="62" xfId="0" applyNumberFormat="1" applyFont="1" applyFill="1" applyBorder="1" applyAlignment="1">
      <alignment horizontal="center" vertical="top" wrapText="1"/>
    </xf>
    <xf numFmtId="164" fontId="35" fillId="0" borderId="69" xfId="0" applyNumberFormat="1" applyFont="1" applyFill="1" applyBorder="1" applyAlignment="1">
      <alignment horizontal="center" vertical="top" wrapText="1"/>
    </xf>
    <xf numFmtId="0" fontId="5" fillId="7" borderId="3" xfId="0" applyFont="1" applyFill="1" applyBorder="1" applyAlignment="1">
      <alignment horizontal="right" vertical="top" wrapText="1"/>
    </xf>
    <xf numFmtId="0" fontId="7" fillId="7" borderId="4" xfId="0" applyFont="1" applyFill="1" applyBorder="1" applyAlignment="1">
      <alignment vertical="top" wrapText="1"/>
    </xf>
    <xf numFmtId="0" fontId="7" fillId="7" borderId="22" xfId="0" applyFont="1" applyFill="1" applyBorder="1" applyAlignment="1">
      <alignment vertical="top" wrapText="1"/>
    </xf>
    <xf numFmtId="164" fontId="34" fillId="7" borderId="32" xfId="0" applyNumberFormat="1" applyFont="1" applyFill="1" applyBorder="1" applyAlignment="1">
      <alignment horizontal="center" vertical="top" wrapText="1"/>
    </xf>
    <xf numFmtId="164" fontId="34" fillId="7" borderId="23" xfId="0" applyNumberFormat="1" applyFont="1" applyFill="1" applyBorder="1" applyAlignment="1">
      <alignment horizontal="center" vertical="top" wrapText="1"/>
    </xf>
    <xf numFmtId="164" fontId="34" fillId="7" borderId="24" xfId="0" applyNumberFormat="1" applyFont="1" applyFill="1" applyBorder="1" applyAlignment="1">
      <alignment horizontal="center" vertical="top" wrapText="1"/>
    </xf>
    <xf numFmtId="0" fontId="7" fillId="0" borderId="70" xfId="0" applyFont="1" applyFill="1" applyBorder="1" applyAlignment="1">
      <alignment vertical="top" wrapText="1"/>
    </xf>
    <xf numFmtId="164" fontId="36" fillId="0" borderId="54"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16" fillId="0" borderId="62" xfId="0" applyFont="1" applyFill="1" applyBorder="1" applyAlignment="1">
      <alignment vertical="top" wrapText="1"/>
    </xf>
    <xf numFmtId="0" fontId="16" fillId="0" borderId="69" xfId="0" applyFont="1" applyFill="1" applyBorder="1" applyAlignment="1">
      <alignment vertical="top" wrapText="1"/>
    </xf>
    <xf numFmtId="164" fontId="36" fillId="0" borderId="54" xfId="0" applyNumberFormat="1" applyFont="1" applyFill="1" applyBorder="1" applyAlignment="1">
      <alignment horizontal="center" vertical="top"/>
    </xf>
    <xf numFmtId="0" fontId="16" fillId="0" borderId="62" xfId="0" applyFont="1" applyFill="1" applyBorder="1" applyAlignment="1">
      <alignment horizontal="center" vertical="top"/>
    </xf>
    <xf numFmtId="0" fontId="16" fillId="0" borderId="69" xfId="0" applyFont="1" applyFill="1" applyBorder="1" applyAlignment="1">
      <alignment horizontal="center" vertical="top"/>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164" fontId="35" fillId="0" borderId="68" xfId="0" applyNumberFormat="1" applyFont="1" applyFill="1" applyBorder="1" applyAlignment="1">
      <alignment horizontal="center" vertical="top" wrapText="1"/>
    </xf>
    <xf numFmtId="164" fontId="35" fillId="0" borderId="58" xfId="0" applyNumberFormat="1" applyFont="1" applyFill="1" applyBorder="1" applyAlignment="1">
      <alignment horizontal="center" vertical="top" wrapText="1"/>
    </xf>
    <xf numFmtId="164" fontId="35" fillId="0" borderId="64" xfId="0" applyNumberFormat="1" applyFont="1" applyFill="1" applyBorder="1" applyAlignment="1">
      <alignment horizontal="center"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49" fontId="5" fillId="4" borderId="3" xfId="0" applyNumberFormat="1" applyFont="1" applyFill="1" applyBorder="1" applyAlignment="1">
      <alignment horizontal="right" vertical="top"/>
    </xf>
    <xf numFmtId="49" fontId="5" fillId="4" borderId="4" xfId="0" applyNumberFormat="1" applyFont="1" applyFill="1" applyBorder="1" applyAlignment="1">
      <alignment horizontal="right" vertical="top"/>
    </xf>
    <xf numFmtId="49" fontId="5" fillId="4" borderId="60"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7" borderId="53" xfId="0" applyFont="1" applyFill="1" applyBorder="1" applyAlignment="1">
      <alignment horizontal="center" vertical="top"/>
    </xf>
    <xf numFmtId="0" fontId="2" fillId="7" borderId="21" xfId="0" applyFont="1" applyFill="1" applyBorder="1" applyAlignment="1">
      <alignment horizontal="center" vertical="top"/>
    </xf>
    <xf numFmtId="0" fontId="2" fillId="7"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4" fillId="0" borderId="34" xfId="0" applyFont="1" applyFill="1" applyBorder="1" applyAlignment="1">
      <alignment horizontal="left" vertical="top" wrapText="1"/>
    </xf>
    <xf numFmtId="0" fontId="16"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70" fillId="0" borderId="5" xfId="0" applyNumberFormat="1" applyFont="1" applyFill="1" applyBorder="1" applyAlignment="1">
      <alignment horizontal="center" vertical="top"/>
    </xf>
    <xf numFmtId="49" fontId="70" fillId="0" borderId="18" xfId="0" applyNumberFormat="1" applyFont="1" applyFill="1" applyBorder="1" applyAlignment="1">
      <alignment horizontal="center" vertical="top"/>
    </xf>
    <xf numFmtId="49" fontId="25" fillId="0" borderId="12" xfId="0" applyNumberFormat="1" applyFont="1" applyFill="1" applyBorder="1" applyAlignment="1">
      <alignment horizontal="center" vertical="top"/>
    </xf>
    <xf numFmtId="49" fontId="25" fillId="0" borderId="5" xfId="0" applyNumberFormat="1" applyFont="1" applyFill="1" applyBorder="1" applyAlignment="1">
      <alignment horizontal="center" vertical="top" wrapText="1"/>
    </xf>
    <xf numFmtId="49" fontId="25" fillId="0" borderId="55" xfId="0" applyNumberFormat="1" applyFont="1" applyFill="1" applyBorder="1" applyAlignment="1">
      <alignment horizontal="center" vertical="top"/>
    </xf>
    <xf numFmtId="0" fontId="4" fillId="2" borderId="8" xfId="0" applyFont="1" applyFill="1" applyBorder="1" applyAlignment="1">
      <alignment horizontal="left" vertical="top" wrapText="1"/>
    </xf>
    <xf numFmtId="0" fontId="16" fillId="2" borderId="55" xfId="0" applyFont="1" applyFill="1" applyBorder="1" applyAlignment="1">
      <alignment horizontal="left" vertical="top" wrapText="1"/>
    </xf>
    <xf numFmtId="49" fontId="5" fillId="4" borderId="22" xfId="0" applyNumberFormat="1" applyFont="1" applyFill="1" applyBorder="1" applyAlignment="1">
      <alignment horizontal="left" vertical="top" wrapText="1"/>
    </xf>
    <xf numFmtId="49" fontId="5" fillId="4" borderId="23" xfId="0" applyNumberFormat="1" applyFont="1" applyFill="1" applyBorder="1" applyAlignment="1">
      <alignment horizontal="left" vertical="top" wrapText="1"/>
    </xf>
    <xf numFmtId="49" fontId="5" fillId="4"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4" fillId="0" borderId="35" xfId="0" applyFont="1" applyFill="1" applyBorder="1" applyAlignment="1">
      <alignment vertical="top" wrapText="1"/>
    </xf>
    <xf numFmtId="0" fontId="16" fillId="0" borderId="7" xfId="0" applyFont="1" applyFill="1" applyBorder="1" applyAlignment="1">
      <alignment vertical="top" wrapText="1"/>
    </xf>
    <xf numFmtId="0" fontId="16"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6" fillId="0" borderId="28" xfId="0" applyFont="1" applyFill="1" applyBorder="1" applyAlignment="1">
      <alignment horizontal="center" vertical="top" wrapText="1"/>
    </xf>
    <xf numFmtId="0" fontId="16" fillId="0" borderId="41" xfId="0" applyFont="1" applyFill="1" applyBorder="1" applyAlignment="1">
      <alignment horizontal="center" vertical="top" wrapText="1"/>
    </xf>
    <xf numFmtId="0" fontId="3" fillId="3" borderId="23" xfId="0" applyFont="1" applyFill="1" applyBorder="1" applyAlignment="1">
      <alignment horizontal="left" vertical="top"/>
    </xf>
    <xf numFmtId="0" fontId="3" fillId="3" borderId="24" xfId="0" applyFont="1" applyFill="1" applyBorder="1" applyAlignment="1">
      <alignment horizontal="left" vertical="top"/>
    </xf>
    <xf numFmtId="49" fontId="5" fillId="4" borderId="22" xfId="0" applyNumberFormat="1" applyFont="1" applyFill="1" applyBorder="1" applyAlignment="1">
      <alignment horizontal="left" vertical="top"/>
    </xf>
    <xf numFmtId="49" fontId="5" fillId="4" borderId="23" xfId="0" applyNumberFormat="1" applyFont="1" applyFill="1" applyBorder="1" applyAlignment="1">
      <alignment horizontal="left" vertical="top"/>
    </xf>
    <xf numFmtId="49" fontId="5" fillId="4" borderId="24" xfId="0" applyNumberFormat="1" applyFont="1" applyFill="1" applyBorder="1" applyAlignment="1">
      <alignment horizontal="left" vertical="top"/>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5" fillId="4" borderId="4" xfId="0" applyFont="1" applyFill="1" applyBorder="1" applyAlignment="1">
      <alignment horizontal="left" vertical="top" wrapText="1"/>
    </xf>
    <xf numFmtId="0" fontId="5" fillId="4" borderId="60" xfId="0" applyFont="1" applyFill="1" applyBorder="1" applyAlignment="1">
      <alignment horizontal="left" vertical="top"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7" fillId="0" borderId="0" xfId="0" applyFont="1" applyFill="1" applyBorder="1" applyAlignment="1">
      <alignment horizontal="left"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11" borderId="32" xfId="0" applyFont="1" applyFill="1" applyBorder="1" applyAlignment="1">
      <alignment horizontal="right" vertical="top" wrapText="1"/>
    </xf>
    <xf numFmtId="0" fontId="3" fillId="11" borderId="23" xfId="0" applyFont="1" applyFill="1" applyBorder="1" applyAlignment="1">
      <alignment horizontal="right" vertical="top" wrapText="1"/>
    </xf>
    <xf numFmtId="0" fontId="3" fillId="11" borderId="24" xfId="0" applyFont="1" applyFill="1" applyBorder="1" applyAlignment="1">
      <alignment horizontal="right" vertical="top" wrapText="1"/>
    </xf>
    <xf numFmtId="164" fontId="3" fillId="11" borderId="23" xfId="0" applyNumberFormat="1" applyFont="1" applyFill="1" applyBorder="1" applyAlignment="1">
      <alignment horizontal="center" vertical="top" wrapText="1"/>
    </xf>
    <xf numFmtId="164" fontId="3" fillId="11"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0" fontId="0" fillId="0" borderId="21" xfId="0" applyBorder="1" applyAlignment="1">
      <alignment horizontal="center" vertical="top" wrapText="1"/>
    </xf>
    <xf numFmtId="0" fontId="0" fillId="0" borderId="48" xfId="0" applyBorder="1" applyAlignment="1">
      <alignment horizontal="center" vertical="top" wrapText="1"/>
    </xf>
    <xf numFmtId="0" fontId="3" fillId="12" borderId="44" xfId="0" applyFont="1" applyFill="1" applyBorder="1" applyAlignment="1">
      <alignment horizontal="right" vertical="top" wrapText="1"/>
    </xf>
    <xf numFmtId="0" fontId="3" fillId="12" borderId="43" xfId="0" applyFont="1" applyFill="1" applyBorder="1" applyAlignment="1">
      <alignment horizontal="right" vertical="top" wrapText="1"/>
    </xf>
    <xf numFmtId="0" fontId="3" fillId="12" borderId="45" xfId="0" applyFont="1" applyFill="1" applyBorder="1" applyAlignment="1">
      <alignment horizontal="right" vertical="top" wrapText="1"/>
    </xf>
    <xf numFmtId="164" fontId="3" fillId="12" borderId="32" xfId="0" applyNumberFormat="1" applyFont="1" applyFill="1" applyBorder="1" applyAlignment="1">
      <alignment horizontal="center" vertical="top" wrapText="1"/>
    </xf>
    <xf numFmtId="164" fontId="3" fillId="12" borderId="23" xfId="0" applyNumberFormat="1" applyFont="1" applyFill="1" applyBorder="1" applyAlignment="1">
      <alignment horizontal="center" vertical="top" wrapText="1"/>
    </xf>
    <xf numFmtId="164" fontId="3" fillId="12"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3" fillId="12" borderId="32" xfId="0" applyFont="1" applyFill="1" applyBorder="1" applyAlignment="1">
      <alignment horizontal="right" vertical="top" wrapText="1"/>
    </xf>
    <xf numFmtId="0" fontId="3" fillId="12" borderId="23" xfId="0" applyFont="1" applyFill="1" applyBorder="1" applyAlignment="1">
      <alignment horizontal="right" vertical="top" wrapText="1"/>
    </xf>
    <xf numFmtId="0" fontId="3" fillId="12" borderId="24" xfId="0" applyFont="1" applyFill="1" applyBorder="1" applyAlignment="1">
      <alignment horizontal="right" vertical="top" wrapText="1"/>
    </xf>
    <xf numFmtId="49" fontId="3" fillId="12" borderId="23" xfId="0" applyNumberFormat="1" applyFont="1" applyFill="1" applyBorder="1" applyAlignment="1">
      <alignment horizontal="right" vertical="top"/>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18" fillId="0" borderId="52" xfId="0" applyNumberFormat="1" applyFont="1" applyBorder="1" applyAlignment="1">
      <alignment horizontal="center" vertical="top" wrapText="1"/>
    </xf>
    <xf numFmtId="164" fontId="18" fillId="0" borderId="17" xfId="0" applyNumberFormat="1" applyFont="1" applyBorder="1" applyAlignment="1">
      <alignment horizontal="center" vertical="top" wrapText="1"/>
    </xf>
    <xf numFmtId="164" fontId="18" fillId="0" borderId="46" xfId="0" applyNumberFormat="1" applyFont="1" applyBorder="1" applyAlignment="1">
      <alignment horizontal="center" vertical="top" wrapText="1"/>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18" xfId="0" applyFont="1" applyFill="1" applyBorder="1" applyAlignment="1">
      <alignment horizontal="center" vertical="top"/>
    </xf>
    <xf numFmtId="0" fontId="0" fillId="0" borderId="42" xfId="0" applyBorder="1" applyAlignment="1">
      <alignment horizontal="center" vertical="top"/>
    </xf>
    <xf numFmtId="164" fontId="4" fillId="0" borderId="18" xfId="0" applyNumberFormat="1" applyFont="1" applyFill="1" applyBorder="1" applyAlignment="1">
      <alignment horizontal="center" vertical="top"/>
    </xf>
    <xf numFmtId="0" fontId="16" fillId="0" borderId="42" xfId="0" applyFont="1" applyBorder="1" applyAlignment="1">
      <alignment horizontal="center" vertical="top"/>
    </xf>
    <xf numFmtId="164" fontId="4" fillId="0" borderId="6" xfId="0" applyNumberFormat="1" applyFont="1" applyFill="1" applyBorder="1" applyAlignment="1">
      <alignment horizontal="center" vertical="top"/>
    </xf>
    <xf numFmtId="0" fontId="16" fillId="0" borderId="39" xfId="0" applyFont="1" applyBorder="1" applyAlignment="1">
      <alignment horizontal="center" vertical="top"/>
    </xf>
    <xf numFmtId="0" fontId="3" fillId="11" borderId="32" xfId="0" applyFont="1" applyFill="1" applyBorder="1" applyAlignment="1">
      <alignment horizontal="center" vertical="top"/>
    </xf>
    <xf numFmtId="0" fontId="0" fillId="0" borderId="24" xfId="0" applyBorder="1" applyAlignment="1">
      <alignment horizontal="center" vertical="top"/>
    </xf>
    <xf numFmtId="49" fontId="3" fillId="9" borderId="32" xfId="0" applyNumberFormat="1" applyFont="1" applyFill="1" applyBorder="1" applyAlignment="1">
      <alignment horizontal="right" vertical="top"/>
    </xf>
    <xf numFmtId="49" fontId="3" fillId="9" borderId="43" xfId="0" applyNumberFormat="1" applyFont="1" applyFill="1" applyBorder="1" applyAlignment="1">
      <alignment horizontal="right" vertical="top"/>
    </xf>
    <xf numFmtId="49" fontId="3" fillId="9" borderId="23" xfId="0" applyNumberFormat="1" applyFont="1" applyFill="1" applyBorder="1" applyAlignment="1">
      <alignment horizontal="right" vertical="top"/>
    </xf>
    <xf numFmtId="49" fontId="3" fillId="9" borderId="24" xfId="0" applyNumberFormat="1" applyFont="1" applyFill="1" applyBorder="1" applyAlignment="1">
      <alignment horizontal="right" vertical="top"/>
    </xf>
    <xf numFmtId="49" fontId="3" fillId="8" borderId="6" xfId="0" applyNumberFormat="1" applyFont="1" applyFill="1" applyBorder="1" applyAlignment="1">
      <alignment horizontal="center" vertical="top"/>
    </xf>
    <xf numFmtId="49" fontId="3" fillId="8" borderId="39"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9" borderId="40" xfId="0" applyNumberFormat="1" applyFont="1" applyFill="1" applyBorder="1" applyAlignment="1">
      <alignment horizontal="center" vertical="top"/>
    </xf>
    <xf numFmtId="49" fontId="3" fillId="0" borderId="0" xfId="0" applyNumberFormat="1" applyFont="1" applyBorder="1" applyAlignment="1">
      <alignment horizontal="center" vertical="top"/>
    </xf>
    <xf numFmtId="49" fontId="3" fillId="0" borderId="43" xfId="0" applyNumberFormat="1" applyFont="1" applyBorder="1" applyAlignment="1">
      <alignment horizontal="center" vertical="top"/>
    </xf>
    <xf numFmtId="49" fontId="2" fillId="0" borderId="27" xfId="0" applyNumberFormat="1" applyFont="1" applyBorder="1" applyAlignment="1">
      <alignment horizontal="center" vertical="top"/>
    </xf>
    <xf numFmtId="0" fontId="0" fillId="0" borderId="20" xfId="0" applyBorder="1" applyAlignment="1">
      <alignment horizontal="center" vertical="top"/>
    </xf>
    <xf numFmtId="0" fontId="0" fillId="0" borderId="31" xfId="0" applyBorder="1" applyAlignment="1">
      <alignment horizontal="center" vertical="top"/>
    </xf>
    <xf numFmtId="49" fontId="4" fillId="0" borderId="50" xfId="0" applyNumberFormat="1" applyFont="1" applyBorder="1" applyAlignment="1">
      <alignment horizontal="center" vertical="top"/>
    </xf>
    <xf numFmtId="0" fontId="0" fillId="0" borderId="18" xfId="0" applyBorder="1" applyAlignment="1">
      <alignment horizontal="center" vertical="top"/>
    </xf>
    <xf numFmtId="49" fontId="3" fillId="9" borderId="3" xfId="0" applyNumberFormat="1" applyFont="1" applyFill="1" applyBorder="1" applyAlignment="1">
      <alignment horizontal="right" vertical="top"/>
    </xf>
    <xf numFmtId="49" fontId="3" fillId="9" borderId="4" xfId="0" applyNumberFormat="1" applyFont="1" applyFill="1" applyBorder="1" applyAlignment="1">
      <alignment horizontal="right" vertical="top"/>
    </xf>
    <xf numFmtId="49" fontId="3" fillId="9" borderId="30" xfId="0" applyNumberFormat="1" applyFont="1" applyFill="1" applyBorder="1" applyAlignment="1">
      <alignment horizontal="right" vertical="top"/>
    </xf>
    <xf numFmtId="49" fontId="3" fillId="9" borderId="60" xfId="0" applyNumberFormat="1" applyFont="1" applyFill="1" applyBorder="1" applyAlignment="1">
      <alignment horizontal="right" vertical="top"/>
    </xf>
    <xf numFmtId="0" fontId="3" fillId="9" borderId="22" xfId="0" applyFont="1" applyFill="1" applyBorder="1" applyAlignment="1">
      <alignment horizontal="left" vertical="top" wrapText="1"/>
    </xf>
    <xf numFmtId="0" fontId="3" fillId="9" borderId="23" xfId="0" applyFont="1" applyFill="1" applyBorder="1" applyAlignment="1">
      <alignment horizontal="left" vertical="top" wrapText="1"/>
    </xf>
    <xf numFmtId="0" fontId="3" fillId="9" borderId="24" xfId="0" applyFont="1" applyFill="1" applyBorder="1" applyAlignment="1">
      <alignment horizontal="left" vertical="top" wrapText="1"/>
    </xf>
    <xf numFmtId="49" fontId="3" fillId="8" borderId="34" xfId="0" applyNumberFormat="1" applyFont="1" applyFill="1" applyBorder="1" applyAlignment="1">
      <alignment horizontal="center" vertical="top"/>
    </xf>
    <xf numFmtId="49" fontId="3" fillId="9" borderId="26" xfId="0" applyNumberFormat="1" applyFont="1" applyFill="1" applyBorder="1" applyAlignment="1">
      <alignment horizontal="center" vertical="top"/>
    </xf>
    <xf numFmtId="49" fontId="3" fillId="9" borderId="19" xfId="0" applyNumberFormat="1" applyFont="1" applyFill="1" applyBorder="1" applyAlignment="1">
      <alignment horizontal="center" vertical="top"/>
    </xf>
    <xf numFmtId="49" fontId="3" fillId="9" borderId="30"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3" fillId="0" borderId="19" xfId="0" applyNumberFormat="1" applyFont="1" applyBorder="1" applyAlignment="1">
      <alignment horizontal="center" vertical="top"/>
    </xf>
    <xf numFmtId="49" fontId="3" fillId="0" borderId="30" xfId="0" applyNumberFormat="1" applyFont="1" applyBorder="1" applyAlignment="1">
      <alignment horizontal="center" vertical="top"/>
    </xf>
    <xf numFmtId="49" fontId="2" fillId="0" borderId="20" xfId="0" applyNumberFormat="1" applyFont="1" applyBorder="1" applyAlignment="1">
      <alignment horizontal="center" vertical="top"/>
    </xf>
    <xf numFmtId="0" fontId="16" fillId="0" borderId="20" xfId="0" applyFont="1" applyBorder="1" applyAlignment="1">
      <alignment horizontal="center" vertical="top"/>
    </xf>
    <xf numFmtId="0" fontId="16" fillId="0" borderId="31" xfId="0" applyFont="1" applyBorder="1" applyAlignment="1">
      <alignment horizontal="center" vertical="top"/>
    </xf>
    <xf numFmtId="49" fontId="4" fillId="0" borderId="18" xfId="0" applyNumberFormat="1" applyFont="1" applyBorder="1" applyAlignment="1">
      <alignment horizontal="center" vertical="top"/>
    </xf>
    <xf numFmtId="0" fontId="16" fillId="0" borderId="18" xfId="0" applyFont="1" applyBorder="1" applyAlignment="1">
      <alignment horizontal="center" vertical="top"/>
    </xf>
    <xf numFmtId="164" fontId="4" fillId="0" borderId="59" xfId="0" applyNumberFormat="1" applyFont="1" applyFill="1" applyBorder="1" applyAlignment="1">
      <alignment horizontal="center" vertical="top"/>
    </xf>
    <xf numFmtId="0" fontId="16" fillId="0" borderId="59" xfId="0" applyFont="1" applyBorder="1" applyAlignment="1">
      <alignment horizontal="center" vertical="top"/>
    </xf>
    <xf numFmtId="0" fontId="16" fillId="0" borderId="44" xfId="0" applyFont="1" applyBorder="1" applyAlignment="1">
      <alignment horizontal="center" vertical="top"/>
    </xf>
    <xf numFmtId="0" fontId="16" fillId="0" borderId="24" xfId="0" applyFont="1" applyBorder="1" applyAlignment="1">
      <alignment horizontal="center" vertical="top"/>
    </xf>
    <xf numFmtId="49" fontId="3" fillId="8" borderId="68" xfId="0" applyNumberFormat="1" applyFont="1" applyFill="1" applyBorder="1" applyAlignment="1">
      <alignment horizontal="center" vertical="top"/>
    </xf>
    <xf numFmtId="49" fontId="3" fillId="8" borderId="59" xfId="0" applyNumberFormat="1" applyFont="1" applyFill="1" applyBorder="1" applyAlignment="1">
      <alignment horizontal="center" vertical="top"/>
    </xf>
    <xf numFmtId="49" fontId="3" fillId="8" borderId="53" xfId="0" applyNumberFormat="1" applyFont="1" applyFill="1" applyBorder="1" applyAlignment="1">
      <alignment horizontal="center" vertical="top"/>
    </xf>
    <xf numFmtId="49" fontId="3" fillId="9" borderId="36" xfId="0" applyNumberFormat="1" applyFont="1" applyFill="1" applyBorder="1" applyAlignment="1">
      <alignment horizontal="center" vertical="top"/>
    </xf>
    <xf numFmtId="49" fontId="3" fillId="9" borderId="1" xfId="0" applyNumberFormat="1" applyFont="1" applyFill="1" applyBorder="1" applyAlignment="1">
      <alignment horizontal="center" vertical="top"/>
    </xf>
    <xf numFmtId="49" fontId="3" fillId="0" borderId="36" xfId="0" applyNumberFormat="1" applyFont="1" applyBorder="1" applyAlignment="1">
      <alignment horizontal="center" vertical="top"/>
    </xf>
    <xf numFmtId="49" fontId="3" fillId="0" borderId="1" xfId="0" applyNumberFormat="1" applyFont="1" applyBorder="1" applyAlignment="1">
      <alignment horizontal="center" vertical="top"/>
    </xf>
    <xf numFmtId="0" fontId="3" fillId="0" borderId="38" xfId="0" applyFont="1" applyFill="1" applyBorder="1" applyAlignment="1">
      <alignment vertical="top" wrapText="1"/>
    </xf>
    <xf numFmtId="49" fontId="2" fillId="0" borderId="55" xfId="0" applyNumberFormat="1" applyFont="1" applyBorder="1" applyAlignment="1">
      <alignment horizontal="center" vertical="top"/>
    </xf>
    <xf numFmtId="49" fontId="3" fillId="13" borderId="32" xfId="0" applyNumberFormat="1" applyFont="1" applyFill="1" applyBorder="1" applyAlignment="1">
      <alignment horizontal="center" vertical="top"/>
    </xf>
    <xf numFmtId="49" fontId="3" fillId="13" borderId="24" xfId="0" applyNumberFormat="1" applyFont="1" applyFill="1" applyBorder="1" applyAlignment="1">
      <alignment horizontal="center" vertical="top"/>
    </xf>
    <xf numFmtId="0" fontId="4" fillId="0" borderId="0" xfId="3" applyFont="1" applyBorder="1" applyAlignment="1"/>
    <xf numFmtId="0" fontId="0" fillId="0" borderId="0" xfId="0" applyBorder="1" applyAlignment="1"/>
    <xf numFmtId="0" fontId="0" fillId="0" borderId="43" xfId="0" applyBorder="1" applyAlignment="1"/>
    <xf numFmtId="0" fontId="4" fillId="0" borderId="18" xfId="3" applyFont="1" applyBorder="1" applyAlignment="1"/>
    <xf numFmtId="0" fontId="0" fillId="0" borderId="18" xfId="0" applyBorder="1" applyAlignment="1"/>
    <xf numFmtId="0" fontId="0" fillId="0" borderId="42" xfId="0" applyBorder="1" applyAlignment="1"/>
    <xf numFmtId="0" fontId="4" fillId="0" borderId="72"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0" xfId="3" applyFont="1" applyBorder="1" applyAlignment="1">
      <alignment horizontal="center" vertical="top"/>
    </xf>
    <xf numFmtId="0" fontId="0" fillId="0" borderId="0" xfId="0" applyBorder="1" applyAlignment="1">
      <alignment horizontal="center" vertical="top"/>
    </xf>
    <xf numFmtId="0" fontId="0" fillId="0" borderId="43" xfId="0" applyBorder="1" applyAlignment="1">
      <alignment horizontal="center" vertical="top"/>
    </xf>
    <xf numFmtId="0" fontId="3" fillId="11" borderId="22" xfId="0" applyFont="1" applyFill="1" applyBorder="1" applyAlignment="1">
      <alignment horizontal="center" vertical="top"/>
    </xf>
    <xf numFmtId="0" fontId="0" fillId="0" borderId="45" xfId="0" applyBorder="1" applyAlignment="1">
      <alignment vertical="top"/>
    </xf>
    <xf numFmtId="0" fontId="3" fillId="11" borderId="23" xfId="0" applyFont="1" applyFill="1" applyBorder="1" applyAlignment="1">
      <alignment horizontal="center" vertical="top"/>
    </xf>
    <xf numFmtId="0" fontId="0" fillId="0" borderId="23" xfId="0" applyBorder="1" applyAlignment="1">
      <alignment horizontal="center" vertical="top"/>
    </xf>
    <xf numFmtId="49" fontId="2" fillId="0" borderId="6" xfId="0" applyNumberFormat="1" applyFont="1" applyBorder="1" applyAlignment="1">
      <alignment horizontal="center" vertical="top"/>
    </xf>
    <xf numFmtId="0" fontId="0" fillId="0" borderId="6" xfId="0" applyBorder="1" applyAlignment="1">
      <alignment horizontal="center" vertical="top"/>
    </xf>
    <xf numFmtId="0" fontId="0" fillId="0" borderId="39" xfId="0" applyBorder="1" applyAlignment="1">
      <alignment horizontal="center" vertical="top"/>
    </xf>
    <xf numFmtId="49" fontId="6" fillId="0" borderId="7" xfId="0" applyNumberFormat="1" applyFont="1" applyBorder="1" applyAlignment="1">
      <alignment horizontal="center" vertical="top"/>
    </xf>
    <xf numFmtId="0" fontId="0" fillId="0" borderId="7" xfId="0" applyBorder="1" applyAlignment="1">
      <alignment horizontal="center" vertical="top"/>
    </xf>
    <xf numFmtId="0" fontId="0" fillId="0" borderId="40" xfId="0"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6" fillId="0" borderId="20" xfId="0" applyNumberFormat="1" applyFont="1" applyBorder="1" applyAlignment="1">
      <alignment horizontal="center" vertical="top"/>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9" borderId="26" xfId="0" applyFont="1" applyFill="1" applyBorder="1" applyAlignment="1">
      <alignment horizontal="left" vertical="top" wrapText="1"/>
    </xf>
    <xf numFmtId="0" fontId="3" fillId="9" borderId="27" xfId="0" applyFont="1" applyFill="1" applyBorder="1" applyAlignment="1">
      <alignment horizontal="left" vertical="top" wrapText="1"/>
    </xf>
    <xf numFmtId="0" fontId="16" fillId="0" borderId="18" xfId="0" applyFont="1" applyBorder="1" applyAlignment="1">
      <alignment horizontal="center"/>
    </xf>
    <xf numFmtId="0" fontId="0" fillId="0" borderId="18" xfId="0" applyBorder="1" applyAlignment="1">
      <alignment horizontal="center"/>
    </xf>
    <xf numFmtId="0" fontId="0" fillId="0" borderId="42" xfId="0" applyBorder="1" applyAlignment="1">
      <alignment horizontal="center"/>
    </xf>
    <xf numFmtId="164" fontId="4"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0" fontId="8" fillId="0" borderId="0" xfId="0" applyFont="1" applyAlignment="1">
      <alignment horizontal="left" vertical="top" wrapText="1"/>
    </xf>
    <xf numFmtId="0" fontId="45" fillId="0" borderId="0" xfId="0" applyFont="1" applyAlignment="1">
      <alignment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164" fontId="36" fillId="0" borderId="68" xfId="0" applyNumberFormat="1" applyFont="1" applyBorder="1" applyAlignment="1">
      <alignment horizontal="center" vertical="top" wrapText="1"/>
    </xf>
    <xf numFmtId="164" fontId="36" fillId="0" borderId="58" xfId="0" applyNumberFormat="1" applyFont="1" applyBorder="1" applyAlignment="1">
      <alignment horizontal="center" vertical="top" wrapText="1"/>
    </xf>
    <xf numFmtId="164" fontId="36" fillId="0" borderId="64" xfId="0" applyNumberFormat="1" applyFont="1" applyBorder="1" applyAlignment="1">
      <alignment horizontal="center" vertical="top" wrapText="1"/>
    </xf>
    <xf numFmtId="49" fontId="5" fillId="12" borderId="22" xfId="0" applyNumberFormat="1" applyFont="1" applyFill="1" applyBorder="1" applyAlignment="1">
      <alignment horizontal="right" vertical="top"/>
    </xf>
    <xf numFmtId="0" fontId="2" fillId="12" borderId="32" xfId="0" applyFont="1" applyFill="1" applyBorder="1" applyAlignment="1">
      <alignment horizontal="center" vertical="top"/>
    </xf>
    <xf numFmtId="0" fontId="2" fillId="12" borderId="23" xfId="0" applyFont="1" applyFill="1" applyBorder="1" applyAlignment="1">
      <alignment horizontal="center" vertical="top"/>
    </xf>
    <xf numFmtId="0" fontId="2" fillId="12" borderId="24" xfId="0" applyFont="1" applyFill="1" applyBorder="1" applyAlignment="1">
      <alignment horizontal="center" vertical="top"/>
    </xf>
    <xf numFmtId="49" fontId="5" fillId="8" borderId="34"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9" borderId="35" xfId="0" applyNumberFormat="1" applyFont="1" applyFill="1" applyBorder="1" applyAlignment="1">
      <alignment horizontal="center" vertical="top"/>
    </xf>
    <xf numFmtId="49" fontId="5" fillId="9"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164" fontId="6" fillId="10" borderId="50" xfId="0" applyNumberFormat="1" applyFont="1" applyFill="1" applyBorder="1" applyAlignment="1">
      <alignment horizontal="left" vertical="top" wrapText="1"/>
    </xf>
    <xf numFmtId="164" fontId="6" fillId="10" borderId="18" xfId="0" applyNumberFormat="1" applyFont="1" applyFill="1" applyBorder="1" applyAlignment="1">
      <alignment horizontal="left" vertical="top" wrapText="1"/>
    </xf>
    <xf numFmtId="164" fontId="6" fillId="10" borderId="42" xfId="0" applyNumberFormat="1" applyFont="1" applyFill="1" applyBorder="1" applyAlignment="1">
      <alignment horizontal="left" vertical="top" wrapText="1"/>
    </xf>
    <xf numFmtId="0" fontId="38" fillId="0" borderId="34" xfId="0" applyFont="1" applyFill="1" applyBorder="1" applyAlignment="1">
      <alignment horizontal="left" vertical="top" wrapText="1"/>
    </xf>
    <xf numFmtId="0" fontId="38" fillId="0" borderId="39"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39" xfId="0" applyFont="1" applyFill="1" applyBorder="1" applyAlignment="1">
      <alignment horizontal="left" vertical="top" wrapText="1"/>
    </xf>
    <xf numFmtId="49" fontId="22" fillId="0" borderId="12" xfId="0" applyNumberFormat="1" applyFont="1" applyBorder="1" applyAlignment="1">
      <alignment horizontal="center" vertical="top"/>
    </xf>
    <xf numFmtId="0" fontId="4" fillId="0" borderId="65"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41" xfId="0" applyFont="1" applyFill="1" applyBorder="1" applyAlignment="1">
      <alignment horizontal="left" vertical="top" wrapText="1"/>
    </xf>
    <xf numFmtId="164" fontId="4" fillId="0" borderId="73" xfId="0" applyNumberFormat="1" applyFont="1" applyFill="1" applyBorder="1" applyAlignment="1">
      <alignment horizontal="left" vertical="center" wrapText="1"/>
    </xf>
    <xf numFmtId="0" fontId="7" fillId="0" borderId="44" xfId="0" applyFont="1" applyBorder="1" applyAlignment="1">
      <alignment horizontal="left" vertical="center"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7" fillId="0" borderId="0" xfId="0" applyFont="1" applyAlignment="1">
      <alignment horizontal="left"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36" fillId="0" borderId="62" xfId="4" applyNumberFormat="1" applyFont="1" applyBorder="1" applyAlignment="1">
      <alignment horizontal="center" vertical="top" wrapText="1"/>
    </xf>
    <xf numFmtId="164" fontId="36" fillId="0" borderId="69" xfId="4" applyNumberFormat="1" applyFont="1" applyBorder="1" applyAlignment="1">
      <alignment horizontal="center" vertical="top" wrapText="1"/>
    </xf>
    <xf numFmtId="0" fontId="5" fillId="11"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21" fillId="11" borderId="23" xfId="4" applyNumberFormat="1" applyFont="1" applyFill="1" applyBorder="1" applyAlignment="1">
      <alignment horizontal="center" vertical="top" wrapText="1"/>
    </xf>
    <xf numFmtId="164" fontId="21" fillId="11" borderId="24" xfId="4" applyNumberFormat="1" applyFont="1" applyFill="1" applyBorder="1" applyAlignment="1">
      <alignment horizontal="center" vertical="top" wrapText="1"/>
    </xf>
    <xf numFmtId="0" fontId="6" fillId="0" borderId="54" xfId="4" applyFont="1" applyBorder="1" applyAlignment="1">
      <alignment horizontal="left" vertical="top" wrapText="1"/>
    </xf>
    <xf numFmtId="0" fontId="0" fillId="0" borderId="62" xfId="0" applyBorder="1" applyAlignment="1">
      <alignment vertical="top" wrapText="1"/>
    </xf>
    <xf numFmtId="0" fontId="0" fillId="0" borderId="69" xfId="0" applyBorder="1" applyAlignment="1">
      <alignment vertical="top" wrapText="1"/>
    </xf>
    <xf numFmtId="164" fontId="36" fillId="0" borderId="54" xfId="4" applyNumberFormat="1"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36" fillId="0" borderId="44" xfId="4" applyNumberFormat="1" applyFont="1" applyBorder="1" applyAlignment="1">
      <alignment horizontal="center" vertical="top" wrapText="1"/>
    </xf>
    <xf numFmtId="0" fontId="5" fillId="12" borderId="3" xfId="4" applyFont="1" applyFill="1" applyBorder="1" applyAlignment="1">
      <alignment horizontal="right" vertical="top" wrapText="1"/>
    </xf>
    <xf numFmtId="0" fontId="7" fillId="12" borderId="4" xfId="4" applyFont="1" applyFill="1" applyBorder="1" applyAlignment="1">
      <alignment vertical="top" wrapText="1"/>
    </xf>
    <xf numFmtId="0" fontId="7" fillId="12" borderId="22" xfId="4" applyFont="1" applyFill="1" applyBorder="1" applyAlignment="1">
      <alignment vertical="top" wrapText="1"/>
    </xf>
    <xf numFmtId="164" fontId="34" fillId="12" borderId="32" xfId="4" applyNumberFormat="1" applyFont="1" applyFill="1" applyBorder="1" applyAlignment="1">
      <alignment horizontal="center" vertical="top" wrapText="1"/>
    </xf>
    <xf numFmtId="164" fontId="34" fillId="12" borderId="23" xfId="4" applyNumberFormat="1" applyFont="1" applyFill="1" applyBorder="1" applyAlignment="1">
      <alignment horizontal="center" vertical="top" wrapText="1"/>
    </xf>
    <xf numFmtId="164" fontId="34" fillId="12" borderId="24" xfId="4" applyNumberFormat="1" applyFont="1" applyFill="1" applyBorder="1" applyAlignment="1">
      <alignment horizontal="center" vertical="top" wrapText="1"/>
    </xf>
    <xf numFmtId="0" fontId="7" fillId="0" borderId="70" xfId="4" applyFont="1" applyBorder="1" applyAlignment="1">
      <alignmen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36" fillId="0" borderId="68" xfId="4" applyNumberFormat="1" applyFont="1" applyBorder="1" applyAlignment="1">
      <alignment horizontal="center" vertical="top" wrapText="1"/>
    </xf>
    <xf numFmtId="164" fontId="36" fillId="0" borderId="58" xfId="4" applyNumberFormat="1" applyFont="1" applyBorder="1" applyAlignment="1">
      <alignment horizontal="center" vertical="top" wrapText="1"/>
    </xf>
    <xf numFmtId="164" fontId="36" fillId="0" borderId="64" xfId="4" applyNumberFormat="1" applyFont="1" applyBorder="1" applyAlignment="1">
      <alignment horizontal="center" vertical="top" wrapText="1"/>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5" fillId="8" borderId="22" xfId="4" applyNumberFormat="1" applyFont="1" applyFill="1" applyBorder="1" applyAlignment="1">
      <alignment horizontal="right" vertical="top"/>
    </xf>
    <xf numFmtId="1" fontId="5" fillId="8" borderId="23" xfId="4" applyNumberFormat="1" applyFont="1" applyFill="1" applyBorder="1" applyAlignment="1">
      <alignment horizontal="right" vertical="top"/>
    </xf>
    <xf numFmtId="1" fontId="5" fillId="12" borderId="23" xfId="4" applyNumberFormat="1" applyFont="1" applyFill="1" applyBorder="1" applyAlignment="1">
      <alignment horizontal="right" vertical="top"/>
    </xf>
    <xf numFmtId="1" fontId="2" fillId="12" borderId="32" xfId="4" applyNumberFormat="1" applyFont="1" applyFill="1" applyBorder="1" applyAlignment="1">
      <alignment horizontal="center" vertical="top"/>
    </xf>
    <xf numFmtId="1" fontId="2" fillId="12" borderId="23" xfId="4" applyNumberFormat="1" applyFont="1" applyFill="1" applyBorder="1" applyAlignment="1">
      <alignment horizontal="center" vertical="top"/>
    </xf>
    <xf numFmtId="1" fontId="2" fillId="12" borderId="24" xfId="4" applyNumberFormat="1" applyFont="1" applyFill="1" applyBorder="1" applyAlignment="1">
      <alignment horizontal="center" vertical="top"/>
    </xf>
    <xf numFmtId="49" fontId="31" fillId="0" borderId="0" xfId="4" applyNumberFormat="1" applyFont="1" applyFill="1" applyBorder="1" applyAlignment="1">
      <alignment horizontal="center" vertical="top" wrapText="1"/>
    </xf>
    <xf numFmtId="0" fontId="7" fillId="0" borderId="0" xfId="4"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49" fontId="5" fillId="8" borderId="52" xfId="4" applyNumberFormat="1" applyFont="1" applyFill="1" applyBorder="1" applyAlignment="1">
      <alignment horizontal="center" vertical="top"/>
    </xf>
    <xf numFmtId="49" fontId="5" fillId="8" borderId="59" xfId="4" applyNumberFormat="1" applyFont="1" applyFill="1" applyBorder="1" applyAlignment="1">
      <alignment horizontal="center" vertical="top"/>
    </xf>
    <xf numFmtId="49" fontId="5" fillId="8" borderId="53" xfId="4" applyNumberFormat="1" applyFont="1" applyFill="1" applyBorder="1" applyAlignment="1">
      <alignment horizontal="center" vertical="top"/>
    </xf>
    <xf numFmtId="1" fontId="5" fillId="9" borderId="14" xfId="4" applyNumberFormat="1" applyFont="1" applyFill="1" applyBorder="1" applyAlignment="1">
      <alignment horizontal="center" vertical="top"/>
    </xf>
    <xf numFmtId="1" fontId="5" fillId="9" borderId="19" xfId="4" applyNumberFormat="1" applyFont="1" applyFill="1" applyBorder="1" applyAlignment="1">
      <alignment horizontal="center" vertical="top"/>
    </xf>
    <xf numFmtId="1" fontId="5" fillId="9"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22"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1" fontId="5" fillId="0" borderId="14" xfId="4" applyNumberFormat="1" applyFont="1" applyBorder="1" applyAlignment="1">
      <alignment horizontal="center" vertical="top"/>
    </xf>
    <xf numFmtId="1" fontId="5" fillId="0" borderId="19" xfId="4" applyNumberFormat="1" applyFont="1" applyBorder="1" applyAlignment="1">
      <alignment horizontal="center" vertical="top"/>
    </xf>
    <xf numFmtId="1" fontId="5" fillId="0" borderId="1"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1" fontId="4" fillId="10" borderId="34" xfId="4" applyNumberFormat="1" applyFont="1" applyFill="1" applyBorder="1" applyAlignment="1">
      <alignment horizontal="left" vertical="top" wrapText="1"/>
    </xf>
    <xf numFmtId="1" fontId="4" fillId="10" borderId="71" xfId="4" applyNumberFormat="1" applyFont="1" applyFill="1" applyBorder="1" applyAlignment="1">
      <alignment horizontal="left" vertical="top" wrapText="1"/>
    </xf>
    <xf numFmtId="1" fontId="5" fillId="9" borderId="3" xfId="4" applyNumberFormat="1" applyFont="1" applyFill="1" applyBorder="1" applyAlignment="1">
      <alignment horizontal="right" vertical="top"/>
    </xf>
    <xf numFmtId="1" fontId="5" fillId="9" borderId="4" xfId="4" applyNumberFormat="1" applyFont="1" applyFill="1" applyBorder="1" applyAlignment="1">
      <alignment horizontal="right" vertical="top"/>
    </xf>
    <xf numFmtId="1" fontId="5" fillId="9" borderId="60" xfId="4" applyNumberFormat="1" applyFont="1" applyFill="1" applyBorder="1" applyAlignment="1">
      <alignment horizontal="right" vertical="top"/>
    </xf>
    <xf numFmtId="1" fontId="6" fillId="9" borderId="22" xfId="4" applyNumberFormat="1" applyFont="1" applyFill="1" applyBorder="1" applyAlignment="1">
      <alignment horizontal="left" vertical="top"/>
    </xf>
    <xf numFmtId="1" fontId="6" fillId="9" borderId="23" xfId="4" applyNumberFormat="1" applyFont="1" applyFill="1" applyBorder="1" applyAlignment="1">
      <alignment horizontal="left" vertical="top"/>
    </xf>
    <xf numFmtId="1" fontId="6" fillId="9" borderId="67" xfId="4" applyNumberFormat="1" applyFont="1" applyFill="1" applyBorder="1" applyAlignment="1">
      <alignment horizontal="left" vertical="top"/>
    </xf>
    <xf numFmtId="1" fontId="6" fillId="9"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8" borderId="15" xfId="4" applyNumberFormat="1" applyFont="1" applyFill="1" applyBorder="1" applyAlignment="1">
      <alignment horizontal="center" vertical="top"/>
    </xf>
    <xf numFmtId="49" fontId="5" fillId="8" borderId="10" xfId="4" applyNumberFormat="1" applyFont="1" applyFill="1" applyBorder="1" applyAlignment="1">
      <alignment horizontal="center" vertical="top"/>
    </xf>
    <xf numFmtId="49" fontId="5" fillId="8" borderId="13" xfId="4" applyNumberFormat="1" applyFont="1" applyFill="1" applyBorder="1" applyAlignment="1">
      <alignment horizontal="center" vertical="top"/>
    </xf>
    <xf numFmtId="1" fontId="5" fillId="9" borderId="25" xfId="4" applyNumberFormat="1" applyFont="1" applyFill="1" applyBorder="1" applyAlignment="1">
      <alignment horizontal="center" vertical="top"/>
    </xf>
    <xf numFmtId="1" fontId="5" fillId="9" borderId="72" xfId="4" applyNumberFormat="1" applyFont="1" applyFill="1" applyBorder="1" applyAlignment="1">
      <alignment horizontal="center" vertical="top"/>
    </xf>
    <xf numFmtId="1" fontId="5" fillId="9" borderId="63" xfId="4" applyNumberFormat="1" applyFont="1" applyFill="1" applyBorder="1" applyAlignment="1">
      <alignment horizontal="center" vertical="top"/>
    </xf>
    <xf numFmtId="49" fontId="5" fillId="0" borderId="9"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3" fillId="8" borderId="23" xfId="4" applyNumberFormat="1" applyFont="1" applyFill="1" applyBorder="1" applyAlignment="1">
      <alignment horizontal="left" vertical="top"/>
    </xf>
    <xf numFmtId="1" fontId="3" fillId="8" borderId="24" xfId="4" applyNumberFormat="1" applyFont="1" applyFill="1" applyBorder="1" applyAlignment="1">
      <alignment horizontal="left" vertical="top"/>
    </xf>
    <xf numFmtId="1" fontId="5" fillId="9" borderId="4" xfId="4" applyNumberFormat="1" applyFont="1" applyFill="1" applyBorder="1" applyAlignment="1">
      <alignment horizontal="left" vertical="top" wrapText="1"/>
    </xf>
    <xf numFmtId="1" fontId="5" fillId="9" borderId="60" xfId="4" applyNumberFormat="1" applyFont="1" applyFill="1" applyBorder="1" applyAlignment="1">
      <alignment horizontal="left" vertical="top" wrapText="1"/>
    </xf>
    <xf numFmtId="1" fontId="5" fillId="0" borderId="9" xfId="4" applyNumberFormat="1" applyFont="1" applyBorder="1" applyAlignment="1">
      <alignment horizontal="center" vertical="top"/>
    </xf>
    <xf numFmtId="1" fontId="4" fillId="10" borderId="65" xfId="4" applyNumberFormat="1" applyFont="1" applyFill="1" applyBorder="1" applyAlignment="1">
      <alignment horizontal="left" vertical="top" wrapText="1"/>
    </xf>
    <xf numFmtId="1" fontId="4" fillId="10" borderId="28" xfId="4" applyNumberFormat="1" applyFont="1" applyFill="1" applyBorder="1" applyAlignment="1">
      <alignment horizontal="left" vertical="top" wrapText="1"/>
    </xf>
    <xf numFmtId="1" fontId="4" fillId="10" borderId="41" xfId="4" applyNumberFormat="1" applyFont="1" applyFill="1" applyBorder="1" applyAlignment="1">
      <alignment horizontal="left" vertical="top"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36" fillId="0" borderId="21" xfId="0" applyNumberFormat="1" applyFont="1" applyFill="1" applyBorder="1" applyAlignment="1">
      <alignment horizontal="center" vertical="top" wrapText="1"/>
    </xf>
    <xf numFmtId="164" fontId="36"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0" fontId="7" fillId="5" borderId="62" xfId="0" applyFont="1" applyFill="1" applyBorder="1" applyAlignment="1">
      <alignment horizontal="left" vertical="top" wrapText="1"/>
    </xf>
    <xf numFmtId="0" fontId="7" fillId="5" borderId="69" xfId="0" applyFont="1" applyFill="1" applyBorder="1" applyAlignment="1">
      <alignment horizontal="left" vertical="top" wrapText="1"/>
    </xf>
    <xf numFmtId="164" fontId="36" fillId="0" borderId="44" xfId="0" applyNumberFormat="1" applyFont="1" applyFill="1" applyBorder="1" applyAlignment="1">
      <alignment horizontal="center" vertical="top" wrapText="1"/>
    </xf>
    <xf numFmtId="49" fontId="5" fillId="4" borderId="22" xfId="0" applyNumberFormat="1" applyFont="1" applyFill="1" applyBorder="1" applyAlignment="1">
      <alignment horizontal="right" vertical="top"/>
    </xf>
    <xf numFmtId="49" fontId="5" fillId="4" borderId="23" xfId="0" applyNumberFormat="1" applyFont="1" applyFill="1" applyBorder="1" applyAlignment="1">
      <alignment horizontal="right" vertical="top"/>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0" fontId="2" fillId="7" borderId="32" xfId="0" applyFont="1" applyFill="1" applyBorder="1" applyAlignment="1">
      <alignment horizontal="center" vertical="top"/>
    </xf>
    <xf numFmtId="0" fontId="2" fillId="7" borderId="23" xfId="0" applyFont="1" applyFill="1" applyBorder="1" applyAlignment="1">
      <alignment horizontal="center" vertical="top"/>
    </xf>
    <xf numFmtId="0" fontId="2" fillId="7" borderId="24" xfId="0" applyFont="1" applyFill="1" applyBorder="1" applyAlignment="1">
      <alignment horizontal="center" vertical="top"/>
    </xf>
    <xf numFmtId="0" fontId="16" fillId="0" borderId="0" xfId="0" applyFont="1" applyFill="1" applyBorder="1" applyAlignment="1">
      <alignment vertical="top" wrapText="1"/>
    </xf>
    <xf numFmtId="0" fontId="5" fillId="4" borderId="30" xfId="0" applyFont="1" applyFill="1" applyBorder="1" applyAlignment="1">
      <alignment horizontal="left" vertical="top" wrapText="1"/>
    </xf>
    <xf numFmtId="0" fontId="5" fillId="4" borderId="31" xfId="0" applyFont="1" applyFill="1" applyBorder="1" applyAlignment="1">
      <alignment horizontal="left" vertical="top" wrapText="1"/>
    </xf>
    <xf numFmtId="49" fontId="5" fillId="3" borderId="15" xfId="0" applyNumberFormat="1" applyFont="1" applyFill="1" applyBorder="1" applyAlignment="1">
      <alignment horizontal="center" vertical="top"/>
    </xf>
    <xf numFmtId="49" fontId="5" fillId="3" borderId="10"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4" borderId="25" xfId="0" applyNumberFormat="1" applyFont="1" applyFill="1" applyBorder="1" applyAlignment="1">
      <alignment horizontal="center" vertical="top"/>
    </xf>
    <xf numFmtId="49" fontId="5" fillId="4" borderId="72" xfId="0" applyNumberFormat="1" applyFont="1" applyFill="1" applyBorder="1" applyAlignment="1">
      <alignment horizontal="center" vertical="top"/>
    </xf>
    <xf numFmtId="49" fontId="5" fillId="4"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4" fillId="5" borderId="34" xfId="0" applyFont="1" applyFill="1" applyBorder="1" applyAlignment="1">
      <alignment horizontal="left" vertical="top" wrapText="1"/>
    </xf>
    <xf numFmtId="0" fontId="16" fillId="0" borderId="39" xfId="0" applyFont="1" applyFill="1" applyBorder="1" applyAlignment="1">
      <alignment vertical="top" wrapText="1"/>
    </xf>
    <xf numFmtId="0" fontId="10" fillId="0" borderId="66" xfId="0" applyFont="1" applyFill="1" applyBorder="1" applyAlignment="1">
      <alignment wrapText="1"/>
    </xf>
    <xf numFmtId="0" fontId="7" fillId="0" borderId="59" xfId="0" applyFont="1" applyFill="1" applyBorder="1" applyAlignment="1">
      <alignment wrapText="1"/>
    </xf>
    <xf numFmtId="0" fontId="16" fillId="0" borderId="44" xfId="0" applyFont="1" applyFill="1" applyBorder="1" applyAlignment="1">
      <alignment wrapText="1"/>
    </xf>
    <xf numFmtId="0" fontId="4" fillId="5" borderId="66" xfId="0" applyFont="1" applyFill="1" applyBorder="1" applyAlignment="1">
      <alignment horizontal="left" vertical="top" wrapText="1"/>
    </xf>
    <xf numFmtId="0" fontId="7" fillId="0" borderId="59" xfId="0" applyFont="1" applyFill="1" applyBorder="1" applyAlignment="1">
      <alignment vertical="top" wrapText="1"/>
    </xf>
    <xf numFmtId="0" fontId="7" fillId="0" borderId="44" xfId="0" applyFont="1" applyFill="1" applyBorder="1" applyAlignment="1">
      <alignment vertical="top"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10" fillId="0" borderId="27" xfId="0" applyFont="1" applyFill="1" applyBorder="1" applyAlignment="1">
      <alignment horizontal="left"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4" borderId="22" xfId="0" applyFont="1" applyFill="1" applyBorder="1" applyAlignment="1">
      <alignment horizontal="left" vertical="top" wrapText="1"/>
    </xf>
    <xf numFmtId="0" fontId="5" fillId="4" borderId="23" xfId="0" applyFont="1" applyFill="1" applyBorder="1" applyAlignment="1">
      <alignment horizontal="left" vertical="top" wrapText="1"/>
    </xf>
    <xf numFmtId="0" fontId="5" fillId="4"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50" fillId="4" borderId="3" xfId="0" applyNumberFormat="1" applyFont="1" applyFill="1" applyBorder="1" applyAlignment="1">
      <alignment horizontal="right" vertical="top"/>
    </xf>
    <xf numFmtId="49" fontId="50" fillId="4" borderId="4" xfId="0" applyNumberFormat="1" applyFont="1" applyFill="1" applyBorder="1" applyAlignment="1">
      <alignment horizontal="right" vertical="top"/>
    </xf>
    <xf numFmtId="49" fontId="50" fillId="4" borderId="60" xfId="0" applyNumberFormat="1" applyFont="1" applyFill="1" applyBorder="1" applyAlignment="1">
      <alignment horizontal="right" vertical="top"/>
    </xf>
    <xf numFmtId="0" fontId="10" fillId="0" borderId="34" xfId="0" applyFont="1" applyFill="1" applyBorder="1" applyAlignment="1">
      <alignment horizontal="left" vertical="top" wrapText="1"/>
    </xf>
    <xf numFmtId="0" fontId="16" fillId="0" borderId="39"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34" xfId="0" applyFont="1" applyFill="1" applyBorder="1" applyAlignment="1">
      <alignment wrapText="1"/>
    </xf>
    <xf numFmtId="0" fontId="7" fillId="0" borderId="71" xfId="0" applyFont="1" applyFill="1" applyBorder="1" applyAlignment="1">
      <alignment wrapText="1"/>
    </xf>
    <xf numFmtId="49" fontId="2" fillId="0" borderId="52" xfId="0" applyNumberFormat="1" applyFont="1" applyFill="1" applyBorder="1" applyAlignment="1">
      <alignment horizontal="center" vertical="top"/>
    </xf>
    <xf numFmtId="0" fontId="14" fillId="0" borderId="0" xfId="0" applyFont="1" applyFill="1" applyBorder="1" applyAlignment="1">
      <alignment horizontal="left" vertical="top" wrapText="1"/>
    </xf>
    <xf numFmtId="0" fontId="47" fillId="0" borderId="0" xfId="0" applyFont="1" applyFill="1" applyBorder="1" applyAlignment="1">
      <alignment vertical="top"/>
    </xf>
    <xf numFmtId="0" fontId="14" fillId="0" borderId="0" xfId="0" applyFont="1" applyFill="1" applyBorder="1" applyAlignment="1">
      <alignment horizontal="left" wrapText="1"/>
    </xf>
    <xf numFmtId="0" fontId="14" fillId="0" borderId="0" xfId="0" applyFont="1" applyAlignment="1">
      <alignment horizontal="left" vertical="top" wrapText="1"/>
    </xf>
    <xf numFmtId="0" fontId="10" fillId="0" borderId="0" xfId="0" applyFont="1" applyAlignment="1">
      <alignment horizontal="left"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7" borderId="23" xfId="0" applyFont="1" applyFill="1" applyBorder="1" applyAlignment="1">
      <alignment horizontal="center" vertical="top"/>
    </xf>
    <xf numFmtId="0" fontId="4" fillId="7" borderId="24" xfId="0" applyFont="1" applyFill="1" applyBorder="1" applyAlignment="1">
      <alignment horizontal="center" vertical="top"/>
    </xf>
    <xf numFmtId="49" fontId="3" fillId="0" borderId="67"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3" fillId="0" borderId="0" xfId="0" applyFont="1" applyFill="1" applyBorder="1" applyAlignment="1">
      <alignment horizontal="center" vertical="top"/>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0" fontId="3" fillId="4" borderId="22"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67" xfId="0" applyFont="1" applyFill="1" applyBorder="1" applyAlignment="1">
      <alignment horizontal="left" vertical="top" wrapText="1"/>
    </xf>
    <xf numFmtId="0" fontId="3" fillId="4" borderId="75" xfId="0" applyFont="1" applyFill="1" applyBorder="1" applyAlignment="1">
      <alignment horizontal="left" vertical="top" wrapText="1"/>
    </xf>
    <xf numFmtId="0" fontId="6" fillId="0" borderId="70"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49" fontId="3" fillId="4" borderId="26" xfId="0" applyNumberFormat="1" applyFont="1" applyFill="1" applyBorder="1" applyAlignment="1">
      <alignment horizontal="center" vertical="top"/>
    </xf>
    <xf numFmtId="49" fontId="3" fillId="4"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3" borderId="34" xfId="0" applyNumberFormat="1" applyFont="1" applyFill="1" applyBorder="1" applyAlignment="1">
      <alignment horizontal="center" vertical="top"/>
    </xf>
    <xf numFmtId="49" fontId="3" fillId="3" borderId="6" xfId="0" applyNumberFormat="1" applyFont="1" applyFill="1" applyBorder="1" applyAlignment="1">
      <alignment horizontal="center" vertical="top"/>
    </xf>
    <xf numFmtId="49" fontId="3" fillId="3" borderId="39" xfId="0" applyNumberFormat="1" applyFont="1" applyFill="1" applyBorder="1" applyAlignment="1">
      <alignment horizontal="center"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3" fillId="4" borderId="32" xfId="0" applyNumberFormat="1" applyFont="1" applyFill="1" applyBorder="1" applyAlignment="1">
      <alignment horizontal="right" vertical="top"/>
    </xf>
    <xf numFmtId="49" fontId="3" fillId="4" borderId="23" xfId="0" applyNumberFormat="1" applyFont="1" applyFill="1" applyBorder="1" applyAlignment="1">
      <alignment horizontal="right" vertical="top"/>
    </xf>
    <xf numFmtId="49" fontId="3" fillId="4" borderId="45" xfId="0" applyNumberFormat="1" applyFont="1" applyFill="1" applyBorder="1" applyAlignment="1">
      <alignment horizontal="righ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49" fontId="3" fillId="4" borderId="32" xfId="0" applyNumberFormat="1" applyFont="1" applyFill="1" applyBorder="1" applyAlignment="1">
      <alignment horizontal="left" vertical="top"/>
    </xf>
    <xf numFmtId="49" fontId="3" fillId="4" borderId="23" xfId="0" applyNumberFormat="1" applyFont="1" applyFill="1" applyBorder="1" applyAlignment="1">
      <alignment horizontal="left" vertical="top"/>
    </xf>
    <xf numFmtId="49" fontId="3" fillId="4" borderId="24" xfId="0" applyNumberFormat="1" applyFont="1" applyFill="1" applyBorder="1" applyAlignment="1">
      <alignment horizontal="left" vertical="top"/>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5" borderId="15" xfId="0" applyFont="1" applyFill="1" applyBorder="1" applyAlignment="1">
      <alignment horizontal="center" vertical="top" wrapText="1"/>
    </xf>
    <xf numFmtId="0" fontId="4" fillId="5" borderId="10" xfId="0"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27" xfId="0" applyFont="1" applyFill="1" applyBorder="1" applyAlignment="1">
      <alignment vertical="top" wrapText="1"/>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4" fillId="0" borderId="6" xfId="0" applyFont="1" applyFill="1" applyBorder="1" applyAlignment="1">
      <alignment horizontal="center" vertical="top" wrapText="1"/>
    </xf>
    <xf numFmtId="49" fontId="3" fillId="4" borderId="19" xfId="0" applyNumberFormat="1" applyFont="1" applyFill="1" applyBorder="1" applyAlignment="1">
      <alignment horizontal="center" vertical="top"/>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49" fontId="3" fillId="4" borderId="24" xfId="0" applyNumberFormat="1" applyFont="1" applyFill="1" applyBorder="1" applyAlignment="1">
      <alignment horizontal="right" vertical="top"/>
    </xf>
    <xf numFmtId="1" fontId="4" fillId="0" borderId="20"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30"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164" fontId="4" fillId="0" borderId="66" xfId="0" applyNumberFormat="1" applyFont="1" applyFill="1" applyBorder="1" applyAlignment="1">
      <alignment horizontal="center" vertical="top"/>
    </xf>
    <xf numFmtId="0" fontId="3" fillId="3" borderId="22" xfId="0" applyFont="1" applyFill="1" applyBorder="1" applyAlignment="1">
      <alignment horizontal="left" vertical="top"/>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11" fillId="5" borderId="27" xfId="0" applyFont="1" applyFill="1" applyBorder="1" applyAlignment="1">
      <alignment vertical="top" wrapText="1"/>
    </xf>
    <xf numFmtId="0" fontId="11" fillId="5" borderId="20" xfId="0" applyFont="1" applyFill="1" applyBorder="1" applyAlignment="1">
      <alignment vertical="top" wrapText="1"/>
    </xf>
    <xf numFmtId="0" fontId="11" fillId="5" borderId="31" xfId="0" applyFont="1" applyFill="1" applyBorder="1" applyAlignment="1">
      <alignment vertical="top" wrapText="1"/>
    </xf>
    <xf numFmtId="49" fontId="11" fillId="3" borderId="52" xfId="0" applyNumberFormat="1" applyFont="1" applyFill="1" applyBorder="1" applyAlignment="1">
      <alignment horizontal="center" vertical="top"/>
    </xf>
    <xf numFmtId="49" fontId="11" fillId="3" borderId="59" xfId="0" applyNumberFormat="1" applyFont="1" applyFill="1" applyBorder="1" applyAlignment="1">
      <alignment horizontal="center" vertical="top"/>
    </xf>
    <xf numFmtId="49" fontId="11" fillId="3" borderId="53" xfId="0" applyNumberFormat="1" applyFont="1" applyFill="1" applyBorder="1" applyAlignment="1">
      <alignment horizontal="center" vertical="top"/>
    </xf>
    <xf numFmtId="49" fontId="11" fillId="4" borderId="14"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49" fontId="11" fillId="4" borderId="1" xfId="0" applyNumberFormat="1" applyFont="1" applyFill="1" applyBorder="1" applyAlignment="1">
      <alignment horizontal="center" vertical="top"/>
    </xf>
    <xf numFmtId="0" fontId="11" fillId="0" borderId="20" xfId="0" applyFont="1" applyFill="1" applyBorder="1" applyAlignment="1">
      <alignment vertical="top" wrapText="1"/>
    </xf>
    <xf numFmtId="0" fontId="11" fillId="0" borderId="31" xfId="0" applyFont="1" applyFill="1" applyBorder="1" applyAlignment="1">
      <alignment vertical="top" wrapText="1"/>
    </xf>
    <xf numFmtId="49" fontId="3" fillId="3" borderId="52" xfId="0" applyNumberFormat="1" applyFont="1" applyFill="1" applyBorder="1" applyAlignment="1">
      <alignment horizontal="center" vertical="top"/>
    </xf>
    <xf numFmtId="49" fontId="3" fillId="3" borderId="53" xfId="0" applyNumberFormat="1" applyFont="1" applyFill="1" applyBorder="1" applyAlignment="1">
      <alignment horizontal="center" vertical="top"/>
    </xf>
    <xf numFmtId="49" fontId="3" fillId="4" borderId="14" xfId="0" applyNumberFormat="1" applyFont="1" applyFill="1" applyBorder="1" applyAlignment="1">
      <alignment horizontal="center" vertical="top"/>
    </xf>
    <xf numFmtId="49" fontId="3" fillId="4"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76" fillId="0" borderId="52" xfId="0" applyNumberFormat="1" applyFont="1" applyFill="1" applyBorder="1" applyAlignment="1">
      <alignment horizontal="center" vertical="top" wrapText="1"/>
    </xf>
    <xf numFmtId="164" fontId="76" fillId="0" borderId="17" xfId="0" applyNumberFormat="1" applyFont="1" applyFill="1" applyBorder="1" applyAlignment="1">
      <alignment horizontal="center" vertical="top" wrapText="1"/>
    </xf>
    <xf numFmtId="164" fontId="76" fillId="0" borderId="46" xfId="0" applyNumberFormat="1" applyFont="1" applyFill="1" applyBorder="1" applyAlignment="1">
      <alignment horizontal="center" vertical="top" wrapText="1"/>
    </xf>
    <xf numFmtId="49" fontId="3" fillId="4" borderId="22" xfId="0" applyNumberFormat="1" applyFont="1" applyFill="1" applyBorder="1" applyAlignment="1">
      <alignment horizontal="right" vertical="top"/>
    </xf>
    <xf numFmtId="49" fontId="3" fillId="3" borderId="2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4" fillId="0" borderId="34"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26"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7" borderId="32" xfId="0" applyFont="1" applyFill="1" applyBorder="1" applyAlignment="1">
      <alignment horizontal="right" vertical="top" wrapText="1"/>
    </xf>
    <xf numFmtId="0" fontId="3" fillId="7" borderId="23" xfId="0" applyFont="1" applyFill="1" applyBorder="1" applyAlignment="1">
      <alignment horizontal="right" vertical="top" wrapText="1"/>
    </xf>
    <xf numFmtId="0" fontId="3" fillId="7" borderId="24" xfId="0" applyFont="1" applyFill="1" applyBorder="1" applyAlignment="1">
      <alignment horizontal="right" vertical="top" wrapText="1"/>
    </xf>
    <xf numFmtId="164" fontId="12" fillId="7" borderId="32" xfId="0" applyNumberFormat="1" applyFont="1" applyFill="1" applyBorder="1" applyAlignment="1">
      <alignment horizontal="center" vertical="top" wrapText="1"/>
    </xf>
    <xf numFmtId="164" fontId="12" fillId="7" borderId="23" xfId="0" applyNumberFormat="1" applyFont="1" applyFill="1" applyBorder="1" applyAlignment="1">
      <alignment horizontal="center" vertical="top" wrapText="1"/>
    </xf>
    <xf numFmtId="164" fontId="12" fillId="7" borderId="24" xfId="0" applyNumberFormat="1" applyFont="1" applyFill="1" applyBorder="1" applyAlignment="1">
      <alignment horizontal="center" vertical="top" wrapText="1"/>
    </xf>
    <xf numFmtId="49" fontId="3" fillId="0" borderId="0" xfId="0" applyNumberFormat="1" applyFont="1" applyFill="1" applyBorder="1" applyAlignment="1">
      <alignment horizontal="left"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77" fillId="6" borderId="32" xfId="0" applyNumberFormat="1" applyFont="1" applyFill="1" applyBorder="1" applyAlignment="1">
      <alignment horizontal="center" vertical="top" wrapText="1"/>
    </xf>
    <xf numFmtId="164" fontId="77" fillId="6" borderId="23" xfId="0" applyNumberFormat="1" applyFont="1" applyFill="1" applyBorder="1" applyAlignment="1">
      <alignment horizontal="center" vertical="top" wrapText="1"/>
    </xf>
    <xf numFmtId="164" fontId="77" fillId="6"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6" fillId="0" borderId="53" xfId="0" applyNumberFormat="1" applyFont="1" applyFill="1" applyBorder="1" applyAlignment="1">
      <alignment horizontal="center" vertical="top" wrapText="1"/>
    </xf>
    <xf numFmtId="164" fontId="16" fillId="0" borderId="21" xfId="0" applyNumberFormat="1" applyFont="1" applyFill="1" applyBorder="1" applyAlignment="1">
      <alignment horizontal="center" vertical="top" wrapText="1"/>
    </xf>
    <xf numFmtId="164" fontId="16" fillId="0" borderId="48"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16" fillId="0" borderId="54" xfId="0" applyNumberFormat="1" applyFont="1" applyFill="1" applyBorder="1" applyAlignment="1">
      <alignment horizontal="center" vertical="top" wrapText="1"/>
    </xf>
    <xf numFmtId="164" fontId="16" fillId="0" borderId="62" xfId="0" applyNumberFormat="1" applyFont="1" applyFill="1" applyBorder="1" applyAlignment="1">
      <alignment horizontal="center" vertical="top" wrapText="1"/>
    </xf>
    <xf numFmtId="164" fontId="16" fillId="0" borderId="69" xfId="0" applyNumberFormat="1" applyFont="1" applyFill="1" applyBorder="1" applyAlignment="1">
      <alignment horizontal="center" vertical="top" wrapText="1"/>
    </xf>
    <xf numFmtId="0" fontId="4" fillId="5" borderId="68" xfId="0" applyFont="1" applyFill="1" applyBorder="1" applyAlignment="1">
      <alignment horizontal="left" vertical="top" wrapText="1"/>
    </xf>
    <xf numFmtId="0" fontId="4" fillId="5" borderId="58" xfId="0" applyFont="1" applyFill="1" applyBorder="1" applyAlignment="1">
      <alignment horizontal="left" vertical="top" wrapText="1"/>
    </xf>
    <xf numFmtId="0" fontId="4" fillId="5" borderId="64" xfId="0" applyFont="1" applyFill="1" applyBorder="1" applyAlignment="1">
      <alignment horizontal="left" vertical="top" wrapText="1"/>
    </xf>
    <xf numFmtId="164" fontId="16" fillId="0" borderId="44" xfId="0" applyNumberFormat="1" applyFont="1" applyFill="1" applyBorder="1" applyAlignment="1">
      <alignment horizontal="center" vertical="top" wrapText="1"/>
    </xf>
    <xf numFmtId="0" fontId="4" fillId="5" borderId="54" xfId="0" applyFont="1" applyFill="1" applyBorder="1" applyAlignment="1">
      <alignment horizontal="left" vertical="top" wrapText="1"/>
    </xf>
    <xf numFmtId="0" fontId="4" fillId="5" borderId="62" xfId="0" applyFont="1" applyFill="1" applyBorder="1" applyAlignment="1">
      <alignment horizontal="left" vertical="top" wrapText="1"/>
    </xf>
    <xf numFmtId="0" fontId="4" fillId="5" borderId="69" xfId="0" applyFont="1" applyFill="1" applyBorder="1" applyAlignment="1">
      <alignment horizontal="left" vertical="top" wrapText="1"/>
    </xf>
    <xf numFmtId="49" fontId="3" fillId="0" borderId="19" xfId="0" applyNumberFormat="1" applyFont="1" applyFill="1" applyBorder="1" applyAlignment="1">
      <alignment horizontal="center" vertical="top"/>
    </xf>
    <xf numFmtId="0" fontId="11" fillId="0" borderId="20" xfId="0" applyFont="1" applyFill="1" applyBorder="1" applyAlignment="1">
      <alignment vertical="center" wrapText="1"/>
    </xf>
    <xf numFmtId="0" fontId="11" fillId="0" borderId="31" xfId="0" applyFont="1" applyFill="1" applyBorder="1" applyAlignment="1">
      <alignment vertical="center" wrapText="1"/>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11" fillId="4" borderId="32" xfId="0" applyNumberFormat="1" applyFont="1" applyFill="1" applyBorder="1" applyAlignment="1">
      <alignment horizontal="left" vertical="top"/>
    </xf>
    <xf numFmtId="49" fontId="11" fillId="4" borderId="23" xfId="0" applyNumberFormat="1" applyFont="1" applyFill="1" applyBorder="1" applyAlignment="1">
      <alignment horizontal="left" vertical="top"/>
    </xf>
    <xf numFmtId="49" fontId="11" fillId="4" borderId="24" xfId="0" applyNumberFormat="1" applyFont="1" applyFill="1" applyBorder="1" applyAlignment="1">
      <alignment horizontal="left" vertical="top"/>
    </xf>
    <xf numFmtId="49" fontId="25" fillId="0" borderId="50" xfId="0" applyNumberFormat="1" applyFont="1" applyFill="1" applyBorder="1" applyAlignment="1">
      <alignment horizontal="center" vertical="top"/>
    </xf>
    <xf numFmtId="49" fontId="25" fillId="0" borderId="42" xfId="0" applyNumberFormat="1" applyFont="1" applyFill="1" applyBorder="1" applyAlignment="1">
      <alignment horizontal="center" vertical="top"/>
    </xf>
    <xf numFmtId="49" fontId="25" fillId="0" borderId="50" xfId="0" applyNumberFormat="1" applyFont="1" applyFill="1" applyBorder="1" applyAlignment="1">
      <alignment horizontal="center" vertical="top" wrapText="1"/>
    </xf>
    <xf numFmtId="49" fontId="25" fillId="0" borderId="42"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36" fillId="0" borderId="32" xfId="0" applyNumberFormat="1" applyFont="1" applyBorder="1" applyAlignment="1">
      <alignment horizontal="center" vertical="top" wrapText="1"/>
    </xf>
    <xf numFmtId="164" fontId="36" fillId="0" borderId="23" xfId="0" applyNumberFormat="1" applyFont="1" applyBorder="1" applyAlignment="1">
      <alignment horizontal="center" vertical="top" wrapText="1"/>
    </xf>
    <xf numFmtId="164" fontId="36" fillId="0" borderId="24" xfId="0" applyNumberFormat="1" applyFont="1" applyBorder="1" applyAlignment="1">
      <alignment horizontal="center" vertical="top" wrapText="1"/>
    </xf>
    <xf numFmtId="0" fontId="5" fillId="11" borderId="32" xfId="0" applyFont="1" applyFill="1" applyBorder="1" applyAlignment="1">
      <alignment horizontal="right" vertical="top" wrapText="1"/>
    </xf>
    <xf numFmtId="0" fontId="5" fillId="11" borderId="23" xfId="0" applyFont="1" applyFill="1" applyBorder="1" applyAlignment="1">
      <alignment horizontal="right" vertical="top" wrapText="1"/>
    </xf>
    <xf numFmtId="0" fontId="5" fillId="11" borderId="24" xfId="0" applyFont="1" applyFill="1" applyBorder="1" applyAlignment="1">
      <alignment horizontal="right" vertical="top" wrapText="1"/>
    </xf>
    <xf numFmtId="164" fontId="77" fillId="11" borderId="32" xfId="0" applyNumberFormat="1" applyFont="1" applyFill="1" applyBorder="1" applyAlignment="1">
      <alignment horizontal="center" vertical="top" wrapText="1"/>
    </xf>
    <xf numFmtId="164" fontId="77" fillId="11" borderId="23" xfId="0" applyNumberFormat="1" applyFont="1" applyFill="1" applyBorder="1" applyAlignment="1">
      <alignment horizontal="center" vertical="top" wrapText="1"/>
    </xf>
    <xf numFmtId="164" fontId="77" fillId="11" borderId="24" xfId="0" applyNumberFormat="1" applyFont="1" applyFill="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36" fillId="0" borderId="53" xfId="0" applyNumberFormat="1" applyFont="1" applyBorder="1" applyAlignment="1">
      <alignment horizontal="center" vertical="top" wrapText="1"/>
    </xf>
    <xf numFmtId="164" fontId="36" fillId="0" borderId="21" xfId="0" applyNumberFormat="1" applyFont="1" applyBorder="1" applyAlignment="1">
      <alignment horizontal="center" vertical="top" wrapText="1"/>
    </xf>
    <xf numFmtId="164" fontId="36" fillId="0" borderId="48" xfId="0" applyNumberFormat="1" applyFont="1" applyBorder="1" applyAlignment="1">
      <alignment horizontal="center" vertical="top" wrapText="1"/>
    </xf>
    <xf numFmtId="0" fontId="5" fillId="12" borderId="32" xfId="0" applyFont="1" applyFill="1" applyBorder="1" applyAlignment="1">
      <alignment horizontal="right" vertical="top" wrapText="1"/>
    </xf>
    <xf numFmtId="0" fontId="5" fillId="12" borderId="23" xfId="0" applyFont="1" applyFill="1" applyBorder="1" applyAlignment="1">
      <alignment horizontal="right" vertical="top" wrapText="1"/>
    </xf>
    <xf numFmtId="0" fontId="5" fillId="12"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35" fillId="0" borderId="52" xfId="0" applyNumberFormat="1" applyFont="1" applyBorder="1" applyAlignment="1">
      <alignment horizontal="center" vertical="top" wrapText="1"/>
    </xf>
    <xf numFmtId="164" fontId="35" fillId="0" borderId="17" xfId="0" applyNumberFormat="1" applyFont="1" applyBorder="1" applyAlignment="1">
      <alignment horizontal="center" vertical="top" wrapText="1"/>
    </xf>
    <xf numFmtId="164" fontId="35" fillId="0" borderId="46" xfId="0" applyNumberFormat="1" applyFont="1" applyBorder="1" applyAlignment="1">
      <alignment horizontal="center" vertical="top" wrapText="1"/>
    </xf>
    <xf numFmtId="49" fontId="5" fillId="9" borderId="32" xfId="0" applyNumberFormat="1" applyFont="1" applyFill="1" applyBorder="1" applyAlignment="1">
      <alignment horizontal="right" vertical="top"/>
    </xf>
    <xf numFmtId="49" fontId="5" fillId="9" borderId="24" xfId="0" applyNumberFormat="1" applyFont="1" applyFill="1" applyBorder="1" applyAlignment="1">
      <alignment horizontal="right" vertical="top"/>
    </xf>
    <xf numFmtId="49" fontId="5" fillId="8" borderId="24" xfId="0" applyNumberFormat="1" applyFont="1" applyFill="1" applyBorder="1" applyAlignment="1">
      <alignment horizontal="right" vertical="top"/>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8" borderId="39" xfId="0" applyNumberFormat="1" applyFont="1" applyFill="1" applyBorder="1" applyAlignment="1">
      <alignment horizontal="center" vertical="top"/>
    </xf>
    <xf numFmtId="49" fontId="5" fillId="9" borderId="26" xfId="0" applyNumberFormat="1" applyFont="1" applyFill="1" applyBorder="1" applyAlignment="1">
      <alignment horizontal="center" vertical="top"/>
    </xf>
    <xf numFmtId="49" fontId="5" fillId="9" borderId="30" xfId="0" applyNumberFormat="1" applyFont="1" applyFill="1" applyBorder="1" applyAlignment="1">
      <alignment horizontal="center" vertical="top"/>
    </xf>
    <xf numFmtId="49" fontId="22" fillId="0" borderId="50" xfId="0" applyNumberFormat="1" applyFont="1" applyBorder="1" applyAlignment="1">
      <alignment horizontal="center" vertical="top" wrapText="1"/>
    </xf>
    <xf numFmtId="49" fontId="22" fillId="0" borderId="18" xfId="0" applyNumberFormat="1" applyFont="1" applyBorder="1" applyAlignment="1">
      <alignment horizontal="center" vertical="top" wrapText="1"/>
    </xf>
    <xf numFmtId="49" fontId="22" fillId="0" borderId="42" xfId="0" applyNumberFormat="1" applyFont="1" applyBorder="1" applyAlignment="1">
      <alignment horizontal="center" vertical="top" wrapText="1"/>
    </xf>
    <xf numFmtId="0" fontId="10" fillId="0" borderId="34" xfId="0" applyFont="1" applyBorder="1" applyAlignment="1">
      <alignment vertical="top" wrapText="1"/>
    </xf>
    <xf numFmtId="0" fontId="10" fillId="0" borderId="6" xfId="0" applyFont="1" applyBorder="1" applyAlignment="1">
      <alignment vertical="top" wrapText="1"/>
    </xf>
    <xf numFmtId="0" fontId="10" fillId="0" borderId="39" xfId="0" applyFont="1" applyBorder="1" applyAlignment="1">
      <alignment vertical="top" wrapText="1"/>
    </xf>
    <xf numFmtId="49" fontId="29" fillId="2" borderId="34" xfId="0" applyNumberFormat="1" applyFont="1" applyFill="1" applyBorder="1" applyAlignment="1">
      <alignment vertical="top" wrapText="1"/>
    </xf>
    <xf numFmtId="49" fontId="29" fillId="2" borderId="39" xfId="0" applyNumberFormat="1" applyFont="1" applyFill="1" applyBorder="1" applyAlignment="1">
      <alignment vertical="top" wrapText="1"/>
    </xf>
    <xf numFmtId="49" fontId="29" fillId="2" borderId="26" xfId="0" applyNumberFormat="1" applyFont="1" applyFill="1" applyBorder="1" applyAlignment="1">
      <alignment horizontal="center" vertical="top" wrapText="1"/>
    </xf>
    <xf numFmtId="49" fontId="29" fillId="2" borderId="30" xfId="0" applyNumberFormat="1" applyFont="1" applyFill="1" applyBorder="1" applyAlignment="1">
      <alignment horizontal="center" vertical="top" wrapText="1"/>
    </xf>
    <xf numFmtId="49" fontId="26" fillId="8" borderId="34" xfId="0" applyNumberFormat="1" applyFont="1" applyFill="1" applyBorder="1" applyAlignment="1">
      <alignment horizontal="center" vertical="top"/>
    </xf>
    <xf numFmtId="49" fontId="26" fillId="8" borderId="6" xfId="0" applyNumberFormat="1" applyFont="1" applyFill="1" applyBorder="1" applyAlignment="1">
      <alignment horizontal="center" vertical="top"/>
    </xf>
    <xf numFmtId="49" fontId="26" fillId="8" borderId="39" xfId="0" applyNumberFormat="1" applyFont="1" applyFill="1" applyBorder="1" applyAlignment="1">
      <alignment horizontal="center" vertical="top"/>
    </xf>
    <xf numFmtId="0" fontId="4" fillId="2" borderId="27"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31" xfId="0" applyFont="1" applyFill="1" applyBorder="1" applyAlignment="1">
      <alignment horizontal="left" vertical="top" wrapText="1"/>
    </xf>
    <xf numFmtId="0" fontId="5" fillId="9" borderId="22"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4" fillId="10" borderId="34" xfId="0" applyNumberFormat="1" applyFont="1" applyFill="1" applyBorder="1" applyAlignment="1">
      <alignment vertical="top" wrapText="1"/>
    </xf>
    <xf numFmtId="49" fontId="4" fillId="10" borderId="71" xfId="0" applyNumberFormat="1" applyFont="1" applyFill="1" applyBorder="1" applyAlignment="1">
      <alignment vertical="top" wrapText="1"/>
    </xf>
    <xf numFmtId="0" fontId="10" fillId="2" borderId="10" xfId="0" applyFont="1" applyFill="1" applyBorder="1" applyAlignment="1">
      <alignment horizontal="left" wrapText="1"/>
    </xf>
    <xf numFmtId="0" fontId="10" fillId="2" borderId="39" xfId="0" applyFont="1" applyFill="1" applyBorder="1" applyAlignment="1">
      <alignment horizontal="left" wrapText="1"/>
    </xf>
    <xf numFmtId="49" fontId="25" fillId="0" borderId="9" xfId="0" applyNumberFormat="1" applyFont="1" applyFill="1" applyBorder="1" applyAlignment="1">
      <alignment horizontal="center" vertical="top" wrapText="1"/>
    </xf>
    <xf numFmtId="49" fontId="25" fillId="0" borderId="30" xfId="0" applyNumberFormat="1" applyFont="1" applyFill="1" applyBorder="1" applyAlignment="1">
      <alignment horizontal="center" vertical="top" wrapText="1"/>
    </xf>
    <xf numFmtId="49" fontId="25" fillId="0" borderId="11" xfId="0" applyNumberFormat="1" applyFont="1" applyFill="1" applyBorder="1" applyAlignment="1">
      <alignment horizontal="center" vertical="top" wrapText="1"/>
    </xf>
    <xf numFmtId="49" fontId="25" fillId="0" borderId="31" xfId="0" applyNumberFormat="1" applyFont="1" applyFill="1" applyBorder="1" applyAlignment="1">
      <alignment horizontal="center" vertical="top" wrapText="1"/>
    </xf>
    <xf numFmtId="49" fontId="4" fillId="2" borderId="34" xfId="0" applyNumberFormat="1" applyFont="1" applyFill="1" applyBorder="1" applyAlignment="1">
      <alignment vertical="top" wrapText="1"/>
    </xf>
    <xf numFmtId="49" fontId="4" fillId="2" borderId="39" xfId="0" applyNumberFormat="1" applyFont="1" applyFill="1" applyBorder="1" applyAlignment="1">
      <alignment vertical="top" wrapText="1"/>
    </xf>
    <xf numFmtId="49" fontId="5" fillId="2" borderId="3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2" borderId="22" xfId="0" applyNumberFormat="1" applyFont="1" applyFill="1" applyBorder="1" applyAlignment="1">
      <alignment horizontal="left" vertical="top"/>
    </xf>
    <xf numFmtId="49" fontId="5" fillId="2" borderId="23" xfId="0" applyNumberFormat="1" applyFont="1" applyFill="1" applyBorder="1" applyAlignment="1">
      <alignment horizontal="left" vertical="top"/>
    </xf>
    <xf numFmtId="49" fontId="5" fillId="2" borderId="24" xfId="0" applyNumberFormat="1" applyFont="1" applyFill="1" applyBorder="1" applyAlignment="1">
      <alignment horizontal="left" vertical="top"/>
    </xf>
    <xf numFmtId="49" fontId="5" fillId="2" borderId="26"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22" fillId="2" borderId="50" xfId="0" applyNumberFormat="1" applyFont="1" applyFill="1" applyBorder="1" applyAlignment="1">
      <alignment horizontal="center" vertical="top" wrapText="1"/>
    </xf>
    <xf numFmtId="49" fontId="22" fillId="2" borderId="18" xfId="0" applyNumberFormat="1" applyFont="1" applyFill="1" applyBorder="1" applyAlignment="1">
      <alignment horizontal="center" vertical="top" wrapText="1"/>
    </xf>
    <xf numFmtId="49" fontId="22" fillId="2" borderId="42" xfId="0" applyNumberFormat="1" applyFont="1" applyFill="1" applyBorder="1" applyAlignment="1">
      <alignment horizontal="center" vertical="top" wrapText="1"/>
    </xf>
    <xf numFmtId="49" fontId="2" fillId="2" borderId="50" xfId="0" applyNumberFormat="1" applyFont="1" applyFill="1" applyBorder="1" applyAlignment="1">
      <alignment horizontal="center" vertical="top"/>
    </xf>
    <xf numFmtId="49" fontId="2" fillId="2" borderId="18" xfId="0" applyNumberFormat="1" applyFont="1" applyFill="1" applyBorder="1" applyAlignment="1">
      <alignment horizontal="center" vertical="top"/>
    </xf>
    <xf numFmtId="49" fontId="2" fillId="2" borderId="42" xfId="0" applyNumberFormat="1" applyFont="1" applyFill="1" applyBorder="1" applyAlignment="1">
      <alignment horizontal="center" vertical="top"/>
    </xf>
    <xf numFmtId="0" fontId="18" fillId="0" borderId="27"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31" xfId="0" applyFont="1" applyFill="1" applyBorder="1" applyAlignment="1">
      <alignment horizontal="left" vertical="top" wrapText="1"/>
    </xf>
    <xf numFmtId="49" fontId="4" fillId="2" borderId="77" xfId="0" applyNumberFormat="1" applyFont="1" applyFill="1" applyBorder="1" applyAlignment="1">
      <alignment horizontal="left" vertical="top" wrapText="1"/>
    </xf>
    <xf numFmtId="49" fontId="4" fillId="2" borderId="41"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0" fontId="3" fillId="8" borderId="22" xfId="0" applyFont="1" applyFill="1" applyBorder="1" applyAlignment="1">
      <alignment horizontal="left" vertical="top"/>
    </xf>
    <xf numFmtId="0" fontId="2" fillId="0" borderId="70" xfId="0" applyFont="1" applyBorder="1" applyAlignment="1">
      <alignment horizontal="center" vertical="center"/>
    </xf>
    <xf numFmtId="0" fontId="2" fillId="0" borderId="76"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20" fillId="0" borderId="0" xfId="0" applyFont="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16" fillId="0" borderId="4" xfId="0" applyFont="1" applyBorder="1" applyAlignment="1">
      <alignment vertical="top" wrapText="1"/>
    </xf>
    <xf numFmtId="0" fontId="16" fillId="0" borderId="60" xfId="0" applyFont="1" applyBorder="1" applyAlignment="1">
      <alignment vertical="top" wrapText="1"/>
    </xf>
    <xf numFmtId="0" fontId="6" fillId="10" borderId="68" xfId="0" applyFont="1" applyFill="1" applyBorder="1" applyAlignment="1">
      <alignment horizontal="left" vertical="top" wrapText="1"/>
    </xf>
    <xf numFmtId="0" fontId="7" fillId="10" borderId="58" xfId="0" applyFont="1" applyFill="1" applyBorder="1" applyAlignment="1">
      <alignment horizontal="left" vertical="top" wrapText="1"/>
    </xf>
    <xf numFmtId="0" fontId="7" fillId="10" borderId="64" xfId="0" applyFont="1" applyFill="1" applyBorder="1" applyAlignment="1">
      <alignment horizontal="left" vertical="top" wrapText="1"/>
    </xf>
    <xf numFmtId="0" fontId="16" fillId="0" borderId="57" xfId="0" applyFont="1" applyBorder="1" applyAlignment="1">
      <alignment vertical="top" wrapText="1"/>
    </xf>
    <xf numFmtId="0" fontId="16" fillId="0" borderId="56" xfId="0" applyFont="1" applyBorder="1" applyAlignment="1">
      <alignment vertical="top" wrapText="1"/>
    </xf>
    <xf numFmtId="0" fontId="16" fillId="12" borderId="4" xfId="0" applyFont="1" applyFill="1" applyBorder="1" applyAlignment="1">
      <alignment vertical="top" wrapText="1"/>
    </xf>
    <xf numFmtId="0" fontId="16" fillId="12" borderId="22" xfId="0" applyFont="1" applyFill="1" applyBorder="1" applyAlignment="1">
      <alignment vertical="top" wrapText="1"/>
    </xf>
    <xf numFmtId="0" fontId="6" fillId="0" borderId="15" xfId="0" applyFont="1" applyBorder="1" applyAlignment="1">
      <alignment horizontal="left" vertical="top" wrapText="1"/>
    </xf>
    <xf numFmtId="0" fontId="16" fillId="0" borderId="14" xfId="0" applyFont="1" applyBorder="1" applyAlignment="1">
      <alignment vertical="top" wrapText="1"/>
    </xf>
    <xf numFmtId="0" fontId="16" fillId="0" borderId="16" xfId="0" applyFont="1" applyBorder="1" applyAlignment="1">
      <alignment vertical="top" wrapText="1"/>
    </xf>
    <xf numFmtId="164" fontId="36" fillId="0" borderId="17" xfId="0" applyNumberFormat="1" applyFont="1" applyBorder="1" applyAlignment="1">
      <alignment horizontal="center" vertical="top" wrapText="1"/>
    </xf>
    <xf numFmtId="164" fontId="36"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16" fillId="0" borderId="70" xfId="0" applyFont="1" applyBorder="1" applyAlignment="1">
      <alignment vertical="top" wrapText="1"/>
    </xf>
    <xf numFmtId="0" fontId="16" fillId="0" borderId="62" xfId="0" applyFont="1" applyBorder="1" applyAlignment="1">
      <alignment vertical="top" wrapText="1"/>
    </xf>
    <xf numFmtId="0" fontId="16" fillId="0" borderId="69" xfId="0" applyFont="1" applyBorder="1" applyAlignment="1">
      <alignment vertical="top" wrapText="1"/>
    </xf>
    <xf numFmtId="0" fontId="16" fillId="0" borderId="36" xfId="0" applyFont="1" applyBorder="1" applyAlignment="1">
      <alignment vertical="top" wrapText="1"/>
    </xf>
    <xf numFmtId="0" fontId="16" fillId="0" borderId="38" xfId="0" applyFont="1" applyBorder="1" applyAlignment="1">
      <alignment vertical="top" wrapText="1"/>
    </xf>
    <xf numFmtId="0" fontId="10" fillId="0" borderId="34" xfId="0" applyFont="1" applyBorder="1" applyAlignment="1">
      <alignment wrapText="1"/>
    </xf>
    <xf numFmtId="0" fontId="10" fillId="0" borderId="6" xfId="0" applyFont="1" applyBorder="1" applyAlignment="1">
      <alignment wrapText="1"/>
    </xf>
    <xf numFmtId="49" fontId="5" fillId="8" borderId="73" xfId="0" applyNumberFormat="1" applyFont="1" applyFill="1" applyBorder="1" applyAlignment="1">
      <alignment horizontal="center" vertical="top"/>
    </xf>
    <xf numFmtId="49" fontId="5" fillId="0" borderId="35" xfId="0" applyNumberFormat="1" applyFont="1" applyBorder="1" applyAlignment="1">
      <alignment horizontal="center" vertical="top"/>
    </xf>
    <xf numFmtId="49" fontId="5" fillId="0" borderId="7" xfId="0" applyNumberFormat="1" applyFont="1" applyBorder="1" applyAlignment="1">
      <alignment horizontal="center" vertical="top"/>
    </xf>
    <xf numFmtId="0" fontId="7" fillId="0" borderId="31" xfId="0" applyFont="1" applyBorder="1" applyAlignment="1">
      <alignment horizontal="left" vertical="top" wrapText="1"/>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43" xfId="0" applyNumberFormat="1" applyFont="1" applyBorder="1" applyAlignment="1">
      <alignment horizontal="center" vertical="top"/>
    </xf>
    <xf numFmtId="0" fontId="7" fillId="0" borderId="71" xfId="0" applyFont="1" applyBorder="1" applyAlignment="1">
      <alignment wrapText="1"/>
    </xf>
    <xf numFmtId="0" fontId="16" fillId="0" borderId="0" xfId="0" applyFont="1" applyAlignment="1">
      <alignment vertical="top" wrapText="1"/>
    </xf>
    <xf numFmtId="0" fontId="7" fillId="0" borderId="71" xfId="0" applyFont="1" applyBorder="1" applyAlignment="1">
      <alignment horizontal="left" vertical="top" wrapText="1"/>
    </xf>
    <xf numFmtId="49" fontId="2" fillId="0" borderId="67" xfId="0" applyNumberFormat="1" applyFont="1" applyBorder="1" applyAlignment="1">
      <alignment horizontal="center" vertical="top" wrapText="1"/>
    </xf>
    <xf numFmtId="0" fontId="5" fillId="9" borderId="26" xfId="0" applyFont="1" applyFill="1" applyBorder="1" applyAlignment="1">
      <alignment horizontal="left" vertical="top" wrapText="1"/>
    </xf>
    <xf numFmtId="0" fontId="5" fillId="9" borderId="27"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7" xfId="0" applyFont="1" applyFill="1" applyBorder="1" applyAlignment="1">
      <alignment horizontal="left" vertical="top" wrapText="1"/>
    </xf>
    <xf numFmtId="49" fontId="70" fillId="0" borderId="50" xfId="0" applyNumberFormat="1" applyFont="1" applyBorder="1" applyAlignment="1">
      <alignment horizontal="center" vertical="top" wrapText="1"/>
    </xf>
    <xf numFmtId="49" fontId="25" fillId="0" borderId="18" xfId="0" applyNumberFormat="1" applyFont="1" applyBorder="1" applyAlignment="1">
      <alignment horizontal="center" vertical="top"/>
    </xf>
    <xf numFmtId="49" fontId="25" fillId="0" borderId="50" xfId="0" applyNumberFormat="1" applyFont="1" applyBorder="1" applyAlignment="1">
      <alignment horizontal="center" vertical="top" wrapText="1"/>
    </xf>
    <xf numFmtId="0" fontId="16" fillId="0" borderId="31" xfId="0" applyFont="1" applyBorder="1" applyAlignment="1">
      <alignment horizontal="left" vertical="top" wrapText="1"/>
    </xf>
    <xf numFmtId="0" fontId="6" fillId="0" borderId="61" xfId="5" applyFont="1" applyBorder="1" applyAlignment="1">
      <alignment horizontal="left" vertical="top" wrapText="1"/>
    </xf>
    <xf numFmtId="0" fontId="7" fillId="0" borderId="57" xfId="5" applyBorder="1" applyAlignment="1">
      <alignment vertical="top" wrapText="1"/>
    </xf>
    <xf numFmtId="0" fontId="7" fillId="0" borderId="56" xfId="5" applyBorder="1" applyAlignment="1">
      <alignment vertical="top" wrapText="1"/>
    </xf>
    <xf numFmtId="164" fontId="36" fillId="0" borderId="62" xfId="5" applyNumberFormat="1" applyFont="1" applyBorder="1" applyAlignment="1">
      <alignment horizontal="center" vertical="top" wrapText="1"/>
    </xf>
    <xf numFmtId="164" fontId="36" fillId="0" borderId="69" xfId="5" applyNumberFormat="1" applyFont="1" applyBorder="1" applyAlignment="1">
      <alignment horizontal="center" vertical="top" wrapText="1"/>
    </xf>
    <xf numFmtId="0" fontId="5" fillId="11"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12" fillId="11" borderId="23" xfId="5" applyNumberFormat="1" applyFont="1" applyFill="1" applyBorder="1" applyAlignment="1">
      <alignment horizontal="center" vertical="top" wrapText="1"/>
    </xf>
    <xf numFmtId="164" fontId="12" fillId="11" borderId="24" xfId="5" applyNumberFormat="1" applyFont="1" applyFill="1" applyBorder="1" applyAlignment="1">
      <alignment horizontal="center" vertical="top" wrapText="1"/>
    </xf>
    <xf numFmtId="49" fontId="5" fillId="8" borderId="34" xfId="5" applyNumberFormat="1" applyFont="1" applyFill="1" applyBorder="1" applyAlignment="1">
      <alignment horizontal="center" vertical="top" wrapText="1"/>
    </xf>
    <xf numFmtId="0" fontId="7" fillId="0" borderId="39" xfId="5" applyBorder="1" applyAlignment="1">
      <alignment horizontal="center" vertical="top" wrapText="1"/>
    </xf>
    <xf numFmtId="49" fontId="5" fillId="9"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55" fillId="0" borderId="34" xfId="5" applyFont="1" applyFill="1" applyBorder="1" applyAlignment="1">
      <alignment vertical="top" wrapText="1"/>
    </xf>
    <xf numFmtId="0" fontId="6" fillId="0" borderId="34" xfId="5" applyFont="1" applyFill="1" applyBorder="1" applyAlignment="1">
      <alignment vertical="top" wrapText="1"/>
    </xf>
    <xf numFmtId="0" fontId="4" fillId="0" borderId="39"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22" fillId="0" borderId="5" xfId="5" applyNumberFormat="1" applyFont="1" applyBorder="1" applyAlignment="1">
      <alignment horizontal="center" vertical="top"/>
    </xf>
    <xf numFmtId="49" fontId="22"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49" fontId="54" fillId="0" borderId="26" xfId="5" applyNumberFormat="1" applyFont="1" applyBorder="1" applyAlignment="1">
      <alignment horizontal="center" vertical="top" wrapText="1"/>
    </xf>
    <xf numFmtId="0" fontId="53" fillId="0" borderId="30" xfId="5" applyFont="1" applyBorder="1" applyAlignment="1">
      <alignment horizontal="center" vertical="top" wrapText="1"/>
    </xf>
    <xf numFmtId="49" fontId="58" fillId="0" borderId="5" xfId="5" applyNumberFormat="1" applyFont="1" applyBorder="1" applyAlignment="1">
      <alignment horizontal="center" vertical="top"/>
    </xf>
    <xf numFmtId="49" fontId="58" fillId="0" borderId="12" xfId="5" applyNumberFormat="1" applyFont="1" applyBorder="1" applyAlignment="1">
      <alignment horizontal="center" vertical="top"/>
    </xf>
    <xf numFmtId="49" fontId="57" fillId="0" borderId="50" xfId="5" applyNumberFormat="1" applyFont="1" applyBorder="1" applyAlignment="1">
      <alignment horizontal="center" vertical="top" wrapText="1"/>
    </xf>
    <xf numFmtId="0" fontId="53" fillId="0" borderId="42" xfId="5" applyFont="1" applyBorder="1" applyAlignment="1">
      <alignment horizontal="center" vertical="top" wrapText="1"/>
    </xf>
    <xf numFmtId="0" fontId="63" fillId="0" borderId="27" xfId="5" applyFont="1" applyFill="1" applyBorder="1" applyAlignment="1">
      <alignment horizontal="left" vertical="top" wrapText="1"/>
    </xf>
    <xf numFmtId="0" fontId="63" fillId="0" borderId="31" xfId="5" applyFont="1" applyFill="1" applyBorder="1" applyAlignment="1">
      <alignment horizontal="left" vertical="top" wrapText="1"/>
    </xf>
    <xf numFmtId="49" fontId="54" fillId="0" borderId="26" xfId="5" applyNumberFormat="1" applyFont="1" applyBorder="1" applyAlignment="1">
      <alignment horizontal="center" vertical="top"/>
    </xf>
    <xf numFmtId="0" fontId="0" fillId="0" borderId="19" xfId="0" applyBorder="1" applyAlignment="1">
      <alignment horizontal="center" vertical="top"/>
    </xf>
    <xf numFmtId="0" fontId="0" fillId="0" borderId="30" xfId="0" applyBorder="1" applyAlignment="1">
      <alignment horizontal="center" vertical="top"/>
    </xf>
    <xf numFmtId="0" fontId="4" fillId="0" borderId="27" xfId="5" applyFont="1" applyFill="1" applyBorder="1" applyAlignment="1">
      <alignment vertical="top" wrapText="1"/>
    </xf>
    <xf numFmtId="0" fontId="16" fillId="0" borderId="20" xfId="0" applyFont="1" applyBorder="1" applyAlignment="1">
      <alignment vertical="top" wrapText="1"/>
    </xf>
    <xf numFmtId="0" fontId="16" fillId="0" borderId="31" xfId="0" applyFont="1" applyBorder="1" applyAlignment="1">
      <alignment vertical="top" wrapText="1"/>
    </xf>
    <xf numFmtId="49" fontId="54" fillId="0" borderId="19" xfId="5" applyNumberFormat="1" applyFont="1" applyBorder="1" applyAlignment="1">
      <alignment horizontal="center" vertical="top"/>
    </xf>
    <xf numFmtId="0" fontId="4" fillId="0" borderId="20" xfId="5" applyFont="1" applyFill="1" applyBorder="1" applyAlignment="1">
      <alignment vertical="top" wrapText="1"/>
    </xf>
    <xf numFmtId="49" fontId="5" fillId="0" borderId="26" xfId="5" applyNumberFormat="1" applyFont="1" applyBorder="1" applyAlignment="1">
      <alignment horizontal="center" vertical="top"/>
    </xf>
    <xf numFmtId="0" fontId="16" fillId="0" borderId="19" xfId="0" applyFont="1" applyBorder="1" applyAlignment="1">
      <alignment horizontal="center" vertical="top"/>
    </xf>
    <xf numFmtId="0" fontId="16" fillId="0" borderId="30" xfId="0" applyFont="1" applyBorder="1" applyAlignment="1">
      <alignment horizontal="center" vertical="top"/>
    </xf>
    <xf numFmtId="49" fontId="54" fillId="9" borderId="39" xfId="5" applyNumberFormat="1" applyFont="1" applyFill="1" applyBorder="1" applyAlignment="1">
      <alignment horizontal="right" vertical="top"/>
    </xf>
    <xf numFmtId="49" fontId="54" fillId="9" borderId="30" xfId="5" applyNumberFormat="1" applyFont="1" applyFill="1" applyBorder="1" applyAlignment="1">
      <alignment horizontal="right" vertical="top"/>
    </xf>
    <xf numFmtId="49" fontId="54" fillId="9" borderId="31" xfId="5" applyNumberFormat="1" applyFont="1" applyFill="1" applyBorder="1" applyAlignment="1">
      <alignment horizontal="right" vertical="top"/>
    </xf>
    <xf numFmtId="49" fontId="54" fillId="9" borderId="22" xfId="5" applyNumberFormat="1" applyFont="1" applyFill="1" applyBorder="1" applyAlignment="1">
      <alignment horizontal="left" vertical="top"/>
    </xf>
    <xf numFmtId="49" fontId="54" fillId="9" borderId="23" xfId="5" applyNumberFormat="1" applyFont="1" applyFill="1" applyBorder="1" applyAlignment="1">
      <alignment horizontal="left" vertical="top"/>
    </xf>
    <xf numFmtId="49" fontId="54" fillId="9" borderId="24" xfId="5" applyNumberFormat="1" applyFont="1" applyFill="1" applyBorder="1" applyAlignment="1">
      <alignment horizontal="left" vertical="top"/>
    </xf>
    <xf numFmtId="49" fontId="5" fillId="8" borderId="52" xfId="5" applyNumberFormat="1" applyFont="1" applyFill="1" applyBorder="1" applyAlignment="1">
      <alignment horizontal="center" vertical="top"/>
    </xf>
    <xf numFmtId="49" fontId="5" fillId="8" borderId="59" xfId="5" applyNumberFormat="1" applyFont="1" applyFill="1" applyBorder="1" applyAlignment="1">
      <alignment horizontal="center" vertical="top"/>
    </xf>
    <xf numFmtId="49" fontId="5" fillId="8" borderId="53" xfId="5" applyNumberFormat="1" applyFont="1" applyFill="1" applyBorder="1" applyAlignment="1">
      <alignment horizontal="center" vertical="top"/>
    </xf>
    <xf numFmtId="49" fontId="54" fillId="9" borderId="14" xfId="5" applyNumberFormat="1" applyFont="1" applyFill="1" applyBorder="1" applyAlignment="1">
      <alignment horizontal="center" vertical="top"/>
    </xf>
    <xf numFmtId="49" fontId="54" fillId="9" borderId="19" xfId="5" applyNumberFormat="1" applyFont="1" applyFill="1" applyBorder="1" applyAlignment="1">
      <alignment horizontal="center" vertical="top"/>
    </xf>
    <xf numFmtId="49" fontId="54" fillId="9" borderId="1" xfId="5" applyNumberFormat="1" applyFont="1" applyFill="1" applyBorder="1" applyAlignment="1">
      <alignment horizontal="center" vertical="top"/>
    </xf>
    <xf numFmtId="49" fontId="54" fillId="0" borderId="14" xfId="5" applyNumberFormat="1" applyFont="1" applyBorder="1" applyAlignment="1">
      <alignment horizontal="center" vertical="top"/>
    </xf>
    <xf numFmtId="49" fontId="54" fillId="0" borderId="1" xfId="5" applyNumberFormat="1" applyFont="1" applyBorder="1" applyAlignment="1">
      <alignment horizontal="center" vertical="top"/>
    </xf>
    <xf numFmtId="0" fontId="56" fillId="0" borderId="25" xfId="5" applyFont="1" applyFill="1" applyBorder="1" applyAlignment="1">
      <alignment vertical="top" wrapText="1"/>
    </xf>
    <xf numFmtId="0" fontId="56" fillId="0" borderId="7" xfId="5" applyFont="1" applyFill="1" applyBorder="1" applyAlignment="1">
      <alignment vertical="top" wrapText="1"/>
    </xf>
    <xf numFmtId="0" fontId="56" fillId="0" borderId="63" xfId="5" applyFont="1" applyFill="1" applyBorder="1" applyAlignment="1">
      <alignment vertical="top" wrapText="1"/>
    </xf>
    <xf numFmtId="49" fontId="58" fillId="0" borderId="18" xfId="5" applyNumberFormat="1" applyFont="1" applyBorder="1" applyAlignment="1">
      <alignment horizontal="center" vertical="top"/>
    </xf>
    <xf numFmtId="49" fontId="57" fillId="0" borderId="5" xfId="5" applyNumberFormat="1" applyFont="1" applyBorder="1" applyAlignment="1">
      <alignment horizontal="center" vertical="top"/>
    </xf>
    <xf numFmtId="49" fontId="57" fillId="0" borderId="18" xfId="5" applyNumberFormat="1" applyFont="1" applyBorder="1" applyAlignment="1">
      <alignment horizontal="center" vertical="top"/>
    </xf>
    <xf numFmtId="49" fontId="57" fillId="0" borderId="12" xfId="5" applyNumberFormat="1" applyFont="1" applyBorder="1" applyAlignment="1">
      <alignment horizontal="center" vertical="top"/>
    </xf>
    <xf numFmtId="0" fontId="55" fillId="0" borderId="65" xfId="5" applyFont="1" applyFill="1" applyBorder="1" applyAlignment="1">
      <alignment horizontal="left" vertical="top" wrapText="1"/>
    </xf>
    <xf numFmtId="0" fontId="55" fillId="0" borderId="28" xfId="5" applyFont="1" applyFill="1" applyBorder="1" applyAlignment="1">
      <alignment horizontal="left" vertical="top" wrapText="1"/>
    </xf>
    <xf numFmtId="0" fontId="55" fillId="0" borderId="41" xfId="5" applyFont="1" applyFill="1" applyBorder="1" applyAlignment="1">
      <alignment horizontal="left" vertical="top" wrapText="1"/>
    </xf>
    <xf numFmtId="49" fontId="5" fillId="9" borderId="14" xfId="5" applyNumberFormat="1" applyFont="1" applyFill="1" applyBorder="1" applyAlignment="1">
      <alignment horizontal="center" vertical="top"/>
    </xf>
    <xf numFmtId="49" fontId="5" fillId="9" borderId="19" xfId="5" applyNumberFormat="1" applyFont="1" applyFill="1" applyBorder="1" applyAlignment="1">
      <alignment horizontal="center" vertical="top"/>
    </xf>
    <xf numFmtId="49" fontId="5" fillId="9" borderId="1" xfId="5" applyNumberFormat="1" applyFont="1" applyFill="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22" fillId="0" borderId="18"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49" fontId="5" fillId="9" borderId="3" xfId="5" applyNumberFormat="1" applyFont="1" applyFill="1" applyBorder="1" applyAlignment="1">
      <alignment horizontal="right" vertical="top"/>
    </xf>
    <xf numFmtId="49" fontId="5" fillId="9" borderId="4" xfId="5" applyNumberFormat="1" applyFont="1" applyFill="1" applyBorder="1" applyAlignment="1">
      <alignment horizontal="right" vertical="top"/>
    </xf>
    <xf numFmtId="49" fontId="5" fillId="9" borderId="30" xfId="5" applyNumberFormat="1" applyFont="1" applyFill="1" applyBorder="1" applyAlignment="1">
      <alignment horizontal="right" vertical="top"/>
    </xf>
    <xf numFmtId="49" fontId="5" fillId="9" borderId="60" xfId="5" applyNumberFormat="1" applyFont="1" applyFill="1" applyBorder="1" applyAlignment="1">
      <alignment horizontal="right" vertical="top"/>
    </xf>
    <xf numFmtId="49" fontId="5" fillId="9" borderId="22" xfId="5" applyNumberFormat="1" applyFont="1" applyFill="1" applyBorder="1" applyAlignment="1">
      <alignment horizontal="left" vertical="top" wrapText="1"/>
    </xf>
    <xf numFmtId="49" fontId="5" fillId="9" borderId="23" xfId="5" applyNumberFormat="1" applyFont="1" applyFill="1" applyBorder="1" applyAlignment="1">
      <alignment horizontal="left" vertical="top" wrapText="1"/>
    </xf>
    <xf numFmtId="49" fontId="5" fillId="9" borderId="67" xfId="5" applyNumberFormat="1" applyFont="1" applyFill="1" applyBorder="1" applyAlignment="1">
      <alignment horizontal="left" vertical="top" wrapText="1"/>
    </xf>
    <xf numFmtId="49" fontId="5" fillId="9" borderId="24" xfId="5" applyNumberFormat="1" applyFont="1" applyFill="1" applyBorder="1" applyAlignment="1">
      <alignment horizontal="left" vertical="top" wrapText="1"/>
    </xf>
    <xf numFmtId="49" fontId="22" fillId="0" borderId="50" xfId="5" applyNumberFormat="1" applyFont="1" applyBorder="1" applyAlignment="1">
      <alignment horizontal="center" vertical="top"/>
    </xf>
    <xf numFmtId="49" fontId="22"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8" borderId="34" xfId="5" applyNumberFormat="1" applyFont="1" applyFill="1" applyBorder="1" applyAlignment="1">
      <alignment horizontal="center" vertical="top"/>
    </xf>
    <xf numFmtId="49" fontId="5" fillId="8" borderId="6" xfId="5" applyNumberFormat="1" applyFont="1" applyFill="1" applyBorder="1" applyAlignment="1">
      <alignment horizontal="center" vertical="top"/>
    </xf>
    <xf numFmtId="49" fontId="5" fillId="8" borderId="39" xfId="5" applyNumberFormat="1" applyFont="1" applyFill="1" applyBorder="1" applyAlignment="1">
      <alignment horizontal="center" vertical="top"/>
    </xf>
    <xf numFmtId="49" fontId="5" fillId="9" borderId="26" xfId="5" applyNumberFormat="1" applyFont="1" applyFill="1" applyBorder="1" applyAlignment="1">
      <alignment horizontal="center" vertical="top"/>
    </xf>
    <xf numFmtId="49" fontId="5" fillId="9" borderId="30" xfId="5" applyNumberFormat="1" applyFont="1" applyFill="1" applyBorder="1" applyAlignment="1">
      <alignment horizontal="center" vertical="top"/>
    </xf>
    <xf numFmtId="49" fontId="54" fillId="0" borderId="30" xfId="5" applyNumberFormat="1" applyFont="1" applyBorder="1" applyAlignment="1">
      <alignment horizontal="center" vertical="top"/>
    </xf>
    <xf numFmtId="0" fontId="4" fillId="0" borderId="31" xfId="5" applyFont="1" applyFill="1" applyBorder="1" applyAlignment="1">
      <alignment vertical="top" wrapText="1"/>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11" fillId="8" borderId="22" xfId="5" applyFont="1" applyFill="1" applyBorder="1" applyAlignment="1">
      <alignment horizontal="left" vertical="top"/>
    </xf>
    <xf numFmtId="0" fontId="11" fillId="8" borderId="23" xfId="5" applyFont="1" applyFill="1" applyBorder="1" applyAlignment="1">
      <alignment horizontal="left" vertical="top"/>
    </xf>
    <xf numFmtId="0" fontId="11" fillId="8" borderId="24" xfId="5" applyFont="1" applyFill="1" applyBorder="1" applyAlignment="1">
      <alignment horizontal="left" vertical="top"/>
    </xf>
    <xf numFmtId="0" fontId="50" fillId="9" borderId="22" xfId="5" applyFont="1" applyFill="1" applyBorder="1" applyAlignment="1">
      <alignment horizontal="left" vertical="top" wrapText="1"/>
    </xf>
    <xf numFmtId="0" fontId="50" fillId="9" borderId="23" xfId="5" applyFont="1" applyFill="1" applyBorder="1" applyAlignment="1">
      <alignment horizontal="left" vertical="top" wrapText="1"/>
    </xf>
    <xf numFmtId="0" fontId="50" fillId="9" borderId="24" xfId="5" applyFont="1" applyFill="1" applyBorder="1" applyAlignment="1">
      <alignment horizontal="left" vertical="top" wrapText="1"/>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5" fillId="8" borderId="15" xfId="5" applyNumberFormat="1" applyFont="1" applyFill="1" applyBorder="1" applyAlignment="1">
      <alignment horizontal="center" vertical="top"/>
    </xf>
    <xf numFmtId="49" fontId="5" fillId="8" borderId="13" xfId="5" applyNumberFormat="1" applyFont="1" applyFill="1" applyBorder="1" applyAlignment="1">
      <alignment horizontal="center" vertical="top"/>
    </xf>
    <xf numFmtId="49" fontId="5" fillId="9" borderId="25" xfId="5" applyNumberFormat="1" applyFont="1" applyFill="1" applyBorder="1" applyAlignment="1">
      <alignment horizontal="center" vertical="top"/>
    </xf>
    <xf numFmtId="49" fontId="5" fillId="9" borderId="7" xfId="5" applyNumberFormat="1" applyFont="1" applyFill="1" applyBorder="1" applyAlignment="1">
      <alignment horizontal="center" vertical="top"/>
    </xf>
    <xf numFmtId="49" fontId="5" fillId="9" borderId="63" xfId="5" applyNumberFormat="1" applyFont="1" applyFill="1" applyBorder="1" applyAlignment="1">
      <alignment horizontal="center" vertical="top"/>
    </xf>
    <xf numFmtId="49" fontId="5" fillId="9" borderId="22" xfId="5" applyNumberFormat="1" applyFont="1" applyFill="1" applyBorder="1" applyAlignment="1">
      <alignment horizontal="left" vertical="top"/>
    </xf>
    <xf numFmtId="49" fontId="5" fillId="9" borderId="23" xfId="5" applyNumberFormat="1" applyFont="1" applyFill="1" applyBorder="1" applyAlignment="1">
      <alignment horizontal="left" vertical="top"/>
    </xf>
    <xf numFmtId="49" fontId="5" fillId="9" borderId="24" xfId="5" applyNumberFormat="1" applyFont="1" applyFill="1" applyBorder="1" applyAlignment="1">
      <alignment horizontal="left" vertical="top"/>
    </xf>
    <xf numFmtId="49" fontId="22" fillId="0" borderId="66" xfId="5" applyNumberFormat="1" applyFont="1" applyBorder="1" applyAlignment="1">
      <alignment horizontal="center" vertical="top"/>
    </xf>
    <xf numFmtId="49" fontId="22"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55" fillId="0" borderId="65" xfId="5" applyNumberFormat="1" applyFont="1" applyFill="1" applyBorder="1" applyAlignment="1">
      <alignment vertical="top" wrapText="1"/>
    </xf>
    <xf numFmtId="49" fontId="55" fillId="0" borderId="28" xfId="5" applyNumberFormat="1" applyFont="1" applyFill="1" applyBorder="1" applyAlignment="1">
      <alignment vertical="top" wrapText="1"/>
    </xf>
    <xf numFmtId="0" fontId="55" fillId="0" borderId="37" xfId="3" applyFont="1" applyBorder="1" applyAlignment="1">
      <alignment vertical="top" wrapText="1"/>
    </xf>
    <xf numFmtId="49" fontId="54" fillId="9" borderId="26" xfId="5" applyNumberFormat="1" applyFont="1" applyFill="1" applyBorder="1" applyAlignment="1">
      <alignment horizontal="center" vertical="top"/>
    </xf>
    <xf numFmtId="49" fontId="54" fillId="9" borderId="30" xfId="5" applyNumberFormat="1" applyFont="1" applyFill="1" applyBorder="1" applyAlignment="1">
      <alignment horizontal="center" vertical="top"/>
    </xf>
    <xf numFmtId="0" fontId="56" fillId="0" borderId="27" xfId="5" applyFont="1" applyFill="1" applyBorder="1" applyAlignment="1">
      <alignment vertical="top" wrapText="1"/>
    </xf>
    <xf numFmtId="0" fontId="56" fillId="0" borderId="20" xfId="5" applyFont="1" applyFill="1" applyBorder="1" applyAlignment="1">
      <alignment vertical="top" wrapText="1"/>
    </xf>
    <xf numFmtId="0" fontId="56" fillId="0" borderId="31" xfId="5" applyFont="1" applyFill="1" applyBorder="1" applyAlignment="1">
      <alignment vertical="top" wrapText="1"/>
    </xf>
    <xf numFmtId="49" fontId="57" fillId="0" borderId="50" xfId="5" applyNumberFormat="1" applyFont="1" applyBorder="1" applyAlignment="1">
      <alignment horizontal="center" vertical="top"/>
    </xf>
    <xf numFmtId="49" fontId="57" fillId="0" borderId="42" xfId="5" applyNumberFormat="1" applyFont="1" applyBorder="1" applyAlignment="1">
      <alignment horizontal="center" vertical="top"/>
    </xf>
    <xf numFmtId="49" fontId="54" fillId="9" borderId="3" xfId="5" applyNumberFormat="1" applyFont="1" applyFill="1" applyBorder="1" applyAlignment="1">
      <alignment horizontal="right" vertical="top"/>
    </xf>
    <xf numFmtId="49" fontId="54" fillId="9" borderId="4" xfId="5" applyNumberFormat="1" applyFont="1" applyFill="1" applyBorder="1" applyAlignment="1">
      <alignment horizontal="right" vertical="top"/>
    </xf>
    <xf numFmtId="49" fontId="54" fillId="9" borderId="60" xfId="5" applyNumberFormat="1" applyFont="1" applyFill="1" applyBorder="1" applyAlignment="1">
      <alignment horizontal="right" vertical="top"/>
    </xf>
    <xf numFmtId="49" fontId="54" fillId="8" borderId="22" xfId="5" applyNumberFormat="1" applyFont="1" applyFill="1" applyBorder="1" applyAlignment="1">
      <alignment horizontal="right" vertical="top"/>
    </xf>
    <xf numFmtId="49" fontId="54" fillId="8" borderId="23" xfId="5" applyNumberFormat="1" applyFont="1" applyFill="1" applyBorder="1" applyAlignment="1">
      <alignment horizontal="right" vertical="top"/>
    </xf>
    <xf numFmtId="49" fontId="54" fillId="8" borderId="24" xfId="5" applyNumberFormat="1" applyFont="1" applyFill="1" applyBorder="1" applyAlignment="1">
      <alignment horizontal="right" vertical="top"/>
    </xf>
    <xf numFmtId="0" fontId="3" fillId="8" borderId="22" xfId="5" applyFont="1" applyFill="1" applyBorder="1" applyAlignment="1">
      <alignment horizontal="left" vertical="top"/>
    </xf>
    <xf numFmtId="0" fontId="3" fillId="8" borderId="23" xfId="5" applyFont="1" applyFill="1" applyBorder="1" applyAlignment="1">
      <alignment horizontal="left" vertical="top"/>
    </xf>
    <xf numFmtId="0" fontId="3" fillId="8" borderId="24" xfId="5" applyFont="1" applyFill="1" applyBorder="1" applyAlignment="1">
      <alignment horizontal="left" vertical="top"/>
    </xf>
    <xf numFmtId="0" fontId="5" fillId="9" borderId="22" xfId="5" applyFont="1" applyFill="1" applyBorder="1" applyAlignment="1">
      <alignment horizontal="left" vertical="top" wrapText="1"/>
    </xf>
    <xf numFmtId="0" fontId="5" fillId="9" borderId="23" xfId="5" applyFont="1" applyFill="1" applyBorder="1" applyAlignment="1">
      <alignment horizontal="left" vertical="top" wrapText="1"/>
    </xf>
    <xf numFmtId="0" fontId="5" fillId="9" borderId="24" xfId="5" applyFont="1" applyFill="1" applyBorder="1" applyAlignment="1">
      <alignment horizontal="left" vertical="top" wrapText="1"/>
    </xf>
    <xf numFmtId="0" fontId="4" fillId="10" borderId="27" xfId="5" applyFont="1" applyFill="1" applyBorder="1" applyAlignment="1">
      <alignment horizontal="left" vertical="top" wrapText="1"/>
    </xf>
    <xf numFmtId="0" fontId="7" fillId="10" borderId="31" xfId="5" applyFont="1" applyFill="1" applyBorder="1" applyAlignment="1">
      <alignment horizontal="left" vertical="top" wrapText="1"/>
    </xf>
    <xf numFmtId="49" fontId="22"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7" fillId="0" borderId="39" xfId="5" applyFont="1" applyBorder="1" applyAlignment="1">
      <alignment horizontal="center" vertical="top" wrapText="1"/>
    </xf>
    <xf numFmtId="0" fontId="10" fillId="0" borderId="39" xfId="3" applyFont="1" applyBorder="1" applyAlignment="1">
      <alignment vertical="top" wrapText="1"/>
    </xf>
    <xf numFmtId="0" fontId="56" fillId="0" borderId="27" xfId="5" applyFont="1" applyFill="1" applyBorder="1" applyAlignment="1">
      <alignment horizontal="left" vertical="top" wrapText="1"/>
    </xf>
    <xf numFmtId="0" fontId="56" fillId="0" borderId="31" xfId="5" applyFont="1" applyFill="1" applyBorder="1" applyAlignment="1">
      <alignment horizontal="left" vertical="top" wrapText="1"/>
    </xf>
    <xf numFmtId="49" fontId="58" fillId="0" borderId="50" xfId="5" applyNumberFormat="1" applyFont="1" applyBorder="1" applyAlignment="1">
      <alignment horizontal="center" vertical="top"/>
    </xf>
    <xf numFmtId="49" fontId="58" fillId="0" borderId="42" xfId="5" applyNumberFormat="1" applyFont="1" applyBorder="1" applyAlignment="1">
      <alignment horizontal="center" vertical="top"/>
    </xf>
    <xf numFmtId="49" fontId="57" fillId="0" borderId="42" xfId="5" applyNumberFormat="1" applyFont="1" applyBorder="1" applyAlignment="1">
      <alignment horizontal="center" vertical="top" wrapText="1"/>
    </xf>
    <xf numFmtId="0" fontId="10" fillId="10" borderId="27" xfId="5" applyFont="1" applyFill="1" applyBorder="1" applyAlignment="1">
      <alignment horizontal="left" vertical="top" wrapText="1"/>
    </xf>
    <xf numFmtId="0" fontId="61" fillId="0" borderId="34" xfId="3" applyFont="1" applyBorder="1" applyAlignment="1">
      <alignment vertical="top" wrapText="1"/>
    </xf>
    <xf numFmtId="0" fontId="61" fillId="0" borderId="39" xfId="3" applyFont="1" applyBorder="1" applyAlignment="1">
      <alignment vertical="top" wrapText="1"/>
    </xf>
    <xf numFmtId="49" fontId="54" fillId="9" borderId="22" xfId="5" applyNumberFormat="1" applyFont="1" applyFill="1" applyBorder="1" applyAlignment="1">
      <alignment horizontal="right" vertical="top"/>
    </xf>
    <xf numFmtId="49" fontId="54" fillId="9" borderId="23" xfId="5" applyNumberFormat="1" applyFont="1" applyFill="1" applyBorder="1" applyAlignment="1">
      <alignment horizontal="right" vertical="top"/>
    </xf>
    <xf numFmtId="0" fontId="61" fillId="0" borderId="34" xfId="5" applyFont="1" applyFill="1" applyBorder="1" applyAlignment="1">
      <alignment vertical="top" wrapText="1"/>
    </xf>
    <xf numFmtId="0" fontId="63" fillId="0" borderId="39" xfId="3" applyFont="1" applyBorder="1" applyAlignment="1">
      <alignment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39" fillId="0" borderId="34" xfId="5" applyFont="1" applyFill="1" applyBorder="1" applyAlignment="1">
      <alignment vertical="top" wrapText="1"/>
    </xf>
    <xf numFmtId="49" fontId="5" fillId="9" borderId="22" xfId="5" applyNumberFormat="1" applyFont="1" applyFill="1" applyBorder="1" applyAlignment="1">
      <alignment horizontal="right" vertical="top"/>
    </xf>
    <xf numFmtId="49" fontId="5" fillId="9" borderId="23" xfId="5" applyNumberFormat="1" applyFont="1" applyFill="1" applyBorder="1" applyAlignment="1">
      <alignment horizontal="right" vertical="top"/>
    </xf>
    <xf numFmtId="49" fontId="5" fillId="8" borderId="22" xfId="5" applyNumberFormat="1" applyFont="1" applyFill="1" applyBorder="1" applyAlignment="1">
      <alignment horizontal="right" vertical="top"/>
    </xf>
    <xf numFmtId="49" fontId="5" fillId="8" borderId="23" xfId="5" applyNumberFormat="1" applyFont="1" applyFill="1" applyBorder="1" applyAlignment="1">
      <alignment horizontal="right" vertical="top"/>
    </xf>
    <xf numFmtId="49" fontId="5" fillId="8" borderId="24" xfId="5" applyNumberFormat="1" applyFont="1" applyFill="1" applyBorder="1" applyAlignment="1">
      <alignment horizontal="right" vertical="top"/>
    </xf>
    <xf numFmtId="49" fontId="5" fillId="12" borderId="23" xfId="5" applyNumberFormat="1" applyFont="1" applyFill="1" applyBorder="1" applyAlignment="1">
      <alignment horizontal="right" vertical="top"/>
    </xf>
    <xf numFmtId="0" fontId="2" fillId="12" borderId="21" xfId="5" applyFont="1" applyFill="1" applyBorder="1" applyAlignment="1">
      <alignment horizontal="center" vertical="top"/>
    </xf>
    <xf numFmtId="0" fontId="2" fillId="12" borderId="48" xfId="5" applyFont="1" applyFill="1" applyBorder="1" applyAlignment="1">
      <alignment horizontal="center" vertical="top"/>
    </xf>
    <xf numFmtId="0" fontId="5" fillId="12" borderId="3" xfId="5" applyFont="1" applyFill="1" applyBorder="1" applyAlignment="1">
      <alignment horizontal="right" vertical="top" wrapText="1"/>
    </xf>
    <xf numFmtId="0" fontId="7" fillId="12" borderId="4" xfId="5" applyFill="1" applyBorder="1" applyAlignment="1">
      <alignment vertical="top" wrapText="1"/>
    </xf>
    <xf numFmtId="0" fontId="7" fillId="12" borderId="22" xfId="5" applyFill="1" applyBorder="1" applyAlignment="1">
      <alignment vertical="top" wrapText="1"/>
    </xf>
    <xf numFmtId="164" fontId="34" fillId="12" borderId="32" xfId="5" applyNumberFormat="1" applyFont="1" applyFill="1" applyBorder="1" applyAlignment="1">
      <alignment horizontal="center" vertical="top" wrapText="1"/>
    </xf>
    <xf numFmtId="164" fontId="34" fillId="12" borderId="23" xfId="5" applyNumberFormat="1" applyFont="1" applyFill="1" applyBorder="1" applyAlignment="1">
      <alignment horizontal="center" vertical="top" wrapText="1"/>
    </xf>
    <xf numFmtId="164" fontId="34" fillId="12"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Border="1" applyAlignment="1">
      <alignment vertical="top" wrapText="1"/>
    </xf>
    <xf numFmtId="0" fontId="7" fillId="0" borderId="38" xfId="5" applyBorder="1" applyAlignment="1">
      <alignment vertical="top" wrapText="1"/>
    </xf>
    <xf numFmtId="164" fontId="35" fillId="0" borderId="68" xfId="5" applyNumberFormat="1" applyFont="1" applyBorder="1" applyAlignment="1">
      <alignment horizontal="center" vertical="top" wrapText="1"/>
    </xf>
    <xf numFmtId="164" fontId="35" fillId="0" borderId="58" xfId="5" applyNumberFormat="1" applyFont="1" applyBorder="1" applyAlignment="1">
      <alignment horizontal="center" vertical="top" wrapText="1"/>
    </xf>
    <xf numFmtId="164" fontId="35"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Border="1" applyAlignment="1">
      <alignment vertical="top" wrapText="1"/>
    </xf>
    <xf numFmtId="0" fontId="7" fillId="0" borderId="69" xfId="5" applyBorder="1" applyAlignment="1">
      <alignment vertical="top" wrapText="1"/>
    </xf>
    <xf numFmtId="164" fontId="35" fillId="0" borderId="54" xfId="5" applyNumberFormat="1" applyFont="1" applyBorder="1" applyAlignment="1">
      <alignment horizontal="center" vertical="top" wrapText="1"/>
    </xf>
    <xf numFmtId="164" fontId="35" fillId="0" borderId="62" xfId="5" applyNumberFormat="1" applyFont="1" applyBorder="1" applyAlignment="1">
      <alignment horizontal="center" vertical="top" wrapText="1"/>
    </xf>
    <xf numFmtId="164" fontId="35" fillId="0" borderId="69" xfId="5" applyNumberFormat="1" applyFont="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31" fillId="0" borderId="0" xfId="5" applyNumberFormat="1" applyFont="1" applyFill="1" applyBorder="1" applyAlignment="1">
      <alignment horizontal="center" vertical="top" wrapText="1"/>
    </xf>
    <xf numFmtId="0" fontId="7" fillId="0" borderId="0" xfId="5" applyAlignment="1">
      <alignment vertical="top" wrapText="1"/>
    </xf>
    <xf numFmtId="0" fontId="7" fillId="0" borderId="74" xfId="5" applyBorder="1" applyAlignment="1">
      <alignment vertical="top" wrapText="1"/>
    </xf>
    <xf numFmtId="164" fontId="36" fillId="0" borderId="54" xfId="5" applyNumberFormat="1" applyFont="1" applyBorder="1" applyAlignment="1">
      <alignment horizontal="center" vertical="top" wrapText="1"/>
    </xf>
    <xf numFmtId="0" fontId="16" fillId="0" borderId="62" xfId="0" applyFont="1" applyBorder="1" applyAlignment="1">
      <alignment horizontal="center" vertical="top" wrapText="1"/>
    </xf>
    <xf numFmtId="0" fontId="16" fillId="0" borderId="69" xfId="0" applyFont="1" applyBorder="1" applyAlignment="1">
      <alignment horizontal="center" vertical="top" wrapText="1"/>
    </xf>
    <xf numFmtId="0" fontId="6" fillId="10" borderId="54" xfId="5" applyFont="1" applyFill="1" applyBorder="1" applyAlignment="1">
      <alignment horizontal="left" vertical="top" wrapText="1"/>
    </xf>
    <xf numFmtId="0" fontId="7" fillId="10" borderId="62" xfId="5" applyFont="1" applyFill="1" applyBorder="1" applyAlignment="1">
      <alignment horizontal="left" vertical="top" wrapText="1"/>
    </xf>
    <xf numFmtId="0" fontId="7" fillId="10" borderId="69" xfId="5" applyFont="1" applyFill="1" applyBorder="1" applyAlignment="1">
      <alignment horizontal="left" vertical="top" wrapText="1"/>
    </xf>
    <xf numFmtId="164" fontId="36" fillId="0" borderId="44" xfId="5" applyNumberFormat="1" applyFont="1" applyBorder="1" applyAlignment="1">
      <alignment horizontal="center" vertical="top" wrapText="1"/>
    </xf>
    <xf numFmtId="0" fontId="16" fillId="0" borderId="43" xfId="0" applyFont="1" applyBorder="1" applyAlignment="1">
      <alignment horizontal="center" vertical="top" wrapText="1"/>
    </xf>
    <xf numFmtId="0" fontId="16" fillId="0" borderId="45" xfId="0" applyFont="1" applyBorder="1" applyAlignment="1">
      <alignment horizontal="center" vertical="top" wrapText="1"/>
    </xf>
    <xf numFmtId="0" fontId="7" fillId="0" borderId="70" xfId="5" applyBorder="1" applyAlignment="1">
      <alignment vertical="top" wrapText="1"/>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49" fontId="5" fillId="9" borderId="32" xfId="0" applyNumberFormat="1" applyFont="1" applyFill="1" applyBorder="1" applyAlignment="1">
      <alignment horizontal="left" vertical="top"/>
    </xf>
    <xf numFmtId="49" fontId="5" fillId="0" borderId="57" xfId="0" applyNumberFormat="1" applyFont="1" applyBorder="1" applyAlignment="1">
      <alignment horizontal="center" vertical="top"/>
    </xf>
    <xf numFmtId="0" fontId="4" fillId="2" borderId="74"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36" xfId="0" applyFont="1" applyFill="1" applyBorder="1" applyAlignment="1">
      <alignment horizontal="left" vertical="top" wrapText="1"/>
    </xf>
    <xf numFmtId="0" fontId="4" fillId="2" borderId="11" xfId="0" applyFont="1" applyFill="1" applyBorder="1" applyAlignment="1">
      <alignment horizontal="left" vertical="top" wrapText="1"/>
    </xf>
    <xf numFmtId="49" fontId="5" fillId="9" borderId="9" xfId="0" applyNumberFormat="1" applyFont="1" applyFill="1" applyBorder="1" applyAlignment="1">
      <alignment horizontal="center" vertical="top"/>
    </xf>
    <xf numFmtId="49" fontId="5" fillId="9" borderId="39" xfId="0" applyNumberFormat="1" applyFont="1" applyFill="1" applyBorder="1" applyAlignment="1">
      <alignment horizontal="right" vertical="top"/>
    </xf>
    <xf numFmtId="49" fontId="5" fillId="9" borderId="1" xfId="0" applyNumberFormat="1" applyFont="1" applyFill="1" applyBorder="1" applyAlignment="1">
      <alignment horizontal="right" vertical="top"/>
    </xf>
    <xf numFmtId="49" fontId="5" fillId="9" borderId="63" xfId="0" applyNumberFormat="1" applyFont="1" applyFill="1" applyBorder="1" applyAlignment="1">
      <alignment horizontal="right" vertical="top"/>
    </xf>
    <xf numFmtId="0" fontId="6" fillId="0" borderId="14" xfId="0" applyFont="1" applyFill="1" applyBorder="1" applyAlignment="1">
      <alignment horizontal="left" vertical="top" wrapText="1"/>
    </xf>
    <xf numFmtId="0" fontId="6" fillId="0" borderId="57" xfId="0" applyFont="1" applyFill="1" applyBorder="1" applyAlignment="1">
      <alignment horizontal="left" vertical="top" wrapText="1"/>
    </xf>
    <xf numFmtId="49" fontId="5" fillId="2" borderId="9" xfId="0" applyNumberFormat="1" applyFont="1" applyFill="1" applyBorder="1" applyAlignment="1">
      <alignment horizontal="center" vertical="top"/>
    </xf>
    <xf numFmtId="0" fontId="0" fillId="2" borderId="19" xfId="0" applyFill="1" applyBorder="1" applyAlignment="1">
      <alignment horizontal="center" vertical="top"/>
    </xf>
    <xf numFmtId="0" fontId="0" fillId="2" borderId="30" xfId="0" applyFill="1" applyBorder="1" applyAlignment="1">
      <alignment horizontal="center" vertical="top"/>
    </xf>
    <xf numFmtId="164" fontId="23" fillId="2" borderId="9" xfId="0" applyNumberFormat="1" applyFont="1" applyFill="1" applyBorder="1" applyAlignment="1">
      <alignment horizontal="center" vertical="top"/>
    </xf>
    <xf numFmtId="0" fontId="76" fillId="0" borderId="19" xfId="0" applyFont="1" applyBorder="1" applyAlignment="1">
      <alignment horizontal="center" vertical="top"/>
    </xf>
    <xf numFmtId="0" fontId="76" fillId="0" borderId="30" xfId="0" applyFont="1" applyBorder="1" applyAlignment="1">
      <alignment horizontal="center" vertical="top"/>
    </xf>
    <xf numFmtId="164" fontId="5" fillId="2" borderId="9" xfId="0" applyNumberFormat="1" applyFont="1" applyFill="1" applyBorder="1" applyAlignment="1">
      <alignment horizontal="center" vertical="top"/>
    </xf>
    <xf numFmtId="164" fontId="6" fillId="2" borderId="9" xfId="0" applyNumberFormat="1" applyFont="1" applyFill="1" applyBorder="1" applyAlignment="1">
      <alignment horizontal="center" vertical="top"/>
    </xf>
    <xf numFmtId="164" fontId="6" fillId="2" borderId="7" xfId="0" applyNumberFormat="1" applyFont="1" applyFill="1" applyBorder="1" applyAlignment="1">
      <alignment horizontal="center" vertical="top"/>
    </xf>
    <xf numFmtId="49" fontId="5" fillId="8" borderId="66" xfId="0" applyNumberFormat="1" applyFont="1" applyFill="1" applyBorder="1" applyAlignment="1">
      <alignment horizontal="center" vertical="top"/>
    </xf>
    <xf numFmtId="49" fontId="5" fillId="8" borderId="68" xfId="0" applyNumberFormat="1" applyFont="1" applyFill="1" applyBorder="1" applyAlignment="1">
      <alignment horizontal="center" vertical="top"/>
    </xf>
    <xf numFmtId="49" fontId="5" fillId="9"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49" fontId="22" fillId="0" borderId="65" xfId="0" applyNumberFormat="1" applyFont="1" applyBorder="1" applyAlignment="1">
      <alignment horizontal="center" vertical="top"/>
    </xf>
    <xf numFmtId="49" fontId="22" fillId="0" borderId="28" xfId="0" applyNumberFormat="1" applyFont="1" applyBorder="1" applyAlignment="1">
      <alignment horizontal="center" vertical="top"/>
    </xf>
    <xf numFmtId="0" fontId="0" fillId="0" borderId="28" xfId="0" applyBorder="1" applyAlignment="1">
      <alignment horizontal="center" vertical="top"/>
    </xf>
    <xf numFmtId="0" fontId="0" fillId="0" borderId="41" xfId="0" applyBorder="1" applyAlignment="1">
      <alignment horizontal="center" vertical="top"/>
    </xf>
    <xf numFmtId="49" fontId="2" fillId="0" borderId="26" xfId="0" applyNumberFormat="1" applyFont="1" applyBorder="1" applyAlignment="1">
      <alignment horizontal="center" vertical="top"/>
    </xf>
    <xf numFmtId="49" fontId="2" fillId="0" borderId="19" xfId="0" applyNumberFormat="1" applyFont="1" applyBorder="1" applyAlignment="1">
      <alignment horizontal="center" vertical="top"/>
    </xf>
    <xf numFmtId="0" fontId="6" fillId="0" borderId="35" xfId="0" applyFont="1" applyFill="1" applyBorder="1" applyAlignment="1">
      <alignment horizontal="center" vertical="top"/>
    </xf>
    <xf numFmtId="164" fontId="6" fillId="2" borderId="19" xfId="0" applyNumberFormat="1" applyFont="1" applyFill="1" applyBorder="1" applyAlignment="1">
      <alignment horizontal="center" vertical="top"/>
    </xf>
    <xf numFmtId="49" fontId="22" fillId="0" borderId="66" xfId="0" applyNumberFormat="1" applyFont="1" applyBorder="1" applyAlignment="1">
      <alignment horizontal="center" vertical="top" wrapText="1"/>
    </xf>
    <xf numFmtId="0" fontId="0" fillId="0" borderId="59" xfId="0" applyBorder="1" applyAlignment="1">
      <alignment horizontal="center" vertical="top"/>
    </xf>
    <xf numFmtId="0" fontId="0" fillId="0" borderId="44" xfId="0" applyBorder="1" applyAlignment="1">
      <alignment horizontal="center" vertical="top"/>
    </xf>
    <xf numFmtId="49" fontId="2" fillId="0" borderId="26" xfId="0" applyNumberFormat="1" applyFont="1" applyFill="1" applyBorder="1" applyAlignment="1">
      <alignment horizontal="center" vertical="top" wrapText="1"/>
    </xf>
    <xf numFmtId="0" fontId="0" fillId="0" borderId="19" xfId="0" applyFill="1" applyBorder="1" applyAlignment="1">
      <alignment horizontal="center" vertical="top" wrapText="1"/>
    </xf>
    <xf numFmtId="0" fontId="0" fillId="0" borderId="36" xfId="0" applyFill="1" applyBorder="1" applyAlignment="1">
      <alignment horizontal="center" vertical="top" wrapText="1"/>
    </xf>
    <xf numFmtId="49" fontId="5" fillId="0" borderId="9" xfId="0" applyNumberFormat="1" applyFont="1" applyBorder="1" applyAlignment="1">
      <alignment horizontal="center" vertical="top" wrapText="1"/>
    </xf>
    <xf numFmtId="0" fontId="7" fillId="0" borderId="36" xfId="0" applyFont="1" applyBorder="1" applyAlignment="1">
      <alignment horizontal="center" vertical="top" wrapText="1"/>
    </xf>
    <xf numFmtId="0" fontId="4" fillId="0" borderId="11" xfId="0" applyFont="1" applyFill="1" applyBorder="1" applyAlignment="1">
      <alignment horizontal="left" vertical="top" wrapText="1"/>
    </xf>
    <xf numFmtId="0" fontId="4" fillId="0" borderId="74" xfId="0" applyFont="1" applyFill="1" applyBorder="1" applyAlignment="1">
      <alignment horizontal="left" vertical="top" wrapText="1"/>
    </xf>
    <xf numFmtId="0" fontId="6"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xf>
    <xf numFmtId="0" fontId="0" fillId="0" borderId="36" xfId="0" applyBorder="1" applyAlignment="1"/>
    <xf numFmtId="164" fontId="6" fillId="0" borderId="9" xfId="0" applyNumberFormat="1" applyFont="1" applyFill="1" applyBorder="1" applyAlignment="1">
      <alignment horizontal="center" vertical="top"/>
    </xf>
    <xf numFmtId="0" fontId="6" fillId="2" borderId="19" xfId="0" applyFont="1" applyFill="1" applyBorder="1" applyAlignment="1">
      <alignment vertical="top" wrapText="1"/>
    </xf>
    <xf numFmtId="0" fontId="7" fillId="2" borderId="19" xfId="0" applyFont="1" applyFill="1" applyBorder="1" applyAlignment="1">
      <alignment wrapText="1"/>
    </xf>
    <xf numFmtId="164" fontId="6" fillId="0" borderId="72" xfId="0" applyNumberFormat="1" applyFont="1" applyFill="1" applyBorder="1" applyAlignment="1">
      <alignment horizontal="center" vertical="top"/>
    </xf>
    <xf numFmtId="0" fontId="0" fillId="0" borderId="38" xfId="0" applyBorder="1" applyAlignment="1"/>
    <xf numFmtId="164" fontId="6" fillId="0" borderId="80" xfId="0" applyNumberFormat="1" applyFont="1" applyFill="1" applyBorder="1" applyAlignment="1">
      <alignment horizontal="center" vertical="top"/>
    </xf>
    <xf numFmtId="0" fontId="0" fillId="0" borderId="58" xfId="0" applyBorder="1" applyAlignment="1"/>
    <xf numFmtId="49" fontId="22" fillId="2" borderId="66" xfId="0" applyNumberFormat="1" applyFont="1" applyFill="1" applyBorder="1" applyAlignment="1">
      <alignment horizontal="center" vertical="top" wrapText="1"/>
    </xf>
    <xf numFmtId="0" fontId="0" fillId="0" borderId="59" xfId="0" applyBorder="1" applyAlignment="1">
      <alignment horizontal="center" vertical="top" wrapText="1"/>
    </xf>
    <xf numFmtId="49" fontId="2" fillId="2" borderId="26" xfId="0" applyNumberFormat="1" applyFont="1" applyFill="1" applyBorder="1" applyAlignment="1">
      <alignment horizontal="center" vertical="top" wrapText="1"/>
    </xf>
    <xf numFmtId="0" fontId="0" fillId="0" borderId="19" xfId="0" applyBorder="1" applyAlignment="1">
      <alignment horizontal="center" vertical="top" wrapText="1"/>
    </xf>
    <xf numFmtId="0" fontId="6" fillId="2" borderId="26" xfId="0" applyFont="1" applyFill="1" applyBorder="1" applyAlignment="1">
      <alignment horizontal="center" vertical="top" wrapText="1"/>
    </xf>
    <xf numFmtId="0" fontId="5" fillId="9" borderId="43" xfId="0" applyFont="1" applyFill="1" applyBorder="1" applyAlignment="1">
      <alignment horizontal="left" vertical="top" wrapText="1"/>
    </xf>
    <xf numFmtId="0" fontId="5" fillId="9" borderId="45" xfId="0" applyFont="1" applyFill="1" applyBorder="1" applyAlignment="1">
      <alignment horizontal="left" vertical="top" wrapText="1"/>
    </xf>
    <xf numFmtId="49" fontId="5" fillId="9" borderId="40" xfId="0" applyNumberFormat="1" applyFont="1" applyFill="1" applyBorder="1" applyAlignment="1">
      <alignment horizontal="right" vertical="top"/>
    </xf>
    <xf numFmtId="49" fontId="5" fillId="9" borderId="43" xfId="0" applyNumberFormat="1" applyFont="1" applyFill="1" applyBorder="1" applyAlignment="1">
      <alignment horizontal="right" vertical="top"/>
    </xf>
    <xf numFmtId="0" fontId="7" fillId="0" borderId="14" xfId="0" applyFont="1" applyBorder="1" applyAlignment="1">
      <alignment vertical="top" wrapText="1"/>
    </xf>
    <xf numFmtId="0" fontId="7" fillId="0" borderId="16" xfId="0" applyFont="1" applyBorder="1" applyAlignment="1">
      <alignment vertical="top" wrapText="1"/>
    </xf>
    <xf numFmtId="164" fontId="50" fillId="12" borderId="32" xfId="0" applyNumberFormat="1" applyFont="1" applyFill="1" applyBorder="1" applyAlignment="1">
      <alignment horizontal="center" vertical="top" wrapText="1"/>
    </xf>
    <xf numFmtId="164" fontId="50" fillId="12" borderId="23" xfId="0" applyNumberFormat="1" applyFont="1" applyFill="1" applyBorder="1" applyAlignment="1">
      <alignment horizontal="center" vertical="top" wrapText="1"/>
    </xf>
    <xf numFmtId="164" fontId="50" fillId="12" borderId="24" xfId="0" applyNumberFormat="1" applyFont="1" applyFill="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1" fillId="11" borderId="23" xfId="0" applyNumberFormat="1" applyFont="1" applyFill="1" applyBorder="1" applyAlignment="1">
      <alignment horizontal="center" vertical="top" wrapText="1"/>
    </xf>
    <xf numFmtId="164" fontId="11" fillId="11" borderId="24" xfId="0" applyNumberFormat="1" applyFont="1" applyFill="1" applyBorder="1" applyAlignment="1">
      <alignment horizontal="center" vertical="top" wrapText="1"/>
    </xf>
    <xf numFmtId="164" fontId="81" fillId="0" borderId="62" xfId="0" applyNumberFormat="1" applyFont="1" applyBorder="1" applyAlignment="1">
      <alignment horizontal="center" vertical="top" wrapText="1"/>
    </xf>
    <xf numFmtId="164" fontId="81" fillId="0" borderId="69"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1" fillId="12" borderId="32" xfId="0" applyNumberFormat="1" applyFont="1" applyFill="1" applyBorder="1" applyAlignment="1">
      <alignment horizontal="center" vertical="top" wrapText="1"/>
    </xf>
    <xf numFmtId="164" fontId="11" fillId="12" borderId="23" xfId="0" applyNumberFormat="1" applyFont="1" applyFill="1" applyBorder="1" applyAlignment="1">
      <alignment horizontal="center" vertical="top" wrapText="1"/>
    </xf>
    <xf numFmtId="164" fontId="11" fillId="12"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49" fontId="5" fillId="12" borderId="24" xfId="0" applyNumberFormat="1" applyFont="1" applyFill="1" applyBorder="1" applyAlignment="1">
      <alignment horizontal="right" vertical="top"/>
    </xf>
    <xf numFmtId="49" fontId="31" fillId="0" borderId="0" xfId="0" applyNumberFormat="1" applyFont="1" applyFill="1" applyBorder="1" applyAlignment="1">
      <alignment horizontal="left" vertical="top" wrapText="1"/>
    </xf>
    <xf numFmtId="0" fontId="7" fillId="0" borderId="0" xfId="0" applyFont="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6" fillId="0" borderId="41" xfId="0" applyFont="1" applyBorder="1" applyAlignment="1">
      <alignment vertical="top" wrapText="1"/>
    </xf>
    <xf numFmtId="49" fontId="5" fillId="9" borderId="31" xfId="0" applyNumberFormat="1" applyFont="1" applyFill="1" applyBorder="1" applyAlignment="1">
      <alignment horizontal="right" vertical="top"/>
    </xf>
    <xf numFmtId="49" fontId="2" fillId="0" borderId="19" xfId="0" applyNumberFormat="1" applyFont="1" applyBorder="1" applyAlignment="1">
      <alignment horizontal="center" vertical="top" wrapText="1"/>
    </xf>
    <xf numFmtId="0" fontId="6" fillId="0" borderId="26" xfId="0" applyFont="1" applyFill="1" applyBorder="1" applyAlignment="1">
      <alignment vertical="top" wrapText="1"/>
    </xf>
    <xf numFmtId="0" fontId="0" fillId="0" borderId="19" xfId="0" applyBorder="1" applyAlignment="1">
      <alignmen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6" fillId="10" borderId="65" xfId="0" applyFont="1" applyFill="1" applyBorder="1" applyAlignment="1">
      <alignment horizontal="left" vertical="top" wrapText="1"/>
    </xf>
    <xf numFmtId="0" fontId="6" fillId="10" borderId="41" xfId="0" applyFont="1" applyFill="1" applyBorder="1" applyAlignment="1">
      <alignment horizontal="left" vertical="top" wrapText="1"/>
    </xf>
    <xf numFmtId="0" fontId="16" fillId="0" borderId="28" xfId="0" applyFont="1" applyBorder="1" applyAlignment="1">
      <alignment vertical="top" wrapText="1"/>
    </xf>
    <xf numFmtId="49" fontId="2" fillId="0" borderId="14" xfId="0" applyNumberFormat="1" applyFont="1" applyBorder="1" applyAlignment="1">
      <alignment horizontal="center" vertical="top"/>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2" fillId="0" borderId="1" xfId="0" applyNumberFormat="1" applyFont="1" applyBorder="1" applyAlignment="1">
      <alignment horizontal="center" vertical="top"/>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49" fontId="6" fillId="0" borderId="50" xfId="0" applyNumberFormat="1" applyFont="1" applyBorder="1" applyAlignment="1">
      <alignment horizontal="center" vertical="top"/>
    </xf>
    <xf numFmtId="49" fontId="6" fillId="0" borderId="42"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10" borderId="28" xfId="0" applyFont="1" applyFill="1" applyBorder="1" applyAlignment="1">
      <alignment horizontal="left" vertical="top" wrapText="1"/>
    </xf>
    <xf numFmtId="0" fontId="11" fillId="0" borderId="0" xfId="0" applyFont="1" applyAlignment="1">
      <alignment horizontal="left" wrapText="1"/>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22" fillId="0" borderId="52" xfId="0" applyNumberFormat="1" applyFont="1" applyBorder="1" applyAlignment="1">
      <alignment horizontal="center" vertical="top"/>
    </xf>
    <xf numFmtId="49" fontId="22" fillId="0" borderId="59" xfId="0" applyNumberFormat="1" applyFont="1" applyBorder="1" applyAlignment="1">
      <alignment horizontal="center" vertical="top"/>
    </xf>
    <xf numFmtId="0" fontId="6" fillId="0" borderId="34" xfId="0" applyFont="1" applyFill="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49" fontId="22" fillId="0" borderId="66" xfId="0" applyNumberFormat="1" applyFont="1" applyBorder="1" applyAlignment="1">
      <alignment horizontal="center" vertical="top"/>
    </xf>
    <xf numFmtId="0" fontId="6" fillId="0" borderId="28" xfId="0" applyFont="1" applyBorder="1" applyAlignment="1">
      <alignment horizontal="left" vertical="top" wrapText="1"/>
    </xf>
    <xf numFmtId="0" fontId="41" fillId="0" borderId="39"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6" xfId="0" applyFont="1" applyBorder="1" applyAlignment="1">
      <alignment horizontal="left" vertical="top" wrapText="1"/>
    </xf>
    <xf numFmtId="0" fontId="7" fillId="0" borderId="39" xfId="0" applyFont="1" applyBorder="1" applyAlignment="1">
      <alignment horizontal="left" vertical="top" wrapText="1"/>
    </xf>
    <xf numFmtId="0" fontId="4" fillId="0" borderId="61" xfId="0" applyFont="1" applyBorder="1" applyAlignment="1">
      <alignment horizontal="left" vertical="top" wrapText="1"/>
    </xf>
    <xf numFmtId="164" fontId="76" fillId="0" borderId="54" xfId="0" applyNumberFormat="1" applyFont="1" applyBorder="1" applyAlignment="1">
      <alignment horizontal="center" vertical="top" wrapText="1"/>
    </xf>
    <xf numFmtId="164" fontId="76" fillId="0" borderId="62" xfId="0" applyNumberFormat="1" applyFont="1" applyBorder="1" applyAlignment="1">
      <alignment horizontal="center" vertical="top" wrapText="1"/>
    </xf>
    <xf numFmtId="164" fontId="76" fillId="0" borderId="69" xfId="0" applyNumberFormat="1" applyFont="1" applyBorder="1" applyAlignment="1">
      <alignment horizontal="center" vertical="top" wrapText="1"/>
    </xf>
    <xf numFmtId="164" fontId="16" fillId="0" borderId="54" xfId="0" applyNumberFormat="1" applyFont="1" applyBorder="1" applyAlignment="1">
      <alignment horizontal="center" vertical="top" wrapText="1"/>
    </xf>
    <xf numFmtId="164" fontId="16" fillId="0" borderId="62" xfId="0" applyNumberFormat="1" applyFont="1" applyBorder="1" applyAlignment="1">
      <alignment horizontal="center" vertical="top" wrapText="1"/>
    </xf>
    <xf numFmtId="164" fontId="16" fillId="0" borderId="69" xfId="0" applyNumberFormat="1" applyFont="1" applyBorder="1" applyAlignment="1">
      <alignment horizontal="center" vertical="top" wrapText="1"/>
    </xf>
    <xf numFmtId="0" fontId="3" fillId="12" borderId="3" xfId="0" applyFont="1" applyFill="1" applyBorder="1" applyAlignment="1">
      <alignment horizontal="right" vertical="top" wrapText="1"/>
    </xf>
    <xf numFmtId="164" fontId="12" fillId="12" borderId="32" xfId="0" applyNumberFormat="1" applyFont="1" applyFill="1" applyBorder="1" applyAlignment="1">
      <alignment horizontal="center" vertical="top" wrapText="1"/>
    </xf>
    <xf numFmtId="164" fontId="12" fillId="12" borderId="23" xfId="0" applyNumberFormat="1" applyFont="1" applyFill="1" applyBorder="1" applyAlignment="1">
      <alignment horizontal="center" vertical="top" wrapText="1"/>
    </xf>
    <xf numFmtId="164" fontId="12" fillId="12"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6" fillId="0" borderId="68" xfId="0" applyNumberFormat="1" applyFont="1" applyBorder="1" applyAlignment="1">
      <alignment horizontal="center" vertical="top" wrapText="1"/>
    </xf>
    <xf numFmtId="164" fontId="16" fillId="0" borderId="58" xfId="0" applyNumberFormat="1" applyFont="1" applyBorder="1" applyAlignment="1">
      <alignment horizontal="center" vertical="top" wrapText="1"/>
    </xf>
    <xf numFmtId="164" fontId="16" fillId="0" borderId="64" xfId="0" applyNumberFormat="1" applyFont="1" applyBorder="1" applyAlignment="1">
      <alignment horizontal="center" vertical="top" wrapText="1"/>
    </xf>
    <xf numFmtId="164" fontId="16" fillId="0" borderId="73" xfId="0" applyNumberFormat="1" applyFont="1" applyBorder="1" applyAlignment="1">
      <alignment horizontal="center" vertical="top" wrapText="1"/>
    </xf>
    <xf numFmtId="0" fontId="0" fillId="0" borderId="80" xfId="0" applyBorder="1" applyAlignment="1">
      <alignment horizontal="center" vertical="top" wrapText="1"/>
    </xf>
    <xf numFmtId="0" fontId="0" fillId="0" borderId="78" xfId="0" applyBorder="1" applyAlignment="1">
      <alignment horizontal="center" vertical="top" wrapText="1"/>
    </xf>
    <xf numFmtId="0" fontId="3" fillId="11" borderId="3" xfId="0" applyFont="1" applyFill="1" applyBorder="1" applyAlignment="1">
      <alignment horizontal="right" vertical="top" wrapText="1"/>
    </xf>
    <xf numFmtId="164" fontId="21" fillId="11" borderId="23" xfId="0" applyNumberFormat="1" applyFont="1" applyFill="1" applyBorder="1" applyAlignment="1">
      <alignment horizontal="center" vertical="top" wrapText="1"/>
    </xf>
    <xf numFmtId="164" fontId="21" fillId="11" borderId="24" xfId="0" applyNumberFormat="1" applyFont="1" applyFill="1" applyBorder="1" applyAlignment="1">
      <alignment horizontal="center" vertical="top" wrapText="1"/>
    </xf>
    <xf numFmtId="164" fontId="16" fillId="0" borderId="44" xfId="0" applyNumberFormat="1" applyFont="1" applyBorder="1" applyAlignment="1">
      <alignment horizontal="center" vertical="top" wrapText="1"/>
    </xf>
  </cellXfs>
  <cellStyles count="11">
    <cellStyle name="Comma 2" xfId="6"/>
    <cellStyle name="Comma 2 2" xfId="10"/>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02"/>
  <sheetViews>
    <sheetView topLeftCell="A19" zoomScaleNormal="100" workbookViewId="0">
      <selection activeCell="AB19" sqref="AB19"/>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2" spans="1:23">
      <c r="A2" s="1"/>
      <c r="B2" s="1"/>
      <c r="C2" s="1"/>
      <c r="D2" s="533"/>
      <c r="E2" s="304" t="s">
        <v>360</v>
      </c>
      <c r="F2" s="305"/>
      <c r="G2" s="306"/>
      <c r="H2" s="305"/>
      <c r="I2" s="305"/>
      <c r="J2" s="305"/>
      <c r="K2" s="305"/>
      <c r="L2" s="301"/>
      <c r="M2" s="533"/>
      <c r="N2" s="533"/>
      <c r="O2" s="533"/>
      <c r="P2" s="533"/>
      <c r="Q2" s="533"/>
      <c r="R2" s="534"/>
      <c r="S2" s="534"/>
      <c r="T2" s="534"/>
      <c r="U2" s="534"/>
      <c r="V2" s="534"/>
      <c r="W2" s="534"/>
    </row>
    <row r="3" spans="1:23" ht="13.5" thickBot="1">
      <c r="A3" s="309"/>
      <c r="B3" s="310"/>
      <c r="C3" s="310"/>
      <c r="D3" s="2385" t="s">
        <v>34</v>
      </c>
      <c r="E3" s="2385"/>
      <c r="F3" s="2385"/>
      <c r="G3" s="2385"/>
      <c r="H3" s="2385"/>
      <c r="I3" s="2385"/>
      <c r="J3" s="2385"/>
      <c r="K3" s="2385"/>
      <c r="L3" s="2385"/>
      <c r="M3" s="2385"/>
      <c r="N3" s="2385"/>
      <c r="O3" s="2385"/>
      <c r="P3" s="2385"/>
      <c r="Q3" s="2385"/>
      <c r="R3" s="2385"/>
      <c r="S3" s="2385"/>
      <c r="T3" s="2385"/>
      <c r="U3" s="2385"/>
      <c r="V3" s="2385"/>
      <c r="W3" s="2385"/>
    </row>
    <row r="4" spans="1:23" ht="28.9" customHeight="1">
      <c r="A4" s="2386" t="s">
        <v>0</v>
      </c>
      <c r="B4" s="2389" t="s">
        <v>1</v>
      </c>
      <c r="C4" s="2389" t="s">
        <v>2</v>
      </c>
      <c r="D4" s="2392" t="s">
        <v>3</v>
      </c>
      <c r="E4" s="2395" t="s">
        <v>4</v>
      </c>
      <c r="F4" s="2398" t="s">
        <v>5</v>
      </c>
      <c r="G4" s="2370" t="s">
        <v>6</v>
      </c>
      <c r="H4" s="2251" t="s">
        <v>361</v>
      </c>
      <c r="I4" s="2252"/>
      <c r="J4" s="2252"/>
      <c r="K4" s="2253"/>
      <c r="L4" s="2401" t="s">
        <v>362</v>
      </c>
      <c r="M4" s="2370" t="s">
        <v>363</v>
      </c>
      <c r="N4" s="2373" t="s">
        <v>21</v>
      </c>
      <c r="O4" s="2374"/>
      <c r="P4" s="2374"/>
      <c r="Q4" s="2375"/>
      <c r="R4" s="526"/>
      <c r="S4" s="526"/>
      <c r="T4" s="526"/>
      <c r="U4" s="526"/>
      <c r="V4" s="526"/>
      <c r="W4" s="526"/>
    </row>
    <row r="5" spans="1:23">
      <c r="A5" s="2387"/>
      <c r="B5" s="2390"/>
      <c r="C5" s="2390"/>
      <c r="D5" s="2393"/>
      <c r="E5" s="2396"/>
      <c r="F5" s="2399"/>
      <c r="G5" s="2371"/>
      <c r="H5" s="2376" t="s">
        <v>7</v>
      </c>
      <c r="I5" s="2378" t="s">
        <v>8</v>
      </c>
      <c r="J5" s="2378"/>
      <c r="K5" s="2379" t="s">
        <v>364</v>
      </c>
      <c r="L5" s="2402"/>
      <c r="M5" s="2371"/>
      <c r="N5" s="2381" t="s">
        <v>33</v>
      </c>
      <c r="O5" s="2383" t="s">
        <v>9</v>
      </c>
      <c r="P5" s="2383"/>
      <c r="Q5" s="2384"/>
      <c r="R5" s="526"/>
      <c r="S5" s="526"/>
      <c r="T5" s="526"/>
      <c r="U5" s="526"/>
      <c r="V5" s="526"/>
      <c r="W5" s="526"/>
    </row>
    <row r="6" spans="1:23" ht="99.6" customHeight="1" thickBot="1">
      <c r="A6" s="2388"/>
      <c r="B6" s="2391"/>
      <c r="C6" s="2391"/>
      <c r="D6" s="2394"/>
      <c r="E6" s="2397"/>
      <c r="F6" s="2400"/>
      <c r="G6" s="2372"/>
      <c r="H6" s="2377"/>
      <c r="I6" s="311" t="s">
        <v>7</v>
      </c>
      <c r="J6" s="312" t="s">
        <v>10</v>
      </c>
      <c r="K6" s="2380"/>
      <c r="L6" s="2403"/>
      <c r="M6" s="2372"/>
      <c r="N6" s="2382"/>
      <c r="O6" s="313" t="s">
        <v>43</v>
      </c>
      <c r="P6" s="313" t="s">
        <v>44</v>
      </c>
      <c r="Q6" s="314" t="s">
        <v>57</v>
      </c>
      <c r="R6" s="526"/>
      <c r="S6" s="526"/>
      <c r="T6" s="526"/>
      <c r="U6" s="526"/>
      <c r="V6" s="526"/>
      <c r="W6" s="526"/>
    </row>
    <row r="7" spans="1:23" ht="13.5" thickBot="1">
      <c r="A7" s="315" t="s">
        <v>11</v>
      </c>
      <c r="B7" s="2353" t="s">
        <v>360</v>
      </c>
      <c r="C7" s="2353"/>
      <c r="D7" s="2353"/>
      <c r="E7" s="2353"/>
      <c r="F7" s="2353"/>
      <c r="G7" s="2353"/>
      <c r="H7" s="2353"/>
      <c r="I7" s="2353"/>
      <c r="J7" s="2353"/>
      <c r="K7" s="2353"/>
      <c r="L7" s="2353"/>
      <c r="M7" s="2353"/>
      <c r="N7" s="2353"/>
      <c r="O7" s="2353"/>
      <c r="P7" s="2353"/>
      <c r="Q7" s="2354"/>
      <c r="R7" s="535"/>
      <c r="S7" s="535"/>
      <c r="T7" s="535"/>
      <c r="U7" s="535"/>
      <c r="V7" s="535"/>
      <c r="W7" s="535"/>
    </row>
    <row r="8" spans="1:23" ht="13.5" thickBot="1">
      <c r="A8" s="316" t="s">
        <v>11</v>
      </c>
      <c r="B8" s="317" t="s">
        <v>11</v>
      </c>
      <c r="C8" s="2355" t="s">
        <v>365</v>
      </c>
      <c r="D8" s="2355"/>
      <c r="E8" s="2355"/>
      <c r="F8" s="2355"/>
      <c r="G8" s="2355"/>
      <c r="H8" s="2355"/>
      <c r="I8" s="2355"/>
      <c r="J8" s="2355"/>
      <c r="K8" s="2355"/>
      <c r="L8" s="2355"/>
      <c r="M8" s="2355"/>
      <c r="N8" s="2355"/>
      <c r="O8" s="2355"/>
      <c r="P8" s="2355"/>
      <c r="Q8" s="2356"/>
      <c r="R8" s="535"/>
      <c r="S8" s="535"/>
      <c r="T8" s="535"/>
      <c r="U8" s="535"/>
      <c r="V8" s="535"/>
      <c r="W8" s="535"/>
    </row>
    <row r="9" spans="1:23">
      <c r="A9" s="2357" t="s">
        <v>11</v>
      </c>
      <c r="B9" s="2360" t="s">
        <v>11</v>
      </c>
      <c r="C9" s="2315" t="s">
        <v>11</v>
      </c>
      <c r="D9" s="2364" t="s">
        <v>366</v>
      </c>
      <c r="E9" s="2274" t="s">
        <v>41</v>
      </c>
      <c r="F9" s="2367" t="s">
        <v>367</v>
      </c>
      <c r="G9" s="694" t="s">
        <v>37</v>
      </c>
      <c r="H9" s="1300">
        <f>I9+K9</f>
        <v>3627.5</v>
      </c>
      <c r="I9" s="1301">
        <v>3580.8</v>
      </c>
      <c r="J9" s="537">
        <v>2378.4</v>
      </c>
      <c r="K9" s="538">
        <v>46.7</v>
      </c>
      <c r="L9" s="539">
        <v>3700</v>
      </c>
      <c r="M9" s="540">
        <v>3700</v>
      </c>
      <c r="N9" s="541" t="s">
        <v>368</v>
      </c>
      <c r="O9" s="542" t="s">
        <v>369</v>
      </c>
      <c r="P9" s="542" t="s">
        <v>369</v>
      </c>
      <c r="Q9" s="542" t="s">
        <v>369</v>
      </c>
      <c r="R9" s="535"/>
      <c r="S9" s="535"/>
      <c r="T9" s="535"/>
      <c r="U9" s="535"/>
      <c r="V9" s="535"/>
      <c r="W9" s="535"/>
    </row>
    <row r="10" spans="1:23" ht="24">
      <c r="A10" s="2358"/>
      <c r="B10" s="2361"/>
      <c r="C10" s="2363"/>
      <c r="D10" s="2365"/>
      <c r="E10" s="2297"/>
      <c r="F10" s="2368"/>
      <c r="G10" s="325" t="s">
        <v>209</v>
      </c>
      <c r="H10" s="543">
        <f>I10+K10</f>
        <v>28.3</v>
      </c>
      <c r="I10" s="327">
        <v>28.3</v>
      </c>
      <c r="J10" s="327">
        <v>21.6</v>
      </c>
      <c r="K10" s="544"/>
      <c r="L10" s="386"/>
      <c r="M10" s="329"/>
      <c r="N10" s="545" t="s">
        <v>370</v>
      </c>
      <c r="O10" s="546" t="s">
        <v>371</v>
      </c>
      <c r="P10" s="546" t="s">
        <v>371</v>
      </c>
      <c r="Q10" s="546" t="s">
        <v>371</v>
      </c>
      <c r="R10" s="535"/>
      <c r="S10" s="535"/>
      <c r="T10" s="547"/>
      <c r="U10" s="535"/>
      <c r="V10" s="535"/>
      <c r="W10" s="535"/>
    </row>
    <row r="11" spans="1:23" ht="24">
      <c r="A11" s="2358"/>
      <c r="B11" s="2361"/>
      <c r="C11" s="2363"/>
      <c r="D11" s="2365"/>
      <c r="E11" s="2297"/>
      <c r="F11" s="2368"/>
      <c r="G11" s="325" t="s">
        <v>372</v>
      </c>
      <c r="H11" s="543">
        <f>I11+K11</f>
        <v>0</v>
      </c>
      <c r="I11" s="548"/>
      <c r="J11" s="548"/>
      <c r="K11" s="549"/>
      <c r="L11" s="386"/>
      <c r="M11" s="329"/>
      <c r="N11" s="550" t="s">
        <v>373</v>
      </c>
      <c r="O11" s="546" t="s">
        <v>374</v>
      </c>
      <c r="P11" s="546" t="s">
        <v>375</v>
      </c>
      <c r="Q11" s="546" t="s">
        <v>376</v>
      </c>
      <c r="R11" s="535"/>
      <c r="S11" s="535"/>
      <c r="T11" s="547"/>
      <c r="U11" s="535"/>
      <c r="V11" s="535"/>
      <c r="W11" s="535"/>
    </row>
    <row r="12" spans="1:23" ht="24">
      <c r="A12" s="2358"/>
      <c r="B12" s="2361"/>
      <c r="C12" s="2363"/>
      <c r="D12" s="2365"/>
      <c r="E12" s="2297"/>
      <c r="F12" s="2368"/>
      <c r="G12" s="325"/>
      <c r="H12" s="543"/>
      <c r="I12" s="327"/>
      <c r="J12" s="327"/>
      <c r="K12" s="544"/>
      <c r="L12" s="386"/>
      <c r="M12" s="329"/>
      <c r="N12" s="550" t="s">
        <v>377</v>
      </c>
      <c r="O12" s="546" t="s">
        <v>42</v>
      </c>
      <c r="P12" s="546" t="s">
        <v>42</v>
      </c>
      <c r="Q12" s="546" t="s">
        <v>42</v>
      </c>
      <c r="R12" s="535"/>
      <c r="S12" s="535"/>
      <c r="T12" s="547"/>
      <c r="U12" s="535"/>
      <c r="V12" s="535"/>
      <c r="W12" s="535"/>
    </row>
    <row r="13" spans="1:23" ht="13.5" thickBot="1">
      <c r="A13" s="2358"/>
      <c r="B13" s="2361"/>
      <c r="C13" s="2363"/>
      <c r="D13" s="2365"/>
      <c r="E13" s="2297"/>
      <c r="F13" s="2368"/>
      <c r="G13" s="325"/>
      <c r="H13" s="543"/>
      <c r="I13" s="327"/>
      <c r="J13" s="327"/>
      <c r="K13" s="544"/>
      <c r="L13" s="386"/>
      <c r="M13" s="329"/>
      <c r="N13" s="550" t="s">
        <v>378</v>
      </c>
      <c r="O13" s="551" t="s">
        <v>42</v>
      </c>
      <c r="P13" s="551" t="s">
        <v>42</v>
      </c>
      <c r="Q13" s="551" t="s">
        <v>42</v>
      </c>
      <c r="R13" s="535"/>
      <c r="S13" s="535"/>
      <c r="T13" s="547"/>
      <c r="U13" s="535"/>
      <c r="V13" s="535"/>
      <c r="W13" s="535"/>
    </row>
    <row r="14" spans="1:23" ht="36.75" thickBot="1">
      <c r="A14" s="2359"/>
      <c r="B14" s="2362"/>
      <c r="C14" s="2316"/>
      <c r="D14" s="2366"/>
      <c r="E14" s="2275"/>
      <c r="F14" s="2369"/>
      <c r="G14" s="552" t="s">
        <v>12</v>
      </c>
      <c r="H14" s="553">
        <f>SUM(H9:H13)</f>
        <v>3655.8</v>
      </c>
      <c r="I14" s="553">
        <f t="shared" ref="I14:M14" si="0">SUM(I9:I13)</f>
        <v>3609.1000000000004</v>
      </c>
      <c r="J14" s="553">
        <f t="shared" si="0"/>
        <v>2400</v>
      </c>
      <c r="K14" s="553">
        <f t="shared" si="0"/>
        <v>46.7</v>
      </c>
      <c r="L14" s="553">
        <f t="shared" si="0"/>
        <v>3700</v>
      </c>
      <c r="M14" s="553">
        <f t="shared" si="0"/>
        <v>3700</v>
      </c>
      <c r="N14" s="554" t="s">
        <v>379</v>
      </c>
      <c r="O14" s="555">
        <v>60</v>
      </c>
      <c r="P14" s="555">
        <v>60</v>
      </c>
      <c r="Q14" s="555">
        <v>60</v>
      </c>
      <c r="R14" s="556"/>
      <c r="S14" s="535"/>
      <c r="T14" s="547"/>
      <c r="U14" s="535"/>
      <c r="V14" s="535"/>
      <c r="W14" s="535"/>
    </row>
    <row r="15" spans="1:23">
      <c r="A15" s="528" t="s">
        <v>11</v>
      </c>
      <c r="B15" s="557" t="s">
        <v>11</v>
      </c>
      <c r="C15" s="2338" t="s">
        <v>13</v>
      </c>
      <c r="D15" s="2272" t="s">
        <v>380</v>
      </c>
      <c r="E15" s="2274" t="s">
        <v>41</v>
      </c>
      <c r="F15" s="2340" t="s">
        <v>367</v>
      </c>
      <c r="G15" s="558" t="s">
        <v>37</v>
      </c>
      <c r="H15" s="536">
        <f>I15+K15</f>
        <v>454</v>
      </c>
      <c r="I15" s="537">
        <v>454</v>
      </c>
      <c r="J15" s="537">
        <v>275</v>
      </c>
      <c r="K15" s="559">
        <v>0</v>
      </c>
      <c r="L15" s="560">
        <v>456</v>
      </c>
      <c r="M15" s="540">
        <v>456</v>
      </c>
      <c r="N15" s="561" t="s">
        <v>381</v>
      </c>
      <c r="O15" s="558">
        <v>31</v>
      </c>
      <c r="P15" s="562">
        <v>31</v>
      </c>
      <c r="Q15" s="558">
        <v>31</v>
      </c>
      <c r="R15" s="556"/>
      <c r="S15" s="535"/>
      <c r="T15" s="547"/>
      <c r="U15" s="535"/>
      <c r="V15" s="535"/>
      <c r="W15" s="535"/>
    </row>
    <row r="16" spans="1:23">
      <c r="A16" s="529"/>
      <c r="B16" s="532"/>
      <c r="C16" s="2327"/>
      <c r="D16" s="2295"/>
      <c r="E16" s="2296"/>
      <c r="F16" s="2342"/>
      <c r="G16" s="563"/>
      <c r="H16" s="564"/>
      <c r="I16" s="565"/>
      <c r="J16" s="565"/>
      <c r="K16" s="566"/>
      <c r="L16" s="567"/>
      <c r="M16" s="568"/>
      <c r="N16" s="569" t="s">
        <v>382</v>
      </c>
      <c r="O16" s="570">
        <v>31</v>
      </c>
      <c r="P16" s="571">
        <v>31</v>
      </c>
      <c r="Q16" s="570">
        <v>31</v>
      </c>
      <c r="R16" s="556"/>
      <c r="S16" s="535"/>
      <c r="T16" s="547"/>
      <c r="U16" s="535"/>
      <c r="V16" s="535"/>
      <c r="W16" s="535"/>
    </row>
    <row r="17" spans="1:23">
      <c r="A17" s="529"/>
      <c r="B17" s="532"/>
      <c r="C17" s="2327"/>
      <c r="D17" s="2295"/>
      <c r="E17" s="2297"/>
      <c r="F17" s="2342"/>
      <c r="G17" s="563"/>
      <c r="H17" s="564"/>
      <c r="I17" s="565"/>
      <c r="J17" s="565"/>
      <c r="K17" s="566"/>
      <c r="L17" s="572"/>
      <c r="M17" s="573"/>
      <c r="N17" s="2343" t="s">
        <v>383</v>
      </c>
      <c r="O17" s="574">
        <v>8</v>
      </c>
      <c r="P17" s="575">
        <v>8</v>
      </c>
      <c r="Q17" s="325">
        <v>8</v>
      </c>
      <c r="R17" s="556"/>
      <c r="S17" s="535"/>
      <c r="T17" s="547"/>
      <c r="U17" s="535"/>
      <c r="V17" s="535"/>
      <c r="W17" s="535"/>
    </row>
    <row r="18" spans="1:23">
      <c r="A18" s="529"/>
      <c r="B18" s="532"/>
      <c r="C18" s="2327"/>
      <c r="D18" s="2295"/>
      <c r="E18" s="2297"/>
      <c r="F18" s="2342"/>
      <c r="G18" s="563"/>
      <c r="H18" s="564"/>
      <c r="I18" s="576"/>
      <c r="J18" s="576"/>
      <c r="K18" s="577"/>
      <c r="L18" s="572"/>
      <c r="M18" s="578"/>
      <c r="N18" s="2344"/>
      <c r="O18" s="579"/>
      <c r="P18" s="580"/>
      <c r="Q18" s="581"/>
      <c r="R18" s="556"/>
      <c r="S18" s="535"/>
      <c r="T18" s="547"/>
      <c r="U18" s="535"/>
      <c r="V18" s="535"/>
      <c r="W18" s="535"/>
    </row>
    <row r="19" spans="1:23" ht="24.75" thickBot="1">
      <c r="A19" s="530"/>
      <c r="B19" s="582"/>
      <c r="C19" s="2339"/>
      <c r="D19" s="2273"/>
      <c r="E19" s="2275"/>
      <c r="F19" s="2341"/>
      <c r="G19" s="334" t="s">
        <v>12</v>
      </c>
      <c r="H19" s="515">
        <f>H15+H17</f>
        <v>454</v>
      </c>
      <c r="I19" s="505">
        <f t="shared" ref="I19:M19" si="1">I15+I17</f>
        <v>454</v>
      </c>
      <c r="J19" s="505">
        <f t="shared" si="1"/>
        <v>275</v>
      </c>
      <c r="K19" s="583">
        <f t="shared" si="1"/>
        <v>0</v>
      </c>
      <c r="L19" s="337">
        <f t="shared" si="1"/>
        <v>456</v>
      </c>
      <c r="M19" s="507">
        <f t="shared" si="1"/>
        <v>456</v>
      </c>
      <c r="N19" s="584" t="s">
        <v>384</v>
      </c>
      <c r="O19" s="585">
        <v>8</v>
      </c>
      <c r="P19" s="586">
        <v>8</v>
      </c>
      <c r="Q19" s="585">
        <v>8</v>
      </c>
      <c r="R19" s="587"/>
      <c r="S19" s="535"/>
      <c r="T19" s="547"/>
      <c r="U19" s="535"/>
      <c r="V19" s="535"/>
      <c r="W19" s="535"/>
    </row>
    <row r="20" spans="1:23">
      <c r="A20" s="528" t="s">
        <v>11</v>
      </c>
      <c r="B20" s="557" t="s">
        <v>11</v>
      </c>
      <c r="C20" s="2338" t="s">
        <v>35</v>
      </c>
      <c r="D20" s="2272" t="s">
        <v>385</v>
      </c>
      <c r="E20" s="2345" t="s">
        <v>41</v>
      </c>
      <c r="F20" s="2347" t="s">
        <v>367</v>
      </c>
      <c r="G20" s="558" t="s">
        <v>37</v>
      </c>
      <c r="H20" s="536">
        <f>I20+K20</f>
        <v>177.4</v>
      </c>
      <c r="I20" s="537">
        <v>177.4</v>
      </c>
      <c r="J20" s="537">
        <v>132.1</v>
      </c>
      <c r="K20" s="538"/>
      <c r="L20" s="539">
        <v>180</v>
      </c>
      <c r="M20" s="540">
        <v>180</v>
      </c>
      <c r="N20" s="2350" t="s">
        <v>386</v>
      </c>
      <c r="O20" s="558">
        <v>8</v>
      </c>
      <c r="P20" s="562">
        <v>8</v>
      </c>
      <c r="Q20" s="558">
        <v>8</v>
      </c>
      <c r="R20" s="588"/>
      <c r="S20" s="535"/>
      <c r="T20" s="547"/>
      <c r="U20" s="535"/>
      <c r="V20" s="535"/>
      <c r="W20" s="535"/>
    </row>
    <row r="21" spans="1:23">
      <c r="A21" s="529"/>
      <c r="B21" s="532"/>
      <c r="C21" s="2327"/>
      <c r="D21" s="2295"/>
      <c r="E21" s="2296"/>
      <c r="F21" s="2348"/>
      <c r="G21" s="563" t="s">
        <v>209</v>
      </c>
      <c r="H21" s="564">
        <f>I21+K21</f>
        <v>3.7</v>
      </c>
      <c r="I21" s="565">
        <v>3.7</v>
      </c>
      <c r="J21" s="565">
        <v>2.8</v>
      </c>
      <c r="K21" s="589"/>
      <c r="L21" s="590"/>
      <c r="M21" s="568"/>
      <c r="N21" s="2351"/>
      <c r="O21" s="563"/>
      <c r="P21" s="591"/>
      <c r="Q21" s="563"/>
      <c r="R21" s="588"/>
      <c r="S21" s="535"/>
      <c r="T21" s="547"/>
      <c r="U21" s="535"/>
      <c r="V21" s="535"/>
      <c r="W21" s="535"/>
    </row>
    <row r="22" spans="1:23" ht="13.5" thickBot="1">
      <c r="A22" s="530"/>
      <c r="B22" s="582"/>
      <c r="C22" s="2339"/>
      <c r="D22" s="2273"/>
      <c r="E22" s="2346"/>
      <c r="F22" s="2349"/>
      <c r="G22" s="334" t="s">
        <v>12</v>
      </c>
      <c r="H22" s="507">
        <f>H20+H21</f>
        <v>181.1</v>
      </c>
      <c r="I22" s="504">
        <f>I20+I21</f>
        <v>181.1</v>
      </c>
      <c r="J22" s="504">
        <f>J20+J21</f>
        <v>134.9</v>
      </c>
      <c r="K22" s="583">
        <f t="shared" ref="K22:M22" si="2">K20</f>
        <v>0</v>
      </c>
      <c r="L22" s="592">
        <f t="shared" si="2"/>
        <v>180</v>
      </c>
      <c r="M22" s="337">
        <f t="shared" si="2"/>
        <v>180</v>
      </c>
      <c r="N22" s="2352"/>
      <c r="O22" s="585"/>
      <c r="P22" s="586"/>
      <c r="Q22" s="585"/>
      <c r="R22" s="588"/>
      <c r="S22" s="535"/>
      <c r="T22" s="547"/>
      <c r="U22" s="535"/>
      <c r="V22" s="535"/>
      <c r="W22" s="535"/>
    </row>
    <row r="23" spans="1:23">
      <c r="A23" s="528" t="s">
        <v>11</v>
      </c>
      <c r="B23" s="557" t="s">
        <v>11</v>
      </c>
      <c r="C23" s="2338" t="s">
        <v>267</v>
      </c>
      <c r="D23" s="2272" t="s">
        <v>387</v>
      </c>
      <c r="E23" s="2274" t="s">
        <v>41</v>
      </c>
      <c r="F23" s="2340" t="s">
        <v>367</v>
      </c>
      <c r="G23" s="558" t="s">
        <v>37</v>
      </c>
      <c r="H23" s="536">
        <f>I23+K23</f>
        <v>81.8</v>
      </c>
      <c r="I23" s="537">
        <v>81.8</v>
      </c>
      <c r="J23" s="537"/>
      <c r="K23" s="538">
        <v>0</v>
      </c>
      <c r="L23" s="539">
        <v>82</v>
      </c>
      <c r="M23" s="540">
        <v>82</v>
      </c>
      <c r="N23" s="593"/>
      <c r="O23" s="558"/>
      <c r="P23" s="562"/>
      <c r="Q23" s="558"/>
      <c r="R23" s="594"/>
      <c r="S23" s="535"/>
      <c r="T23" s="547"/>
      <c r="U23" s="535"/>
      <c r="V23" s="535"/>
      <c r="W23" s="535"/>
    </row>
    <row r="24" spans="1:23" ht="27" customHeight="1" thickBot="1">
      <c r="A24" s="530"/>
      <c r="B24" s="582"/>
      <c r="C24" s="2339"/>
      <c r="D24" s="2273"/>
      <c r="E24" s="2275"/>
      <c r="F24" s="2341"/>
      <c r="G24" s="334" t="s">
        <v>12</v>
      </c>
      <c r="H24" s="507">
        <f t="shared" ref="H24:M24" si="3">H23</f>
        <v>81.8</v>
      </c>
      <c r="I24" s="504">
        <f>I23</f>
        <v>81.8</v>
      </c>
      <c r="J24" s="504">
        <f t="shared" si="3"/>
        <v>0</v>
      </c>
      <c r="K24" s="583">
        <f t="shared" si="3"/>
        <v>0</v>
      </c>
      <c r="L24" s="592">
        <f t="shared" si="3"/>
        <v>82</v>
      </c>
      <c r="M24" s="337">
        <f t="shared" si="3"/>
        <v>82</v>
      </c>
      <c r="N24" s="595"/>
      <c r="O24" s="585"/>
      <c r="P24" s="586"/>
      <c r="Q24" s="596"/>
      <c r="R24" s="594"/>
      <c r="S24" s="535"/>
      <c r="T24" s="547"/>
      <c r="U24" s="535"/>
      <c r="V24" s="535"/>
      <c r="W24" s="535"/>
    </row>
    <row r="25" spans="1:23" ht="13.5" thickBot="1">
      <c r="A25" s="316" t="s">
        <v>11</v>
      </c>
      <c r="B25" s="419" t="s">
        <v>11</v>
      </c>
      <c r="C25" s="2287" t="s">
        <v>14</v>
      </c>
      <c r="D25" s="2288"/>
      <c r="E25" s="2288"/>
      <c r="F25" s="2288"/>
      <c r="G25" s="2290"/>
      <c r="H25" s="454">
        <f>H24+H22+H19+H14</f>
        <v>4372.7</v>
      </c>
      <c r="I25" s="454">
        <f t="shared" ref="I25:M25" si="4">I24+I22+I19+I14</f>
        <v>4326</v>
      </c>
      <c r="J25" s="454">
        <f>J24+J22+J19+J14</f>
        <v>2809.9</v>
      </c>
      <c r="K25" s="454">
        <f t="shared" si="4"/>
        <v>46.7</v>
      </c>
      <c r="L25" s="454">
        <f t="shared" si="4"/>
        <v>4418</v>
      </c>
      <c r="M25" s="454">
        <f t="shared" si="4"/>
        <v>4418</v>
      </c>
      <c r="N25" s="455"/>
      <c r="O25" s="456"/>
      <c r="P25" s="456"/>
      <c r="Q25" s="457"/>
      <c r="R25" s="535"/>
      <c r="S25" s="535"/>
      <c r="T25" s="535"/>
      <c r="U25" s="535"/>
      <c r="V25" s="535"/>
      <c r="W25" s="535"/>
    </row>
    <row r="26" spans="1:23" ht="13.5" thickBot="1">
      <c r="A26" s="316" t="s">
        <v>11</v>
      </c>
      <c r="B26" s="317" t="s">
        <v>13</v>
      </c>
      <c r="C26" s="2307" t="s">
        <v>388</v>
      </c>
      <c r="D26" s="2308"/>
      <c r="E26" s="2308"/>
      <c r="F26" s="2308"/>
      <c r="G26" s="2308"/>
      <c r="H26" s="2308"/>
      <c r="I26" s="2308"/>
      <c r="J26" s="2308"/>
      <c r="K26" s="2308"/>
      <c r="L26" s="2308"/>
      <c r="M26" s="2308"/>
      <c r="N26" s="2308"/>
      <c r="O26" s="2308"/>
      <c r="P26" s="2308"/>
      <c r="Q26" s="2324"/>
      <c r="R26" s="535"/>
      <c r="S26" s="535"/>
      <c r="T26" s="535"/>
      <c r="U26" s="535"/>
      <c r="V26" s="535"/>
      <c r="W26" s="535"/>
    </row>
    <row r="27" spans="1:23">
      <c r="A27" s="2311" t="s">
        <v>11</v>
      </c>
      <c r="B27" s="2313" t="s">
        <v>13</v>
      </c>
      <c r="C27" s="2315" t="s">
        <v>11</v>
      </c>
      <c r="D27" s="2317" t="s">
        <v>389</v>
      </c>
      <c r="E27" s="2274" t="s">
        <v>41</v>
      </c>
      <c r="F27" s="2319" t="s">
        <v>390</v>
      </c>
      <c r="G27" s="599" t="s">
        <v>391</v>
      </c>
      <c r="H27" s="600">
        <f>I27+K27</f>
        <v>1.6</v>
      </c>
      <c r="I27" s="601">
        <v>1.6</v>
      </c>
      <c r="J27" s="602">
        <v>0</v>
      </c>
      <c r="K27" s="603"/>
      <c r="L27" s="604">
        <v>1.6</v>
      </c>
      <c r="M27" s="605">
        <v>1.6</v>
      </c>
      <c r="N27" s="2322"/>
      <c r="O27" s="511"/>
      <c r="P27" s="511"/>
      <c r="Q27" s="512"/>
      <c r="R27" s="535"/>
      <c r="S27" s="535"/>
      <c r="T27" s="547"/>
      <c r="U27" s="535"/>
      <c r="V27" s="535"/>
      <c r="W27" s="535"/>
    </row>
    <row r="28" spans="1:23">
      <c r="A28" s="2325"/>
      <c r="B28" s="2326"/>
      <c r="C28" s="2327"/>
      <c r="D28" s="2328"/>
      <c r="E28" s="2297"/>
      <c r="F28" s="2329"/>
      <c r="G28" s="606"/>
      <c r="H28" s="607"/>
      <c r="I28" s="608"/>
      <c r="J28" s="609"/>
      <c r="K28" s="609"/>
      <c r="L28" s="610"/>
      <c r="M28" s="611"/>
      <c r="N28" s="2330"/>
      <c r="O28" s="363"/>
      <c r="P28" s="363"/>
      <c r="Q28" s="364"/>
      <c r="R28" s="535"/>
      <c r="S28" s="535"/>
      <c r="T28" s="547"/>
      <c r="U28" s="535"/>
      <c r="V28" s="535"/>
      <c r="W28" s="535"/>
    </row>
    <row r="29" spans="1:23" ht="13.5" thickBot="1">
      <c r="A29" s="2312"/>
      <c r="B29" s="2314"/>
      <c r="C29" s="2316"/>
      <c r="D29" s="2318"/>
      <c r="E29" s="2275"/>
      <c r="F29" s="2275"/>
      <c r="G29" s="612" t="s">
        <v>12</v>
      </c>
      <c r="H29" s="613">
        <f>H27</f>
        <v>1.6</v>
      </c>
      <c r="I29" s="614">
        <f t="shared" ref="I29:J29" si="5">I27</f>
        <v>1.6</v>
      </c>
      <c r="J29" s="615">
        <f t="shared" si="5"/>
        <v>0</v>
      </c>
      <c r="K29" s="615">
        <f>SUM(K27:K28)</f>
        <v>0</v>
      </c>
      <c r="L29" s="616">
        <f>L27</f>
        <v>1.6</v>
      </c>
      <c r="M29" s="616">
        <f>M27</f>
        <v>1.6</v>
      </c>
      <c r="N29" s="2331"/>
      <c r="O29" s="339"/>
      <c r="P29" s="339"/>
      <c r="Q29" s="340"/>
      <c r="R29" s="535"/>
      <c r="S29" s="535"/>
      <c r="T29" s="547"/>
      <c r="U29" s="535"/>
      <c r="V29" s="535"/>
      <c r="W29" s="535"/>
    </row>
    <row r="30" spans="1:23">
      <c r="A30" s="2311" t="s">
        <v>11</v>
      </c>
      <c r="B30" s="2313" t="s">
        <v>13</v>
      </c>
      <c r="C30" s="2315" t="s">
        <v>13</v>
      </c>
      <c r="D30" s="2317" t="s">
        <v>392</v>
      </c>
      <c r="E30" s="2274" t="s">
        <v>41</v>
      </c>
      <c r="F30" s="2319" t="s">
        <v>390</v>
      </c>
      <c r="G30" s="599" t="s">
        <v>391</v>
      </c>
      <c r="H30" s="600">
        <f>I30+K30</f>
        <v>51.5</v>
      </c>
      <c r="I30" s="601">
        <v>51.5</v>
      </c>
      <c r="J30" s="602">
        <v>0</v>
      </c>
      <c r="K30" s="603"/>
      <c r="L30" s="604">
        <v>52</v>
      </c>
      <c r="M30" s="605">
        <v>52</v>
      </c>
      <c r="N30" s="2322" t="s">
        <v>393</v>
      </c>
      <c r="O30" s="511">
        <v>5000</v>
      </c>
      <c r="P30" s="511" t="s">
        <v>289</v>
      </c>
      <c r="Q30" s="512" t="s">
        <v>289</v>
      </c>
      <c r="R30" s="535"/>
      <c r="S30" s="535"/>
      <c r="T30" s="547"/>
      <c r="U30" s="535"/>
      <c r="V30" s="535"/>
      <c r="W30" s="535"/>
    </row>
    <row r="31" spans="1:23">
      <c r="A31" s="2325"/>
      <c r="B31" s="2326"/>
      <c r="C31" s="2327"/>
      <c r="D31" s="2328"/>
      <c r="E31" s="2297"/>
      <c r="F31" s="2329"/>
      <c r="G31" s="606"/>
      <c r="H31" s="607"/>
      <c r="I31" s="608"/>
      <c r="J31" s="609"/>
      <c r="K31" s="609"/>
      <c r="L31" s="610"/>
      <c r="M31" s="611"/>
      <c r="N31" s="2330"/>
      <c r="O31" s="363"/>
      <c r="P31" s="363"/>
      <c r="Q31" s="364"/>
      <c r="R31" s="535"/>
      <c r="S31" s="535"/>
      <c r="T31" s="547"/>
      <c r="U31" s="535"/>
      <c r="V31" s="535"/>
      <c r="W31" s="535"/>
    </row>
    <row r="32" spans="1:23" ht="21.6" customHeight="1" thickBot="1">
      <c r="A32" s="2312"/>
      <c r="B32" s="2314"/>
      <c r="C32" s="2316"/>
      <c r="D32" s="2318"/>
      <c r="E32" s="2275"/>
      <c r="F32" s="2275"/>
      <c r="G32" s="612" t="s">
        <v>12</v>
      </c>
      <c r="H32" s="613">
        <f>H30</f>
        <v>51.5</v>
      </c>
      <c r="I32" s="614">
        <f t="shared" ref="I32:J32" si="6">I30</f>
        <v>51.5</v>
      </c>
      <c r="J32" s="615">
        <f t="shared" si="6"/>
        <v>0</v>
      </c>
      <c r="K32" s="615">
        <f>SUM(K30:K31)</f>
        <v>0</v>
      </c>
      <c r="L32" s="616">
        <f>L30</f>
        <v>52</v>
      </c>
      <c r="M32" s="616">
        <f>M30</f>
        <v>52</v>
      </c>
      <c r="N32" s="2331"/>
      <c r="O32" s="339"/>
      <c r="P32" s="339"/>
      <c r="Q32" s="340"/>
      <c r="R32" s="535"/>
      <c r="S32" s="535"/>
      <c r="T32" s="547"/>
      <c r="U32" s="535"/>
      <c r="V32" s="535"/>
      <c r="W32" s="535"/>
    </row>
    <row r="33" spans="1:23">
      <c r="A33" s="2311" t="s">
        <v>11</v>
      </c>
      <c r="B33" s="2313" t="s">
        <v>13</v>
      </c>
      <c r="C33" s="2315" t="s">
        <v>35</v>
      </c>
      <c r="D33" s="2317" t="s">
        <v>394</v>
      </c>
      <c r="E33" s="2274" t="s">
        <v>41</v>
      </c>
      <c r="F33" s="2319" t="s">
        <v>367</v>
      </c>
      <c r="G33" s="599" t="s">
        <v>391</v>
      </c>
      <c r="H33" s="600">
        <f>I33+K33</f>
        <v>43.7</v>
      </c>
      <c r="I33" s="601">
        <v>43.7</v>
      </c>
      <c r="J33" s="602">
        <v>0</v>
      </c>
      <c r="K33" s="603"/>
      <c r="L33" s="604">
        <v>44</v>
      </c>
      <c r="M33" s="605">
        <v>44</v>
      </c>
      <c r="N33" s="2322"/>
      <c r="O33" s="511"/>
      <c r="P33" s="511"/>
      <c r="Q33" s="512"/>
      <c r="R33" s="535"/>
      <c r="S33" s="535"/>
      <c r="T33" s="547"/>
      <c r="U33" s="535"/>
      <c r="V33" s="535"/>
      <c r="W33" s="535"/>
    </row>
    <row r="34" spans="1:23" ht="18" customHeight="1" thickBot="1">
      <c r="A34" s="2312"/>
      <c r="B34" s="2314"/>
      <c r="C34" s="2316"/>
      <c r="D34" s="2318"/>
      <c r="E34" s="2275"/>
      <c r="F34" s="2275"/>
      <c r="G34" s="612" t="s">
        <v>12</v>
      </c>
      <c r="H34" s="613">
        <f>H33</f>
        <v>43.7</v>
      </c>
      <c r="I34" s="614">
        <f t="shared" ref="I34:J34" si="7">I33</f>
        <v>43.7</v>
      </c>
      <c r="J34" s="615">
        <f t="shared" si="7"/>
        <v>0</v>
      </c>
      <c r="K34" s="615">
        <f>SUM(K33:K33)</f>
        <v>0</v>
      </c>
      <c r="L34" s="616">
        <f>L33</f>
        <v>44</v>
      </c>
      <c r="M34" s="616">
        <f>M33</f>
        <v>44</v>
      </c>
      <c r="N34" s="2331"/>
      <c r="O34" s="339"/>
      <c r="P34" s="339"/>
      <c r="Q34" s="340"/>
      <c r="R34" s="535"/>
      <c r="S34" s="535"/>
      <c r="T34" s="547"/>
      <c r="U34" s="535"/>
      <c r="V34" s="535"/>
      <c r="W34" s="535"/>
    </row>
    <row r="35" spans="1:23">
      <c r="A35" s="2311" t="s">
        <v>11</v>
      </c>
      <c r="B35" s="2313" t="s">
        <v>13</v>
      </c>
      <c r="C35" s="2315" t="s">
        <v>36</v>
      </c>
      <c r="D35" s="2317" t="s">
        <v>395</v>
      </c>
      <c r="E35" s="2274" t="s">
        <v>41</v>
      </c>
      <c r="F35" s="2319" t="s">
        <v>396</v>
      </c>
      <c r="G35" s="599" t="s">
        <v>391</v>
      </c>
      <c r="H35" s="600">
        <f>I35+K35</f>
        <v>14.8</v>
      </c>
      <c r="I35" s="601">
        <v>14.8</v>
      </c>
      <c r="J35" s="602">
        <v>0</v>
      </c>
      <c r="K35" s="603"/>
      <c r="L35" s="604">
        <v>14.8</v>
      </c>
      <c r="M35" s="605">
        <v>14.8</v>
      </c>
      <c r="N35" s="2322"/>
      <c r="O35" s="511"/>
      <c r="P35" s="511"/>
      <c r="Q35" s="512"/>
      <c r="R35" s="535"/>
      <c r="S35" s="535"/>
      <c r="T35" s="547"/>
      <c r="U35" s="535"/>
      <c r="V35" s="535"/>
      <c r="W35" s="535"/>
    </row>
    <row r="36" spans="1:23" ht="31.9" customHeight="1" thickBot="1">
      <c r="A36" s="2312"/>
      <c r="B36" s="2314"/>
      <c r="C36" s="2316"/>
      <c r="D36" s="2318"/>
      <c r="E36" s="2275"/>
      <c r="F36" s="2275"/>
      <c r="G36" s="612" t="s">
        <v>12</v>
      </c>
      <c r="H36" s="613">
        <f>H35</f>
        <v>14.8</v>
      </c>
      <c r="I36" s="614">
        <f t="shared" ref="I36:J36" si="8">I35</f>
        <v>14.8</v>
      </c>
      <c r="J36" s="615">
        <f t="shared" si="8"/>
        <v>0</v>
      </c>
      <c r="K36" s="615">
        <f>SUM(K35:K35)</f>
        <v>0</v>
      </c>
      <c r="L36" s="616">
        <f>L35</f>
        <v>14.8</v>
      </c>
      <c r="M36" s="616">
        <f>M35</f>
        <v>14.8</v>
      </c>
      <c r="N36" s="2331"/>
      <c r="O36" s="339"/>
      <c r="P36" s="339"/>
      <c r="Q36" s="340"/>
      <c r="R36" s="535"/>
      <c r="S36" s="535"/>
      <c r="T36" s="547"/>
      <c r="U36" s="535"/>
      <c r="V36" s="535"/>
      <c r="W36" s="535"/>
    </row>
    <row r="37" spans="1:23">
      <c r="A37" s="2311" t="s">
        <v>11</v>
      </c>
      <c r="B37" s="2313" t="s">
        <v>13</v>
      </c>
      <c r="C37" s="2315" t="s">
        <v>240</v>
      </c>
      <c r="D37" s="2317" t="s">
        <v>397</v>
      </c>
      <c r="E37" s="2274" t="s">
        <v>41</v>
      </c>
      <c r="F37" s="2319" t="s">
        <v>398</v>
      </c>
      <c r="G37" s="599" t="s">
        <v>391</v>
      </c>
      <c r="H37" s="600">
        <f>I37+K37</f>
        <v>4.8</v>
      </c>
      <c r="I37" s="601">
        <v>4.8</v>
      </c>
      <c r="J37" s="602">
        <v>0</v>
      </c>
      <c r="K37" s="603"/>
      <c r="L37" s="604">
        <v>4.8</v>
      </c>
      <c r="M37" s="605">
        <v>4.8</v>
      </c>
      <c r="N37" s="2322"/>
      <c r="O37" s="511"/>
      <c r="P37" s="511"/>
      <c r="Q37" s="512"/>
      <c r="R37" s="535"/>
      <c r="S37" s="535"/>
      <c r="T37" s="547"/>
      <c r="U37" s="535"/>
      <c r="V37" s="535"/>
      <c r="W37" s="535"/>
    </row>
    <row r="38" spans="1:23" ht="11.45" customHeight="1" thickBot="1">
      <c r="A38" s="2312"/>
      <c r="B38" s="2314"/>
      <c r="C38" s="2316"/>
      <c r="D38" s="2318"/>
      <c r="E38" s="2275"/>
      <c r="F38" s="2275"/>
      <c r="G38" s="612" t="s">
        <v>12</v>
      </c>
      <c r="H38" s="613">
        <f>H37</f>
        <v>4.8</v>
      </c>
      <c r="I38" s="614">
        <f t="shared" ref="I38:J38" si="9">I37</f>
        <v>4.8</v>
      </c>
      <c r="J38" s="615">
        <f t="shared" si="9"/>
        <v>0</v>
      </c>
      <c r="K38" s="615">
        <f>SUM(K37:K37)</f>
        <v>0</v>
      </c>
      <c r="L38" s="616">
        <f>L37</f>
        <v>4.8</v>
      </c>
      <c r="M38" s="616">
        <f>M37</f>
        <v>4.8</v>
      </c>
      <c r="N38" s="2331"/>
      <c r="O38" s="339"/>
      <c r="P38" s="339"/>
      <c r="Q38" s="340"/>
      <c r="R38" s="535"/>
      <c r="S38" s="535"/>
      <c r="T38" s="547"/>
      <c r="U38" s="535"/>
      <c r="V38" s="535"/>
      <c r="W38" s="535"/>
    </row>
    <row r="39" spans="1:23">
      <c r="A39" s="2311" t="s">
        <v>11</v>
      </c>
      <c r="B39" s="2313" t="s">
        <v>13</v>
      </c>
      <c r="C39" s="2315" t="s">
        <v>38</v>
      </c>
      <c r="D39" s="2317" t="s">
        <v>399</v>
      </c>
      <c r="E39" s="2274" t="s">
        <v>41</v>
      </c>
      <c r="F39" s="2319" t="s">
        <v>396</v>
      </c>
      <c r="G39" s="599" t="s">
        <v>391</v>
      </c>
      <c r="H39" s="600">
        <f>I39+K39</f>
        <v>56.6</v>
      </c>
      <c r="I39" s="601">
        <v>56.6</v>
      </c>
      <c r="J39" s="603">
        <v>0</v>
      </c>
      <c r="K39" s="603"/>
      <c r="L39" s="604">
        <v>56</v>
      </c>
      <c r="M39" s="605">
        <v>56</v>
      </c>
      <c r="N39" s="2322"/>
      <c r="O39" s="617"/>
      <c r="P39" s="511"/>
      <c r="Q39" s="618"/>
      <c r="R39" s="535"/>
      <c r="S39" s="535"/>
      <c r="T39" s="547"/>
      <c r="U39" s="535"/>
      <c r="V39" s="535"/>
      <c r="W39" s="535"/>
    </row>
    <row r="40" spans="1:23" ht="11.45" customHeight="1" thickBot="1">
      <c r="A40" s="2312"/>
      <c r="B40" s="2314"/>
      <c r="C40" s="2316"/>
      <c r="D40" s="2318"/>
      <c r="E40" s="2275"/>
      <c r="F40" s="2275"/>
      <c r="G40" s="612" t="s">
        <v>12</v>
      </c>
      <c r="H40" s="613">
        <f>H39</f>
        <v>56.6</v>
      </c>
      <c r="I40" s="614">
        <f t="shared" ref="I40:K40" si="10">I39</f>
        <v>56.6</v>
      </c>
      <c r="J40" s="615">
        <f t="shared" si="10"/>
        <v>0</v>
      </c>
      <c r="K40" s="615">
        <f t="shared" si="10"/>
        <v>0</v>
      </c>
      <c r="L40" s="616">
        <f>L39</f>
        <v>56</v>
      </c>
      <c r="M40" s="616">
        <f>M39</f>
        <v>56</v>
      </c>
      <c r="N40" s="2331"/>
      <c r="O40" s="619"/>
      <c r="P40" s="619"/>
      <c r="Q40" s="620"/>
      <c r="R40" s="535"/>
      <c r="S40" s="535"/>
      <c r="T40" s="547"/>
      <c r="U40" s="535"/>
      <c r="V40" s="535"/>
      <c r="W40" s="535"/>
    </row>
    <row r="41" spans="1:23">
      <c r="A41" s="2311" t="s">
        <v>11</v>
      </c>
      <c r="B41" s="2313" t="s">
        <v>13</v>
      </c>
      <c r="C41" s="2315" t="s">
        <v>267</v>
      </c>
      <c r="D41" s="2317" t="s">
        <v>400</v>
      </c>
      <c r="E41" s="2274" t="s">
        <v>41</v>
      </c>
      <c r="F41" s="2319" t="s">
        <v>401</v>
      </c>
      <c r="G41" s="599" t="s">
        <v>391</v>
      </c>
      <c r="H41" s="600">
        <f>I41+K41</f>
        <v>4</v>
      </c>
      <c r="I41" s="601">
        <v>4</v>
      </c>
      <c r="J41" s="603">
        <v>0</v>
      </c>
      <c r="K41" s="603"/>
      <c r="L41" s="604">
        <v>4</v>
      </c>
      <c r="M41" s="605">
        <v>4</v>
      </c>
      <c r="N41" s="2322"/>
      <c r="O41" s="617"/>
      <c r="P41" s="511"/>
      <c r="Q41" s="618"/>
      <c r="R41" s="535"/>
      <c r="S41" s="535"/>
      <c r="T41" s="547"/>
      <c r="U41" s="535"/>
      <c r="V41" s="535"/>
      <c r="W41" s="535"/>
    </row>
    <row r="42" spans="1:23" ht="13.5" thickBot="1">
      <c r="A42" s="2312"/>
      <c r="B42" s="2314"/>
      <c r="C42" s="2316"/>
      <c r="D42" s="2318"/>
      <c r="E42" s="2275"/>
      <c r="F42" s="2275"/>
      <c r="G42" s="612" t="s">
        <v>12</v>
      </c>
      <c r="H42" s="613">
        <f>H41</f>
        <v>4</v>
      </c>
      <c r="I42" s="614">
        <f t="shared" ref="I42:J42" si="11">I41</f>
        <v>4</v>
      </c>
      <c r="J42" s="615">
        <f t="shared" si="11"/>
        <v>0</v>
      </c>
      <c r="K42" s="615">
        <f>SUM(K41:K41)</f>
        <v>0</v>
      </c>
      <c r="L42" s="616">
        <f>L41</f>
        <v>4</v>
      </c>
      <c r="M42" s="616">
        <f>M41</f>
        <v>4</v>
      </c>
      <c r="N42" s="2331"/>
      <c r="O42" s="619"/>
      <c r="P42" s="619"/>
      <c r="Q42" s="620"/>
      <c r="R42" s="535"/>
      <c r="S42" s="535"/>
      <c r="T42" s="547"/>
      <c r="U42" s="535"/>
      <c r="V42" s="535"/>
      <c r="W42" s="535"/>
    </row>
    <row r="43" spans="1:23" ht="13.5" thickBot="1">
      <c r="A43" s="2311" t="s">
        <v>11</v>
      </c>
      <c r="B43" s="2313" t="s">
        <v>13</v>
      </c>
      <c r="C43" s="2315" t="s">
        <v>39</v>
      </c>
      <c r="D43" s="2317" t="s">
        <v>402</v>
      </c>
      <c r="E43" s="2274" t="s">
        <v>41</v>
      </c>
      <c r="F43" s="2334" t="s">
        <v>403</v>
      </c>
      <c r="G43" s="1867" t="s">
        <v>391</v>
      </c>
      <c r="H43" s="1868">
        <f>I43+K43</f>
        <v>208.9</v>
      </c>
      <c r="I43" s="683">
        <v>208.9</v>
      </c>
      <c r="J43" s="602">
        <v>0</v>
      </c>
      <c r="K43" s="603"/>
      <c r="L43" s="604">
        <v>186</v>
      </c>
      <c r="M43" s="605">
        <v>186</v>
      </c>
      <c r="N43" s="2335" t="s">
        <v>404</v>
      </c>
      <c r="O43" s="617">
        <v>1400</v>
      </c>
      <c r="P43" s="511" t="s">
        <v>405</v>
      </c>
      <c r="Q43" s="512" t="s">
        <v>405</v>
      </c>
      <c r="R43" s="621"/>
      <c r="S43" s="535"/>
      <c r="T43" s="547"/>
      <c r="U43" s="535"/>
      <c r="V43" s="535"/>
      <c r="W43" s="535"/>
    </row>
    <row r="44" spans="1:23" ht="13.5" thickBot="1">
      <c r="A44" s="2325"/>
      <c r="B44" s="2326"/>
      <c r="C44" s="2327"/>
      <c r="D44" s="2328"/>
      <c r="E44" s="2297"/>
      <c r="F44" s="2329"/>
      <c r="G44" s="599" t="s">
        <v>391</v>
      </c>
      <c r="H44" s="607">
        <f>I44+K44</f>
        <v>13.7</v>
      </c>
      <c r="I44" s="622">
        <v>13.7</v>
      </c>
      <c r="J44" s="623">
        <v>0</v>
      </c>
      <c r="K44" s="609"/>
      <c r="L44" s="610">
        <v>14</v>
      </c>
      <c r="M44" s="611">
        <v>14</v>
      </c>
      <c r="N44" s="2336"/>
      <c r="O44" s="363"/>
      <c r="P44" s="363"/>
      <c r="Q44" s="364"/>
      <c r="R44" s="535"/>
      <c r="S44" s="535"/>
      <c r="T44" s="547"/>
      <c r="U44" s="535"/>
      <c r="V44" s="535"/>
      <c r="W44" s="535"/>
    </row>
    <row r="45" spans="1:23" ht="13.5" thickBot="1">
      <c r="A45" s="2312"/>
      <c r="B45" s="2314"/>
      <c r="C45" s="2316"/>
      <c r="D45" s="2318"/>
      <c r="E45" s="2275"/>
      <c r="F45" s="2275"/>
      <c r="G45" s="612" t="s">
        <v>12</v>
      </c>
      <c r="H45" s="613">
        <f>H43+H44</f>
        <v>222.6</v>
      </c>
      <c r="I45" s="614">
        <f t="shared" ref="I45:J45" si="12">I43+I44</f>
        <v>222.6</v>
      </c>
      <c r="J45" s="615">
        <f t="shared" si="12"/>
        <v>0</v>
      </c>
      <c r="K45" s="615">
        <f>SUM(K43:K44)</f>
        <v>0</v>
      </c>
      <c r="L45" s="616">
        <f>L43+L44</f>
        <v>200</v>
      </c>
      <c r="M45" s="624">
        <f>M43+M44</f>
        <v>200</v>
      </c>
      <c r="N45" s="2337"/>
      <c r="O45" s="619"/>
      <c r="P45" s="619"/>
      <c r="Q45" s="620"/>
      <c r="R45" s="535"/>
      <c r="S45" s="535"/>
      <c r="T45" s="547"/>
      <c r="U45" s="535"/>
      <c r="V45" s="535"/>
      <c r="W45" s="535"/>
    </row>
    <row r="46" spans="1:23">
      <c r="A46" s="2311" t="s">
        <v>11</v>
      </c>
      <c r="B46" s="2313" t="s">
        <v>13</v>
      </c>
      <c r="C46" s="2315" t="s">
        <v>273</v>
      </c>
      <c r="D46" s="2317" t="s">
        <v>406</v>
      </c>
      <c r="E46" s="2274" t="s">
        <v>41</v>
      </c>
      <c r="F46" s="2319" t="s">
        <v>407</v>
      </c>
      <c r="G46" s="599" t="s">
        <v>391</v>
      </c>
      <c r="H46" s="600">
        <f>I46+K46</f>
        <v>18.8</v>
      </c>
      <c r="I46" s="601">
        <v>18.8</v>
      </c>
      <c r="J46" s="602">
        <v>0</v>
      </c>
      <c r="K46" s="603"/>
      <c r="L46" s="604">
        <v>19</v>
      </c>
      <c r="M46" s="605">
        <v>19</v>
      </c>
      <c r="N46" s="2322" t="s">
        <v>408</v>
      </c>
      <c r="O46" s="511">
        <v>1500</v>
      </c>
      <c r="P46" s="511" t="s">
        <v>405</v>
      </c>
      <c r="Q46" s="512" t="s">
        <v>405</v>
      </c>
      <c r="R46" s="535"/>
      <c r="S46" s="535"/>
      <c r="T46" s="547"/>
      <c r="U46" s="535"/>
      <c r="V46" s="535"/>
      <c r="W46" s="535"/>
    </row>
    <row r="47" spans="1:23" ht="13.5" thickBot="1">
      <c r="A47" s="2312"/>
      <c r="B47" s="2314"/>
      <c r="C47" s="2316"/>
      <c r="D47" s="2318"/>
      <c r="E47" s="2275"/>
      <c r="F47" s="2275"/>
      <c r="G47" s="612" t="s">
        <v>12</v>
      </c>
      <c r="H47" s="613">
        <f>H46</f>
        <v>18.8</v>
      </c>
      <c r="I47" s="614">
        <f t="shared" ref="I47:J47" si="13">I46</f>
        <v>18.8</v>
      </c>
      <c r="J47" s="615">
        <f t="shared" si="13"/>
        <v>0</v>
      </c>
      <c r="K47" s="615">
        <f>SUM(K46:K46)</f>
        <v>0</v>
      </c>
      <c r="L47" s="616">
        <f>L46</f>
        <v>19</v>
      </c>
      <c r="M47" s="616">
        <f>M46</f>
        <v>19</v>
      </c>
      <c r="N47" s="2331"/>
      <c r="O47" s="619"/>
      <c r="P47" s="619"/>
      <c r="Q47" s="620"/>
      <c r="R47" s="535"/>
      <c r="S47" s="535"/>
      <c r="T47" s="547"/>
      <c r="U47" s="535"/>
      <c r="V47" s="535"/>
      <c r="W47" s="535"/>
    </row>
    <row r="48" spans="1:23">
      <c r="A48" s="2311" t="s">
        <v>11</v>
      </c>
      <c r="B48" s="2313" t="s">
        <v>13</v>
      </c>
      <c r="C48" s="2315" t="s">
        <v>279</v>
      </c>
      <c r="D48" s="2317" t="s">
        <v>409</v>
      </c>
      <c r="E48" s="2274" t="s">
        <v>41</v>
      </c>
      <c r="F48" s="2319" t="s">
        <v>396</v>
      </c>
      <c r="G48" s="599" t="s">
        <v>391</v>
      </c>
      <c r="H48" s="600">
        <f>I48+K48</f>
        <v>12.9</v>
      </c>
      <c r="I48" s="601">
        <v>12.9</v>
      </c>
      <c r="J48" s="625"/>
      <c r="K48" s="603"/>
      <c r="L48" s="604">
        <v>13</v>
      </c>
      <c r="M48" s="605">
        <v>13</v>
      </c>
      <c r="N48" s="2322"/>
      <c r="O48" s="617"/>
      <c r="P48" s="511"/>
      <c r="Q48" s="618"/>
      <c r="R48" s="535"/>
      <c r="S48" s="535"/>
      <c r="T48" s="547"/>
      <c r="U48" s="535"/>
      <c r="V48" s="535"/>
      <c r="W48" s="535"/>
    </row>
    <row r="49" spans="1:23" ht="32.450000000000003" customHeight="1" thickBot="1">
      <c r="A49" s="2312"/>
      <c r="B49" s="2314"/>
      <c r="C49" s="2316"/>
      <c r="D49" s="2318"/>
      <c r="E49" s="2275"/>
      <c r="F49" s="2275"/>
      <c r="G49" s="612" t="s">
        <v>12</v>
      </c>
      <c r="H49" s="613">
        <f>H48</f>
        <v>12.9</v>
      </c>
      <c r="I49" s="614">
        <f t="shared" ref="I49:J49" si="14">I48</f>
        <v>12.9</v>
      </c>
      <c r="J49" s="615">
        <f t="shared" si="14"/>
        <v>0</v>
      </c>
      <c r="K49" s="615">
        <f>SUM(K48:K48)</f>
        <v>0</v>
      </c>
      <c r="L49" s="616">
        <f>L48</f>
        <v>13</v>
      </c>
      <c r="M49" s="616">
        <f>M48</f>
        <v>13</v>
      </c>
      <c r="N49" s="2331"/>
      <c r="O49" s="619"/>
      <c r="P49" s="619"/>
      <c r="Q49" s="620"/>
      <c r="R49" s="535"/>
      <c r="S49" s="535"/>
      <c r="T49" s="547"/>
      <c r="U49" s="535"/>
      <c r="V49" s="535"/>
      <c r="W49" s="535"/>
    </row>
    <row r="50" spans="1:23">
      <c r="A50" s="2311" t="s">
        <v>11</v>
      </c>
      <c r="B50" s="2313" t="s">
        <v>13</v>
      </c>
      <c r="C50" s="2315" t="s">
        <v>359</v>
      </c>
      <c r="D50" s="2317" t="s">
        <v>410</v>
      </c>
      <c r="E50" s="2274" t="s">
        <v>41</v>
      </c>
      <c r="F50" s="2332" t="s">
        <v>407</v>
      </c>
      <c r="G50" s="599" t="s">
        <v>391</v>
      </c>
      <c r="H50" s="600">
        <f>I50+K50</f>
        <v>0.6</v>
      </c>
      <c r="I50" s="601">
        <v>0.6</v>
      </c>
      <c r="J50" s="602">
        <v>0</v>
      </c>
      <c r="K50" s="603"/>
      <c r="L50" s="605">
        <v>0.6</v>
      </c>
      <c r="M50" s="605">
        <v>0.6</v>
      </c>
      <c r="N50" s="2322"/>
      <c r="O50" s="511"/>
      <c r="P50" s="511"/>
      <c r="Q50" s="512"/>
      <c r="R50" s="535"/>
      <c r="S50" s="535"/>
      <c r="T50" s="547"/>
      <c r="U50" s="535"/>
      <c r="V50" s="535"/>
      <c r="W50" s="535"/>
    </row>
    <row r="51" spans="1:23" ht="24.6" customHeight="1" thickBot="1">
      <c r="A51" s="2312"/>
      <c r="B51" s="2314"/>
      <c r="C51" s="2316"/>
      <c r="D51" s="2318"/>
      <c r="E51" s="2275"/>
      <c r="F51" s="2333"/>
      <c r="G51" s="612" t="s">
        <v>12</v>
      </c>
      <c r="H51" s="613">
        <f>H50</f>
        <v>0.6</v>
      </c>
      <c r="I51" s="614">
        <f t="shared" ref="I51:J51" si="15">I50</f>
        <v>0.6</v>
      </c>
      <c r="J51" s="615">
        <f t="shared" si="15"/>
        <v>0</v>
      </c>
      <c r="K51" s="615">
        <f>SUM(K50:K50)</f>
        <v>0</v>
      </c>
      <c r="L51" s="616">
        <f>L50</f>
        <v>0.6</v>
      </c>
      <c r="M51" s="616">
        <f>M50</f>
        <v>0.6</v>
      </c>
      <c r="N51" s="2323"/>
      <c r="O51" s="339"/>
      <c r="P51" s="339"/>
      <c r="Q51" s="340"/>
      <c r="R51" s="535"/>
      <c r="S51" s="535"/>
      <c r="T51" s="547"/>
      <c r="U51" s="535"/>
      <c r="V51" s="535"/>
      <c r="W51" s="535"/>
    </row>
    <row r="52" spans="1:23">
      <c r="A52" s="2311" t="s">
        <v>11</v>
      </c>
      <c r="B52" s="2313" t="s">
        <v>13</v>
      </c>
      <c r="C52" s="2315" t="s">
        <v>348</v>
      </c>
      <c r="D52" s="2317" t="s">
        <v>411</v>
      </c>
      <c r="E52" s="2274" t="s">
        <v>41</v>
      </c>
      <c r="F52" s="2332" t="s">
        <v>412</v>
      </c>
      <c r="G52" s="1867" t="s">
        <v>391</v>
      </c>
      <c r="H52" s="1868">
        <f>I52+K52</f>
        <v>59</v>
      </c>
      <c r="I52" s="683">
        <v>59</v>
      </c>
      <c r="J52" s="601">
        <v>0</v>
      </c>
      <c r="K52" s="603"/>
      <c r="L52" s="605">
        <v>57</v>
      </c>
      <c r="M52" s="605">
        <v>57</v>
      </c>
      <c r="N52" s="2322"/>
      <c r="O52" s="511"/>
      <c r="P52" s="511"/>
      <c r="Q52" s="512"/>
      <c r="R52" s="535"/>
      <c r="S52" s="535"/>
      <c r="T52" s="547"/>
      <c r="U52" s="535"/>
      <c r="V52" s="535"/>
      <c r="W52" s="535"/>
    </row>
    <row r="53" spans="1:23" ht="13.5" thickBot="1">
      <c r="A53" s="2312"/>
      <c r="B53" s="2314"/>
      <c r="C53" s="2316"/>
      <c r="D53" s="2318"/>
      <c r="E53" s="2275"/>
      <c r="F53" s="2333"/>
      <c r="G53" s="612" t="s">
        <v>12</v>
      </c>
      <c r="H53" s="613">
        <f>H52</f>
        <v>59</v>
      </c>
      <c r="I53" s="614">
        <f t="shared" ref="I53:K53" si="16">I52</f>
        <v>59</v>
      </c>
      <c r="J53" s="614">
        <f t="shared" si="16"/>
        <v>0</v>
      </c>
      <c r="K53" s="613">
        <f t="shared" si="16"/>
        <v>0</v>
      </c>
      <c r="L53" s="616">
        <f>L52</f>
        <v>57</v>
      </c>
      <c r="M53" s="616">
        <f>M52</f>
        <v>57</v>
      </c>
      <c r="N53" s="2323"/>
      <c r="O53" s="339"/>
      <c r="P53" s="339"/>
      <c r="Q53" s="340"/>
      <c r="R53" s="535"/>
      <c r="S53" s="535"/>
      <c r="T53" s="547"/>
      <c r="U53" s="535"/>
      <c r="V53" s="535"/>
      <c r="W53" s="535"/>
    </row>
    <row r="54" spans="1:23">
      <c r="A54" s="2311" t="s">
        <v>11</v>
      </c>
      <c r="B54" s="2313" t="s">
        <v>13</v>
      </c>
      <c r="C54" s="2315" t="s">
        <v>40</v>
      </c>
      <c r="D54" s="2317" t="s">
        <v>413</v>
      </c>
      <c r="E54" s="2274" t="s">
        <v>41</v>
      </c>
      <c r="F54" s="2332" t="s">
        <v>414</v>
      </c>
      <c r="G54" s="599" t="s">
        <v>391</v>
      </c>
      <c r="H54" s="600">
        <f>I54+K54</f>
        <v>0.6</v>
      </c>
      <c r="I54" s="601">
        <v>0.6</v>
      </c>
      <c r="J54" s="626">
        <v>0</v>
      </c>
      <c r="K54" s="603"/>
      <c r="L54" s="605">
        <v>0.6</v>
      </c>
      <c r="M54" s="605">
        <v>0.6</v>
      </c>
      <c r="N54" s="2322"/>
      <c r="O54" s="511"/>
      <c r="P54" s="511"/>
      <c r="Q54" s="512"/>
      <c r="R54" s="535"/>
      <c r="S54" s="535"/>
      <c r="T54" s="547"/>
      <c r="U54" s="535"/>
      <c r="V54" s="535"/>
      <c r="W54" s="535"/>
    </row>
    <row r="55" spans="1:23" ht="55.15" customHeight="1" thickBot="1">
      <c r="A55" s="2312"/>
      <c r="B55" s="2314"/>
      <c r="C55" s="2316"/>
      <c r="D55" s="2318"/>
      <c r="E55" s="2275"/>
      <c r="F55" s="2333"/>
      <c r="G55" s="612" t="s">
        <v>12</v>
      </c>
      <c r="H55" s="613">
        <f>H54</f>
        <v>0.6</v>
      </c>
      <c r="I55" s="614">
        <f t="shared" ref="I55:J55" si="17">I54</f>
        <v>0.6</v>
      </c>
      <c r="J55" s="614">
        <f t="shared" si="17"/>
        <v>0</v>
      </c>
      <c r="K55" s="615">
        <f>SUM(K54:K54)</f>
        <v>0</v>
      </c>
      <c r="L55" s="616">
        <f>L54</f>
        <v>0.6</v>
      </c>
      <c r="M55" s="616">
        <f>M54</f>
        <v>0.6</v>
      </c>
      <c r="N55" s="2323"/>
      <c r="O55" s="339"/>
      <c r="P55" s="339"/>
      <c r="Q55" s="340"/>
      <c r="R55" s="535"/>
      <c r="S55" s="535"/>
      <c r="T55" s="547"/>
      <c r="U55" s="535"/>
      <c r="V55" s="535"/>
      <c r="W55" s="535"/>
    </row>
    <row r="56" spans="1:23" ht="13.5" thickBot="1">
      <c r="A56" s="475" t="s">
        <v>11</v>
      </c>
      <c r="B56" s="419" t="s">
        <v>13</v>
      </c>
      <c r="C56" s="2287" t="s">
        <v>14</v>
      </c>
      <c r="D56" s="2288"/>
      <c r="E56" s="2288"/>
      <c r="F56" s="2288"/>
      <c r="G56" s="2290"/>
      <c r="H56" s="1869">
        <f>H29+H32+H34+H36+H38+H40+H42+H45+H47+H49+H55+H51+H53</f>
        <v>491.50000000000006</v>
      </c>
      <c r="I56" s="1869">
        <f t="shared" ref="I56" si="18">I29+I32+I34+I36+I38+I40+I42+I45+I47+I49+I55+I51+I53</f>
        <v>491.50000000000006</v>
      </c>
      <c r="J56" s="1869">
        <v>338.3</v>
      </c>
      <c r="K56" s="476">
        <f t="shared" ref="K56:M56" si="19">K29+K32+K34+K36+K38+K40+K42+K45+K47+K49+K55+K51+K53</f>
        <v>0</v>
      </c>
      <c r="L56" s="476">
        <f>L29+L32+L34+L36+L38+L40+L42+L45+L47+L49+L55+L51+L53</f>
        <v>467.40000000000003</v>
      </c>
      <c r="M56" s="476">
        <f t="shared" si="19"/>
        <v>467.40000000000003</v>
      </c>
      <c r="N56" s="455"/>
      <c r="O56" s="456"/>
      <c r="P56" s="456"/>
      <c r="Q56" s="457"/>
      <c r="R56" s="535"/>
      <c r="S56" s="535"/>
      <c r="T56" s="547"/>
      <c r="U56" s="535"/>
      <c r="V56" s="535"/>
      <c r="W56" s="535"/>
    </row>
    <row r="57" spans="1:23" ht="13.5" thickBot="1">
      <c r="A57" s="316" t="s">
        <v>11</v>
      </c>
      <c r="B57" s="317" t="s">
        <v>35</v>
      </c>
      <c r="C57" s="2307" t="s">
        <v>415</v>
      </c>
      <c r="D57" s="2308"/>
      <c r="E57" s="2308"/>
      <c r="F57" s="2308"/>
      <c r="G57" s="2308"/>
      <c r="H57" s="2308"/>
      <c r="I57" s="2308"/>
      <c r="J57" s="2308"/>
      <c r="K57" s="2308"/>
      <c r="L57" s="2308"/>
      <c r="M57" s="2308"/>
      <c r="N57" s="2308"/>
      <c r="O57" s="2308"/>
      <c r="P57" s="2308"/>
      <c r="Q57" s="2324"/>
      <c r="R57" s="535"/>
      <c r="S57" s="535"/>
      <c r="T57" s="547"/>
      <c r="U57" s="535"/>
      <c r="V57" s="535"/>
      <c r="W57" s="535"/>
    </row>
    <row r="58" spans="1:23">
      <c r="A58" s="2311" t="s">
        <v>11</v>
      </c>
      <c r="B58" s="2313" t="s">
        <v>35</v>
      </c>
      <c r="C58" s="2315" t="s">
        <v>11</v>
      </c>
      <c r="D58" s="2317" t="s">
        <v>416</v>
      </c>
      <c r="E58" s="2274" t="s">
        <v>41</v>
      </c>
      <c r="F58" s="2319" t="s">
        <v>367</v>
      </c>
      <c r="G58" s="1867" t="s">
        <v>37</v>
      </c>
      <c r="H58" s="1874">
        <f>I58+K58</f>
        <v>23.7</v>
      </c>
      <c r="I58" s="683">
        <v>23.7</v>
      </c>
      <c r="J58" s="628"/>
      <c r="K58" s="629"/>
      <c r="L58" s="630">
        <v>24</v>
      </c>
      <c r="M58" s="605">
        <v>24</v>
      </c>
      <c r="N58" s="2322" t="s">
        <v>417</v>
      </c>
      <c r="O58" s="617">
        <v>2</v>
      </c>
      <c r="P58" s="511" t="s">
        <v>212</v>
      </c>
      <c r="Q58" s="631">
        <v>2</v>
      </c>
      <c r="R58" s="535"/>
      <c r="S58" s="535"/>
      <c r="T58" s="547"/>
      <c r="U58" s="535"/>
      <c r="V58" s="535"/>
      <c r="W58" s="535"/>
    </row>
    <row r="59" spans="1:23">
      <c r="A59" s="2325"/>
      <c r="B59" s="2326"/>
      <c r="C59" s="2327"/>
      <c r="D59" s="2328"/>
      <c r="E59" s="2297"/>
      <c r="F59" s="2329"/>
      <c r="G59" s="606"/>
      <c r="H59" s="632"/>
      <c r="I59" s="608"/>
      <c r="J59" s="633"/>
      <c r="K59" s="634"/>
      <c r="L59" s="635"/>
      <c r="M59" s="611">
        <v>0</v>
      </c>
      <c r="N59" s="2330"/>
      <c r="O59" s="636"/>
      <c r="P59" s="636"/>
      <c r="Q59" s="637"/>
      <c r="R59" s="535"/>
      <c r="S59" s="535"/>
      <c r="T59" s="547"/>
      <c r="U59" s="535"/>
      <c r="V59" s="535"/>
      <c r="W59" s="535"/>
    </row>
    <row r="60" spans="1:23" ht="13.5" thickBot="1">
      <c r="A60" s="2312"/>
      <c r="B60" s="2314"/>
      <c r="C60" s="2316"/>
      <c r="D60" s="2318"/>
      <c r="E60" s="2275"/>
      <c r="F60" s="2275"/>
      <c r="G60" s="612" t="s">
        <v>12</v>
      </c>
      <c r="H60" s="638">
        <f t="shared" ref="H60:M60" si="20">H58</f>
        <v>23.7</v>
      </c>
      <c r="I60" s="638">
        <f t="shared" si="20"/>
        <v>23.7</v>
      </c>
      <c r="J60" s="638">
        <f t="shared" si="20"/>
        <v>0</v>
      </c>
      <c r="K60" s="638">
        <f t="shared" si="20"/>
        <v>0</v>
      </c>
      <c r="L60" s="638">
        <f t="shared" si="20"/>
        <v>24</v>
      </c>
      <c r="M60" s="638">
        <f t="shared" si="20"/>
        <v>24</v>
      </c>
      <c r="N60" s="2331"/>
      <c r="O60" s="619"/>
      <c r="P60" s="619"/>
      <c r="Q60" s="620"/>
      <c r="R60" s="535"/>
      <c r="S60" s="535"/>
      <c r="T60" s="547"/>
      <c r="U60" s="535"/>
      <c r="V60" s="535"/>
      <c r="W60" s="535"/>
    </row>
    <row r="61" spans="1:23" ht="13.5" thickBot="1">
      <c r="A61" s="475" t="s">
        <v>11</v>
      </c>
      <c r="B61" s="419" t="s">
        <v>35</v>
      </c>
      <c r="C61" s="2287" t="s">
        <v>14</v>
      </c>
      <c r="D61" s="2288"/>
      <c r="E61" s="2289"/>
      <c r="F61" s="2289"/>
      <c r="G61" s="2290"/>
      <c r="H61" s="476">
        <f t="shared" ref="H61:M61" si="21">H60</f>
        <v>23.7</v>
      </c>
      <c r="I61" s="476">
        <f t="shared" si="21"/>
        <v>23.7</v>
      </c>
      <c r="J61" s="476">
        <f t="shared" si="21"/>
        <v>0</v>
      </c>
      <c r="K61" s="476">
        <f t="shared" si="21"/>
        <v>0</v>
      </c>
      <c r="L61" s="476">
        <f t="shared" si="21"/>
        <v>24</v>
      </c>
      <c r="M61" s="476">
        <f t="shared" si="21"/>
        <v>24</v>
      </c>
      <c r="N61" s="455"/>
      <c r="O61" s="456"/>
      <c r="P61" s="456"/>
      <c r="Q61" s="457"/>
      <c r="R61" s="535"/>
      <c r="S61" s="535"/>
      <c r="T61" s="547"/>
      <c r="U61" s="535"/>
      <c r="V61" s="535"/>
      <c r="W61" s="535"/>
    </row>
    <row r="62" spans="1:23" ht="13.5" thickBot="1">
      <c r="A62" s="316" t="s">
        <v>11</v>
      </c>
      <c r="B62" s="317" t="s">
        <v>36</v>
      </c>
      <c r="C62" s="2307" t="s">
        <v>418</v>
      </c>
      <c r="D62" s="2308"/>
      <c r="E62" s="2309"/>
      <c r="F62" s="2309"/>
      <c r="G62" s="2308"/>
      <c r="H62" s="2308"/>
      <c r="I62" s="2308"/>
      <c r="J62" s="2308"/>
      <c r="K62" s="2308"/>
      <c r="L62" s="2308"/>
      <c r="M62" s="2308"/>
      <c r="N62" s="2308"/>
      <c r="O62" s="2309"/>
      <c r="P62" s="2309"/>
      <c r="Q62" s="2310"/>
      <c r="R62" s="535"/>
      <c r="S62" s="535"/>
      <c r="T62" s="547"/>
      <c r="U62" s="535"/>
      <c r="V62" s="535"/>
      <c r="W62" s="535"/>
    </row>
    <row r="63" spans="1:23">
      <c r="A63" s="2311" t="s">
        <v>11</v>
      </c>
      <c r="B63" s="2313" t="s">
        <v>36</v>
      </c>
      <c r="C63" s="2315" t="s">
        <v>11</v>
      </c>
      <c r="D63" s="2317" t="s">
        <v>419</v>
      </c>
      <c r="E63" s="2274" t="s">
        <v>41</v>
      </c>
      <c r="F63" s="2319" t="s">
        <v>367</v>
      </c>
      <c r="G63" s="599" t="s">
        <v>37</v>
      </c>
      <c r="H63" s="627">
        <f>I63+K63</f>
        <v>5.8</v>
      </c>
      <c r="I63" s="601">
        <v>5.8</v>
      </c>
      <c r="J63" s="628"/>
      <c r="K63" s="629"/>
      <c r="L63" s="630">
        <v>10</v>
      </c>
      <c r="M63" s="605">
        <v>10</v>
      </c>
      <c r="N63" s="2320"/>
      <c r="O63" s="639"/>
      <c r="P63" s="323"/>
      <c r="Q63" s="640"/>
      <c r="R63" s="535"/>
      <c r="S63" s="535"/>
      <c r="T63" s="535"/>
      <c r="U63" s="535"/>
      <c r="V63" s="535"/>
      <c r="W63" s="535"/>
    </row>
    <row r="64" spans="1:23" ht="31.15" customHeight="1" thickBot="1">
      <c r="A64" s="2312"/>
      <c r="B64" s="2314"/>
      <c r="C64" s="2316"/>
      <c r="D64" s="2318"/>
      <c r="E64" s="2275"/>
      <c r="F64" s="2275"/>
      <c r="G64" s="612" t="s">
        <v>12</v>
      </c>
      <c r="H64" s="638">
        <f>H63</f>
        <v>5.8</v>
      </c>
      <c r="I64" s="614">
        <f>SUM(I63:I63)</f>
        <v>5.8</v>
      </c>
      <c r="J64" s="641"/>
      <c r="K64" s="642">
        <f>SUM(K63:K63)</f>
        <v>0</v>
      </c>
      <c r="L64" s="643">
        <f>L63</f>
        <v>10</v>
      </c>
      <c r="M64" s="616">
        <f>M63</f>
        <v>10</v>
      </c>
      <c r="N64" s="2321"/>
      <c r="O64" s="644"/>
      <c r="P64" s="645"/>
      <c r="Q64" s="646"/>
      <c r="R64" s="535"/>
      <c r="S64" s="535"/>
      <c r="T64" s="547"/>
      <c r="U64" s="535"/>
      <c r="V64" s="535"/>
      <c r="W64" s="535"/>
    </row>
    <row r="65" spans="1:23" ht="13.5" thickBot="1">
      <c r="A65" s="475" t="s">
        <v>11</v>
      </c>
      <c r="B65" s="419" t="s">
        <v>36</v>
      </c>
      <c r="C65" s="2287" t="s">
        <v>14</v>
      </c>
      <c r="D65" s="2288"/>
      <c r="E65" s="2289"/>
      <c r="F65" s="2289"/>
      <c r="G65" s="2290"/>
      <c r="H65" s="476">
        <f>H64</f>
        <v>5.8</v>
      </c>
      <c r="I65" s="476">
        <f>I64</f>
        <v>5.8</v>
      </c>
      <c r="J65" s="476">
        <f>J64</f>
        <v>0</v>
      </c>
      <c r="K65" s="476">
        <f>K64</f>
        <v>0</v>
      </c>
      <c r="L65" s="476">
        <f>L64</f>
        <v>10</v>
      </c>
      <c r="M65" s="476">
        <f>M64</f>
        <v>10</v>
      </c>
      <c r="N65" s="455"/>
      <c r="O65" s="456"/>
      <c r="P65" s="456"/>
      <c r="Q65" s="457"/>
      <c r="R65" s="535"/>
      <c r="S65" s="535"/>
      <c r="T65" s="535"/>
      <c r="U65" s="535"/>
      <c r="V65" s="535"/>
      <c r="W65" s="535"/>
    </row>
    <row r="66" spans="1:23" ht="13.5" thickBot="1">
      <c r="A66" s="475" t="s">
        <v>11</v>
      </c>
      <c r="B66" s="2291" t="s">
        <v>349</v>
      </c>
      <c r="C66" s="2291"/>
      <c r="D66" s="2291"/>
      <c r="E66" s="2291"/>
      <c r="F66" s="2291"/>
      <c r="G66" s="2292"/>
      <c r="H66" s="516">
        <f>H65+H61+H56+H25</f>
        <v>4893.7</v>
      </c>
      <c r="I66" s="516">
        <f t="shared" ref="I66:M66" si="22">I65+I61+I56+I25</f>
        <v>4847</v>
      </c>
      <c r="J66" s="516">
        <f>J65+J61+J56+J25</f>
        <v>3148.2000000000003</v>
      </c>
      <c r="K66" s="516">
        <f t="shared" si="22"/>
        <v>46.7</v>
      </c>
      <c r="L66" s="516">
        <f>L65+L61+L56+L25</f>
        <v>4919.3999999999996</v>
      </c>
      <c r="M66" s="516">
        <f t="shared" si="22"/>
        <v>4919.3999999999996</v>
      </c>
      <c r="N66" s="517"/>
      <c r="O66" s="647"/>
      <c r="P66" s="647"/>
      <c r="Q66" s="648"/>
      <c r="R66" s="535"/>
      <c r="S66" s="535"/>
      <c r="T66" s="535"/>
      <c r="U66" s="535"/>
      <c r="V66" s="535"/>
      <c r="W66" s="535"/>
    </row>
    <row r="67" spans="1:23" ht="13.5" thickBot="1">
      <c r="A67" s="315" t="s">
        <v>13</v>
      </c>
      <c r="B67" s="2280" t="s">
        <v>420</v>
      </c>
      <c r="C67" s="2281"/>
      <c r="D67" s="2281"/>
      <c r="E67" s="2281"/>
      <c r="F67" s="2281"/>
      <c r="G67" s="2281"/>
      <c r="H67" s="2281"/>
      <c r="I67" s="2281"/>
      <c r="J67" s="2281"/>
      <c r="K67" s="2281"/>
      <c r="L67" s="2281"/>
      <c r="M67" s="2281"/>
      <c r="N67" s="2281"/>
      <c r="O67" s="2281"/>
      <c r="P67" s="2281"/>
      <c r="Q67" s="2282"/>
      <c r="R67" s="535"/>
      <c r="S67" s="535"/>
      <c r="T67" s="535"/>
      <c r="U67" s="535"/>
      <c r="V67" s="535"/>
      <c r="W67" s="535"/>
    </row>
    <row r="68" spans="1:23" ht="13.5" thickBot="1">
      <c r="A68" s="316" t="s">
        <v>13</v>
      </c>
      <c r="B68" s="317" t="s">
        <v>11</v>
      </c>
      <c r="C68" s="2283" t="s">
        <v>421</v>
      </c>
      <c r="D68" s="2283"/>
      <c r="E68" s="2283"/>
      <c r="F68" s="2283"/>
      <c r="G68" s="2283"/>
      <c r="H68" s="2283"/>
      <c r="I68" s="2283"/>
      <c r="J68" s="2283"/>
      <c r="K68" s="2283"/>
      <c r="L68" s="2283"/>
      <c r="M68" s="2283"/>
      <c r="N68" s="2283"/>
      <c r="O68" s="2283"/>
      <c r="P68" s="2283"/>
      <c r="Q68" s="2284"/>
      <c r="R68" s="535"/>
      <c r="S68" s="535"/>
      <c r="T68" s="535"/>
      <c r="U68" s="535"/>
      <c r="V68" s="535"/>
      <c r="W68" s="535"/>
    </row>
    <row r="69" spans="1:23">
      <c r="A69" s="528" t="s">
        <v>13</v>
      </c>
      <c r="B69" s="557" t="s">
        <v>11</v>
      </c>
      <c r="C69" s="2270" t="s">
        <v>11</v>
      </c>
      <c r="D69" s="2272" t="s">
        <v>422</v>
      </c>
      <c r="E69" s="2274" t="s">
        <v>41</v>
      </c>
      <c r="F69" s="2276" t="s">
        <v>423</v>
      </c>
      <c r="G69" s="2300" t="s">
        <v>37</v>
      </c>
      <c r="H69" s="649">
        <v>0</v>
      </c>
      <c r="I69" s="601"/>
      <c r="J69" s="601"/>
      <c r="K69" s="603"/>
      <c r="L69" s="605">
        <v>0</v>
      </c>
      <c r="M69" s="605">
        <v>0</v>
      </c>
      <c r="N69" s="2303" t="s">
        <v>424</v>
      </c>
      <c r="O69" s="650"/>
      <c r="P69" s="651"/>
      <c r="Q69" s="460"/>
      <c r="R69" s="535"/>
      <c r="S69" s="535"/>
      <c r="T69" s="547"/>
      <c r="U69" s="535"/>
      <c r="V69" s="535"/>
      <c r="W69" s="535"/>
    </row>
    <row r="70" spans="1:23" ht="13.5" thickBot="1">
      <c r="A70" s="529"/>
      <c r="B70" s="532"/>
      <c r="C70" s="2293"/>
      <c r="D70" s="2295"/>
      <c r="E70" s="2296"/>
      <c r="F70" s="2298"/>
      <c r="G70" s="2301"/>
      <c r="H70" s="652"/>
      <c r="I70" s="653"/>
      <c r="J70" s="653"/>
      <c r="K70" s="654"/>
      <c r="L70" s="655"/>
      <c r="M70" s="655"/>
      <c r="N70" s="2304"/>
      <c r="O70" s="656"/>
      <c r="P70" s="657"/>
      <c r="Q70" s="463"/>
      <c r="R70" s="535"/>
      <c r="S70" s="535"/>
      <c r="T70" s="547"/>
      <c r="U70" s="535"/>
      <c r="V70" s="535"/>
      <c r="W70" s="535"/>
    </row>
    <row r="71" spans="1:23" ht="13.5" thickBot="1">
      <c r="A71" s="529"/>
      <c r="B71" s="532"/>
      <c r="C71" s="2294"/>
      <c r="D71" s="2295"/>
      <c r="E71" s="2297"/>
      <c r="F71" s="2299"/>
      <c r="G71" s="2302"/>
      <c r="H71" s="658"/>
      <c r="I71" s="659"/>
      <c r="J71" s="659"/>
      <c r="K71" s="660"/>
      <c r="L71" s="661"/>
      <c r="M71" s="662"/>
      <c r="N71" s="2305" t="s">
        <v>425</v>
      </c>
      <c r="O71" s="663" t="s">
        <v>42</v>
      </c>
      <c r="P71" s="663" t="s">
        <v>42</v>
      </c>
      <c r="Q71" s="664" t="s">
        <v>42</v>
      </c>
      <c r="R71" s="535"/>
      <c r="S71" s="535"/>
      <c r="T71" s="547"/>
      <c r="U71" s="535"/>
      <c r="V71" s="535"/>
      <c r="W71" s="535"/>
    </row>
    <row r="72" spans="1:23" ht="13.5" thickBot="1">
      <c r="A72" s="665"/>
      <c r="B72" s="582"/>
      <c r="C72" s="2271"/>
      <c r="D72" s="2273"/>
      <c r="E72" s="2275"/>
      <c r="F72" s="2277"/>
      <c r="G72" s="666" t="s">
        <v>12</v>
      </c>
      <c r="H72" s="667">
        <f>H69</f>
        <v>0</v>
      </c>
      <c r="I72" s="668">
        <f>I69</f>
        <v>0</v>
      </c>
      <c r="J72" s="668"/>
      <c r="K72" s="669">
        <f>K69</f>
        <v>0</v>
      </c>
      <c r="L72" s="670">
        <f>L71+L69</f>
        <v>0</v>
      </c>
      <c r="M72" s="671">
        <f>M71+M69</f>
        <v>0</v>
      </c>
      <c r="N72" s="2306"/>
      <c r="O72" s="672"/>
      <c r="P72" s="672"/>
      <c r="Q72" s="673"/>
      <c r="R72" s="535"/>
      <c r="S72" s="535"/>
      <c r="T72" s="547"/>
      <c r="U72" s="535"/>
      <c r="V72" s="535"/>
      <c r="W72" s="535"/>
    </row>
    <row r="73" spans="1:23" ht="13.5" thickBot="1">
      <c r="A73" s="530" t="s">
        <v>13</v>
      </c>
      <c r="B73" s="531" t="s">
        <v>11</v>
      </c>
      <c r="C73" s="2258" t="s">
        <v>14</v>
      </c>
      <c r="D73" s="2259"/>
      <c r="E73" s="2259"/>
      <c r="F73" s="2259"/>
      <c r="G73" s="2259"/>
      <c r="H73" s="674">
        <f t="shared" ref="H73:M74" si="23">H72</f>
        <v>0</v>
      </c>
      <c r="I73" s="674">
        <f t="shared" si="23"/>
        <v>0</v>
      </c>
      <c r="J73" s="674">
        <f t="shared" si="23"/>
        <v>0</v>
      </c>
      <c r="K73" s="674">
        <f t="shared" si="23"/>
        <v>0</v>
      </c>
      <c r="L73" s="674">
        <f t="shared" si="23"/>
        <v>0</v>
      </c>
      <c r="M73" s="674">
        <f t="shared" si="23"/>
        <v>0</v>
      </c>
      <c r="N73" s="675"/>
      <c r="O73" s="597"/>
      <c r="P73" s="597"/>
      <c r="Q73" s="598"/>
      <c r="R73" s="535"/>
      <c r="S73" s="535"/>
      <c r="T73" s="535"/>
      <c r="U73" s="535"/>
      <c r="V73" s="535"/>
      <c r="W73" s="535"/>
    </row>
    <row r="74" spans="1:23" ht="13.5" thickBot="1">
      <c r="A74" s="316" t="s">
        <v>13</v>
      </c>
      <c r="B74" s="2260" t="s">
        <v>349</v>
      </c>
      <c r="C74" s="2261"/>
      <c r="D74" s="2261"/>
      <c r="E74" s="2261"/>
      <c r="F74" s="2261"/>
      <c r="G74" s="2261"/>
      <c r="H74" s="676">
        <f t="shared" si="23"/>
        <v>0</v>
      </c>
      <c r="I74" s="676">
        <f t="shared" si="23"/>
        <v>0</v>
      </c>
      <c r="J74" s="676">
        <f t="shared" si="23"/>
        <v>0</v>
      </c>
      <c r="K74" s="676">
        <f t="shared" si="23"/>
        <v>0</v>
      </c>
      <c r="L74" s="676">
        <f t="shared" si="23"/>
        <v>0</v>
      </c>
      <c r="M74" s="676">
        <f t="shared" si="23"/>
        <v>0</v>
      </c>
      <c r="N74" s="677"/>
      <c r="O74" s="517"/>
      <c r="P74" s="517"/>
      <c r="Q74" s="518"/>
      <c r="R74" s="535"/>
      <c r="S74" s="535"/>
      <c r="T74" s="535"/>
      <c r="U74" s="535"/>
      <c r="V74" s="535"/>
      <c r="W74" s="535"/>
    </row>
    <row r="75" spans="1:23" ht="13.5" thickBot="1">
      <c r="A75" s="315" t="s">
        <v>35</v>
      </c>
      <c r="B75" s="2280" t="s">
        <v>426</v>
      </c>
      <c r="C75" s="2281"/>
      <c r="D75" s="2281"/>
      <c r="E75" s="2281"/>
      <c r="F75" s="2281"/>
      <c r="G75" s="2281"/>
      <c r="H75" s="2281"/>
      <c r="I75" s="2281"/>
      <c r="J75" s="2281"/>
      <c r="K75" s="2281"/>
      <c r="L75" s="2281"/>
      <c r="M75" s="2281"/>
      <c r="N75" s="2281"/>
      <c r="O75" s="2281"/>
      <c r="P75" s="2281"/>
      <c r="Q75" s="2282"/>
      <c r="R75" s="535"/>
      <c r="S75" s="535"/>
      <c r="T75" s="535"/>
      <c r="U75" s="535"/>
      <c r="V75" s="535"/>
      <c r="W75" s="535"/>
    </row>
    <row r="76" spans="1:23" ht="13.5" thickBot="1">
      <c r="A76" s="316" t="s">
        <v>35</v>
      </c>
      <c r="B76" s="317" t="s">
        <v>11</v>
      </c>
      <c r="C76" s="2283" t="s">
        <v>427</v>
      </c>
      <c r="D76" s="2283"/>
      <c r="E76" s="2283"/>
      <c r="F76" s="2283"/>
      <c r="G76" s="2283"/>
      <c r="H76" s="2283"/>
      <c r="I76" s="2283"/>
      <c r="J76" s="2283"/>
      <c r="K76" s="2283"/>
      <c r="L76" s="2283"/>
      <c r="M76" s="2283"/>
      <c r="N76" s="2283"/>
      <c r="O76" s="2283"/>
      <c r="P76" s="2283"/>
      <c r="Q76" s="2284"/>
      <c r="R76" s="535"/>
      <c r="S76" s="535"/>
      <c r="T76" s="535"/>
      <c r="U76" s="535"/>
      <c r="V76" s="535"/>
      <c r="W76" s="535"/>
    </row>
    <row r="77" spans="1:23" ht="13.5" thickBot="1">
      <c r="A77" s="528" t="s">
        <v>35</v>
      </c>
      <c r="B77" s="557" t="s">
        <v>11</v>
      </c>
      <c r="C77" s="2270" t="s">
        <v>11</v>
      </c>
      <c r="D77" s="2272" t="s">
        <v>428</v>
      </c>
      <c r="E77" s="2274" t="s">
        <v>41</v>
      </c>
      <c r="F77" s="2276" t="s">
        <v>56</v>
      </c>
      <c r="G77" s="678" t="s">
        <v>37</v>
      </c>
      <c r="H77" s="649">
        <f>I77+K77</f>
        <v>2154.3000000000002</v>
      </c>
      <c r="I77" s="601">
        <v>0</v>
      </c>
      <c r="J77" s="601"/>
      <c r="K77" s="603">
        <v>2154.3000000000002</v>
      </c>
      <c r="L77" s="605">
        <v>2260.3000000000002</v>
      </c>
      <c r="M77" s="679">
        <v>1600.3</v>
      </c>
      <c r="N77" s="2285" t="s">
        <v>429</v>
      </c>
      <c r="O77" s="680">
        <v>100</v>
      </c>
      <c r="P77" s="680">
        <v>100</v>
      </c>
      <c r="Q77" s="681">
        <v>100</v>
      </c>
      <c r="R77" s="535"/>
      <c r="S77" s="535"/>
      <c r="T77" s="535"/>
      <c r="U77" s="535"/>
      <c r="V77" s="535"/>
      <c r="W77" s="535"/>
    </row>
    <row r="78" spans="1:23" ht="30" customHeight="1" thickBot="1">
      <c r="A78" s="665"/>
      <c r="B78" s="582"/>
      <c r="C78" s="2271"/>
      <c r="D78" s="2273"/>
      <c r="E78" s="2275"/>
      <c r="F78" s="2277"/>
      <c r="G78" s="666" t="s">
        <v>12</v>
      </c>
      <c r="H78" s="667">
        <f>H77</f>
        <v>2154.3000000000002</v>
      </c>
      <c r="I78" s="668">
        <f>I77</f>
        <v>0</v>
      </c>
      <c r="J78" s="668"/>
      <c r="K78" s="669">
        <f>K77</f>
        <v>2154.3000000000002</v>
      </c>
      <c r="L78" s="670">
        <f>L77</f>
        <v>2260.3000000000002</v>
      </c>
      <c r="M78" s="670">
        <f>M77</f>
        <v>1600.3</v>
      </c>
      <c r="N78" s="2286"/>
      <c r="O78" s="680"/>
      <c r="P78" s="680"/>
      <c r="Q78" s="681"/>
      <c r="R78" s="535"/>
      <c r="S78" s="535"/>
      <c r="T78" s="535"/>
      <c r="U78" s="535"/>
      <c r="V78" s="535"/>
      <c r="W78" s="535"/>
    </row>
    <row r="79" spans="1:23">
      <c r="A79" s="528" t="s">
        <v>35</v>
      </c>
      <c r="B79" s="557" t="s">
        <v>11</v>
      </c>
      <c r="C79" s="2270" t="s">
        <v>13</v>
      </c>
      <c r="D79" s="2272" t="s">
        <v>430</v>
      </c>
      <c r="E79" s="2274" t="s">
        <v>41</v>
      </c>
      <c r="F79" s="2276" t="s">
        <v>56</v>
      </c>
      <c r="G79" s="678" t="s">
        <v>37</v>
      </c>
      <c r="H79" s="682">
        <f>I79+K79</f>
        <v>112.1</v>
      </c>
      <c r="I79" s="683">
        <v>112.1</v>
      </c>
      <c r="J79" s="601"/>
      <c r="K79" s="603"/>
      <c r="L79" s="605"/>
      <c r="M79" s="679"/>
      <c r="N79" s="2278"/>
      <c r="O79" s="680"/>
      <c r="P79" s="680"/>
      <c r="Q79" s="681"/>
      <c r="R79" s="535"/>
      <c r="S79" s="535"/>
      <c r="T79" s="535"/>
      <c r="U79" s="535"/>
      <c r="V79" s="535"/>
      <c r="W79" s="535"/>
    </row>
    <row r="80" spans="1:23" ht="52.9" customHeight="1" thickBot="1">
      <c r="A80" s="665"/>
      <c r="B80" s="582"/>
      <c r="C80" s="2271"/>
      <c r="D80" s="2273"/>
      <c r="E80" s="2275"/>
      <c r="F80" s="2277"/>
      <c r="G80" s="666" t="s">
        <v>12</v>
      </c>
      <c r="H80" s="667">
        <f>H79</f>
        <v>112.1</v>
      </c>
      <c r="I80" s="667">
        <f t="shared" ref="I80:M80" si="24">I79</f>
        <v>112.1</v>
      </c>
      <c r="J80" s="667">
        <f t="shared" si="24"/>
        <v>0</v>
      </c>
      <c r="K80" s="667">
        <f t="shared" si="24"/>
        <v>0</v>
      </c>
      <c r="L80" s="667">
        <f t="shared" si="24"/>
        <v>0</v>
      </c>
      <c r="M80" s="667">
        <f t="shared" si="24"/>
        <v>0</v>
      </c>
      <c r="N80" s="2279"/>
      <c r="O80" s="684"/>
      <c r="P80" s="685"/>
      <c r="Q80" s="686"/>
      <c r="R80" s="535"/>
      <c r="S80" s="535"/>
      <c r="T80" s="535"/>
      <c r="U80" s="535"/>
      <c r="V80" s="535"/>
      <c r="W80" s="535"/>
    </row>
    <row r="81" spans="1:23">
      <c r="A81" s="528" t="s">
        <v>35</v>
      </c>
      <c r="B81" s="557" t="s">
        <v>11</v>
      </c>
      <c r="C81" s="2270" t="s">
        <v>35</v>
      </c>
      <c r="D81" s="2272" t="s">
        <v>431</v>
      </c>
      <c r="E81" s="2274" t="s">
        <v>41</v>
      </c>
      <c r="F81" s="2276" t="s">
        <v>56</v>
      </c>
      <c r="G81" s="678" t="s">
        <v>37</v>
      </c>
      <c r="H81" s="649">
        <f>I81+K81</f>
        <v>0</v>
      </c>
      <c r="I81" s="601"/>
      <c r="J81" s="601"/>
      <c r="K81" s="603"/>
      <c r="L81" s="605"/>
      <c r="M81" s="679"/>
      <c r="N81" s="2278"/>
      <c r="O81" s="680"/>
      <c r="P81" s="680"/>
      <c r="Q81" s="681"/>
      <c r="R81" s="535"/>
      <c r="S81" s="535"/>
      <c r="T81" s="535"/>
      <c r="U81" s="535"/>
      <c r="V81" s="535"/>
      <c r="W81" s="535"/>
    </row>
    <row r="82" spans="1:23" ht="13.5" thickBot="1">
      <c r="A82" s="665"/>
      <c r="B82" s="582"/>
      <c r="C82" s="2271"/>
      <c r="D82" s="2273"/>
      <c r="E82" s="2275"/>
      <c r="F82" s="2277"/>
      <c r="G82" s="666" t="s">
        <v>12</v>
      </c>
      <c r="H82" s="667">
        <f>H81</f>
        <v>0</v>
      </c>
      <c r="I82" s="667">
        <f t="shared" ref="I82:M82" si="25">I81</f>
        <v>0</v>
      </c>
      <c r="J82" s="667">
        <f t="shared" si="25"/>
        <v>0</v>
      </c>
      <c r="K82" s="667">
        <f t="shared" si="25"/>
        <v>0</v>
      </c>
      <c r="L82" s="667">
        <f t="shared" si="25"/>
        <v>0</v>
      </c>
      <c r="M82" s="667">
        <f t="shared" si="25"/>
        <v>0</v>
      </c>
      <c r="N82" s="2279"/>
      <c r="O82" s="684"/>
      <c r="P82" s="685"/>
      <c r="Q82" s="686"/>
      <c r="R82" s="535"/>
      <c r="S82" s="535"/>
      <c r="T82" s="535"/>
      <c r="U82" s="535"/>
      <c r="V82" s="535"/>
      <c r="W82" s="535"/>
    </row>
    <row r="83" spans="1:23" ht="13.5" thickBot="1">
      <c r="A83" s="530" t="s">
        <v>35</v>
      </c>
      <c r="B83" s="531" t="s">
        <v>11</v>
      </c>
      <c r="C83" s="2258" t="s">
        <v>14</v>
      </c>
      <c r="D83" s="2259"/>
      <c r="E83" s="2259"/>
      <c r="F83" s="2259"/>
      <c r="G83" s="2259"/>
      <c r="H83" s="674">
        <f>H82+H78+H80</f>
        <v>2266.4</v>
      </c>
      <c r="I83" s="674">
        <f t="shared" ref="I83:M83" si="26">I82+I78+I80</f>
        <v>112.1</v>
      </c>
      <c r="J83" s="674">
        <f t="shared" si="26"/>
        <v>0</v>
      </c>
      <c r="K83" s="674">
        <f t="shared" si="26"/>
        <v>2154.3000000000002</v>
      </c>
      <c r="L83" s="674">
        <f t="shared" si="26"/>
        <v>2260.3000000000002</v>
      </c>
      <c r="M83" s="674">
        <f t="shared" si="26"/>
        <v>1600.3</v>
      </c>
      <c r="N83" s="675"/>
      <c r="O83" s="597"/>
      <c r="P83" s="597"/>
      <c r="Q83" s="598"/>
      <c r="R83" s="535"/>
      <c r="S83" s="535"/>
      <c r="T83" s="535"/>
      <c r="U83" s="535"/>
      <c r="V83" s="535"/>
      <c r="W83" s="535"/>
    </row>
    <row r="84" spans="1:23" ht="13.5" thickBot="1">
      <c r="A84" s="316" t="s">
        <v>35</v>
      </c>
      <c r="B84" s="2260" t="s">
        <v>349</v>
      </c>
      <c r="C84" s="2261"/>
      <c r="D84" s="2261"/>
      <c r="E84" s="2261"/>
      <c r="F84" s="2261"/>
      <c r="G84" s="2261"/>
      <c r="H84" s="676">
        <f>H83</f>
        <v>2266.4</v>
      </c>
      <c r="I84" s="676">
        <f t="shared" ref="I84:M84" si="27">I83</f>
        <v>112.1</v>
      </c>
      <c r="J84" s="676">
        <f t="shared" si="27"/>
        <v>0</v>
      </c>
      <c r="K84" s="676">
        <f t="shared" si="27"/>
        <v>2154.3000000000002</v>
      </c>
      <c r="L84" s="676">
        <f t="shared" si="27"/>
        <v>2260.3000000000002</v>
      </c>
      <c r="M84" s="676">
        <f t="shared" si="27"/>
        <v>1600.3</v>
      </c>
      <c r="N84" s="677"/>
      <c r="O84" s="517"/>
      <c r="P84" s="517"/>
      <c r="Q84" s="518"/>
      <c r="R84" s="535"/>
      <c r="S84" s="535"/>
      <c r="T84" s="535"/>
      <c r="U84" s="535"/>
      <c r="V84" s="535"/>
      <c r="W84" s="535"/>
    </row>
    <row r="85" spans="1:23" ht="13.5" thickBot="1">
      <c r="A85" s="519" t="s">
        <v>11</v>
      </c>
      <c r="B85" s="2262" t="s">
        <v>15</v>
      </c>
      <c r="C85" s="2262"/>
      <c r="D85" s="2262"/>
      <c r="E85" s="2262"/>
      <c r="F85" s="2262"/>
      <c r="G85" s="2262"/>
      <c r="H85" s="693">
        <f>H84+H74+H66</f>
        <v>7160.1</v>
      </c>
      <c r="I85" s="693">
        <f t="shared" ref="I85:M85" si="28">I84+I74+I66</f>
        <v>4959.1000000000004</v>
      </c>
      <c r="J85" s="693">
        <f t="shared" si="28"/>
        <v>3148.2000000000003</v>
      </c>
      <c r="K85" s="520">
        <f t="shared" si="28"/>
        <v>2201</v>
      </c>
      <c r="L85" s="520">
        <f t="shared" si="28"/>
        <v>7179.7</v>
      </c>
      <c r="M85" s="520">
        <f t="shared" si="28"/>
        <v>6519.7</v>
      </c>
      <c r="N85" s="2263"/>
      <c r="O85" s="2264"/>
      <c r="P85" s="2264"/>
      <c r="Q85" s="2265"/>
      <c r="R85" s="535"/>
      <c r="S85" s="535"/>
      <c r="T85" s="535"/>
      <c r="U85" s="535"/>
      <c r="V85" s="535"/>
      <c r="W85" s="535"/>
    </row>
    <row r="86" spans="1:23">
      <c r="A86" s="2266"/>
      <c r="B86" s="2267"/>
      <c r="C86" s="2267"/>
      <c r="D86" s="2267"/>
      <c r="E86" s="2267"/>
      <c r="F86" s="2267"/>
      <c r="G86" s="2267"/>
      <c r="H86" s="2267"/>
      <c r="I86" s="2267"/>
      <c r="J86" s="2267"/>
      <c r="K86" s="2267"/>
      <c r="L86" s="2267"/>
      <c r="M86" s="2267"/>
      <c r="N86" s="2267"/>
      <c r="O86" s="22"/>
      <c r="P86" s="22"/>
      <c r="Q86" s="22"/>
      <c r="R86" s="687"/>
      <c r="S86" s="687"/>
      <c r="T86" s="687"/>
      <c r="U86" s="687"/>
      <c r="V86" s="687"/>
      <c r="W86" s="687"/>
    </row>
    <row r="87" spans="1:23">
      <c r="A87" s="688"/>
      <c r="B87" s="689"/>
      <c r="C87" s="689"/>
      <c r="D87" s="689"/>
      <c r="E87" s="689"/>
      <c r="F87" s="689"/>
      <c r="G87" s="689"/>
      <c r="H87" s="689"/>
      <c r="I87" s="689"/>
      <c r="J87" s="689"/>
      <c r="K87" s="689"/>
      <c r="L87" s="689"/>
      <c r="M87" s="689"/>
      <c r="N87" s="689"/>
      <c r="O87" s="22"/>
      <c r="P87" s="22"/>
      <c r="Q87" s="22"/>
      <c r="R87" s="687"/>
      <c r="S87" s="687"/>
      <c r="T87" s="687"/>
      <c r="U87" s="687"/>
      <c r="V87" s="687"/>
      <c r="W87" s="687"/>
    </row>
    <row r="88" spans="1:23">
      <c r="A88" s="688"/>
      <c r="B88" s="689"/>
      <c r="C88" s="689"/>
      <c r="D88" s="689"/>
      <c r="E88" s="689"/>
      <c r="F88" s="689"/>
      <c r="G88" s="689"/>
      <c r="H88" s="689"/>
      <c r="I88" s="689"/>
      <c r="J88" s="689"/>
      <c r="K88" s="689"/>
      <c r="L88" s="689"/>
      <c r="M88" s="689"/>
      <c r="N88" s="689"/>
      <c r="O88" s="22"/>
      <c r="P88" s="22"/>
      <c r="Q88" s="22"/>
      <c r="R88" s="687"/>
      <c r="S88" s="687"/>
      <c r="T88" s="687"/>
      <c r="U88" s="687"/>
      <c r="V88" s="687"/>
      <c r="W88" s="687"/>
    </row>
    <row r="89" spans="1:23">
      <c r="A89" s="688"/>
      <c r="B89" s="689"/>
      <c r="C89" s="689"/>
      <c r="D89" s="689"/>
      <c r="E89" s="689"/>
      <c r="F89" s="689"/>
      <c r="G89" s="689"/>
      <c r="H89" s="689"/>
      <c r="I89" s="689"/>
      <c r="J89" s="689"/>
      <c r="K89" s="689"/>
      <c r="L89" s="689"/>
      <c r="M89" s="689"/>
      <c r="N89" s="689"/>
      <c r="O89" s="22"/>
      <c r="P89" s="22"/>
      <c r="Q89" s="22"/>
      <c r="R89" s="687"/>
      <c r="S89" s="687"/>
      <c r="T89" s="687"/>
      <c r="U89" s="687"/>
      <c r="V89" s="687"/>
      <c r="W89" s="687"/>
    </row>
    <row r="90" spans="1:23">
      <c r="A90" s="9"/>
      <c r="B90" s="10"/>
      <c r="C90" s="10"/>
      <c r="D90" s="10"/>
      <c r="E90" s="10"/>
      <c r="F90" s="522"/>
      <c r="G90" s="522"/>
      <c r="H90" s="522"/>
      <c r="I90" s="522"/>
      <c r="J90" s="522"/>
      <c r="K90" s="522"/>
      <c r="L90" s="522"/>
      <c r="M90" s="522"/>
      <c r="N90" s="22"/>
      <c r="O90" s="22"/>
      <c r="P90" s="22"/>
      <c r="Q90" s="22"/>
      <c r="R90" s="687"/>
      <c r="S90" s="687"/>
      <c r="T90" s="687"/>
      <c r="U90" s="687"/>
      <c r="V90" s="687"/>
      <c r="W90" s="687"/>
    </row>
    <row r="91" spans="1:23" ht="13.5" thickBot="1">
      <c r="A91" s="9"/>
      <c r="B91" s="10"/>
      <c r="C91" s="10"/>
      <c r="D91" s="10"/>
      <c r="E91" s="10"/>
      <c r="F91" s="2268" t="s">
        <v>16</v>
      </c>
      <c r="G91" s="2269"/>
      <c r="H91" s="2269"/>
      <c r="I91" s="2269"/>
      <c r="J91" s="2269"/>
      <c r="K91" s="2269"/>
      <c r="L91" s="2269"/>
      <c r="M91" s="2269"/>
      <c r="N91" s="22"/>
      <c r="O91" s="22"/>
      <c r="P91" s="22"/>
      <c r="Q91" s="22"/>
      <c r="R91" s="687"/>
      <c r="S91" s="687"/>
      <c r="T91" s="687"/>
      <c r="U91" s="687"/>
      <c r="V91" s="687"/>
      <c r="W91" s="687"/>
    </row>
    <row r="92" spans="1:23" ht="33" customHeight="1" thickBot="1">
      <c r="A92" s="1"/>
      <c r="B92" s="1"/>
      <c r="C92" s="2248" t="s">
        <v>17</v>
      </c>
      <c r="D92" s="2249"/>
      <c r="E92" s="2249"/>
      <c r="F92" s="2249"/>
      <c r="G92" s="2250"/>
      <c r="H92" s="2251" t="s">
        <v>350</v>
      </c>
      <c r="I92" s="2252"/>
      <c r="J92" s="2252"/>
      <c r="K92" s="2253"/>
      <c r="L92" s="526"/>
      <c r="M92" s="526"/>
      <c r="N92" s="1"/>
      <c r="O92" s="690"/>
      <c r="P92" s="1"/>
      <c r="Q92" s="1"/>
      <c r="R92" s="535"/>
      <c r="S92" s="535"/>
      <c r="T92" s="535"/>
      <c r="U92" s="535"/>
      <c r="V92" s="535"/>
      <c r="W92" s="535"/>
    </row>
    <row r="93" spans="1:23" ht="13.5" thickBot="1">
      <c r="A93" s="1"/>
      <c r="B93" s="1"/>
      <c r="C93" s="2235" t="s">
        <v>18</v>
      </c>
      <c r="D93" s="2236"/>
      <c r="E93" s="2236"/>
      <c r="F93" s="2236"/>
      <c r="G93" s="2237"/>
      <c r="H93" s="2238">
        <f>H94+H95+H96+H97+H98+H99</f>
        <v>7160.06</v>
      </c>
      <c r="I93" s="2239"/>
      <c r="J93" s="2239"/>
      <c r="K93" s="2240"/>
      <c r="L93" s="526"/>
      <c r="M93" s="526"/>
      <c r="N93" s="1"/>
      <c r="O93" s="690"/>
      <c r="P93" s="1"/>
      <c r="Q93" s="1"/>
      <c r="R93" s="535"/>
      <c r="S93" s="535"/>
      <c r="T93" s="535"/>
      <c r="U93" s="535"/>
      <c r="V93" s="535"/>
      <c r="W93" s="535"/>
    </row>
    <row r="94" spans="1:23">
      <c r="A94" s="1"/>
      <c r="B94" s="1"/>
      <c r="C94" s="2223" t="s">
        <v>351</v>
      </c>
      <c r="D94" s="2224"/>
      <c r="E94" s="2224"/>
      <c r="F94" s="2224"/>
      <c r="G94" s="2254"/>
      <c r="H94" s="2255">
        <v>6636.56</v>
      </c>
      <c r="I94" s="2256"/>
      <c r="J94" s="2256"/>
      <c r="K94" s="2257"/>
      <c r="L94" s="526"/>
      <c r="M94" s="526"/>
      <c r="N94" s="1"/>
      <c r="O94" s="690"/>
      <c r="P94" s="1"/>
      <c r="Q94" s="1"/>
      <c r="R94" s="535"/>
      <c r="S94" s="535"/>
      <c r="T94" s="535"/>
      <c r="U94" s="535"/>
      <c r="V94" s="535"/>
      <c r="W94" s="535"/>
    </row>
    <row r="95" spans="1:23" ht="14.45" customHeight="1">
      <c r="A95" s="1"/>
      <c r="B95" s="1"/>
      <c r="C95" s="2241" t="s">
        <v>352</v>
      </c>
      <c r="D95" s="2242"/>
      <c r="E95" s="2242"/>
      <c r="F95" s="2242"/>
      <c r="G95" s="2243"/>
      <c r="H95" s="2226"/>
      <c r="I95" s="2216"/>
      <c r="J95" s="2216"/>
      <c r="K95" s="2217"/>
      <c r="L95" s="526"/>
      <c r="M95" s="526"/>
      <c r="N95" s="1"/>
      <c r="O95" s="690"/>
      <c r="P95" s="1"/>
      <c r="Q95" s="1"/>
      <c r="R95" s="535"/>
      <c r="S95" s="535"/>
      <c r="T95" s="535"/>
      <c r="U95" s="535"/>
      <c r="V95" s="535"/>
      <c r="W95" s="535"/>
    </row>
    <row r="96" spans="1:23" ht="14.45" customHeight="1">
      <c r="A96" s="1"/>
      <c r="B96" s="1"/>
      <c r="C96" s="2213" t="s">
        <v>432</v>
      </c>
      <c r="D96" s="2214"/>
      <c r="E96" s="2214"/>
      <c r="F96" s="2214"/>
      <c r="G96" s="2244"/>
      <c r="H96" s="2245">
        <v>491.5</v>
      </c>
      <c r="I96" s="2246"/>
      <c r="J96" s="2246"/>
      <c r="K96" s="2247"/>
      <c r="L96" s="526"/>
      <c r="M96" s="526"/>
      <c r="N96" s="1"/>
      <c r="O96" s="690"/>
      <c r="P96" s="1"/>
      <c r="Q96" s="1"/>
      <c r="R96" s="535"/>
      <c r="S96" s="535"/>
      <c r="T96" s="535"/>
      <c r="U96" s="535"/>
      <c r="V96" s="535"/>
      <c r="W96" s="535"/>
    </row>
    <row r="97" spans="1:23">
      <c r="A97" s="1"/>
      <c r="B97" s="1"/>
      <c r="C97" s="2241" t="s">
        <v>433</v>
      </c>
      <c r="D97" s="2242"/>
      <c r="E97" s="2242"/>
      <c r="F97" s="2242"/>
      <c r="G97" s="2243"/>
      <c r="H97" s="2226">
        <v>32</v>
      </c>
      <c r="I97" s="2216"/>
      <c r="J97" s="2216"/>
      <c r="K97" s="2217"/>
      <c r="L97" s="526"/>
      <c r="M97" s="526"/>
      <c r="N97" s="691"/>
      <c r="O97" s="692"/>
      <c r="P97" s="691"/>
      <c r="Q97" s="691"/>
      <c r="R97" s="535"/>
      <c r="S97" s="535"/>
      <c r="T97" s="535"/>
      <c r="U97" s="535"/>
      <c r="V97" s="535"/>
      <c r="W97" s="535"/>
    </row>
    <row r="98" spans="1:23">
      <c r="A98" s="1"/>
      <c r="B98" s="1"/>
      <c r="C98" s="2223" t="s">
        <v>356</v>
      </c>
      <c r="D98" s="2224"/>
      <c r="E98" s="2224"/>
      <c r="F98" s="2224"/>
      <c r="G98" s="2225"/>
      <c r="H98" s="2226"/>
      <c r="I98" s="2227"/>
      <c r="J98" s="2227"/>
      <c r="K98" s="2228"/>
      <c r="L98" s="526"/>
      <c r="M98" s="526"/>
      <c r="N98" s="691"/>
      <c r="O98" s="692"/>
      <c r="P98" s="691"/>
      <c r="Q98" s="691"/>
      <c r="R98" s="535"/>
      <c r="S98" s="535"/>
      <c r="T98" s="535"/>
      <c r="U98" s="535"/>
      <c r="V98" s="535"/>
      <c r="W98" s="535"/>
    </row>
    <row r="99" spans="1:23" ht="13.5" thickBot="1">
      <c r="A99" s="1"/>
      <c r="B99" s="1"/>
      <c r="C99" s="2229" t="s">
        <v>357</v>
      </c>
      <c r="D99" s="2230"/>
      <c r="E99" s="2230"/>
      <c r="F99" s="2230"/>
      <c r="G99" s="2231"/>
      <c r="H99" s="2232"/>
      <c r="I99" s="2233"/>
      <c r="J99" s="2233"/>
      <c r="K99" s="2234"/>
      <c r="L99" s="526"/>
      <c r="M99" s="526"/>
      <c r="N99" s="691"/>
      <c r="O99" s="692"/>
      <c r="P99" s="691"/>
      <c r="Q99" s="691"/>
      <c r="R99" s="535"/>
      <c r="S99" s="535"/>
      <c r="T99" s="535"/>
      <c r="U99" s="535"/>
      <c r="V99" s="535"/>
      <c r="W99" s="535"/>
    </row>
    <row r="100" spans="1:23" ht="13.5" thickBot="1">
      <c r="A100" s="1"/>
      <c r="B100" s="1"/>
      <c r="C100" s="2235" t="s">
        <v>19</v>
      </c>
      <c r="D100" s="2236"/>
      <c r="E100" s="2236"/>
      <c r="F100" s="2236"/>
      <c r="G100" s="2237"/>
      <c r="H100" s="2238">
        <f>H101*1</f>
        <v>0</v>
      </c>
      <c r="I100" s="2239"/>
      <c r="J100" s="2239"/>
      <c r="K100" s="2240"/>
      <c r="L100" s="526"/>
      <c r="M100" s="526"/>
      <c r="N100" s="691"/>
      <c r="O100" s="692"/>
      <c r="P100" s="691"/>
      <c r="Q100" s="691"/>
      <c r="R100" s="535"/>
      <c r="S100" s="535"/>
      <c r="T100" s="535"/>
      <c r="U100" s="535"/>
      <c r="V100" s="535"/>
      <c r="W100" s="535"/>
    </row>
    <row r="101" spans="1:23" ht="13.5" thickBot="1">
      <c r="A101" s="1"/>
      <c r="B101" s="1"/>
      <c r="C101" s="2213" t="s">
        <v>358</v>
      </c>
      <c r="D101" s="2214"/>
      <c r="E101" s="2214"/>
      <c r="F101" s="2214"/>
      <c r="G101" s="2215"/>
      <c r="H101" s="2216">
        <v>0</v>
      </c>
      <c r="I101" s="2216"/>
      <c r="J101" s="2216"/>
      <c r="K101" s="2217"/>
      <c r="L101" s="526"/>
      <c r="M101" s="526"/>
      <c r="N101" s="691"/>
      <c r="O101" s="692"/>
      <c r="P101" s="691"/>
      <c r="Q101" s="691"/>
      <c r="R101" s="535"/>
      <c r="S101" s="535"/>
      <c r="T101" s="535"/>
      <c r="U101" s="535"/>
      <c r="V101" s="535"/>
      <c r="W101" s="535"/>
    </row>
    <row r="102" spans="1:23" ht="13.5" thickBot="1">
      <c r="A102" s="1"/>
      <c r="B102" s="1"/>
      <c r="C102" s="2218" t="s">
        <v>20</v>
      </c>
      <c r="D102" s="2219"/>
      <c r="E102" s="2219"/>
      <c r="F102" s="2219"/>
      <c r="G102" s="2220"/>
      <c r="H102" s="2221">
        <f>H100+H93</f>
        <v>7160.06</v>
      </c>
      <c r="I102" s="2221"/>
      <c r="J102" s="2221"/>
      <c r="K102" s="2222"/>
      <c r="L102" s="1"/>
      <c r="M102" s="1"/>
      <c r="N102" s="691"/>
      <c r="O102" s="692"/>
      <c r="P102" s="691"/>
      <c r="Q102" s="691"/>
      <c r="R102" s="535"/>
      <c r="S102" s="535"/>
      <c r="T102" s="535"/>
      <c r="U102" s="535"/>
      <c r="V102" s="535"/>
      <c r="W102" s="535"/>
    </row>
  </sheetData>
  <mergeCells count="208">
    <mergeCell ref="D3:W3"/>
    <mergeCell ref="A4:A6"/>
    <mergeCell ref="B4:B6"/>
    <mergeCell ref="C4:C6"/>
    <mergeCell ref="D4:D6"/>
    <mergeCell ref="E4:E6"/>
    <mergeCell ref="F4:F6"/>
    <mergeCell ref="G4:G6"/>
    <mergeCell ref="H4:K4"/>
    <mergeCell ref="L4:L6"/>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41:N42"/>
    <mergeCell ref="A43:A45"/>
    <mergeCell ref="B43:B45"/>
    <mergeCell ref="C43:C45"/>
    <mergeCell ref="D43:D45"/>
    <mergeCell ref="E43:E45"/>
    <mergeCell ref="F43:F45"/>
    <mergeCell ref="N43:N45"/>
    <mergeCell ref="A41:A42"/>
    <mergeCell ref="B41:B42"/>
    <mergeCell ref="C41:C42"/>
    <mergeCell ref="D41:D42"/>
    <mergeCell ref="E41:E42"/>
    <mergeCell ref="F41:F42"/>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54:N55"/>
    <mergeCell ref="C56:G56"/>
    <mergeCell ref="C57:Q57"/>
    <mergeCell ref="A58:A60"/>
    <mergeCell ref="B58:B60"/>
    <mergeCell ref="C58:C60"/>
    <mergeCell ref="D58:D60"/>
    <mergeCell ref="E58:E60"/>
    <mergeCell ref="F58:F60"/>
    <mergeCell ref="N58:N60"/>
    <mergeCell ref="A54:A55"/>
    <mergeCell ref="B54:B55"/>
    <mergeCell ref="C54:C55"/>
    <mergeCell ref="D54:D55"/>
    <mergeCell ref="E54:E55"/>
    <mergeCell ref="F54:F55"/>
    <mergeCell ref="C61:G61"/>
    <mergeCell ref="C62:Q62"/>
    <mergeCell ref="A63:A64"/>
    <mergeCell ref="B63:B64"/>
    <mergeCell ref="C63:C64"/>
    <mergeCell ref="D63:D64"/>
    <mergeCell ref="E63:E64"/>
    <mergeCell ref="F63:F64"/>
    <mergeCell ref="N63:N64"/>
    <mergeCell ref="C65:G65"/>
    <mergeCell ref="B66:G66"/>
    <mergeCell ref="B67:Q67"/>
    <mergeCell ref="C68:Q68"/>
    <mergeCell ref="C69:C72"/>
    <mergeCell ref="D69:D72"/>
    <mergeCell ref="E69:E72"/>
    <mergeCell ref="F69:F72"/>
    <mergeCell ref="G69:G71"/>
    <mergeCell ref="N69:N70"/>
    <mergeCell ref="N71:N72"/>
    <mergeCell ref="C73:G73"/>
    <mergeCell ref="B74:G74"/>
    <mergeCell ref="B75:Q75"/>
    <mergeCell ref="C76:Q76"/>
    <mergeCell ref="C77:C78"/>
    <mergeCell ref="D77:D78"/>
    <mergeCell ref="E77:E78"/>
    <mergeCell ref="F77:F78"/>
    <mergeCell ref="N77:N78"/>
    <mergeCell ref="C83:G83"/>
    <mergeCell ref="B84:G84"/>
    <mergeCell ref="B85:G85"/>
    <mergeCell ref="N85:Q85"/>
    <mergeCell ref="A86:N86"/>
    <mergeCell ref="F91:M91"/>
    <mergeCell ref="C79:C80"/>
    <mergeCell ref="D79:D80"/>
    <mergeCell ref="E79:E80"/>
    <mergeCell ref="F79:F80"/>
    <mergeCell ref="N79:N80"/>
    <mergeCell ref="C81:C82"/>
    <mergeCell ref="D81:D82"/>
    <mergeCell ref="E81:E82"/>
    <mergeCell ref="F81:F82"/>
    <mergeCell ref="N81:N82"/>
    <mergeCell ref="C95:G95"/>
    <mergeCell ref="H95:K95"/>
    <mergeCell ref="C96:G96"/>
    <mergeCell ref="H96:K96"/>
    <mergeCell ref="C97:G97"/>
    <mergeCell ref="H97:K97"/>
    <mergeCell ref="C92:G92"/>
    <mergeCell ref="H92:K92"/>
    <mergeCell ref="C93:G93"/>
    <mergeCell ref="H93:K93"/>
    <mergeCell ref="C94:G94"/>
    <mergeCell ref="H94:K94"/>
    <mergeCell ref="C101:G101"/>
    <mergeCell ref="H101:K101"/>
    <mergeCell ref="C102:G102"/>
    <mergeCell ref="H102:K102"/>
    <mergeCell ref="C98:G98"/>
    <mergeCell ref="H98:K98"/>
    <mergeCell ref="C99:G99"/>
    <mergeCell ref="H99:K99"/>
    <mergeCell ref="C100:G100"/>
    <mergeCell ref="H100:K100"/>
  </mergeCell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topLeftCell="A40" zoomScaleNormal="100" workbookViewId="0">
      <selection activeCell="L40" sqref="L40"/>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7" ht="13.9" customHeight="1"/>
    <row r="2" spans="1:17" ht="13.9" customHeight="1"/>
    <row r="3" spans="1:17" ht="13.15" customHeight="1">
      <c r="A3" s="1040"/>
      <c r="B3" s="1040"/>
      <c r="C3" s="1040"/>
      <c r="D3" s="1041" t="s">
        <v>543</v>
      </c>
      <c r="E3" s="1042"/>
      <c r="F3" s="1041"/>
      <c r="G3" s="1043"/>
      <c r="H3" s="1040"/>
      <c r="I3" s="1040"/>
      <c r="J3" s="1040"/>
      <c r="K3" s="1040"/>
      <c r="L3" s="1044"/>
      <c r="M3" s="1045"/>
      <c r="N3" s="1045"/>
      <c r="O3" s="1045"/>
      <c r="P3" s="1045"/>
      <c r="Q3" s="1045"/>
    </row>
    <row r="4" spans="1:17" ht="13.15" customHeight="1" thickBot="1">
      <c r="A4" s="1046"/>
      <c r="B4" s="1047"/>
      <c r="C4" s="1047"/>
      <c r="D4" s="3414" t="s">
        <v>34</v>
      </c>
      <c r="E4" s="3414"/>
      <c r="F4" s="3414"/>
      <c r="G4" s="3414"/>
      <c r="H4" s="3414"/>
      <c r="I4" s="3414"/>
      <c r="J4" s="3414"/>
      <c r="K4" s="3414"/>
      <c r="L4" s="3414"/>
      <c r="M4" s="3414"/>
      <c r="N4" s="3414"/>
      <c r="O4" s="3414"/>
      <c r="P4" s="3414"/>
      <c r="Q4" s="3414"/>
    </row>
    <row r="5" spans="1:17" ht="27.6" customHeight="1">
      <c r="A5" s="3415" t="s">
        <v>0</v>
      </c>
      <c r="B5" s="3418" t="s">
        <v>1</v>
      </c>
      <c r="C5" s="3418" t="s">
        <v>2</v>
      </c>
      <c r="D5" s="3421" t="s">
        <v>3</v>
      </c>
      <c r="E5" s="3424" t="s">
        <v>4</v>
      </c>
      <c r="F5" s="3427" t="s">
        <v>5</v>
      </c>
      <c r="G5" s="3430" t="s">
        <v>6</v>
      </c>
      <c r="H5" s="3466" t="s">
        <v>361</v>
      </c>
      <c r="I5" s="3467"/>
      <c r="J5" s="3467"/>
      <c r="K5" s="3468"/>
      <c r="L5" s="3433" t="s">
        <v>74</v>
      </c>
      <c r="M5" s="3436" t="s">
        <v>73</v>
      </c>
      <c r="N5" s="3439" t="s">
        <v>21</v>
      </c>
      <c r="O5" s="3440"/>
      <c r="P5" s="3440"/>
      <c r="Q5" s="3441"/>
    </row>
    <row r="6" spans="1:17" ht="34.9" customHeight="1">
      <c r="A6" s="3416"/>
      <c r="B6" s="3419"/>
      <c r="C6" s="3419"/>
      <c r="D6" s="3422"/>
      <c r="E6" s="3425"/>
      <c r="F6" s="3428"/>
      <c r="G6" s="3431"/>
      <c r="H6" s="3442" t="s">
        <v>7</v>
      </c>
      <c r="I6" s="3444" t="s">
        <v>8</v>
      </c>
      <c r="J6" s="3444"/>
      <c r="K6" s="3445" t="s">
        <v>200</v>
      </c>
      <c r="L6" s="3434"/>
      <c r="M6" s="3437"/>
      <c r="N6" s="3447" t="s">
        <v>33</v>
      </c>
      <c r="O6" s="3449" t="s">
        <v>9</v>
      </c>
      <c r="P6" s="3449"/>
      <c r="Q6" s="3450"/>
    </row>
    <row r="7" spans="1:17" ht="61.15" customHeight="1" thickBot="1">
      <c r="A7" s="3417"/>
      <c r="B7" s="3420"/>
      <c r="C7" s="3420"/>
      <c r="D7" s="3423"/>
      <c r="E7" s="3426"/>
      <c r="F7" s="3429"/>
      <c r="G7" s="3432"/>
      <c r="H7" s="3443"/>
      <c r="I7" s="1048" t="s">
        <v>7</v>
      </c>
      <c r="J7" s="1049" t="s">
        <v>10</v>
      </c>
      <c r="K7" s="3446"/>
      <c r="L7" s="3435"/>
      <c r="M7" s="3438"/>
      <c r="N7" s="3448"/>
      <c r="O7" s="1050" t="s">
        <v>43</v>
      </c>
      <c r="P7" s="1050" t="s">
        <v>44</v>
      </c>
      <c r="Q7" s="1051" t="s">
        <v>57</v>
      </c>
    </row>
    <row r="8" spans="1:17" ht="24" customHeight="1" thickBot="1">
      <c r="A8" s="1052" t="s">
        <v>11</v>
      </c>
      <c r="B8" s="3451" t="s">
        <v>544</v>
      </c>
      <c r="C8" s="3452"/>
      <c r="D8" s="3452"/>
      <c r="E8" s="3452"/>
      <c r="F8" s="3452"/>
      <c r="G8" s="3452"/>
      <c r="H8" s="3452"/>
      <c r="I8" s="3452"/>
      <c r="J8" s="3452"/>
      <c r="K8" s="3452"/>
      <c r="L8" s="3452"/>
      <c r="M8" s="3452"/>
      <c r="N8" s="3452"/>
      <c r="O8" s="3452"/>
      <c r="P8" s="3452"/>
      <c r="Q8" s="3453"/>
    </row>
    <row r="9" spans="1:17" ht="13.9" customHeight="1" thickBot="1">
      <c r="A9" s="1053" t="s">
        <v>11</v>
      </c>
      <c r="B9" s="1054" t="s">
        <v>11</v>
      </c>
      <c r="C9" s="3454" t="s">
        <v>545</v>
      </c>
      <c r="D9" s="3455"/>
      <c r="E9" s="3455"/>
      <c r="F9" s="3455"/>
      <c r="G9" s="3455"/>
      <c r="H9" s="3455"/>
      <c r="I9" s="3455"/>
      <c r="J9" s="3455"/>
      <c r="K9" s="3455"/>
      <c r="L9" s="3455"/>
      <c r="M9" s="3455"/>
      <c r="N9" s="3455"/>
      <c r="O9" s="3455"/>
      <c r="P9" s="3455"/>
      <c r="Q9" s="3456"/>
    </row>
    <row r="10" spans="1:17" ht="24">
      <c r="A10" s="3469" t="s">
        <v>11</v>
      </c>
      <c r="B10" s="3471" t="s">
        <v>11</v>
      </c>
      <c r="C10" s="3457" t="s">
        <v>11</v>
      </c>
      <c r="D10" s="3460" t="s">
        <v>546</v>
      </c>
      <c r="E10" s="3338" t="s">
        <v>41</v>
      </c>
      <c r="F10" s="3463" t="s">
        <v>547</v>
      </c>
      <c r="G10" s="1883" t="s">
        <v>37</v>
      </c>
      <c r="H10" s="1879">
        <f>I10+K10</f>
        <v>8911.4</v>
      </c>
      <c r="I10" s="1880">
        <v>8907.5</v>
      </c>
      <c r="J10" s="1881">
        <v>6103.8</v>
      </c>
      <c r="K10" s="1882">
        <v>3.9</v>
      </c>
      <c r="L10" s="1059">
        <v>8900</v>
      </c>
      <c r="M10" s="1060">
        <v>8900</v>
      </c>
      <c r="N10" s="1061" t="s">
        <v>548</v>
      </c>
      <c r="O10" s="1062">
        <v>29</v>
      </c>
      <c r="P10" s="1062">
        <v>29</v>
      </c>
      <c r="Q10" s="1063">
        <v>29</v>
      </c>
    </row>
    <row r="11" spans="1:17" ht="13.9" customHeight="1">
      <c r="A11" s="3408"/>
      <c r="B11" s="3472"/>
      <c r="C11" s="3458"/>
      <c r="D11" s="3461"/>
      <c r="E11" s="3391"/>
      <c r="F11" s="3464"/>
      <c r="G11" s="1884" t="s">
        <v>213</v>
      </c>
      <c r="H11" s="1885">
        <f>I11+K11</f>
        <v>1463.3999999999999</v>
      </c>
      <c r="I11" s="1886">
        <v>1458.6</v>
      </c>
      <c r="J11" s="1885"/>
      <c r="K11" s="1887">
        <v>4.8</v>
      </c>
      <c r="L11" s="1066">
        <v>1450</v>
      </c>
      <c r="M11" s="1067">
        <v>1450</v>
      </c>
      <c r="N11" s="1068" t="s">
        <v>549</v>
      </c>
      <c r="O11" s="1069">
        <v>3446</v>
      </c>
      <c r="P11" s="1069">
        <v>3480</v>
      </c>
      <c r="Q11" s="1070">
        <v>3500</v>
      </c>
    </row>
    <row r="12" spans="1:17" ht="24" customHeight="1">
      <c r="A12" s="3408"/>
      <c r="B12" s="3472"/>
      <c r="C12" s="3458"/>
      <c r="D12" s="3461"/>
      <c r="E12" s="3391"/>
      <c r="F12" s="3464"/>
      <c r="G12" s="1071" t="s">
        <v>209</v>
      </c>
      <c r="H12" s="1072">
        <f>I12+K12</f>
        <v>312</v>
      </c>
      <c r="I12" s="1073">
        <v>312</v>
      </c>
      <c r="J12" s="1072">
        <v>238.2</v>
      </c>
      <c r="K12" s="1074"/>
      <c r="L12" s="1075"/>
      <c r="M12" s="1076"/>
      <c r="N12" s="1068"/>
      <c r="O12" s="1077"/>
      <c r="P12" s="1077"/>
      <c r="Q12" s="1078"/>
    </row>
    <row r="13" spans="1:17" ht="13.9" customHeight="1" thickBot="1">
      <c r="A13" s="3470"/>
      <c r="B13" s="3473"/>
      <c r="C13" s="3459"/>
      <c r="D13" s="3462"/>
      <c r="E13" s="3394"/>
      <c r="F13" s="3465"/>
      <c r="G13" s="1079" t="s">
        <v>12</v>
      </c>
      <c r="H13" s="1080">
        <f>SUM(H10:H12)</f>
        <v>10686.8</v>
      </c>
      <c r="I13" s="1081">
        <f t="shared" ref="I13:M13" si="0">SUM(I10:I12)</f>
        <v>10678.1</v>
      </c>
      <c r="J13" s="1080">
        <f t="shared" si="0"/>
        <v>6342</v>
      </c>
      <c r="K13" s="1082">
        <f t="shared" si="0"/>
        <v>8.6999999999999993</v>
      </c>
      <c r="L13" s="1083">
        <f t="shared" si="0"/>
        <v>10350</v>
      </c>
      <c r="M13" s="1084">
        <f t="shared" si="0"/>
        <v>10350</v>
      </c>
      <c r="N13" s="1085"/>
      <c r="O13" s="1086"/>
      <c r="P13" s="1086"/>
      <c r="Q13" s="1087"/>
    </row>
    <row r="14" spans="1:17" ht="13.15" customHeight="1">
      <c r="A14" s="3469" t="s">
        <v>11</v>
      </c>
      <c r="B14" s="3471" t="s">
        <v>11</v>
      </c>
      <c r="C14" s="3457" t="s">
        <v>13</v>
      </c>
      <c r="D14" s="3460" t="s">
        <v>550</v>
      </c>
      <c r="E14" s="3338" t="s">
        <v>41</v>
      </c>
      <c r="F14" s="3463" t="s">
        <v>547</v>
      </c>
      <c r="G14" s="1883" t="s">
        <v>551</v>
      </c>
      <c r="H14" s="1879">
        <f>I14+K14</f>
        <v>4455.6000000000004</v>
      </c>
      <c r="I14" s="1880">
        <v>4429.5</v>
      </c>
      <c r="J14" s="1881">
        <v>3033.4</v>
      </c>
      <c r="K14" s="1882">
        <v>26.1</v>
      </c>
      <c r="L14" s="1059">
        <v>4500</v>
      </c>
      <c r="M14" s="1088">
        <v>4500</v>
      </c>
      <c r="N14" s="1089" t="s">
        <v>552</v>
      </c>
      <c r="O14" s="1090">
        <v>903</v>
      </c>
      <c r="P14" s="1091">
        <v>1000</v>
      </c>
      <c r="Q14" s="1092">
        <v>1050</v>
      </c>
    </row>
    <row r="15" spans="1:17" ht="13.5" thickBot="1">
      <c r="A15" s="3470"/>
      <c r="B15" s="3473"/>
      <c r="C15" s="3459"/>
      <c r="D15" s="3462"/>
      <c r="E15" s="3394"/>
      <c r="F15" s="3465"/>
      <c r="G15" s="1079" t="s">
        <v>12</v>
      </c>
      <c r="H15" s="1080">
        <f>SUM(H14)</f>
        <v>4455.6000000000004</v>
      </c>
      <c r="I15" s="1080">
        <f>SUM(I14:I14)</f>
        <v>4429.5</v>
      </c>
      <c r="J15" s="1080">
        <f>SUM(J14:J14)</f>
        <v>3033.4</v>
      </c>
      <c r="K15" s="1082">
        <f>SUM(K14:K14)</f>
        <v>26.1</v>
      </c>
      <c r="L15" s="1093">
        <f>SUM(L14:L14)</f>
        <v>4500</v>
      </c>
      <c r="M15" s="1094">
        <f>SUM(M14:M14)</f>
        <v>4500</v>
      </c>
      <c r="N15" s="1068" t="s">
        <v>553</v>
      </c>
      <c r="O15" s="1095">
        <v>610</v>
      </c>
      <c r="P15" s="1096">
        <v>615</v>
      </c>
      <c r="Q15" s="1097">
        <v>620</v>
      </c>
    </row>
    <row r="16" spans="1:17">
      <c r="A16" s="3469" t="s">
        <v>11</v>
      </c>
      <c r="B16" s="3471" t="s">
        <v>11</v>
      </c>
      <c r="C16" s="3457" t="s">
        <v>35</v>
      </c>
      <c r="D16" s="3460" t="s">
        <v>554</v>
      </c>
      <c r="E16" s="3338" t="s">
        <v>41</v>
      </c>
      <c r="F16" s="3463" t="s">
        <v>547</v>
      </c>
      <c r="G16" s="1883" t="s">
        <v>551</v>
      </c>
      <c r="H16" s="1879">
        <f>I16+K16</f>
        <v>24.6</v>
      </c>
      <c r="I16" s="1880">
        <v>24.6</v>
      </c>
      <c r="J16" s="1881">
        <v>18.3</v>
      </c>
      <c r="K16" s="1058">
        <v>0</v>
      </c>
      <c r="L16" s="1059">
        <v>0</v>
      </c>
      <c r="M16" s="1088">
        <v>0</v>
      </c>
      <c r="N16" s="1068"/>
      <c r="O16" s="1098"/>
      <c r="P16" s="1077"/>
      <c r="Q16" s="1099"/>
    </row>
    <row r="17" spans="1:17" ht="13.5" thickBot="1">
      <c r="A17" s="3470"/>
      <c r="B17" s="3473"/>
      <c r="C17" s="3459"/>
      <c r="D17" s="3462"/>
      <c r="E17" s="3394"/>
      <c r="F17" s="3465"/>
      <c r="G17" s="1079" t="s">
        <v>12</v>
      </c>
      <c r="H17" s="1080">
        <f>SUM(H16)</f>
        <v>24.6</v>
      </c>
      <c r="I17" s="1080">
        <f>SUM(I16:I16)</f>
        <v>24.6</v>
      </c>
      <c r="J17" s="1080">
        <f>SUM(J16:J16)</f>
        <v>18.3</v>
      </c>
      <c r="K17" s="1082">
        <f>SUM(K16:K16)</f>
        <v>0</v>
      </c>
      <c r="L17" s="1093">
        <f>SUM(L16:L16)</f>
        <v>0</v>
      </c>
      <c r="M17" s="1094">
        <f>SUM(M16:M16)</f>
        <v>0</v>
      </c>
      <c r="N17" s="1100"/>
      <c r="O17" s="1101"/>
      <c r="P17" s="1102"/>
      <c r="Q17" s="1103"/>
    </row>
    <row r="18" spans="1:17" ht="13.15" customHeight="1" thickBot="1">
      <c r="A18" s="1053" t="s">
        <v>11</v>
      </c>
      <c r="B18" s="1104" t="s">
        <v>11</v>
      </c>
      <c r="C18" s="3395" t="s">
        <v>14</v>
      </c>
      <c r="D18" s="3396"/>
      <c r="E18" s="3396"/>
      <c r="F18" s="3396"/>
      <c r="G18" s="3398"/>
      <c r="H18" s="1105">
        <f>H13+H15+H17</f>
        <v>15167</v>
      </c>
      <c r="I18" s="1106">
        <f t="shared" ref="I18:M18" si="1">I13+I15+I17</f>
        <v>15132.2</v>
      </c>
      <c r="J18" s="1105">
        <f t="shared" si="1"/>
        <v>9393.6999999999989</v>
      </c>
      <c r="K18" s="1105">
        <f t="shared" si="1"/>
        <v>34.799999999999997</v>
      </c>
      <c r="L18" s="1105">
        <f t="shared" si="1"/>
        <v>14850</v>
      </c>
      <c r="M18" s="1105">
        <f t="shared" si="1"/>
        <v>14850</v>
      </c>
      <c r="N18" s="1107"/>
      <c r="O18" s="1108"/>
      <c r="P18" s="1108"/>
      <c r="Q18" s="1109"/>
    </row>
    <row r="19" spans="1:17" ht="13.5" thickBot="1">
      <c r="A19" s="1053" t="s">
        <v>11</v>
      </c>
      <c r="B19" s="1110" t="s">
        <v>13</v>
      </c>
      <c r="C19" s="3474" t="s">
        <v>555</v>
      </c>
      <c r="D19" s="3475"/>
      <c r="E19" s="3475"/>
      <c r="F19" s="3475"/>
      <c r="G19" s="3475"/>
      <c r="H19" s="3475"/>
      <c r="I19" s="3475"/>
      <c r="J19" s="3475"/>
      <c r="K19" s="3475"/>
      <c r="L19" s="3475"/>
      <c r="M19" s="3475"/>
      <c r="N19" s="3475"/>
      <c r="O19" s="3475"/>
      <c r="P19" s="3475"/>
      <c r="Q19" s="3476"/>
    </row>
    <row r="20" spans="1:17">
      <c r="A20" s="3367" t="s">
        <v>11</v>
      </c>
      <c r="B20" s="3385" t="s">
        <v>13</v>
      </c>
      <c r="C20" s="3373" t="s">
        <v>11</v>
      </c>
      <c r="D20" s="3388" t="s">
        <v>556</v>
      </c>
      <c r="E20" s="3477" t="s">
        <v>41</v>
      </c>
      <c r="F20" s="3480" t="s">
        <v>547</v>
      </c>
      <c r="G20" s="1883" t="s">
        <v>37</v>
      </c>
      <c r="H20" s="1055">
        <f>I20+K20</f>
        <v>5118.0999999999995</v>
      </c>
      <c r="I20" s="1056">
        <v>5106.7</v>
      </c>
      <c r="J20" s="1881">
        <v>2788.7</v>
      </c>
      <c r="K20" s="1058">
        <v>11.4</v>
      </c>
      <c r="L20" s="1059">
        <v>5200</v>
      </c>
      <c r="M20" s="1059">
        <v>5200</v>
      </c>
      <c r="N20" s="3481" t="s">
        <v>557</v>
      </c>
      <c r="O20" s="1111" t="s">
        <v>558</v>
      </c>
      <c r="P20" s="1111" t="s">
        <v>559</v>
      </c>
      <c r="Q20" s="1112" t="s">
        <v>559</v>
      </c>
    </row>
    <row r="21" spans="1:17">
      <c r="A21" s="3368"/>
      <c r="B21" s="3386"/>
      <c r="C21" s="3356"/>
      <c r="D21" s="3389"/>
      <c r="E21" s="3478"/>
      <c r="F21" s="3464"/>
      <c r="G21" s="1888" t="s">
        <v>213</v>
      </c>
      <c r="H21" s="1889">
        <f>I21+K21</f>
        <v>245.60000000000002</v>
      </c>
      <c r="I21" s="1890">
        <v>238.8</v>
      </c>
      <c r="J21" s="1072">
        <v>31.2</v>
      </c>
      <c r="K21" s="1891">
        <v>6.8</v>
      </c>
      <c r="L21" s="1075">
        <v>220</v>
      </c>
      <c r="M21" s="1075">
        <v>220</v>
      </c>
      <c r="N21" s="3482"/>
      <c r="O21" s="1113"/>
      <c r="P21" s="1113"/>
      <c r="Q21" s="1114"/>
    </row>
    <row r="22" spans="1:17" ht="13.9" customHeight="1">
      <c r="A22" s="3368"/>
      <c r="B22" s="3386"/>
      <c r="C22" s="3356"/>
      <c r="D22" s="3389"/>
      <c r="E22" s="3478"/>
      <c r="F22" s="3464"/>
      <c r="G22" s="1071"/>
      <c r="H22" s="1072">
        <f>I22+K22</f>
        <v>0</v>
      </c>
      <c r="I22" s="1073"/>
      <c r="J22" s="1072"/>
      <c r="K22" s="1074"/>
      <c r="L22" s="1075">
        <v>0</v>
      </c>
      <c r="M22" s="1115">
        <v>0</v>
      </c>
      <c r="N22" s="3483"/>
      <c r="O22" s="1113"/>
      <c r="P22" s="1113"/>
      <c r="Q22" s="1114"/>
    </row>
    <row r="23" spans="1:17" ht="24.75" thickBot="1">
      <c r="A23" s="3369"/>
      <c r="B23" s="3387"/>
      <c r="C23" s="3374"/>
      <c r="D23" s="3390"/>
      <c r="E23" s="3479"/>
      <c r="F23" s="3479"/>
      <c r="G23" s="1079" t="s">
        <v>12</v>
      </c>
      <c r="H23" s="1080">
        <f t="shared" ref="H23:M23" si="2">H20+H22+H21</f>
        <v>5363.7</v>
      </c>
      <c r="I23" s="1080">
        <f t="shared" si="2"/>
        <v>5345.5</v>
      </c>
      <c r="J23" s="1080">
        <f t="shared" si="2"/>
        <v>2819.8999999999996</v>
      </c>
      <c r="K23" s="1082">
        <f t="shared" si="2"/>
        <v>18.2</v>
      </c>
      <c r="L23" s="1083">
        <f t="shared" si="2"/>
        <v>5420</v>
      </c>
      <c r="M23" s="1083">
        <f t="shared" si="2"/>
        <v>5420</v>
      </c>
      <c r="N23" s="1116" t="s">
        <v>560</v>
      </c>
      <c r="O23" s="1117" t="s">
        <v>561</v>
      </c>
      <c r="P23" s="1117" t="s">
        <v>562</v>
      </c>
      <c r="Q23" s="1118" t="s">
        <v>563</v>
      </c>
    </row>
    <row r="24" spans="1:17" ht="13.5" thickBot="1">
      <c r="A24" s="3407" t="s">
        <v>11</v>
      </c>
      <c r="B24" s="3410" t="s">
        <v>13</v>
      </c>
      <c r="C24" s="3350" t="s">
        <v>13</v>
      </c>
      <c r="D24" s="3353" t="s">
        <v>564</v>
      </c>
      <c r="E24" s="3403" t="s">
        <v>41</v>
      </c>
      <c r="F24" s="3405" t="s">
        <v>547</v>
      </c>
      <c r="G24" s="1883" t="s">
        <v>551</v>
      </c>
      <c r="H24" s="1879">
        <f>I24+K24</f>
        <v>13545.5</v>
      </c>
      <c r="I24" s="1880">
        <v>13482.2</v>
      </c>
      <c r="J24" s="1881">
        <v>10107.299999999999</v>
      </c>
      <c r="K24" s="1882">
        <v>63.3</v>
      </c>
      <c r="L24" s="1059">
        <v>14200</v>
      </c>
      <c r="M24" s="1119">
        <v>14200</v>
      </c>
      <c r="N24" s="1120" t="s">
        <v>565</v>
      </c>
      <c r="O24" s="1121" t="s">
        <v>566</v>
      </c>
      <c r="P24" s="1121" t="s">
        <v>567</v>
      </c>
      <c r="Q24" s="1122" t="s">
        <v>568</v>
      </c>
    </row>
    <row r="25" spans="1:17">
      <c r="A25" s="3408"/>
      <c r="B25" s="3386"/>
      <c r="C25" s="3356"/>
      <c r="D25" s="3357"/>
      <c r="E25" s="3391"/>
      <c r="F25" s="3393"/>
      <c r="G25" s="1892" t="s">
        <v>391</v>
      </c>
      <c r="H25" s="1123">
        <f>I25+K25</f>
        <v>1506.7</v>
      </c>
      <c r="I25" s="1893">
        <v>1464.7</v>
      </c>
      <c r="J25" s="1894">
        <v>717.8</v>
      </c>
      <c r="K25" s="1895">
        <v>42</v>
      </c>
      <c r="L25" s="1125">
        <v>1500</v>
      </c>
      <c r="M25" s="1126">
        <v>1500</v>
      </c>
      <c r="N25" s="1127"/>
      <c r="O25" s="1113"/>
      <c r="P25" s="1113"/>
      <c r="Q25" s="1114"/>
    </row>
    <row r="26" spans="1:17" ht="13.15" customHeight="1">
      <c r="A26" s="3408"/>
      <c r="B26" s="3386"/>
      <c r="C26" s="3356"/>
      <c r="D26" s="3357"/>
      <c r="E26" s="3391"/>
      <c r="F26" s="3393"/>
      <c r="G26" s="1128" t="s">
        <v>209</v>
      </c>
      <c r="H26" s="1072">
        <f>I26+K26</f>
        <v>420</v>
      </c>
      <c r="I26" s="1073">
        <v>420</v>
      </c>
      <c r="J26" s="1072">
        <v>320.5</v>
      </c>
      <c r="K26" s="1074"/>
      <c r="L26" s="1075"/>
      <c r="M26" s="1115"/>
      <c r="N26" s="1129"/>
      <c r="O26" s="1113"/>
      <c r="P26" s="1113"/>
      <c r="Q26" s="1114"/>
    </row>
    <row r="27" spans="1:17" ht="13.5" thickBot="1">
      <c r="A27" s="3409"/>
      <c r="B27" s="3411"/>
      <c r="C27" s="3412"/>
      <c r="D27" s="3413"/>
      <c r="E27" s="3404"/>
      <c r="F27" s="3406"/>
      <c r="G27" s="1130" t="s">
        <v>12</v>
      </c>
      <c r="H27" s="1131">
        <f>SUM(H24:H26)</f>
        <v>15472.2</v>
      </c>
      <c r="I27" s="1132">
        <f t="shared" ref="I27:M27" si="3">SUM(I24:I26)</f>
        <v>15366.900000000001</v>
      </c>
      <c r="J27" s="1131">
        <f t="shared" si="3"/>
        <v>11145.599999999999</v>
      </c>
      <c r="K27" s="1131">
        <f t="shared" si="3"/>
        <v>105.3</v>
      </c>
      <c r="L27" s="1131">
        <f t="shared" si="3"/>
        <v>15700</v>
      </c>
      <c r="M27" s="1131">
        <f t="shared" si="3"/>
        <v>15700</v>
      </c>
      <c r="N27" s="1133"/>
      <c r="O27" s="1117"/>
      <c r="P27" s="1117"/>
      <c r="Q27" s="1118"/>
    </row>
    <row r="28" spans="1:17" ht="13.9" customHeight="1">
      <c r="A28" s="3367" t="s">
        <v>11</v>
      </c>
      <c r="B28" s="3385" t="s">
        <v>13</v>
      </c>
      <c r="C28" s="3373" t="s">
        <v>35</v>
      </c>
      <c r="D28" s="3388" t="s">
        <v>569</v>
      </c>
      <c r="E28" s="3338" t="s">
        <v>41</v>
      </c>
      <c r="F28" s="3392" t="s">
        <v>547</v>
      </c>
      <c r="G28" s="1134" t="s">
        <v>37</v>
      </c>
      <c r="H28" s="1055">
        <f>I28+K28</f>
        <v>5.0999999999999996</v>
      </c>
      <c r="I28" s="1056">
        <v>5.0999999999999996</v>
      </c>
      <c r="J28" s="1135">
        <v>0</v>
      </c>
      <c r="K28" s="1058">
        <v>0</v>
      </c>
      <c r="L28" s="1059">
        <v>3</v>
      </c>
      <c r="M28" s="1126">
        <v>3</v>
      </c>
      <c r="N28" s="3382" t="s">
        <v>570</v>
      </c>
      <c r="O28" s="1136" t="s">
        <v>571</v>
      </c>
      <c r="P28" s="1136" t="s">
        <v>572</v>
      </c>
      <c r="Q28" s="1137" t="s">
        <v>573</v>
      </c>
    </row>
    <row r="29" spans="1:17" ht="13.5" thickBot="1">
      <c r="A29" s="3369"/>
      <c r="B29" s="3387"/>
      <c r="C29" s="3374"/>
      <c r="D29" s="3390"/>
      <c r="E29" s="3339"/>
      <c r="F29" s="3394"/>
      <c r="G29" s="1138" t="s">
        <v>12</v>
      </c>
      <c r="H29" s="1080">
        <f t="shared" ref="H29:M29" si="4">SUM(H28:H28)</f>
        <v>5.0999999999999996</v>
      </c>
      <c r="I29" s="1080">
        <f t="shared" si="4"/>
        <v>5.0999999999999996</v>
      </c>
      <c r="J29" s="1080">
        <f t="shared" si="4"/>
        <v>0</v>
      </c>
      <c r="K29" s="1082">
        <f t="shared" si="4"/>
        <v>0</v>
      </c>
      <c r="L29" s="1083">
        <f t="shared" si="4"/>
        <v>3</v>
      </c>
      <c r="M29" s="1083">
        <f t="shared" si="4"/>
        <v>3</v>
      </c>
      <c r="N29" s="3384"/>
      <c r="O29" s="1117"/>
      <c r="P29" s="1117"/>
      <c r="Q29" s="1118"/>
    </row>
    <row r="30" spans="1:17" ht="13.5" thickBot="1">
      <c r="A30" s="3367" t="s">
        <v>11</v>
      </c>
      <c r="B30" s="3385" t="s">
        <v>13</v>
      </c>
      <c r="C30" s="3373" t="s">
        <v>267</v>
      </c>
      <c r="D30" s="3388" t="s">
        <v>574</v>
      </c>
      <c r="E30" s="3338" t="s">
        <v>41</v>
      </c>
      <c r="F30" s="3392" t="s">
        <v>547</v>
      </c>
      <c r="G30" s="1134" t="s">
        <v>37</v>
      </c>
      <c r="H30" s="1055">
        <f>I30+K30</f>
        <v>279</v>
      </c>
      <c r="I30" s="1056">
        <v>279</v>
      </c>
      <c r="J30" s="1057">
        <v>156.69999999999999</v>
      </c>
      <c r="K30" s="1058">
        <v>0</v>
      </c>
      <c r="L30" s="1059">
        <v>280</v>
      </c>
      <c r="M30" s="1126">
        <v>280</v>
      </c>
      <c r="N30" s="3382"/>
      <c r="O30" s="1136"/>
      <c r="P30" s="1136"/>
      <c r="Q30" s="1137"/>
    </row>
    <row r="31" spans="1:17">
      <c r="A31" s="3368"/>
      <c r="B31" s="3386"/>
      <c r="C31" s="3356"/>
      <c r="D31" s="3389"/>
      <c r="E31" s="3391"/>
      <c r="F31" s="3393"/>
      <c r="G31" s="1883" t="s">
        <v>551</v>
      </c>
      <c r="H31" s="1894">
        <f>I31+K31</f>
        <v>1257.9000000000001</v>
      </c>
      <c r="I31" s="1893">
        <v>1255.4000000000001</v>
      </c>
      <c r="J31" s="1894">
        <v>927</v>
      </c>
      <c r="K31" s="1124">
        <v>2.5</v>
      </c>
      <c r="L31" s="1125">
        <v>1300</v>
      </c>
      <c r="M31" s="1139">
        <v>1300</v>
      </c>
      <c r="N31" s="3383"/>
      <c r="O31" s="1140"/>
      <c r="P31" s="1140"/>
      <c r="Q31" s="1141"/>
    </row>
    <row r="32" spans="1:17">
      <c r="A32" s="3368"/>
      <c r="B32" s="3386"/>
      <c r="C32" s="3356"/>
      <c r="D32" s="3389"/>
      <c r="E32" s="3391"/>
      <c r="F32" s="3393"/>
      <c r="G32" s="1128" t="s">
        <v>209</v>
      </c>
      <c r="H32" s="1072">
        <f>I32+K32</f>
        <v>36.5</v>
      </c>
      <c r="I32" s="1073">
        <v>36.5</v>
      </c>
      <c r="J32" s="1072">
        <v>27.9</v>
      </c>
      <c r="K32" s="1074"/>
      <c r="L32" s="1075"/>
      <c r="M32" s="1115"/>
      <c r="N32" s="3383"/>
      <c r="O32" s="1140"/>
      <c r="P32" s="1140"/>
      <c r="Q32" s="1141"/>
    </row>
    <row r="33" spans="1:17" ht="13.9" customHeight="1" thickBot="1">
      <c r="A33" s="3369"/>
      <c r="B33" s="3387"/>
      <c r="C33" s="3374"/>
      <c r="D33" s="3390"/>
      <c r="E33" s="3339"/>
      <c r="F33" s="3394"/>
      <c r="G33" s="1138" t="s">
        <v>12</v>
      </c>
      <c r="H33" s="1080">
        <f>SUM(H30:H32)</f>
        <v>1573.4</v>
      </c>
      <c r="I33" s="1080">
        <f t="shared" ref="I33:M33" si="5">SUM(I30:I32)</f>
        <v>1570.9</v>
      </c>
      <c r="J33" s="1080">
        <f t="shared" si="5"/>
        <v>1111.6000000000001</v>
      </c>
      <c r="K33" s="1082">
        <f t="shared" si="5"/>
        <v>2.5</v>
      </c>
      <c r="L33" s="1083">
        <f t="shared" si="5"/>
        <v>1580</v>
      </c>
      <c r="M33" s="1083">
        <f t="shared" si="5"/>
        <v>1580</v>
      </c>
      <c r="N33" s="3384"/>
      <c r="O33" s="1142"/>
      <c r="P33" s="1142"/>
      <c r="Q33" s="1143"/>
    </row>
    <row r="34" spans="1:17" ht="13.5" thickBot="1">
      <c r="A34" s="1144" t="s">
        <v>11</v>
      </c>
      <c r="B34" s="1104" t="s">
        <v>13</v>
      </c>
      <c r="C34" s="3395" t="s">
        <v>14</v>
      </c>
      <c r="D34" s="3396"/>
      <c r="E34" s="3397"/>
      <c r="F34" s="3397"/>
      <c r="G34" s="3398"/>
      <c r="H34" s="1105">
        <f>H23+H27+H33+H29</f>
        <v>22414.400000000001</v>
      </c>
      <c r="I34" s="1106">
        <f t="shared" ref="I34:M34" si="6">I23+I27+I33+I29</f>
        <v>22288.400000000001</v>
      </c>
      <c r="J34" s="1105">
        <f t="shared" si="6"/>
        <v>15077.099999999999</v>
      </c>
      <c r="K34" s="1145">
        <f t="shared" si="6"/>
        <v>126</v>
      </c>
      <c r="L34" s="1146">
        <f t="shared" si="6"/>
        <v>22703</v>
      </c>
      <c r="M34" s="1146">
        <f t="shared" si="6"/>
        <v>22703</v>
      </c>
      <c r="N34" s="1147"/>
      <c r="O34" s="1148"/>
      <c r="P34" s="1148"/>
      <c r="Q34" s="1149"/>
    </row>
    <row r="35" spans="1:17" ht="13.5" thickBot="1">
      <c r="A35" s="1053" t="s">
        <v>11</v>
      </c>
      <c r="B35" s="1110" t="s">
        <v>35</v>
      </c>
      <c r="C35" s="3399" t="s">
        <v>575</v>
      </c>
      <c r="D35" s="3400"/>
      <c r="E35" s="3401"/>
      <c r="F35" s="3401"/>
      <c r="G35" s="3400"/>
      <c r="H35" s="3400"/>
      <c r="I35" s="3400"/>
      <c r="J35" s="3400"/>
      <c r="K35" s="3400"/>
      <c r="L35" s="3400"/>
      <c r="M35" s="3400"/>
      <c r="N35" s="3400"/>
      <c r="O35" s="3400"/>
      <c r="P35" s="3400"/>
      <c r="Q35" s="3402"/>
    </row>
    <row r="36" spans="1:17" ht="48">
      <c r="A36" s="1150" t="s">
        <v>11</v>
      </c>
      <c r="B36" s="1151" t="s">
        <v>35</v>
      </c>
      <c r="C36" s="3350" t="s">
        <v>11</v>
      </c>
      <c r="D36" s="3353" t="s">
        <v>576</v>
      </c>
      <c r="E36" s="1249" t="s">
        <v>41</v>
      </c>
      <c r="F36" s="1222" t="s">
        <v>547</v>
      </c>
      <c r="G36" s="1896" t="s">
        <v>37</v>
      </c>
      <c r="H36" s="1055">
        <f>I36+K36</f>
        <v>1702.4</v>
      </c>
      <c r="I36" s="1056">
        <v>1695.4</v>
      </c>
      <c r="J36" s="1881">
        <v>1212.4000000000001</v>
      </c>
      <c r="K36" s="1058">
        <v>7</v>
      </c>
      <c r="L36" s="1059">
        <v>1750</v>
      </c>
      <c r="M36" s="1152">
        <v>1750</v>
      </c>
      <c r="N36" s="1153" t="s">
        <v>577</v>
      </c>
      <c r="O36" s="1154">
        <v>4</v>
      </c>
      <c r="P36" s="1155" t="s">
        <v>232</v>
      </c>
      <c r="Q36" s="1156" t="s">
        <v>232</v>
      </c>
    </row>
    <row r="37" spans="1:17">
      <c r="A37" s="1157"/>
      <c r="B37" s="1158"/>
      <c r="C37" s="3351"/>
      <c r="D37" s="3354"/>
      <c r="E37" s="1217"/>
      <c r="F37" s="1218"/>
      <c r="G37" s="1159" t="s">
        <v>213</v>
      </c>
      <c r="H37" s="1064">
        <f>I37+K37</f>
        <v>173.70000000000002</v>
      </c>
      <c r="I37" s="1160">
        <v>156.4</v>
      </c>
      <c r="J37" s="1064">
        <v>46.4</v>
      </c>
      <c r="K37" s="1065">
        <v>17.3</v>
      </c>
      <c r="L37" s="1066">
        <v>180</v>
      </c>
      <c r="M37" s="1161">
        <v>180</v>
      </c>
      <c r="N37" s="1162"/>
      <c r="O37" s="1163"/>
      <c r="P37" s="1140"/>
      <c r="Q37" s="1141"/>
    </row>
    <row r="38" spans="1:17">
      <c r="A38" s="1157"/>
      <c r="B38" s="1158"/>
      <c r="C38" s="3351"/>
      <c r="D38" s="3354"/>
      <c r="E38" s="1217"/>
      <c r="F38" s="1218"/>
      <c r="G38" s="1128" t="s">
        <v>209</v>
      </c>
      <c r="H38" s="1072">
        <f>I38+K38</f>
        <v>14.6</v>
      </c>
      <c r="I38" s="1073">
        <v>14.6</v>
      </c>
      <c r="J38" s="1072">
        <v>11.2</v>
      </c>
      <c r="K38" s="1074"/>
      <c r="L38" s="1075"/>
      <c r="M38" s="1164"/>
      <c r="N38" s="1162"/>
      <c r="O38" s="1163"/>
      <c r="P38" s="1140"/>
      <c r="Q38" s="1141"/>
    </row>
    <row r="39" spans="1:17" ht="13.5" thickBot="1">
      <c r="A39" s="1165"/>
      <c r="B39" s="1166"/>
      <c r="C39" s="3352"/>
      <c r="D39" s="3355"/>
      <c r="E39" s="1255"/>
      <c r="F39" s="1227"/>
      <c r="G39" s="1138" t="s">
        <v>12</v>
      </c>
      <c r="H39" s="1080">
        <f>H36+H37+H38</f>
        <v>1890.7</v>
      </c>
      <c r="I39" s="1080">
        <f t="shared" ref="I39:M39" si="7">I36+I37+I38</f>
        <v>1866.4</v>
      </c>
      <c r="J39" s="1080">
        <f t="shared" si="7"/>
        <v>1270.0000000000002</v>
      </c>
      <c r="K39" s="1080">
        <f t="shared" si="7"/>
        <v>24.3</v>
      </c>
      <c r="L39" s="1080">
        <f t="shared" si="7"/>
        <v>1930</v>
      </c>
      <c r="M39" s="1168">
        <f t="shared" si="7"/>
        <v>1930</v>
      </c>
      <c r="N39" s="1169"/>
      <c r="O39" s="1170"/>
      <c r="P39" s="1142"/>
      <c r="Q39" s="1143"/>
    </row>
    <row r="40" spans="1:17" ht="60">
      <c r="A40" s="1150" t="s">
        <v>11</v>
      </c>
      <c r="B40" s="1171" t="s">
        <v>35</v>
      </c>
      <c r="C40" s="3350" t="s">
        <v>35</v>
      </c>
      <c r="D40" s="3353" t="s">
        <v>578</v>
      </c>
      <c r="E40" s="1249" t="s">
        <v>41</v>
      </c>
      <c r="F40" s="1222" t="s">
        <v>547</v>
      </c>
      <c r="G40" s="1134" t="s">
        <v>551</v>
      </c>
      <c r="H40" s="1057">
        <f>I40+K40</f>
        <v>32.9</v>
      </c>
      <c r="I40" s="1056">
        <v>32.9</v>
      </c>
      <c r="J40" s="1057">
        <v>25.1</v>
      </c>
      <c r="K40" s="1058"/>
      <c r="L40" s="1059">
        <v>35</v>
      </c>
      <c r="M40" s="1172">
        <v>35</v>
      </c>
      <c r="N40" s="1153" t="s">
        <v>579</v>
      </c>
      <c r="O40" s="1154">
        <v>103</v>
      </c>
      <c r="P40" s="1155" t="s">
        <v>296</v>
      </c>
      <c r="Q40" s="1156" t="s">
        <v>296</v>
      </c>
    </row>
    <row r="41" spans="1:17">
      <c r="A41" s="1157"/>
      <c r="B41" s="1173"/>
      <c r="C41" s="3356"/>
      <c r="D41" s="3357"/>
      <c r="E41" s="1217"/>
      <c r="F41" s="1218"/>
      <c r="G41" s="1128" t="s">
        <v>209</v>
      </c>
      <c r="H41" s="1072">
        <f>I41+K41</f>
        <v>300.2</v>
      </c>
      <c r="I41" s="1073">
        <v>300.2</v>
      </c>
      <c r="J41" s="1072"/>
      <c r="K41" s="1074"/>
      <c r="L41" s="1075">
        <v>270</v>
      </c>
      <c r="M41" s="1174">
        <v>270</v>
      </c>
      <c r="N41" s="1175"/>
      <c r="O41" s="1176"/>
      <c r="P41" s="1177"/>
      <c r="Q41" s="1178"/>
    </row>
    <row r="42" spans="1:17" ht="36" customHeight="1">
      <c r="A42" s="1157"/>
      <c r="B42" s="1173"/>
      <c r="C42" s="3351"/>
      <c r="D42" s="3354"/>
      <c r="E42" s="1217"/>
      <c r="F42" s="1218"/>
      <c r="G42" s="1179" t="s">
        <v>372</v>
      </c>
      <c r="H42" s="1180">
        <f>I42+K42</f>
        <v>37.299999999999997</v>
      </c>
      <c r="I42" s="1181">
        <v>37.299999999999997</v>
      </c>
      <c r="J42" s="1181"/>
      <c r="K42" s="1182"/>
      <c r="L42" s="1183">
        <v>45</v>
      </c>
      <c r="M42" s="1184">
        <v>45</v>
      </c>
      <c r="N42" s="1185" t="s">
        <v>580</v>
      </c>
      <c r="O42" s="1186">
        <v>3300</v>
      </c>
      <c r="P42" s="1187" t="s">
        <v>581</v>
      </c>
      <c r="Q42" s="1188" t="s">
        <v>582</v>
      </c>
    </row>
    <row r="43" spans="1:17" ht="13.5" thickBot="1">
      <c r="A43" s="1165"/>
      <c r="B43" s="1189"/>
      <c r="C43" s="3352"/>
      <c r="D43" s="3354"/>
      <c r="E43" s="1255"/>
      <c r="F43" s="1227"/>
      <c r="G43" s="1084">
        <f>SUM(G40:G42)</f>
        <v>0</v>
      </c>
      <c r="H43" s="1084">
        <f t="shared" ref="H43:M43" si="8">H40+H42+H41</f>
        <v>370.4</v>
      </c>
      <c r="I43" s="1084">
        <f t="shared" si="8"/>
        <v>370.4</v>
      </c>
      <c r="J43" s="1084">
        <f t="shared" si="8"/>
        <v>25.1</v>
      </c>
      <c r="K43" s="1084">
        <f t="shared" si="8"/>
        <v>0</v>
      </c>
      <c r="L43" s="1084">
        <f t="shared" si="8"/>
        <v>350</v>
      </c>
      <c r="M43" s="1084">
        <f t="shared" si="8"/>
        <v>350</v>
      </c>
      <c r="N43" s="1169"/>
      <c r="O43" s="1190"/>
      <c r="P43" s="1142"/>
      <c r="Q43" s="1143"/>
    </row>
    <row r="44" spans="1:17" ht="48">
      <c r="A44" s="1157" t="s">
        <v>11</v>
      </c>
      <c r="B44" s="1158" t="s">
        <v>35</v>
      </c>
      <c r="C44" s="3358" t="s">
        <v>36</v>
      </c>
      <c r="D44" s="3353" t="s">
        <v>583</v>
      </c>
      <c r="E44" s="1191" t="s">
        <v>41</v>
      </c>
      <c r="F44" s="1192" t="s">
        <v>547</v>
      </c>
      <c r="G44" s="579" t="s">
        <v>37</v>
      </c>
      <c r="H44" s="1193">
        <f>I44+K44</f>
        <v>5</v>
      </c>
      <c r="I44" s="1194">
        <v>5</v>
      </c>
      <c r="J44" s="1194"/>
      <c r="K44" s="1195"/>
      <c r="L44" s="1196">
        <v>7</v>
      </c>
      <c r="M44" s="1197">
        <v>10</v>
      </c>
      <c r="N44" s="1153" t="s">
        <v>584</v>
      </c>
      <c r="O44" s="1198">
        <v>10</v>
      </c>
      <c r="P44" s="1155" t="s">
        <v>348</v>
      </c>
      <c r="Q44" s="1156" t="s">
        <v>226</v>
      </c>
    </row>
    <row r="45" spans="1:17">
      <c r="A45" s="1157"/>
      <c r="B45" s="1158"/>
      <c r="C45" s="3359"/>
      <c r="D45" s="3354"/>
      <c r="E45" s="1199"/>
      <c r="F45" s="1200"/>
      <c r="G45" s="1981" t="s">
        <v>209</v>
      </c>
      <c r="H45" s="1979">
        <f>I45+K45</f>
        <v>4</v>
      </c>
      <c r="I45" s="1980">
        <v>4</v>
      </c>
      <c r="J45" s="1194"/>
      <c r="K45" s="1195"/>
      <c r="L45" s="1201"/>
      <c r="M45" s="1202"/>
      <c r="N45" s="1162"/>
      <c r="O45" s="1203"/>
      <c r="P45" s="1140"/>
      <c r="Q45" s="1141"/>
    </row>
    <row r="46" spans="1:17" ht="13.5" thickBot="1">
      <c r="A46" s="1165"/>
      <c r="B46" s="1166"/>
      <c r="C46" s="3360"/>
      <c r="D46" s="3355"/>
      <c r="E46" s="1204"/>
      <c r="F46" s="1205"/>
      <c r="G46" s="1138" t="s">
        <v>12</v>
      </c>
      <c r="H46" s="1080">
        <f t="shared" ref="H46:M46" si="9">H44+H45</f>
        <v>9</v>
      </c>
      <c r="I46" s="1080">
        <f t="shared" si="9"/>
        <v>9</v>
      </c>
      <c r="J46" s="1080">
        <f t="shared" si="9"/>
        <v>0</v>
      </c>
      <c r="K46" s="1082">
        <f t="shared" si="9"/>
        <v>0</v>
      </c>
      <c r="L46" s="1083">
        <f t="shared" si="9"/>
        <v>7</v>
      </c>
      <c r="M46" s="1084">
        <f t="shared" si="9"/>
        <v>10</v>
      </c>
      <c r="N46" s="1206"/>
      <c r="O46" s="1207"/>
      <c r="P46" s="1208"/>
      <c r="Q46" s="1209"/>
    </row>
    <row r="47" spans="1:17" ht="13.15" customHeight="1" thickBot="1">
      <c r="A47" s="1165" t="s">
        <v>11</v>
      </c>
      <c r="B47" s="1210" t="s">
        <v>35</v>
      </c>
      <c r="C47" s="3361" t="s">
        <v>14</v>
      </c>
      <c r="D47" s="3362"/>
      <c r="E47" s="3362"/>
      <c r="F47" s="3362"/>
      <c r="G47" s="3363"/>
      <c r="H47" s="1211">
        <f t="shared" ref="H47:M47" si="10">H46+H43+H39</f>
        <v>2270.1</v>
      </c>
      <c r="I47" s="1211">
        <f t="shared" si="10"/>
        <v>2245.8000000000002</v>
      </c>
      <c r="J47" s="1211">
        <f t="shared" si="10"/>
        <v>1295.1000000000001</v>
      </c>
      <c r="K47" s="1211">
        <f t="shared" si="10"/>
        <v>24.3</v>
      </c>
      <c r="L47" s="1211">
        <f t="shared" si="10"/>
        <v>2287</v>
      </c>
      <c r="M47" s="1211">
        <f t="shared" si="10"/>
        <v>2290</v>
      </c>
      <c r="N47" s="1212"/>
      <c r="O47" s="1213"/>
      <c r="P47" s="1213"/>
      <c r="Q47" s="1214"/>
    </row>
    <row r="48" spans="1:17" ht="13.5" thickBot="1">
      <c r="A48" s="1053" t="s">
        <v>11</v>
      </c>
      <c r="B48" s="1215" t="s">
        <v>36</v>
      </c>
      <c r="C48" s="3364" t="s">
        <v>585</v>
      </c>
      <c r="D48" s="3365"/>
      <c r="E48" s="3365"/>
      <c r="F48" s="3365"/>
      <c r="G48" s="3365"/>
      <c r="H48" s="3365"/>
      <c r="I48" s="3365"/>
      <c r="J48" s="3365"/>
      <c r="K48" s="3365"/>
      <c r="L48" s="3365"/>
      <c r="M48" s="3365"/>
      <c r="N48" s="3365"/>
      <c r="O48" s="3365"/>
      <c r="P48" s="3365"/>
      <c r="Q48" s="3366"/>
    </row>
    <row r="49" spans="1:17">
      <c r="A49" s="3367" t="s">
        <v>11</v>
      </c>
      <c r="B49" s="3370" t="s">
        <v>36</v>
      </c>
      <c r="C49" s="3373" t="s">
        <v>11</v>
      </c>
      <c r="D49" s="3375" t="s">
        <v>586</v>
      </c>
      <c r="E49" s="3344" t="s">
        <v>41</v>
      </c>
      <c r="F49" s="3379" t="s">
        <v>547</v>
      </c>
      <c r="G49" s="1216" t="s">
        <v>551</v>
      </c>
      <c r="H49" s="1055">
        <f>I49+K49</f>
        <v>178.7</v>
      </c>
      <c r="I49" s="1056">
        <v>178.7</v>
      </c>
      <c r="J49" s="1057">
        <v>136.5</v>
      </c>
      <c r="K49" s="1058">
        <v>0</v>
      </c>
      <c r="L49" s="1059">
        <v>145</v>
      </c>
      <c r="M49" s="1126">
        <v>145</v>
      </c>
      <c r="N49" s="3382" t="s">
        <v>587</v>
      </c>
      <c r="O49" s="1136" t="s">
        <v>588</v>
      </c>
      <c r="P49" s="1136" t="s">
        <v>589</v>
      </c>
      <c r="Q49" s="1137" t="s">
        <v>589</v>
      </c>
    </row>
    <row r="50" spans="1:17">
      <c r="A50" s="3368"/>
      <c r="B50" s="3371"/>
      <c r="C50" s="3356"/>
      <c r="D50" s="3376"/>
      <c r="E50" s="3378"/>
      <c r="F50" s="3380"/>
      <c r="G50" s="1219" t="s">
        <v>209</v>
      </c>
      <c r="H50" s="1220">
        <f>I50+K50</f>
        <v>4.2</v>
      </c>
      <c r="I50" s="1073">
        <v>4.2</v>
      </c>
      <c r="J50" s="1072">
        <v>3.2</v>
      </c>
      <c r="K50" s="1074"/>
      <c r="L50" s="1075"/>
      <c r="M50" s="1115"/>
      <c r="N50" s="3383"/>
      <c r="O50" s="1113"/>
      <c r="P50" s="1113"/>
      <c r="Q50" s="1114"/>
    </row>
    <row r="51" spans="1:17">
      <c r="A51" s="3368"/>
      <c r="B51" s="3371"/>
      <c r="C51" s="3356"/>
      <c r="D51" s="3376"/>
      <c r="E51" s="3378"/>
      <c r="F51" s="3380"/>
      <c r="G51" s="1897" t="s">
        <v>213</v>
      </c>
      <c r="H51" s="1898">
        <f>I51+K51</f>
        <v>0.2</v>
      </c>
      <c r="I51" s="1890">
        <v>0.2</v>
      </c>
      <c r="J51" s="1072"/>
      <c r="K51" s="1074"/>
      <c r="L51" s="1075"/>
      <c r="M51" s="1115"/>
      <c r="N51" s="3383"/>
      <c r="O51" s="1113"/>
      <c r="P51" s="1113"/>
      <c r="Q51" s="1114"/>
    </row>
    <row r="52" spans="1:17" ht="13.15" customHeight="1">
      <c r="A52" s="3368"/>
      <c r="B52" s="3371"/>
      <c r="C52" s="3356"/>
      <c r="D52" s="3376"/>
      <c r="E52" s="3378"/>
      <c r="F52" s="3380"/>
      <c r="G52" s="1897" t="s">
        <v>37</v>
      </c>
      <c r="H52" s="1220">
        <f>I52+K52</f>
        <v>32.299999999999997</v>
      </c>
      <c r="I52" s="1073">
        <v>32.299999999999997</v>
      </c>
      <c r="J52" s="1889">
        <v>17.399999999999999</v>
      </c>
      <c r="K52" s="1074"/>
      <c r="L52" s="1075">
        <v>35</v>
      </c>
      <c r="M52" s="1115">
        <v>35</v>
      </c>
      <c r="N52" s="3383"/>
      <c r="O52" s="1113"/>
      <c r="P52" s="1113"/>
      <c r="Q52" s="1114"/>
    </row>
    <row r="53" spans="1:17" ht="13.5" thickBot="1">
      <c r="A53" s="3369"/>
      <c r="B53" s="3372"/>
      <c r="C53" s="3374"/>
      <c r="D53" s="3377"/>
      <c r="E53" s="3345"/>
      <c r="F53" s="3381"/>
      <c r="G53" s="1167" t="s">
        <v>12</v>
      </c>
      <c r="H53" s="1221">
        <f>SUM(H49:H52)</f>
        <v>215.39999999999998</v>
      </c>
      <c r="I53" s="1221">
        <f>SUM(I49:I52)</f>
        <v>215.39999999999998</v>
      </c>
      <c r="J53" s="1221">
        <f>SUM(J49:J52)</f>
        <v>157.1</v>
      </c>
      <c r="K53" s="1221">
        <f>SUM(K49:K52)</f>
        <v>0</v>
      </c>
      <c r="L53" s="1221">
        <f t="shared" ref="L53:M53" si="11">SUM(L49:L52)</f>
        <v>180</v>
      </c>
      <c r="M53" s="1221">
        <f t="shared" si="11"/>
        <v>180</v>
      </c>
      <c r="N53" s="3384"/>
      <c r="O53" s="1117"/>
      <c r="P53" s="1117"/>
      <c r="Q53" s="1118"/>
    </row>
    <row r="54" spans="1:17">
      <c r="A54" s="3407" t="s">
        <v>11</v>
      </c>
      <c r="B54" s="3484" t="s">
        <v>36</v>
      </c>
      <c r="C54" s="3350" t="s">
        <v>13</v>
      </c>
      <c r="D54" s="3486" t="s">
        <v>590</v>
      </c>
      <c r="E54" s="3344" t="s">
        <v>41</v>
      </c>
      <c r="F54" s="3489" t="s">
        <v>547</v>
      </c>
      <c r="G54" s="1223" t="s">
        <v>37</v>
      </c>
      <c r="H54" s="1055">
        <f>I54+K54</f>
        <v>93.2</v>
      </c>
      <c r="I54" s="1056">
        <v>93.2</v>
      </c>
      <c r="J54" s="1057">
        <v>64.5</v>
      </c>
      <c r="K54" s="1058">
        <v>0</v>
      </c>
      <c r="L54" s="1126">
        <v>100</v>
      </c>
      <c r="M54" s="1126">
        <v>100</v>
      </c>
      <c r="N54" s="3382" t="s">
        <v>587</v>
      </c>
      <c r="O54" s="1136" t="s">
        <v>591</v>
      </c>
      <c r="P54" s="1136" t="s">
        <v>592</v>
      </c>
      <c r="Q54" s="1137" t="s">
        <v>592</v>
      </c>
    </row>
    <row r="55" spans="1:17">
      <c r="A55" s="3408"/>
      <c r="B55" s="3371"/>
      <c r="C55" s="3356"/>
      <c r="D55" s="3487"/>
      <c r="E55" s="3378"/>
      <c r="F55" s="3380"/>
      <c r="G55" s="1884" t="s">
        <v>213</v>
      </c>
      <c r="H55" s="1889">
        <f>I55+K55</f>
        <v>14</v>
      </c>
      <c r="I55" s="1890">
        <v>14</v>
      </c>
      <c r="J55" s="1072"/>
      <c r="K55" s="1074"/>
      <c r="L55" s="1115">
        <v>15</v>
      </c>
      <c r="M55" s="1115">
        <v>15</v>
      </c>
      <c r="N55" s="3383"/>
      <c r="O55" s="1113"/>
      <c r="P55" s="1113"/>
      <c r="Q55" s="1114"/>
    </row>
    <row r="56" spans="1:17">
      <c r="A56" s="3408"/>
      <c r="B56" s="3371"/>
      <c r="C56" s="3356"/>
      <c r="D56" s="3487"/>
      <c r="E56" s="3378"/>
      <c r="F56" s="3380"/>
      <c r="G56" s="1224" t="s">
        <v>209</v>
      </c>
      <c r="H56" s="1072">
        <f>I56+K56</f>
        <v>1.6</v>
      </c>
      <c r="I56" s="1073">
        <v>1.6</v>
      </c>
      <c r="J56" s="1072">
        <v>1.2</v>
      </c>
      <c r="K56" s="1074"/>
      <c r="L56" s="1115"/>
      <c r="M56" s="1115"/>
      <c r="N56" s="3383"/>
      <c r="O56" s="1225"/>
      <c r="P56" s="1225"/>
      <c r="Q56" s="1226"/>
    </row>
    <row r="57" spans="1:17" ht="13.5" thickBot="1">
      <c r="A57" s="3409"/>
      <c r="B57" s="3485"/>
      <c r="C57" s="3412"/>
      <c r="D57" s="3488"/>
      <c r="E57" s="3345"/>
      <c r="F57" s="3490"/>
      <c r="G57" s="1167" t="s">
        <v>12</v>
      </c>
      <c r="H57" s="1080">
        <f>SUM(H54:H56)</f>
        <v>108.8</v>
      </c>
      <c r="I57" s="1080">
        <f t="shared" ref="I57:M57" si="12">SUM(I54:I56)</f>
        <v>108.8</v>
      </c>
      <c r="J57" s="1080">
        <f t="shared" si="12"/>
        <v>65.7</v>
      </c>
      <c r="K57" s="1080">
        <f t="shared" si="12"/>
        <v>0</v>
      </c>
      <c r="L57" s="1080">
        <f t="shared" si="12"/>
        <v>115</v>
      </c>
      <c r="M57" s="1080">
        <f t="shared" si="12"/>
        <v>115</v>
      </c>
      <c r="N57" s="3384"/>
      <c r="O57" s="1142"/>
      <c r="P57" s="1142"/>
      <c r="Q57" s="1143"/>
    </row>
    <row r="58" spans="1:17" ht="13.5" thickBot="1">
      <c r="A58" s="1144" t="s">
        <v>11</v>
      </c>
      <c r="B58" s="1228" t="s">
        <v>36</v>
      </c>
      <c r="C58" s="3491" t="s">
        <v>14</v>
      </c>
      <c r="D58" s="3492"/>
      <c r="E58" s="3492"/>
      <c r="F58" s="3492"/>
      <c r="G58" s="3493"/>
      <c r="H58" s="1229">
        <f t="shared" ref="H58:M58" si="13">H57+H53</f>
        <v>324.2</v>
      </c>
      <c r="I58" s="1229">
        <f t="shared" si="13"/>
        <v>324.2</v>
      </c>
      <c r="J58" s="1229">
        <f t="shared" si="13"/>
        <v>222.8</v>
      </c>
      <c r="K58" s="1229">
        <f t="shared" si="13"/>
        <v>0</v>
      </c>
      <c r="L58" s="1229">
        <f t="shared" si="13"/>
        <v>295</v>
      </c>
      <c r="M58" s="1229">
        <f t="shared" si="13"/>
        <v>295</v>
      </c>
      <c r="N58" s="1230"/>
      <c r="O58" s="1231"/>
      <c r="P58" s="1231"/>
      <c r="Q58" s="1232"/>
    </row>
    <row r="59" spans="1:17" ht="13.9" customHeight="1" thickBot="1">
      <c r="A59" s="1144" t="s">
        <v>11</v>
      </c>
      <c r="B59" s="3494" t="s">
        <v>349</v>
      </c>
      <c r="C59" s="3495"/>
      <c r="D59" s="3495"/>
      <c r="E59" s="3495"/>
      <c r="F59" s="3495"/>
      <c r="G59" s="3496"/>
      <c r="H59" s="1233">
        <f t="shared" ref="H59:M59" si="14">H34+H18+H47+H58</f>
        <v>40175.699999999997</v>
      </c>
      <c r="I59" s="1234">
        <f>I34+I18+I47+I58</f>
        <v>39990.600000000006</v>
      </c>
      <c r="J59" s="1233">
        <f t="shared" si="14"/>
        <v>25988.699999999993</v>
      </c>
      <c r="K59" s="1233">
        <f t="shared" si="14"/>
        <v>185.10000000000002</v>
      </c>
      <c r="L59" s="1233">
        <f t="shared" si="14"/>
        <v>40135</v>
      </c>
      <c r="M59" s="1233">
        <f t="shared" si="14"/>
        <v>40138</v>
      </c>
      <c r="N59" s="1235"/>
      <c r="O59" s="1235"/>
      <c r="P59" s="1235"/>
      <c r="Q59" s="1236"/>
    </row>
    <row r="60" spans="1:17" ht="13.15" customHeight="1" thickBot="1">
      <c r="A60" s="1052" t="s">
        <v>13</v>
      </c>
      <c r="B60" s="3497" t="s">
        <v>593</v>
      </c>
      <c r="C60" s="3498"/>
      <c r="D60" s="3498"/>
      <c r="E60" s="3498"/>
      <c r="F60" s="3498"/>
      <c r="G60" s="3498"/>
      <c r="H60" s="3498"/>
      <c r="I60" s="3498"/>
      <c r="J60" s="3498"/>
      <c r="K60" s="3498"/>
      <c r="L60" s="3498"/>
      <c r="M60" s="3498"/>
      <c r="N60" s="3498"/>
      <c r="O60" s="3498"/>
      <c r="P60" s="3498"/>
      <c r="Q60" s="3499"/>
    </row>
    <row r="61" spans="1:17" ht="13.5" thickBot="1">
      <c r="A61" s="1053" t="s">
        <v>13</v>
      </c>
      <c r="B61" s="1110" t="s">
        <v>11</v>
      </c>
      <c r="C61" s="3500" t="s">
        <v>594</v>
      </c>
      <c r="D61" s="3501"/>
      <c r="E61" s="3501"/>
      <c r="F61" s="3501"/>
      <c r="G61" s="3501"/>
      <c r="H61" s="3501"/>
      <c r="I61" s="3501"/>
      <c r="J61" s="3501"/>
      <c r="K61" s="3501"/>
      <c r="L61" s="3501"/>
      <c r="M61" s="3501"/>
      <c r="N61" s="3501"/>
      <c r="O61" s="3501"/>
      <c r="P61" s="3501"/>
      <c r="Q61" s="3502"/>
    </row>
    <row r="62" spans="1:17" ht="13.15" customHeight="1">
      <c r="A62" s="3327" t="s">
        <v>13</v>
      </c>
      <c r="B62" s="3329" t="s">
        <v>11</v>
      </c>
      <c r="C62" s="3334" t="s">
        <v>11</v>
      </c>
      <c r="D62" s="3503" t="s">
        <v>595</v>
      </c>
      <c r="E62" s="3505" t="s">
        <v>41</v>
      </c>
      <c r="F62" s="3340" t="s">
        <v>547</v>
      </c>
      <c r="G62" s="1237" t="s">
        <v>37</v>
      </c>
      <c r="H62" s="1057">
        <f>I62+K62</f>
        <v>10</v>
      </c>
      <c r="I62" s="1056">
        <v>10</v>
      </c>
      <c r="J62" s="1056"/>
      <c r="K62" s="1058">
        <v>0</v>
      </c>
      <c r="L62" s="1126">
        <v>10</v>
      </c>
      <c r="M62" s="1088">
        <v>10</v>
      </c>
      <c r="N62" s="3332" t="s">
        <v>596</v>
      </c>
      <c r="O62" s="1091">
        <v>90</v>
      </c>
      <c r="P62" s="1091">
        <v>90</v>
      </c>
      <c r="Q62" s="1238">
        <v>90</v>
      </c>
    </row>
    <row r="63" spans="1:17" ht="13.5" thickBot="1">
      <c r="A63" s="3507"/>
      <c r="B63" s="3330"/>
      <c r="C63" s="3335"/>
      <c r="D63" s="3504"/>
      <c r="E63" s="3506"/>
      <c r="F63" s="3341"/>
      <c r="G63" s="1239" t="s">
        <v>12</v>
      </c>
      <c r="H63" s="1240">
        <f t="shared" ref="H63:M63" si="15">SUM(H62:H62)</f>
        <v>10</v>
      </c>
      <c r="I63" s="1240">
        <f t="shared" si="15"/>
        <v>10</v>
      </c>
      <c r="J63" s="1240">
        <f t="shared" si="15"/>
        <v>0</v>
      </c>
      <c r="K63" s="1241">
        <f t="shared" si="15"/>
        <v>0</v>
      </c>
      <c r="L63" s="1093">
        <f t="shared" si="15"/>
        <v>10</v>
      </c>
      <c r="M63" s="1241">
        <f t="shared" si="15"/>
        <v>10</v>
      </c>
      <c r="N63" s="3508"/>
      <c r="O63" s="1242"/>
      <c r="P63" s="1242"/>
      <c r="Q63" s="1243"/>
    </row>
    <row r="64" spans="1:17" ht="13.15" customHeight="1">
      <c r="A64" s="1244" t="s">
        <v>13</v>
      </c>
      <c r="B64" s="1151" t="s">
        <v>11</v>
      </c>
      <c r="C64" s="3334" t="s">
        <v>13</v>
      </c>
      <c r="D64" s="3336" t="s">
        <v>597</v>
      </c>
      <c r="E64" s="3338" t="s">
        <v>41</v>
      </c>
      <c r="F64" s="3340" t="s">
        <v>547</v>
      </c>
      <c r="G64" s="1237" t="s">
        <v>37</v>
      </c>
      <c r="H64" s="1057">
        <v>0</v>
      </c>
      <c r="I64" s="1056"/>
      <c r="J64" s="1056"/>
      <c r="K64" s="1058">
        <v>0</v>
      </c>
      <c r="L64" s="1126">
        <v>0</v>
      </c>
      <c r="M64" s="1088">
        <v>0</v>
      </c>
      <c r="N64" s="1245" t="s">
        <v>598</v>
      </c>
      <c r="O64" s="1091">
        <v>8</v>
      </c>
      <c r="P64" s="1091">
        <v>8</v>
      </c>
      <c r="Q64" s="1238">
        <v>8</v>
      </c>
    </row>
    <row r="65" spans="1:17" ht="13.5" thickBot="1">
      <c r="A65" s="1246"/>
      <c r="B65" s="1166"/>
      <c r="C65" s="3335"/>
      <c r="D65" s="3337"/>
      <c r="E65" s="3339"/>
      <c r="F65" s="3341"/>
      <c r="G65" s="1239" t="s">
        <v>12</v>
      </c>
      <c r="H65" s="1240">
        <f t="shared" ref="H65:M65" si="16">SUM(H64:H64)</f>
        <v>0</v>
      </c>
      <c r="I65" s="1240">
        <f t="shared" si="16"/>
        <v>0</v>
      </c>
      <c r="J65" s="1240">
        <f t="shared" si="16"/>
        <v>0</v>
      </c>
      <c r="K65" s="1241">
        <f t="shared" si="16"/>
        <v>0</v>
      </c>
      <c r="L65" s="1093">
        <f t="shared" si="16"/>
        <v>0</v>
      </c>
      <c r="M65" s="1241">
        <f t="shared" si="16"/>
        <v>0</v>
      </c>
      <c r="N65" s="1247"/>
      <c r="O65" s="1242"/>
      <c r="P65" s="1248"/>
      <c r="Q65" s="1243"/>
    </row>
    <row r="66" spans="1:17">
      <c r="A66" s="1244" t="s">
        <v>13</v>
      </c>
      <c r="B66" s="1151" t="s">
        <v>11</v>
      </c>
      <c r="C66" s="3342" t="s">
        <v>35</v>
      </c>
      <c r="D66" s="3509" t="s">
        <v>599</v>
      </c>
      <c r="E66" s="3511" t="s">
        <v>41</v>
      </c>
      <c r="F66" s="3346" t="s">
        <v>547</v>
      </c>
      <c r="G66" s="1250" t="s">
        <v>37</v>
      </c>
      <c r="H66" s="1251">
        <v>0</v>
      </c>
      <c r="I66" s="1252"/>
      <c r="J66" s="1252"/>
      <c r="K66" s="1253">
        <v>0</v>
      </c>
      <c r="L66" s="1152">
        <v>0</v>
      </c>
      <c r="M66" s="1254">
        <v>0</v>
      </c>
      <c r="N66" s="3515" t="s">
        <v>600</v>
      </c>
      <c r="O66" s="1091">
        <v>0</v>
      </c>
      <c r="P66" s="1091">
        <v>0</v>
      </c>
      <c r="Q66" s="1238">
        <v>800</v>
      </c>
    </row>
    <row r="67" spans="1:17" ht="13.5" thickBot="1">
      <c r="A67" s="1246"/>
      <c r="B67" s="1166"/>
      <c r="C67" s="3343"/>
      <c r="D67" s="3510"/>
      <c r="E67" s="3512"/>
      <c r="F67" s="3513"/>
      <c r="G67" s="1256" t="s">
        <v>12</v>
      </c>
      <c r="H67" s="1257">
        <f t="shared" ref="H67:M67" si="17">SUM(H66:H66)</f>
        <v>0</v>
      </c>
      <c r="I67" s="1257">
        <f t="shared" si="17"/>
        <v>0</v>
      </c>
      <c r="J67" s="1257">
        <f t="shared" si="17"/>
        <v>0</v>
      </c>
      <c r="K67" s="1258">
        <f t="shared" si="17"/>
        <v>0</v>
      </c>
      <c r="L67" s="1259">
        <f t="shared" si="17"/>
        <v>0</v>
      </c>
      <c r="M67" s="1258">
        <f t="shared" si="17"/>
        <v>0</v>
      </c>
      <c r="N67" s="3516"/>
      <c r="O67" s="1260"/>
      <c r="P67" s="1261"/>
      <c r="Q67" s="1262"/>
    </row>
    <row r="68" spans="1:17" ht="13.15" customHeight="1" thickBot="1">
      <c r="A68" s="1263" t="s">
        <v>13</v>
      </c>
      <c r="B68" s="1189" t="s">
        <v>11</v>
      </c>
      <c r="C68" s="3517" t="s">
        <v>14</v>
      </c>
      <c r="D68" s="3518"/>
      <c r="E68" s="3518"/>
      <c r="F68" s="3518"/>
      <c r="G68" s="3518"/>
      <c r="H68" s="1264">
        <f t="shared" ref="H68:M68" si="18">H63+H65+H67</f>
        <v>10</v>
      </c>
      <c r="I68" s="1264">
        <f t="shared" si="18"/>
        <v>10</v>
      </c>
      <c r="J68" s="1264">
        <f t="shared" si="18"/>
        <v>0</v>
      </c>
      <c r="K68" s="1264">
        <f t="shared" si="18"/>
        <v>0</v>
      </c>
      <c r="L68" s="1264">
        <f t="shared" si="18"/>
        <v>10</v>
      </c>
      <c r="M68" s="1264">
        <f t="shared" si="18"/>
        <v>10</v>
      </c>
      <c r="N68" s="1265"/>
      <c r="O68" s="1213"/>
      <c r="P68" s="1213"/>
      <c r="Q68" s="1214"/>
    </row>
    <row r="69" spans="1:17" ht="13.5" thickBot="1">
      <c r="A69" s="1053" t="s">
        <v>13</v>
      </c>
      <c r="B69" s="1110" t="s">
        <v>13</v>
      </c>
      <c r="C69" s="3364" t="s">
        <v>601</v>
      </c>
      <c r="D69" s="3365"/>
      <c r="E69" s="3365"/>
      <c r="F69" s="3365"/>
      <c r="G69" s="3365"/>
      <c r="H69" s="3365"/>
      <c r="I69" s="3365"/>
      <c r="J69" s="3365"/>
      <c r="K69" s="3365"/>
      <c r="L69" s="3365"/>
      <c r="M69" s="3365"/>
      <c r="N69" s="3365"/>
      <c r="O69" s="3365"/>
      <c r="P69" s="3365"/>
      <c r="Q69" s="3366"/>
    </row>
    <row r="70" spans="1:17" ht="13.15" customHeight="1">
      <c r="A70" s="3327" t="s">
        <v>13</v>
      </c>
      <c r="B70" s="3329" t="s">
        <v>13</v>
      </c>
      <c r="C70" s="3342" t="s">
        <v>11</v>
      </c>
      <c r="D70" s="3514" t="s">
        <v>602</v>
      </c>
      <c r="E70" s="3344" t="s">
        <v>41</v>
      </c>
      <c r="F70" s="3346" t="s">
        <v>547</v>
      </c>
      <c r="G70" s="1250" t="s">
        <v>37</v>
      </c>
      <c r="H70" s="1251">
        <f>I70+K70</f>
        <v>17.5</v>
      </c>
      <c r="I70" s="1252">
        <v>17.5</v>
      </c>
      <c r="J70" s="1252"/>
      <c r="K70" s="1253">
        <v>0</v>
      </c>
      <c r="L70" s="1152">
        <v>25</v>
      </c>
      <c r="M70" s="1254">
        <v>25</v>
      </c>
      <c r="N70" s="3331" t="s">
        <v>603</v>
      </c>
      <c r="O70" s="1091">
        <v>2000</v>
      </c>
      <c r="P70" s="1091">
        <v>2500</v>
      </c>
      <c r="Q70" s="1238">
        <v>2600</v>
      </c>
    </row>
    <row r="71" spans="1:17" ht="13.5" thickBot="1">
      <c r="A71" s="3328"/>
      <c r="B71" s="3330"/>
      <c r="C71" s="3343"/>
      <c r="D71" s="3504"/>
      <c r="E71" s="3345"/>
      <c r="F71" s="3347"/>
      <c r="G71" s="1256" t="s">
        <v>12</v>
      </c>
      <c r="H71" s="1257">
        <f t="shared" ref="H71:M71" si="19">SUM(H70:H70)</f>
        <v>17.5</v>
      </c>
      <c r="I71" s="1257">
        <f t="shared" si="19"/>
        <v>17.5</v>
      </c>
      <c r="J71" s="1257">
        <f t="shared" si="19"/>
        <v>0</v>
      </c>
      <c r="K71" s="1258">
        <f t="shared" si="19"/>
        <v>0</v>
      </c>
      <c r="L71" s="1259">
        <f t="shared" si="19"/>
        <v>25</v>
      </c>
      <c r="M71" s="1257">
        <f t="shared" si="19"/>
        <v>25</v>
      </c>
      <c r="N71" s="2306"/>
      <c r="O71" s="1242"/>
      <c r="P71" s="1242"/>
      <c r="Q71" s="1243"/>
    </row>
    <row r="72" spans="1:17" ht="13.15" customHeight="1">
      <c r="A72" s="1244" t="s">
        <v>13</v>
      </c>
      <c r="B72" s="1151" t="s">
        <v>13</v>
      </c>
      <c r="C72" s="3342" t="s">
        <v>13</v>
      </c>
      <c r="D72" s="3336" t="s">
        <v>604</v>
      </c>
      <c r="E72" s="3344" t="s">
        <v>41</v>
      </c>
      <c r="F72" s="3346" t="s">
        <v>547</v>
      </c>
      <c r="G72" s="1250" t="s">
        <v>37</v>
      </c>
      <c r="H72" s="1251">
        <f>I72+K72</f>
        <v>0.4</v>
      </c>
      <c r="I72" s="1252">
        <v>0.4</v>
      </c>
      <c r="J72" s="1252"/>
      <c r="K72" s="1253">
        <v>0</v>
      </c>
      <c r="L72" s="1152">
        <v>1</v>
      </c>
      <c r="M72" s="1254">
        <v>1</v>
      </c>
      <c r="N72" s="1266" t="s">
        <v>565</v>
      </c>
      <c r="O72" s="1091">
        <v>20</v>
      </c>
      <c r="P72" s="1091">
        <v>20</v>
      </c>
      <c r="Q72" s="1238">
        <v>20</v>
      </c>
    </row>
    <row r="73" spans="1:17" ht="13.5" thickBot="1">
      <c r="A73" s="1246"/>
      <c r="B73" s="1166"/>
      <c r="C73" s="3343"/>
      <c r="D73" s="3337"/>
      <c r="E73" s="3345"/>
      <c r="F73" s="3347"/>
      <c r="G73" s="1256" t="s">
        <v>12</v>
      </c>
      <c r="H73" s="1257">
        <f t="shared" ref="H73:M73" si="20">SUM(H72:H72)</f>
        <v>0.4</v>
      </c>
      <c r="I73" s="1257">
        <f t="shared" si="20"/>
        <v>0.4</v>
      </c>
      <c r="J73" s="1257">
        <f t="shared" si="20"/>
        <v>0</v>
      </c>
      <c r="K73" s="1258">
        <f t="shared" si="20"/>
        <v>0</v>
      </c>
      <c r="L73" s="1259">
        <f t="shared" si="20"/>
        <v>1</v>
      </c>
      <c r="M73" s="1257">
        <f t="shared" si="20"/>
        <v>1</v>
      </c>
      <c r="N73" s="1267"/>
      <c r="O73" s="1242"/>
      <c r="P73" s="1248"/>
      <c r="Q73" s="1243"/>
    </row>
    <row r="74" spans="1:17" ht="13.15" customHeight="1">
      <c r="A74" s="1244" t="s">
        <v>13</v>
      </c>
      <c r="B74" s="1151" t="s">
        <v>13</v>
      </c>
      <c r="C74" s="3342" t="s">
        <v>35</v>
      </c>
      <c r="D74" s="3336" t="s">
        <v>605</v>
      </c>
      <c r="E74" s="3344" t="s">
        <v>41</v>
      </c>
      <c r="F74" s="3346" t="s">
        <v>547</v>
      </c>
      <c r="G74" s="1250" t="s">
        <v>37</v>
      </c>
      <c r="H74" s="1268">
        <f>I74+K74</f>
        <v>1.7</v>
      </c>
      <c r="I74" s="1252">
        <v>1.7</v>
      </c>
      <c r="J74" s="1252"/>
      <c r="K74" s="1253">
        <v>0</v>
      </c>
      <c r="L74" s="1152">
        <v>2</v>
      </c>
      <c r="M74" s="1172">
        <v>2</v>
      </c>
      <c r="N74" s="3331" t="s">
        <v>606</v>
      </c>
      <c r="O74" s="1091">
        <v>50</v>
      </c>
      <c r="P74" s="1091">
        <v>50</v>
      </c>
      <c r="Q74" s="1238">
        <v>50</v>
      </c>
    </row>
    <row r="75" spans="1:17" ht="13.5" thickBot="1">
      <c r="A75" s="1246"/>
      <c r="B75" s="1166"/>
      <c r="C75" s="3343"/>
      <c r="D75" s="3337"/>
      <c r="E75" s="3345"/>
      <c r="F75" s="3347"/>
      <c r="G75" s="1256" t="s">
        <v>12</v>
      </c>
      <c r="H75" s="1269">
        <f t="shared" ref="H75:M75" si="21">SUM(H74:H74)</f>
        <v>1.7</v>
      </c>
      <c r="I75" s="1257">
        <f t="shared" si="21"/>
        <v>1.7</v>
      </c>
      <c r="J75" s="1257">
        <f t="shared" si="21"/>
        <v>0</v>
      </c>
      <c r="K75" s="1258">
        <f t="shared" si="21"/>
        <v>0</v>
      </c>
      <c r="L75" s="1259">
        <f t="shared" si="21"/>
        <v>2</v>
      </c>
      <c r="M75" s="1270">
        <f t="shared" si="21"/>
        <v>2</v>
      </c>
      <c r="N75" s="2306"/>
      <c r="O75" s="1242"/>
      <c r="P75" s="1248"/>
      <c r="Q75" s="1243"/>
    </row>
    <row r="76" spans="1:17" ht="13.15" customHeight="1">
      <c r="A76" s="1244" t="s">
        <v>13</v>
      </c>
      <c r="B76" s="1151" t="s">
        <v>13</v>
      </c>
      <c r="C76" s="3342" t="s">
        <v>36</v>
      </c>
      <c r="D76" s="3348" t="s">
        <v>607</v>
      </c>
      <c r="E76" s="3344" t="s">
        <v>41</v>
      </c>
      <c r="F76" s="3346" t="s">
        <v>547</v>
      </c>
      <c r="G76" s="1250" t="s">
        <v>37</v>
      </c>
      <c r="H76" s="1251">
        <f>I76+K76</f>
        <v>3</v>
      </c>
      <c r="I76" s="1252">
        <v>3</v>
      </c>
      <c r="J76" s="1252"/>
      <c r="K76" s="1253">
        <v>0</v>
      </c>
      <c r="L76" s="1152">
        <v>4</v>
      </c>
      <c r="M76" s="1254">
        <v>4</v>
      </c>
      <c r="N76" s="3519" t="s">
        <v>608</v>
      </c>
      <c r="O76" s="1091">
        <v>1</v>
      </c>
      <c r="P76" s="1091">
        <v>1</v>
      </c>
      <c r="Q76" s="1238">
        <v>1</v>
      </c>
    </row>
    <row r="77" spans="1:17" ht="13.5" thickBot="1">
      <c r="A77" s="1246"/>
      <c r="B77" s="1166"/>
      <c r="C77" s="3343"/>
      <c r="D77" s="3349"/>
      <c r="E77" s="3345"/>
      <c r="F77" s="3347"/>
      <c r="G77" s="1256" t="s">
        <v>12</v>
      </c>
      <c r="H77" s="1257">
        <f t="shared" ref="H77:M77" si="22">SUM(H76:H76)</f>
        <v>3</v>
      </c>
      <c r="I77" s="1257">
        <f t="shared" si="22"/>
        <v>3</v>
      </c>
      <c r="J77" s="1257">
        <f t="shared" si="22"/>
        <v>0</v>
      </c>
      <c r="K77" s="1258">
        <f t="shared" si="22"/>
        <v>0</v>
      </c>
      <c r="L77" s="1259">
        <f t="shared" si="22"/>
        <v>4</v>
      </c>
      <c r="M77" s="1257">
        <f t="shared" si="22"/>
        <v>4</v>
      </c>
      <c r="N77" s="3520"/>
      <c r="O77" s="1242"/>
      <c r="P77" s="1248"/>
      <c r="Q77" s="1243"/>
    </row>
    <row r="78" spans="1:17" ht="13.15" customHeight="1">
      <c r="A78" s="3327" t="s">
        <v>13</v>
      </c>
      <c r="B78" s="3329" t="s">
        <v>13</v>
      </c>
      <c r="C78" s="3334" t="s">
        <v>240</v>
      </c>
      <c r="D78" s="3503" t="s">
        <v>619</v>
      </c>
      <c r="E78" s="3338" t="s">
        <v>41</v>
      </c>
      <c r="F78" s="3340" t="s">
        <v>547</v>
      </c>
      <c r="G78" s="1237" t="s">
        <v>37</v>
      </c>
      <c r="H78" s="1057">
        <f>I78+K78</f>
        <v>15</v>
      </c>
      <c r="I78" s="1056">
        <v>15</v>
      </c>
      <c r="J78" s="1056"/>
      <c r="K78" s="1058">
        <v>0</v>
      </c>
      <c r="L78" s="1126">
        <v>15</v>
      </c>
      <c r="M78" s="1088">
        <v>15</v>
      </c>
      <c r="N78" s="3332" t="s">
        <v>609</v>
      </c>
      <c r="O78" s="1091">
        <v>70</v>
      </c>
      <c r="P78" s="1091">
        <v>70</v>
      </c>
      <c r="Q78" s="1238">
        <v>70</v>
      </c>
    </row>
    <row r="79" spans="1:17" ht="13.5" thickBot="1">
      <c r="A79" s="3328"/>
      <c r="B79" s="3330"/>
      <c r="C79" s="3335"/>
      <c r="D79" s="3504"/>
      <c r="E79" s="3339"/>
      <c r="F79" s="3341"/>
      <c r="G79" s="1239" t="s">
        <v>12</v>
      </c>
      <c r="H79" s="1240">
        <f t="shared" ref="H79:M79" si="23">SUM(H78:H78)</f>
        <v>15</v>
      </c>
      <c r="I79" s="1240">
        <f t="shared" si="23"/>
        <v>15</v>
      </c>
      <c r="J79" s="1240">
        <f t="shared" si="23"/>
        <v>0</v>
      </c>
      <c r="K79" s="1241">
        <f t="shared" si="23"/>
        <v>0</v>
      </c>
      <c r="L79" s="1093">
        <f t="shared" si="23"/>
        <v>15</v>
      </c>
      <c r="M79" s="1240">
        <f t="shared" si="23"/>
        <v>15</v>
      </c>
      <c r="N79" s="3333"/>
      <c r="O79" s="1242"/>
      <c r="P79" s="1242"/>
      <c r="Q79" s="1243"/>
    </row>
    <row r="80" spans="1:17" ht="13.15" customHeight="1">
      <c r="A80" s="1244" t="s">
        <v>13</v>
      </c>
      <c r="B80" s="1151" t="s">
        <v>13</v>
      </c>
      <c r="C80" s="3334" t="s">
        <v>38</v>
      </c>
      <c r="D80" s="3336" t="s">
        <v>610</v>
      </c>
      <c r="E80" s="3338" t="s">
        <v>41</v>
      </c>
      <c r="F80" s="3340" t="s">
        <v>547</v>
      </c>
      <c r="G80" s="1237" t="s">
        <v>37</v>
      </c>
      <c r="H80" s="1251">
        <f>I80+K80</f>
        <v>0</v>
      </c>
      <c r="I80" s="1252"/>
      <c r="J80" s="1252"/>
      <c r="K80" s="1253">
        <v>0</v>
      </c>
      <c r="L80" s="1152">
        <v>0</v>
      </c>
      <c r="M80" s="1254">
        <v>0</v>
      </c>
      <c r="N80" s="1266" t="s">
        <v>611</v>
      </c>
      <c r="O80" s="1091">
        <v>1</v>
      </c>
      <c r="P80" s="1091">
        <v>1</v>
      </c>
      <c r="Q80" s="1238">
        <v>1</v>
      </c>
    </row>
    <row r="81" spans="1:17" ht="13.5" thickBot="1">
      <c r="A81" s="1246"/>
      <c r="B81" s="1166"/>
      <c r="C81" s="3335"/>
      <c r="D81" s="3337"/>
      <c r="E81" s="3339"/>
      <c r="F81" s="3341"/>
      <c r="G81" s="1239" t="s">
        <v>12</v>
      </c>
      <c r="H81" s="1257">
        <f t="shared" ref="H81:M81" si="24">SUM(H80:H80)</f>
        <v>0</v>
      </c>
      <c r="I81" s="1257">
        <f t="shared" si="24"/>
        <v>0</v>
      </c>
      <c r="J81" s="1257">
        <f t="shared" si="24"/>
        <v>0</v>
      </c>
      <c r="K81" s="1258">
        <f t="shared" si="24"/>
        <v>0</v>
      </c>
      <c r="L81" s="1259">
        <f t="shared" si="24"/>
        <v>0</v>
      </c>
      <c r="M81" s="1257">
        <f t="shared" si="24"/>
        <v>0</v>
      </c>
      <c r="N81" s="1267"/>
      <c r="O81" s="1242"/>
      <c r="P81" s="1248"/>
      <c r="Q81" s="1243"/>
    </row>
    <row r="82" spans="1:17" ht="13.15" customHeight="1">
      <c r="A82" s="1244" t="s">
        <v>13</v>
      </c>
      <c r="B82" s="1151" t="s">
        <v>13</v>
      </c>
      <c r="C82" s="3334" t="s">
        <v>267</v>
      </c>
      <c r="D82" s="3336" t="s">
        <v>612</v>
      </c>
      <c r="E82" s="3338" t="s">
        <v>41</v>
      </c>
      <c r="F82" s="3340" t="s">
        <v>547</v>
      </c>
      <c r="G82" s="1237" t="s">
        <v>37</v>
      </c>
      <c r="H82" s="1251">
        <f>I82+K82</f>
        <v>2</v>
      </c>
      <c r="I82" s="1252">
        <v>2</v>
      </c>
      <c r="J82" s="1252"/>
      <c r="K82" s="1253">
        <v>0</v>
      </c>
      <c r="L82" s="1152">
        <v>3</v>
      </c>
      <c r="M82" s="1254">
        <v>5</v>
      </c>
      <c r="N82" s="1266" t="s">
        <v>611</v>
      </c>
      <c r="O82" s="1091">
        <v>44</v>
      </c>
      <c r="P82" s="1091">
        <v>46</v>
      </c>
      <c r="Q82" s="1238">
        <v>48</v>
      </c>
    </row>
    <row r="83" spans="1:17" ht="13.5" thickBot="1">
      <c r="A83" s="1246"/>
      <c r="B83" s="1166"/>
      <c r="C83" s="3335"/>
      <c r="D83" s="3337"/>
      <c r="E83" s="3339"/>
      <c r="F83" s="3341"/>
      <c r="G83" s="1239" t="s">
        <v>12</v>
      </c>
      <c r="H83" s="1257">
        <f t="shared" ref="H83:M83" si="25">SUM(H82:H82)</f>
        <v>2</v>
      </c>
      <c r="I83" s="1257">
        <f t="shared" si="25"/>
        <v>2</v>
      </c>
      <c r="J83" s="1257">
        <f t="shared" si="25"/>
        <v>0</v>
      </c>
      <c r="K83" s="1258">
        <f t="shared" si="25"/>
        <v>0</v>
      </c>
      <c r="L83" s="1259">
        <f t="shared" si="25"/>
        <v>3</v>
      </c>
      <c r="M83" s="1257">
        <f t="shared" si="25"/>
        <v>5</v>
      </c>
      <c r="N83" s="1267"/>
      <c r="O83" s="1242"/>
      <c r="P83" s="1248"/>
      <c r="Q83" s="1243"/>
    </row>
    <row r="84" spans="1:17" ht="13.15" customHeight="1">
      <c r="A84" s="1244" t="s">
        <v>13</v>
      </c>
      <c r="B84" s="1151" t="s">
        <v>13</v>
      </c>
      <c r="C84" s="3334" t="s">
        <v>39</v>
      </c>
      <c r="D84" s="3521" t="s">
        <v>613</v>
      </c>
      <c r="E84" s="3338" t="s">
        <v>41</v>
      </c>
      <c r="F84" s="3340" t="s">
        <v>547</v>
      </c>
      <c r="G84" s="1237" t="s">
        <v>37</v>
      </c>
      <c r="H84" s="1057">
        <f>I84+K84</f>
        <v>11</v>
      </c>
      <c r="I84" s="1056">
        <v>11</v>
      </c>
      <c r="J84" s="1056"/>
      <c r="K84" s="1058">
        <v>0</v>
      </c>
      <c r="L84" s="1126">
        <v>15</v>
      </c>
      <c r="M84" s="1088">
        <v>20</v>
      </c>
      <c r="N84" s="3523" t="s">
        <v>614</v>
      </c>
      <c r="O84" s="1091">
        <v>44</v>
      </c>
      <c r="P84" s="1091">
        <v>46</v>
      </c>
      <c r="Q84" s="1238">
        <v>48</v>
      </c>
    </row>
    <row r="85" spans="1:17" ht="13.5" thickBot="1">
      <c r="A85" s="1246"/>
      <c r="B85" s="1166"/>
      <c r="C85" s="3335"/>
      <c r="D85" s="3522"/>
      <c r="E85" s="3339"/>
      <c r="F85" s="3341"/>
      <c r="G85" s="1239" t="s">
        <v>12</v>
      </c>
      <c r="H85" s="1240">
        <f t="shared" ref="H85:M85" si="26">SUM(H84:H84)</f>
        <v>11</v>
      </c>
      <c r="I85" s="1240">
        <f t="shared" si="26"/>
        <v>11</v>
      </c>
      <c r="J85" s="1240">
        <f t="shared" si="26"/>
        <v>0</v>
      </c>
      <c r="K85" s="1241">
        <f t="shared" si="26"/>
        <v>0</v>
      </c>
      <c r="L85" s="1093">
        <f t="shared" si="26"/>
        <v>15</v>
      </c>
      <c r="M85" s="1240">
        <f t="shared" si="26"/>
        <v>20</v>
      </c>
      <c r="N85" s="3508"/>
      <c r="O85" s="1242"/>
      <c r="P85" s="1248"/>
      <c r="Q85" s="1243"/>
    </row>
    <row r="86" spans="1:17" ht="13.15" customHeight="1">
      <c r="A86" s="1244" t="s">
        <v>13</v>
      </c>
      <c r="B86" s="1151" t="s">
        <v>13</v>
      </c>
      <c r="C86" s="3334" t="s">
        <v>273</v>
      </c>
      <c r="D86" s="3336" t="s">
        <v>615</v>
      </c>
      <c r="E86" s="3338" t="s">
        <v>41</v>
      </c>
      <c r="F86" s="3340" t="s">
        <v>547</v>
      </c>
      <c r="G86" s="1237" t="s">
        <v>37</v>
      </c>
      <c r="H86" s="1057">
        <f>I86+K86</f>
        <v>0.3</v>
      </c>
      <c r="I86" s="1056">
        <v>0.3</v>
      </c>
      <c r="J86" s="1056"/>
      <c r="K86" s="1058">
        <v>0</v>
      </c>
      <c r="L86" s="1126">
        <v>1</v>
      </c>
      <c r="M86" s="1088">
        <v>1</v>
      </c>
      <c r="N86" s="3332" t="s">
        <v>616</v>
      </c>
      <c r="O86" s="1091">
        <v>2</v>
      </c>
      <c r="P86" s="1091">
        <v>2</v>
      </c>
      <c r="Q86" s="1238">
        <v>2</v>
      </c>
    </row>
    <row r="87" spans="1:17" ht="13.5" thickBot="1">
      <c r="A87" s="1246"/>
      <c r="B87" s="1166"/>
      <c r="C87" s="3335"/>
      <c r="D87" s="3337"/>
      <c r="E87" s="3339"/>
      <c r="F87" s="3341"/>
      <c r="G87" s="1239" t="s">
        <v>12</v>
      </c>
      <c r="H87" s="1240">
        <f t="shared" ref="H87:M87" si="27">SUM(H86:H86)</f>
        <v>0.3</v>
      </c>
      <c r="I87" s="1240">
        <f t="shared" si="27"/>
        <v>0.3</v>
      </c>
      <c r="J87" s="1240">
        <f t="shared" si="27"/>
        <v>0</v>
      </c>
      <c r="K87" s="1241">
        <f t="shared" si="27"/>
        <v>0</v>
      </c>
      <c r="L87" s="1093">
        <f t="shared" si="27"/>
        <v>1</v>
      </c>
      <c r="M87" s="1240">
        <f t="shared" si="27"/>
        <v>1</v>
      </c>
      <c r="N87" s="3508"/>
      <c r="O87" s="1242"/>
      <c r="P87" s="1248"/>
      <c r="Q87" s="1243"/>
    </row>
    <row r="88" spans="1:17">
      <c r="A88" s="1244" t="s">
        <v>13</v>
      </c>
      <c r="B88" s="1151" t="s">
        <v>13</v>
      </c>
      <c r="C88" s="3334" t="s">
        <v>279</v>
      </c>
      <c r="D88" s="3336" t="s">
        <v>617</v>
      </c>
      <c r="E88" s="3338" t="s">
        <v>41</v>
      </c>
      <c r="F88" s="3340" t="s">
        <v>547</v>
      </c>
      <c r="G88" s="1237" t="s">
        <v>37</v>
      </c>
      <c r="H88" s="1057">
        <f>I88+K88</f>
        <v>3</v>
      </c>
      <c r="I88" s="1056">
        <v>3</v>
      </c>
      <c r="J88" s="1056"/>
      <c r="K88" s="1058">
        <v>0</v>
      </c>
      <c r="L88" s="1126">
        <v>4</v>
      </c>
      <c r="M88" s="1088">
        <v>4</v>
      </c>
      <c r="N88" s="3332" t="s">
        <v>618</v>
      </c>
      <c r="O88" s="1091">
        <v>3</v>
      </c>
      <c r="P88" s="1091">
        <v>3</v>
      </c>
      <c r="Q88" s="1238">
        <v>3</v>
      </c>
    </row>
    <row r="89" spans="1:17" ht="24.6" customHeight="1" thickBot="1">
      <c r="A89" s="1246"/>
      <c r="B89" s="1166"/>
      <c r="C89" s="3335"/>
      <c r="D89" s="3337"/>
      <c r="E89" s="3339"/>
      <c r="F89" s="3341"/>
      <c r="G89" s="1239" t="s">
        <v>12</v>
      </c>
      <c r="H89" s="1240">
        <f t="shared" ref="H89:M89" si="28">SUM(H88:H88)</f>
        <v>3</v>
      </c>
      <c r="I89" s="1240">
        <f t="shared" si="28"/>
        <v>3</v>
      </c>
      <c r="J89" s="1240">
        <f t="shared" si="28"/>
        <v>0</v>
      </c>
      <c r="K89" s="1241">
        <f t="shared" si="28"/>
        <v>0</v>
      </c>
      <c r="L89" s="1093">
        <f t="shared" si="28"/>
        <v>4</v>
      </c>
      <c r="M89" s="1240">
        <f t="shared" si="28"/>
        <v>4</v>
      </c>
      <c r="N89" s="3333"/>
      <c r="O89" s="1242"/>
      <c r="P89" s="1248"/>
      <c r="Q89" s="1243"/>
    </row>
    <row r="90" spans="1:17" ht="13.5" thickBot="1">
      <c r="A90" s="1053" t="s">
        <v>13</v>
      </c>
      <c r="B90" s="1110" t="s">
        <v>13</v>
      </c>
      <c r="C90" s="3524" t="s">
        <v>14</v>
      </c>
      <c r="D90" s="3525"/>
      <c r="E90" s="3525"/>
      <c r="F90" s="3525"/>
      <c r="G90" s="3525"/>
      <c r="H90" s="1147">
        <f t="shared" ref="H90:M90" si="29">H71+H73+H75+H77+H79+H81+H83+H85+H89+H87</f>
        <v>53.899999999999991</v>
      </c>
      <c r="I90" s="1147">
        <f t="shared" si="29"/>
        <v>53.899999999999991</v>
      </c>
      <c r="J90" s="1147">
        <f t="shared" si="29"/>
        <v>0</v>
      </c>
      <c r="K90" s="1147">
        <f t="shared" si="29"/>
        <v>0</v>
      </c>
      <c r="L90" s="1147">
        <f t="shared" si="29"/>
        <v>70</v>
      </c>
      <c r="M90" s="1147">
        <f t="shared" si="29"/>
        <v>77</v>
      </c>
      <c r="N90" s="1271"/>
      <c r="O90" s="1148"/>
      <c r="P90" s="1148"/>
      <c r="Q90" s="1149"/>
    </row>
    <row r="91" spans="1:17" ht="13.5" thickBot="1">
      <c r="A91" s="1144" t="s">
        <v>11</v>
      </c>
      <c r="B91" s="3526" t="s">
        <v>349</v>
      </c>
      <c r="C91" s="3527"/>
      <c r="D91" s="3527"/>
      <c r="E91" s="3527"/>
      <c r="F91" s="3527"/>
      <c r="G91" s="3528"/>
      <c r="H91" s="1274">
        <f t="shared" ref="H91:M91" si="30">H90+H68</f>
        <v>63.899999999999991</v>
      </c>
      <c r="I91" s="1274">
        <f t="shared" si="30"/>
        <v>63.899999999999991</v>
      </c>
      <c r="J91" s="1274">
        <f t="shared" si="30"/>
        <v>0</v>
      </c>
      <c r="K91" s="1274">
        <f t="shared" si="30"/>
        <v>0</v>
      </c>
      <c r="L91" s="1274">
        <f t="shared" si="30"/>
        <v>80</v>
      </c>
      <c r="M91" s="1274">
        <f t="shared" si="30"/>
        <v>87</v>
      </c>
      <c r="N91" s="1272"/>
      <c r="O91" s="1272"/>
      <c r="P91" s="1272"/>
      <c r="Q91" s="1273"/>
    </row>
    <row r="92" spans="1:17" ht="13.5" thickBot="1">
      <c r="A92" s="1275" t="s">
        <v>11</v>
      </c>
      <c r="B92" s="3529" t="s">
        <v>15</v>
      </c>
      <c r="C92" s="3529"/>
      <c r="D92" s="3529"/>
      <c r="E92" s="3529"/>
      <c r="F92" s="3529"/>
      <c r="G92" s="3529"/>
      <c r="H92" s="1899">
        <f t="shared" ref="H92:M92" si="31">H91+H59</f>
        <v>40239.599999999999</v>
      </c>
      <c r="I92" s="1900">
        <f t="shared" si="31"/>
        <v>40054.500000000007</v>
      </c>
      <c r="J92" s="1899">
        <f t="shared" si="31"/>
        <v>25988.699999999993</v>
      </c>
      <c r="K92" s="1899">
        <f t="shared" si="31"/>
        <v>185.10000000000002</v>
      </c>
      <c r="L92" s="1276">
        <f t="shared" si="31"/>
        <v>40215</v>
      </c>
      <c r="M92" s="1276">
        <f t="shared" si="31"/>
        <v>40225</v>
      </c>
      <c r="N92" s="3530"/>
      <c r="O92" s="3530"/>
      <c r="P92" s="3530"/>
      <c r="Q92" s="3531"/>
    </row>
    <row r="93" spans="1:17" ht="13.9" customHeight="1">
      <c r="A93" s="1277"/>
      <c r="B93" s="1278"/>
      <c r="C93" s="1278"/>
      <c r="D93" s="1278"/>
      <c r="E93" s="1278"/>
      <c r="F93" s="1281"/>
      <c r="G93" s="1282"/>
      <c r="H93" s="1279"/>
      <c r="I93" s="1279"/>
      <c r="J93" s="1279"/>
      <c r="K93" s="1279"/>
      <c r="L93" s="1279"/>
      <c r="M93" s="1279"/>
      <c r="N93" s="1280"/>
      <c r="O93" s="1280"/>
      <c r="P93" s="1280"/>
      <c r="Q93" s="1280"/>
    </row>
    <row r="94" spans="1:17" ht="13.9" customHeight="1">
      <c r="A94" s="1277"/>
      <c r="B94" s="1278"/>
      <c r="C94" s="1278"/>
      <c r="D94" s="1278"/>
      <c r="E94" s="1278"/>
      <c r="F94" s="1823"/>
      <c r="G94" s="1824"/>
      <c r="H94" s="1279"/>
      <c r="I94" s="1279"/>
      <c r="J94" s="1279"/>
      <c r="K94" s="1279"/>
      <c r="L94" s="1279"/>
      <c r="M94" s="1279"/>
      <c r="N94" s="1280"/>
      <c r="O94" s="1280"/>
      <c r="P94" s="1280"/>
      <c r="Q94" s="1280"/>
    </row>
    <row r="95" spans="1:17" ht="13.9" customHeight="1">
      <c r="A95" s="1277"/>
      <c r="B95" s="1278"/>
      <c r="C95" s="1278"/>
      <c r="D95" s="1278"/>
      <c r="E95" s="1278"/>
      <c r="F95" s="1823"/>
      <c r="G95" s="1824"/>
      <c r="H95" s="1279"/>
      <c r="I95" s="1279"/>
      <c r="J95" s="1279"/>
      <c r="K95" s="1279"/>
      <c r="L95" s="1279"/>
      <c r="M95" s="1279"/>
      <c r="N95" s="1280"/>
      <c r="O95" s="1280"/>
      <c r="P95" s="1280"/>
      <c r="Q95" s="1280"/>
    </row>
    <row r="96" spans="1:17" ht="13.9" customHeight="1">
      <c r="A96" s="1277"/>
      <c r="B96" s="1278"/>
      <c r="C96" s="1278"/>
      <c r="D96" s="1278"/>
      <c r="E96" s="1278"/>
      <c r="F96" s="1823"/>
      <c r="G96" s="1824"/>
      <c r="H96" s="1279"/>
      <c r="I96" s="1279"/>
      <c r="J96" s="1279"/>
      <c r="K96" s="1279"/>
      <c r="L96" s="1279"/>
      <c r="M96" s="1279"/>
      <c r="N96" s="1280"/>
      <c r="O96" s="1280"/>
      <c r="P96" s="1280"/>
      <c r="Q96" s="1280"/>
    </row>
    <row r="97" spans="1:17" ht="13.9" customHeight="1">
      <c r="A97" s="1277"/>
      <c r="B97" s="1278"/>
      <c r="C97" s="1278"/>
      <c r="D97" s="1278"/>
      <c r="E97" s="1278"/>
      <c r="F97" s="1281"/>
      <c r="G97" s="1282"/>
      <c r="H97" s="1279"/>
      <c r="I97" s="1279"/>
      <c r="J97" s="1279"/>
      <c r="K97" s="1279"/>
      <c r="L97" s="1279"/>
      <c r="M97" s="1279"/>
      <c r="N97" s="1280"/>
      <c r="O97" s="1280"/>
      <c r="P97" s="1280"/>
      <c r="Q97" s="1280"/>
    </row>
    <row r="98" spans="1:17" ht="13.9" customHeight="1" thickBot="1">
      <c r="A98" s="1277"/>
      <c r="B98" s="1278"/>
      <c r="C98" s="1278"/>
      <c r="D98" s="1278"/>
      <c r="E98" s="1278"/>
      <c r="F98" s="3553" t="s">
        <v>16</v>
      </c>
      <c r="G98" s="3554"/>
      <c r="H98" s="3554"/>
      <c r="I98" s="3554"/>
      <c r="J98" s="3554"/>
      <c r="K98" s="3554"/>
      <c r="L98" s="3554"/>
      <c r="M98" s="3554"/>
      <c r="N98" s="1280"/>
      <c r="O98" s="1280"/>
      <c r="P98" s="1280"/>
      <c r="Q98" s="1280"/>
    </row>
    <row r="99" spans="1:17" ht="33.6" customHeight="1" thickBot="1">
      <c r="A99" s="1040"/>
      <c r="B99" s="1040"/>
      <c r="C99" s="3550" t="s">
        <v>17</v>
      </c>
      <c r="D99" s="3551"/>
      <c r="E99" s="3551"/>
      <c r="F99" s="3551"/>
      <c r="G99" s="3552"/>
      <c r="H99" s="3466" t="s">
        <v>540</v>
      </c>
      <c r="I99" s="3467"/>
      <c r="J99" s="3467"/>
      <c r="K99" s="3468"/>
      <c r="L99" s="1283"/>
      <c r="M99" s="1283"/>
      <c r="N99" s="1040"/>
      <c r="O99" s="1284"/>
      <c r="P99" s="1040"/>
      <c r="Q99" s="1040"/>
    </row>
    <row r="100" spans="1:17" ht="13.15" customHeight="1" thickBot="1">
      <c r="A100" s="1040"/>
      <c r="B100" s="1040"/>
      <c r="C100" s="3532" t="s">
        <v>18</v>
      </c>
      <c r="D100" s="3533"/>
      <c r="E100" s="3533"/>
      <c r="F100" s="3533"/>
      <c r="G100" s="3534"/>
      <c r="H100" s="3535">
        <f>H101+H102+H103+H104+H105+H106+H107</f>
        <v>40239.599999999999</v>
      </c>
      <c r="I100" s="3536"/>
      <c r="J100" s="3536"/>
      <c r="K100" s="3537"/>
      <c r="L100" s="1283"/>
      <c r="M100" s="1283"/>
      <c r="N100" s="1040"/>
      <c r="O100" s="1284"/>
      <c r="P100" s="1040"/>
      <c r="Q100" s="1040"/>
    </row>
    <row r="101" spans="1:17" ht="13.15" customHeight="1">
      <c r="A101" s="1040"/>
      <c r="B101" s="1040"/>
      <c r="C101" s="3538" t="s">
        <v>351</v>
      </c>
      <c r="D101" s="3539"/>
      <c r="E101" s="3539"/>
      <c r="F101" s="3539"/>
      <c r="G101" s="3540"/>
      <c r="H101" s="3541">
        <v>16210.4</v>
      </c>
      <c r="I101" s="3542"/>
      <c r="J101" s="3542"/>
      <c r="K101" s="3543"/>
      <c r="L101" s="1283"/>
      <c r="M101" s="1283"/>
      <c r="N101" s="1040"/>
      <c r="O101" s="1284"/>
      <c r="P101" s="1040"/>
      <c r="Q101" s="1040"/>
    </row>
    <row r="102" spans="1:17" ht="13.15" customHeight="1">
      <c r="A102" s="1040"/>
      <c r="B102" s="1040"/>
      <c r="C102" s="3544" t="s">
        <v>620</v>
      </c>
      <c r="D102" s="3545"/>
      <c r="E102" s="3545"/>
      <c r="F102" s="3545"/>
      <c r="G102" s="3546"/>
      <c r="H102" s="3547">
        <v>19495.2</v>
      </c>
      <c r="I102" s="3548"/>
      <c r="J102" s="3548"/>
      <c r="K102" s="3549"/>
      <c r="L102" s="1283"/>
      <c r="M102" s="1283"/>
      <c r="N102" s="1040"/>
      <c r="O102" s="1284"/>
      <c r="P102" s="1040"/>
      <c r="Q102" s="1040"/>
    </row>
    <row r="103" spans="1:17" ht="13.15" customHeight="1">
      <c r="A103" s="1040"/>
      <c r="B103" s="1040"/>
      <c r="C103" s="3317" t="s">
        <v>353</v>
      </c>
      <c r="D103" s="3318"/>
      <c r="E103" s="3318"/>
      <c r="F103" s="3318"/>
      <c r="G103" s="3565"/>
      <c r="H103" s="3547">
        <v>1896.9</v>
      </c>
      <c r="I103" s="3548"/>
      <c r="J103" s="3548"/>
      <c r="K103" s="3549"/>
      <c r="L103" s="1283"/>
      <c r="M103" s="1283"/>
      <c r="N103" s="1040"/>
      <c r="O103" s="1284"/>
      <c r="P103" s="1040"/>
      <c r="Q103" s="1040"/>
    </row>
    <row r="104" spans="1:17" ht="13.15" customHeight="1">
      <c r="A104" s="1040"/>
      <c r="B104" s="1040"/>
      <c r="C104" s="3317" t="s">
        <v>432</v>
      </c>
      <c r="D104" s="3318"/>
      <c r="E104" s="3318"/>
      <c r="F104" s="3318"/>
      <c r="G104" s="3565"/>
      <c r="H104" s="3556">
        <v>1506.7</v>
      </c>
      <c r="I104" s="3320"/>
      <c r="J104" s="3320"/>
      <c r="K104" s="3321"/>
      <c r="L104" s="1283"/>
      <c r="M104" s="1283"/>
      <c r="N104" s="1040"/>
      <c r="O104" s="1284"/>
      <c r="P104" s="1040"/>
      <c r="Q104" s="1040"/>
    </row>
    <row r="105" spans="1:17" ht="13.9" customHeight="1">
      <c r="A105" s="1040"/>
      <c r="B105" s="1040"/>
      <c r="C105" s="3544" t="s">
        <v>542</v>
      </c>
      <c r="D105" s="3545"/>
      <c r="E105" s="3545"/>
      <c r="F105" s="3545"/>
      <c r="G105" s="3546"/>
      <c r="H105" s="3547">
        <v>1093.0999999999999</v>
      </c>
      <c r="I105" s="3548"/>
      <c r="J105" s="3548"/>
      <c r="K105" s="3549"/>
      <c r="L105" s="1283"/>
      <c r="M105" s="1283"/>
      <c r="N105" s="1040"/>
      <c r="O105" s="1284"/>
      <c r="P105" s="1040"/>
      <c r="Q105" s="1040"/>
    </row>
    <row r="106" spans="1:17" ht="13.9" customHeight="1">
      <c r="A106" s="1040"/>
      <c r="B106" s="1040"/>
      <c r="C106" s="3538" t="s">
        <v>356</v>
      </c>
      <c r="D106" s="3539"/>
      <c r="E106" s="3539"/>
      <c r="F106" s="3539"/>
      <c r="G106" s="3555"/>
      <c r="H106" s="3556"/>
      <c r="I106" s="3557"/>
      <c r="J106" s="3557"/>
      <c r="K106" s="3558"/>
      <c r="L106" s="1283"/>
      <c r="M106" s="1283"/>
      <c r="N106" s="1040"/>
      <c r="O106" s="1284"/>
      <c r="P106" s="1040"/>
      <c r="Q106" s="1040"/>
    </row>
    <row r="107" spans="1:17" ht="13.9" customHeight="1" thickBot="1">
      <c r="A107" s="1040"/>
      <c r="B107" s="1040"/>
      <c r="C107" s="3559" t="s">
        <v>357</v>
      </c>
      <c r="D107" s="3560"/>
      <c r="E107" s="3560"/>
      <c r="F107" s="3560"/>
      <c r="G107" s="3561"/>
      <c r="H107" s="3562">
        <v>37.299999999999997</v>
      </c>
      <c r="I107" s="3563"/>
      <c r="J107" s="3563"/>
      <c r="K107" s="3564"/>
      <c r="L107" s="1283"/>
      <c r="M107" s="1283"/>
      <c r="N107" s="1040"/>
      <c r="O107" s="1284"/>
      <c r="P107" s="1040"/>
      <c r="Q107" s="1040"/>
    </row>
    <row r="108" spans="1:17" ht="13.9" customHeight="1" thickBot="1">
      <c r="A108" s="1040"/>
      <c r="B108" s="1040"/>
      <c r="C108" s="3532" t="s">
        <v>19</v>
      </c>
      <c r="D108" s="3533"/>
      <c r="E108" s="3533"/>
      <c r="F108" s="3533"/>
      <c r="G108" s="3534"/>
      <c r="H108" s="3535">
        <f>H109*1</f>
        <v>0</v>
      </c>
      <c r="I108" s="3536"/>
      <c r="J108" s="3536"/>
      <c r="K108" s="3537"/>
      <c r="L108" s="1283"/>
      <c r="M108" s="1283"/>
      <c r="N108" s="1040"/>
      <c r="O108" s="1284"/>
      <c r="P108" s="1040"/>
      <c r="Q108" s="1040"/>
    </row>
    <row r="109" spans="1:17" ht="13.5" thickBot="1">
      <c r="A109" s="1040"/>
      <c r="B109" s="1040"/>
      <c r="C109" s="3317" t="s">
        <v>358</v>
      </c>
      <c r="D109" s="3318"/>
      <c r="E109" s="3318"/>
      <c r="F109" s="3318"/>
      <c r="G109" s="3319"/>
      <c r="H109" s="3320">
        <v>0</v>
      </c>
      <c r="I109" s="3320"/>
      <c r="J109" s="3320"/>
      <c r="K109" s="3321"/>
      <c r="L109" s="1283"/>
      <c r="M109" s="1283"/>
      <c r="N109" s="1040"/>
      <c r="O109" s="1284"/>
      <c r="P109" s="1040"/>
      <c r="Q109" s="1040"/>
    </row>
    <row r="110" spans="1:17" ht="13.5" thickBot="1">
      <c r="A110" s="1283"/>
      <c r="B110" s="1283"/>
      <c r="C110" s="3322" t="s">
        <v>20</v>
      </c>
      <c r="D110" s="3323"/>
      <c r="E110" s="3323"/>
      <c r="F110" s="3323"/>
      <c r="G110" s="3324"/>
      <c r="H110" s="3325">
        <f>H108+H100</f>
        <v>40239.599999999999</v>
      </c>
      <c r="I110" s="3325"/>
      <c r="J110" s="3325"/>
      <c r="K110" s="3326"/>
      <c r="L110" s="1040"/>
      <c r="M110" s="1040"/>
      <c r="N110" s="1040"/>
      <c r="O110" s="1284"/>
      <c r="P110" s="1040"/>
      <c r="Q110" s="1040"/>
    </row>
    <row r="111" spans="1:17">
      <c r="A111" s="1283"/>
      <c r="B111" s="1283"/>
      <c r="C111" s="1040"/>
      <c r="D111" s="1040"/>
      <c r="E111" s="1800"/>
      <c r="F111" s="1040"/>
      <c r="G111" s="1801"/>
      <c r="H111" s="1040"/>
      <c r="I111" s="1040"/>
      <c r="J111" s="1040"/>
      <c r="K111" s="1040"/>
      <c r="L111" s="1040"/>
      <c r="M111" s="1040"/>
      <c r="N111" s="1040"/>
      <c r="O111" s="1284"/>
      <c r="P111" s="1040"/>
      <c r="Q111" s="1040"/>
    </row>
  </sheetData>
  <mergeCells count="192">
    <mergeCell ref="C106:G106"/>
    <mergeCell ref="H106:K106"/>
    <mergeCell ref="C107:G107"/>
    <mergeCell ref="H107:K107"/>
    <mergeCell ref="C108:G108"/>
    <mergeCell ref="H108:K108"/>
    <mergeCell ref="C103:G103"/>
    <mergeCell ref="H103:K103"/>
    <mergeCell ref="C104:G104"/>
    <mergeCell ref="H104:K104"/>
    <mergeCell ref="C105:G105"/>
    <mergeCell ref="H105:K105"/>
    <mergeCell ref="C100:G100"/>
    <mergeCell ref="H100:K100"/>
    <mergeCell ref="C101:G101"/>
    <mergeCell ref="H101:K101"/>
    <mergeCell ref="C102:G102"/>
    <mergeCell ref="H102:K102"/>
    <mergeCell ref="C99:G99"/>
    <mergeCell ref="H99:K99"/>
    <mergeCell ref="F98:M98"/>
    <mergeCell ref="N84:N85"/>
    <mergeCell ref="C86:C87"/>
    <mergeCell ref="D86:D87"/>
    <mergeCell ref="E86:E87"/>
    <mergeCell ref="F86:F87"/>
    <mergeCell ref="N86:N87"/>
    <mergeCell ref="C90:G90"/>
    <mergeCell ref="B91:G91"/>
    <mergeCell ref="B92:G92"/>
    <mergeCell ref="N92:Q92"/>
    <mergeCell ref="C80:C81"/>
    <mergeCell ref="D80:D81"/>
    <mergeCell ref="E80:E81"/>
    <mergeCell ref="F80:F81"/>
    <mergeCell ref="C82:C83"/>
    <mergeCell ref="D82:D83"/>
    <mergeCell ref="E82:E83"/>
    <mergeCell ref="F82:F83"/>
    <mergeCell ref="C84:C85"/>
    <mergeCell ref="D84:D85"/>
    <mergeCell ref="E84:E85"/>
    <mergeCell ref="F84:F85"/>
    <mergeCell ref="D74:D75"/>
    <mergeCell ref="E74:E75"/>
    <mergeCell ref="F74:F75"/>
    <mergeCell ref="N74:N75"/>
    <mergeCell ref="N76:N77"/>
    <mergeCell ref="C78:C79"/>
    <mergeCell ref="D78:D79"/>
    <mergeCell ref="E78:E79"/>
    <mergeCell ref="F78:F79"/>
    <mergeCell ref="A62:A63"/>
    <mergeCell ref="B62:B63"/>
    <mergeCell ref="N62:N63"/>
    <mergeCell ref="C66:C67"/>
    <mergeCell ref="D66:D67"/>
    <mergeCell ref="E66:E67"/>
    <mergeCell ref="F66:F67"/>
    <mergeCell ref="C70:C71"/>
    <mergeCell ref="D70:D71"/>
    <mergeCell ref="E70:E71"/>
    <mergeCell ref="F70:F71"/>
    <mergeCell ref="N66:N67"/>
    <mergeCell ref="C68:G68"/>
    <mergeCell ref="C69:Q69"/>
    <mergeCell ref="B60:Q60"/>
    <mergeCell ref="C61:Q61"/>
    <mergeCell ref="C62:C63"/>
    <mergeCell ref="D62:D63"/>
    <mergeCell ref="E62:E63"/>
    <mergeCell ref="F62:F63"/>
    <mergeCell ref="C64:C65"/>
    <mergeCell ref="D64:D65"/>
    <mergeCell ref="E64:E65"/>
    <mergeCell ref="F64:F65"/>
    <mergeCell ref="A54:A57"/>
    <mergeCell ref="B54:B57"/>
    <mergeCell ref="C54:C57"/>
    <mergeCell ref="D54:D57"/>
    <mergeCell ref="E54:E57"/>
    <mergeCell ref="F54:F57"/>
    <mergeCell ref="N54:N57"/>
    <mergeCell ref="C58:G58"/>
    <mergeCell ref="B59:G59"/>
    <mergeCell ref="C18:G18"/>
    <mergeCell ref="C19:Q19"/>
    <mergeCell ref="A20:A23"/>
    <mergeCell ref="B20:B23"/>
    <mergeCell ref="C20:C23"/>
    <mergeCell ref="D20:D23"/>
    <mergeCell ref="E20:E23"/>
    <mergeCell ref="F20:F23"/>
    <mergeCell ref="N20:N22"/>
    <mergeCell ref="A14:A15"/>
    <mergeCell ref="B14:B15"/>
    <mergeCell ref="C14:C15"/>
    <mergeCell ref="D14:D15"/>
    <mergeCell ref="E14:E15"/>
    <mergeCell ref="F14:F15"/>
    <mergeCell ref="A16:A17"/>
    <mergeCell ref="B16:B17"/>
    <mergeCell ref="C16:C17"/>
    <mergeCell ref="D16:D17"/>
    <mergeCell ref="E16:E17"/>
    <mergeCell ref="F16:F17"/>
    <mergeCell ref="B8:Q8"/>
    <mergeCell ref="C9:Q9"/>
    <mergeCell ref="C10:C13"/>
    <mergeCell ref="D10:D13"/>
    <mergeCell ref="E10:E13"/>
    <mergeCell ref="F10:F13"/>
    <mergeCell ref="H5:K5"/>
    <mergeCell ref="A10:A13"/>
    <mergeCell ref="B10:B13"/>
    <mergeCell ref="D4:Q4"/>
    <mergeCell ref="A5:A7"/>
    <mergeCell ref="B5:B7"/>
    <mergeCell ref="C5:C7"/>
    <mergeCell ref="D5:D7"/>
    <mergeCell ref="E5:E7"/>
    <mergeCell ref="F5:F7"/>
    <mergeCell ref="G5:G7"/>
    <mergeCell ref="L5:L7"/>
    <mergeCell ref="M5:M7"/>
    <mergeCell ref="N5:Q5"/>
    <mergeCell ref="H6:H7"/>
    <mergeCell ref="I6:J6"/>
    <mergeCell ref="K6:K7"/>
    <mergeCell ref="N6:N7"/>
    <mergeCell ref="O6:Q6"/>
    <mergeCell ref="E24:E27"/>
    <mergeCell ref="F24:F27"/>
    <mergeCell ref="A28:A29"/>
    <mergeCell ref="B28:B29"/>
    <mergeCell ref="C28:C29"/>
    <mergeCell ref="D28:D29"/>
    <mergeCell ref="E28:E29"/>
    <mergeCell ref="F28:F29"/>
    <mergeCell ref="N28:N29"/>
    <mergeCell ref="A24:A27"/>
    <mergeCell ref="B24:B27"/>
    <mergeCell ref="C24:C27"/>
    <mergeCell ref="D24:D27"/>
    <mergeCell ref="A30:A33"/>
    <mergeCell ref="B30:B33"/>
    <mergeCell ref="C30:C33"/>
    <mergeCell ref="D30:D33"/>
    <mergeCell ref="E30:E33"/>
    <mergeCell ref="F30:F33"/>
    <mergeCell ref="N30:N33"/>
    <mergeCell ref="C34:G34"/>
    <mergeCell ref="C35:Q35"/>
    <mergeCell ref="C36:C39"/>
    <mergeCell ref="D36:D39"/>
    <mergeCell ref="C40:C43"/>
    <mergeCell ref="D40:D43"/>
    <mergeCell ref="C44:C46"/>
    <mergeCell ref="D44:D46"/>
    <mergeCell ref="C47:G47"/>
    <mergeCell ref="C48:Q48"/>
    <mergeCell ref="A49:A53"/>
    <mergeCell ref="B49:B53"/>
    <mergeCell ref="C49:C53"/>
    <mergeCell ref="D49:D53"/>
    <mergeCell ref="E49:E53"/>
    <mergeCell ref="F49:F53"/>
    <mergeCell ref="N49:N53"/>
    <mergeCell ref="C109:G109"/>
    <mergeCell ref="H109:K109"/>
    <mergeCell ref="C110:G110"/>
    <mergeCell ref="H110:K110"/>
    <mergeCell ref="A70:A71"/>
    <mergeCell ref="B70:B71"/>
    <mergeCell ref="N70:N71"/>
    <mergeCell ref="A78:A79"/>
    <mergeCell ref="B78:B79"/>
    <mergeCell ref="N78:N79"/>
    <mergeCell ref="C88:C89"/>
    <mergeCell ref="D88:D89"/>
    <mergeCell ref="E88:E89"/>
    <mergeCell ref="F88:F89"/>
    <mergeCell ref="N88:N89"/>
    <mergeCell ref="C72:C73"/>
    <mergeCell ref="D72:D73"/>
    <mergeCell ref="E72:E73"/>
    <mergeCell ref="F72:F73"/>
    <mergeCell ref="C76:C77"/>
    <mergeCell ref="D76:D77"/>
    <mergeCell ref="E76:E77"/>
    <mergeCell ref="F76:F77"/>
    <mergeCell ref="C74:C75"/>
  </mergeCells>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68"/>
  <sheetViews>
    <sheetView topLeftCell="A33" zoomScaleNormal="100" workbookViewId="0">
      <selection activeCell="K51" sqref="K51"/>
    </sheetView>
  </sheetViews>
  <sheetFormatPr defaultRowHeight="12.75"/>
  <cols>
    <col min="1" max="1" width="2.7109375" customWidth="1"/>
    <col min="2" max="3" width="2.5703125" customWidth="1"/>
    <col min="4" max="4" width="37.5703125" customWidth="1"/>
    <col min="5" max="5" width="7.5703125" customWidth="1"/>
    <col min="6" max="6" width="4.42578125" customWidth="1"/>
    <col min="7" max="7" width="4.28515625" customWidth="1"/>
    <col min="8" max="8" width="4.85546875" customWidth="1"/>
    <col min="9" max="9" width="4" customWidth="1"/>
    <col min="10" max="10" width="3.7109375" customWidth="1"/>
    <col min="11" max="12" width="4.42578125" customWidth="1"/>
    <col min="13" max="13" width="4.5703125" customWidth="1"/>
    <col min="14" max="14" width="34.5703125" customWidth="1"/>
    <col min="15" max="15" width="3.42578125" customWidth="1"/>
    <col min="16" max="16" width="3.28515625" customWidth="1"/>
    <col min="17" max="17" width="3.42578125" customWidth="1"/>
  </cols>
  <sheetData>
    <row r="3" spans="1:23" ht="15.75">
      <c r="A3" s="691"/>
      <c r="B3" s="1"/>
      <c r="C3" s="1"/>
      <c r="D3" s="1484" t="s">
        <v>919</v>
      </c>
      <c r="E3" s="2"/>
      <c r="F3" s="1"/>
      <c r="G3" s="302"/>
      <c r="H3" s="1"/>
      <c r="I3" s="1"/>
      <c r="J3" s="1"/>
      <c r="K3" s="1"/>
      <c r="L3" s="1968"/>
      <c r="M3" s="1286"/>
      <c r="N3" s="1286"/>
      <c r="O3" s="1286"/>
      <c r="P3" s="1286"/>
      <c r="Q3" s="1286"/>
      <c r="R3" s="526"/>
      <c r="S3" s="526"/>
      <c r="T3" s="526"/>
      <c r="U3" s="526"/>
      <c r="V3" s="526"/>
      <c r="W3" s="526"/>
    </row>
    <row r="4" spans="1:23" ht="13.5" thickBot="1">
      <c r="A4" s="2003"/>
      <c r="B4" s="310"/>
      <c r="C4" s="310"/>
      <c r="D4" s="2756" t="s">
        <v>34</v>
      </c>
      <c r="E4" s="2756"/>
      <c r="F4" s="2756"/>
      <c r="G4" s="2756"/>
      <c r="H4" s="2756"/>
      <c r="I4" s="2756"/>
      <c r="J4" s="2756"/>
      <c r="K4" s="2756"/>
      <c r="L4" s="2756"/>
      <c r="M4" s="2756"/>
      <c r="N4" s="2756"/>
      <c r="O4" s="2756"/>
      <c r="P4" s="2756"/>
      <c r="Q4" s="2756"/>
      <c r="R4" s="2756"/>
      <c r="S4" s="2756"/>
      <c r="T4" s="2756"/>
      <c r="U4" s="2756"/>
      <c r="V4" s="2756"/>
      <c r="W4" s="2756"/>
    </row>
    <row r="5" spans="1:23" ht="37.9" customHeight="1">
      <c r="A5" s="2386" t="s">
        <v>0</v>
      </c>
      <c r="B5" s="2389" t="s">
        <v>1</v>
      </c>
      <c r="C5" s="2389" t="s">
        <v>2</v>
      </c>
      <c r="D5" s="2392" t="s">
        <v>3</v>
      </c>
      <c r="E5" s="2395" t="s">
        <v>4</v>
      </c>
      <c r="F5" s="2398" t="s">
        <v>5</v>
      </c>
      <c r="G5" s="2370" t="s">
        <v>6</v>
      </c>
      <c r="H5" s="2251" t="s">
        <v>58</v>
      </c>
      <c r="I5" s="2252"/>
      <c r="J5" s="2252"/>
      <c r="K5" s="3566"/>
      <c r="L5" s="3567" t="s">
        <v>436</v>
      </c>
      <c r="M5" s="3570" t="s">
        <v>437</v>
      </c>
      <c r="N5" s="2373" t="s">
        <v>21</v>
      </c>
      <c r="O5" s="2374"/>
      <c r="P5" s="2374"/>
      <c r="Q5" s="2375"/>
      <c r="R5" s="526"/>
      <c r="S5" s="526"/>
      <c r="T5" s="526"/>
      <c r="U5" s="526"/>
      <c r="V5" s="526"/>
      <c r="W5" s="526"/>
    </row>
    <row r="6" spans="1:23">
      <c r="A6" s="2387"/>
      <c r="B6" s="2390"/>
      <c r="C6" s="2390"/>
      <c r="D6" s="2393"/>
      <c r="E6" s="2396"/>
      <c r="F6" s="2399"/>
      <c r="G6" s="2371"/>
      <c r="H6" s="2376" t="s">
        <v>7</v>
      </c>
      <c r="I6" s="2378" t="s">
        <v>8</v>
      </c>
      <c r="J6" s="2378"/>
      <c r="K6" s="3573" t="s">
        <v>200</v>
      </c>
      <c r="L6" s="3568"/>
      <c r="M6" s="3571"/>
      <c r="N6" s="2381" t="s">
        <v>33</v>
      </c>
      <c r="O6" s="2383" t="s">
        <v>9</v>
      </c>
      <c r="P6" s="2383"/>
      <c r="Q6" s="2384"/>
      <c r="R6" s="526"/>
      <c r="S6" s="526"/>
      <c r="T6" s="526"/>
      <c r="U6" s="526"/>
      <c r="V6" s="526"/>
      <c r="W6" s="526"/>
    </row>
    <row r="7" spans="1:23" ht="84.75" thickBot="1">
      <c r="A7" s="2388"/>
      <c r="B7" s="2391"/>
      <c r="C7" s="2391"/>
      <c r="D7" s="2394"/>
      <c r="E7" s="2397"/>
      <c r="F7" s="2400"/>
      <c r="G7" s="2372"/>
      <c r="H7" s="2377"/>
      <c r="I7" s="1958" t="s">
        <v>7</v>
      </c>
      <c r="J7" s="1965" t="s">
        <v>10</v>
      </c>
      <c r="K7" s="3574"/>
      <c r="L7" s="3569"/>
      <c r="M7" s="3572"/>
      <c r="N7" s="2382"/>
      <c r="O7" s="313" t="s">
        <v>43</v>
      </c>
      <c r="P7" s="313" t="s">
        <v>44</v>
      </c>
      <c r="Q7" s="314" t="s">
        <v>57</v>
      </c>
      <c r="R7" s="526"/>
      <c r="S7" s="526"/>
      <c r="T7" s="526"/>
      <c r="U7" s="526"/>
      <c r="V7" s="526"/>
      <c r="W7" s="526"/>
    </row>
    <row r="8" spans="1:23" ht="33" customHeight="1" thickBot="1">
      <c r="A8" s="315" t="s">
        <v>11</v>
      </c>
      <c r="B8" s="2280" t="s">
        <v>920</v>
      </c>
      <c r="C8" s="2281"/>
      <c r="D8" s="2281"/>
      <c r="E8" s="2281"/>
      <c r="F8" s="2281"/>
      <c r="G8" s="2281"/>
      <c r="H8" s="2281"/>
      <c r="I8" s="2281"/>
      <c r="J8" s="2281"/>
      <c r="K8" s="2281"/>
      <c r="L8" s="2281"/>
      <c r="M8" s="2281"/>
      <c r="N8" s="2281"/>
      <c r="O8" s="2281"/>
      <c r="P8" s="2281"/>
      <c r="Q8" s="2282"/>
      <c r="R8" s="526"/>
      <c r="S8" s="526"/>
      <c r="T8" s="526"/>
      <c r="U8" s="526"/>
      <c r="V8" s="526"/>
      <c r="W8" s="526"/>
    </row>
    <row r="9" spans="1:23" ht="24.6" customHeight="1" thickBot="1">
      <c r="A9" s="316" t="s">
        <v>11</v>
      </c>
      <c r="B9" s="317" t="s">
        <v>11</v>
      </c>
      <c r="C9" s="2355" t="s">
        <v>921</v>
      </c>
      <c r="D9" s="2355"/>
      <c r="E9" s="2355"/>
      <c r="F9" s="2355"/>
      <c r="G9" s="2355"/>
      <c r="H9" s="2355"/>
      <c r="I9" s="2355"/>
      <c r="J9" s="2355"/>
      <c r="K9" s="2355"/>
      <c r="L9" s="2355"/>
      <c r="M9" s="2355"/>
      <c r="N9" s="2355"/>
      <c r="O9" s="2355"/>
      <c r="P9" s="2355"/>
      <c r="Q9" s="2356"/>
      <c r="R9" s="526"/>
      <c r="S9" s="526"/>
      <c r="T9" s="526"/>
      <c r="U9" s="526"/>
      <c r="V9" s="526"/>
      <c r="W9" s="526"/>
    </row>
    <row r="10" spans="1:23">
      <c r="A10" s="2357" t="s">
        <v>11</v>
      </c>
      <c r="B10" s="2360" t="s">
        <v>11</v>
      </c>
      <c r="C10" s="2315" t="s">
        <v>11</v>
      </c>
      <c r="D10" s="3217" t="s">
        <v>922</v>
      </c>
      <c r="E10" s="2004" t="s">
        <v>923</v>
      </c>
      <c r="F10" s="2005" t="s">
        <v>547</v>
      </c>
      <c r="G10" s="813" t="s">
        <v>37</v>
      </c>
      <c r="H10" s="1526"/>
      <c r="I10" s="1526"/>
      <c r="J10" s="1526"/>
      <c r="K10" s="1527"/>
      <c r="L10" s="2006"/>
      <c r="M10" s="2007"/>
      <c r="N10" s="3578" t="s">
        <v>924</v>
      </c>
      <c r="O10" s="2008">
        <v>5</v>
      </c>
      <c r="P10" s="2008">
        <v>5</v>
      </c>
      <c r="Q10" s="2009">
        <v>5</v>
      </c>
      <c r="R10" s="526"/>
      <c r="S10" s="526"/>
      <c r="T10" s="526"/>
      <c r="U10" s="526"/>
      <c r="V10" s="526"/>
      <c r="W10" s="526"/>
    </row>
    <row r="11" spans="1:23" ht="13.5" thickBot="1">
      <c r="A11" s="2358"/>
      <c r="B11" s="2361"/>
      <c r="C11" s="3576"/>
      <c r="D11" s="3577"/>
      <c r="E11" s="1969"/>
      <c r="F11" s="2010"/>
      <c r="G11" s="1977"/>
      <c r="H11" s="2011"/>
      <c r="I11" s="2011"/>
      <c r="J11" s="2011"/>
      <c r="K11" s="2012"/>
      <c r="L11" s="2012"/>
      <c r="M11" s="2011"/>
      <c r="N11" s="3579"/>
      <c r="O11" s="2013"/>
      <c r="P11" s="2013"/>
      <c r="Q11" s="2014"/>
      <c r="R11" s="526"/>
      <c r="S11" s="526"/>
      <c r="T11" s="1293"/>
      <c r="U11" s="526"/>
      <c r="V11" s="526"/>
      <c r="W11" s="526"/>
    </row>
    <row r="12" spans="1:23" ht="25.5">
      <c r="A12" s="1971" t="s">
        <v>11</v>
      </c>
      <c r="B12" s="1975" t="s">
        <v>11</v>
      </c>
      <c r="C12" s="1962" t="s">
        <v>13</v>
      </c>
      <c r="D12" s="1963" t="s">
        <v>925</v>
      </c>
      <c r="E12" s="1970"/>
      <c r="F12" s="2010"/>
      <c r="G12" s="1977"/>
      <c r="H12" s="2011"/>
      <c r="I12" s="2011"/>
      <c r="J12" s="2011"/>
      <c r="K12" s="2012"/>
      <c r="L12" s="2012"/>
      <c r="M12" s="2011"/>
      <c r="N12" s="2015" t="s">
        <v>926</v>
      </c>
      <c r="O12" s="2016">
        <v>20</v>
      </c>
      <c r="P12" s="2016">
        <v>30</v>
      </c>
      <c r="Q12" s="2017">
        <v>40</v>
      </c>
      <c r="R12" s="526"/>
      <c r="S12" s="526"/>
      <c r="T12" s="1293"/>
      <c r="U12" s="526"/>
      <c r="V12" s="526"/>
      <c r="W12" s="526"/>
    </row>
    <row r="13" spans="1:23" ht="25.5">
      <c r="A13" s="2018" t="s">
        <v>11</v>
      </c>
      <c r="B13" s="2019" t="s">
        <v>11</v>
      </c>
      <c r="C13" s="2020" t="s">
        <v>35</v>
      </c>
      <c r="D13" s="2021" t="s">
        <v>927</v>
      </c>
      <c r="E13" s="2022"/>
      <c r="F13" s="2023"/>
      <c r="G13" s="2024"/>
      <c r="H13" s="2025"/>
      <c r="I13" s="2025"/>
      <c r="J13" s="2025"/>
      <c r="K13" s="2026"/>
      <c r="L13" s="2026"/>
      <c r="M13" s="2025"/>
      <c r="N13" s="2015" t="s">
        <v>928</v>
      </c>
      <c r="O13" s="2027">
        <v>1</v>
      </c>
      <c r="P13" s="2027">
        <v>2</v>
      </c>
      <c r="Q13" s="2028">
        <v>2</v>
      </c>
      <c r="R13" s="526"/>
      <c r="S13" s="526"/>
      <c r="T13" s="1293"/>
      <c r="U13" s="526"/>
      <c r="V13" s="526"/>
      <c r="W13" s="526"/>
    </row>
    <row r="14" spans="1:23">
      <c r="A14" s="2018" t="s">
        <v>11</v>
      </c>
      <c r="B14" s="2019" t="s">
        <v>11</v>
      </c>
      <c r="C14" s="2020" t="s">
        <v>36</v>
      </c>
      <c r="D14" s="3580" t="s">
        <v>929</v>
      </c>
      <c r="E14" s="2029" t="s">
        <v>923</v>
      </c>
      <c r="F14" s="2030" t="s">
        <v>547</v>
      </c>
      <c r="G14" s="2031" t="s">
        <v>37</v>
      </c>
      <c r="H14" s="2159">
        <v>0.6</v>
      </c>
      <c r="I14" s="2159">
        <v>0.6</v>
      </c>
      <c r="J14" s="2011"/>
      <c r="K14" s="2012"/>
      <c r="L14" s="622">
        <v>3</v>
      </c>
      <c r="M14" s="622">
        <v>5</v>
      </c>
      <c r="N14" s="2015" t="s">
        <v>930</v>
      </c>
      <c r="O14" s="2027">
        <v>2</v>
      </c>
      <c r="P14" s="2027">
        <v>2</v>
      </c>
      <c r="Q14" s="2028">
        <v>10</v>
      </c>
      <c r="R14" s="526"/>
      <c r="S14" s="526"/>
      <c r="T14" s="1293"/>
      <c r="U14" s="526"/>
      <c r="V14" s="526"/>
      <c r="W14" s="526"/>
    </row>
    <row r="15" spans="1:23" ht="24">
      <c r="A15" s="2358"/>
      <c r="B15" s="3581"/>
      <c r="C15" s="2363"/>
      <c r="D15" s="3218"/>
      <c r="E15" s="2010"/>
      <c r="F15" s="2010"/>
      <c r="G15" s="1977"/>
      <c r="H15" s="2155"/>
      <c r="I15" s="2011"/>
      <c r="J15" s="2011"/>
      <c r="K15" s="2012"/>
      <c r="L15" s="1977"/>
      <c r="M15" s="1977"/>
      <c r="N15" s="2015" t="s">
        <v>931</v>
      </c>
      <c r="O15" s="2027">
        <v>2</v>
      </c>
      <c r="P15" s="2027">
        <v>3</v>
      </c>
      <c r="Q15" s="2028">
        <v>3</v>
      </c>
      <c r="R15" s="526"/>
      <c r="S15" s="526"/>
      <c r="T15" s="1293"/>
      <c r="U15" s="526"/>
      <c r="V15" s="526"/>
      <c r="W15" s="526"/>
    </row>
    <row r="16" spans="1:23" ht="33.6" customHeight="1" thickBot="1">
      <c r="A16" s="2675"/>
      <c r="B16" s="3352"/>
      <c r="C16" s="3352"/>
      <c r="D16" s="3219"/>
      <c r="E16" s="2023"/>
      <c r="F16" s="2023"/>
      <c r="G16" s="2024"/>
      <c r="H16" s="2025"/>
      <c r="I16" s="2025"/>
      <c r="J16" s="2025"/>
      <c r="K16" s="2026"/>
      <c r="L16" s="2024"/>
      <c r="M16" s="2024"/>
      <c r="N16" s="2015" t="s">
        <v>932</v>
      </c>
      <c r="O16" s="2032">
        <v>1</v>
      </c>
      <c r="P16" s="2032">
        <v>1</v>
      </c>
      <c r="Q16" s="2017">
        <v>1</v>
      </c>
      <c r="R16" s="526"/>
      <c r="S16" s="526"/>
      <c r="T16" s="1293"/>
      <c r="U16" s="526"/>
      <c r="V16" s="526"/>
      <c r="W16" s="526"/>
    </row>
    <row r="17" spans="1:23" ht="13.5" thickBot="1">
      <c r="A17" s="1973" t="s">
        <v>11</v>
      </c>
      <c r="B17" s="582" t="s">
        <v>11</v>
      </c>
      <c r="C17" s="3582" t="s">
        <v>14</v>
      </c>
      <c r="D17" s="2289"/>
      <c r="E17" s="3583"/>
      <c r="F17" s="3583"/>
      <c r="G17" s="3584"/>
      <c r="H17" s="2033">
        <v>0.6</v>
      </c>
      <c r="I17" s="2033">
        <v>0.6</v>
      </c>
      <c r="J17" s="2033">
        <v>0</v>
      </c>
      <c r="K17" s="2034">
        <v>0</v>
      </c>
      <c r="L17" s="2034">
        <f>L14*1</f>
        <v>3</v>
      </c>
      <c r="M17" s="2034">
        <f>M14*1</f>
        <v>5</v>
      </c>
      <c r="N17" s="2035"/>
      <c r="O17" s="2036"/>
      <c r="P17" s="2036"/>
      <c r="Q17" s="2037"/>
      <c r="R17" s="535"/>
      <c r="S17" s="535"/>
      <c r="T17" s="535"/>
      <c r="U17" s="535"/>
      <c r="V17" s="535"/>
      <c r="W17" s="535"/>
    </row>
    <row r="18" spans="1:23" ht="13.5" thickBot="1">
      <c r="A18" s="316" t="s">
        <v>11</v>
      </c>
      <c r="B18" s="419" t="s">
        <v>13</v>
      </c>
      <c r="C18" s="3575" t="s">
        <v>933</v>
      </c>
      <c r="D18" s="2308"/>
      <c r="E18" s="2308"/>
      <c r="F18" s="2308"/>
      <c r="G18" s="2308"/>
      <c r="H18" s="2308"/>
      <c r="I18" s="2308"/>
      <c r="J18" s="2308"/>
      <c r="K18" s="2308"/>
      <c r="L18" s="2308"/>
      <c r="M18" s="2308"/>
      <c r="N18" s="2308"/>
      <c r="O18" s="2308"/>
      <c r="P18" s="2308"/>
      <c r="Q18" s="2324"/>
      <c r="R18" s="535"/>
      <c r="S18" s="535"/>
      <c r="T18" s="535"/>
      <c r="U18" s="535"/>
      <c r="V18" s="535"/>
      <c r="W18" s="535"/>
    </row>
    <row r="19" spans="1:23">
      <c r="A19" s="3596" t="s">
        <v>11</v>
      </c>
      <c r="B19" s="3202" t="s">
        <v>13</v>
      </c>
      <c r="C19" s="2338" t="s">
        <v>11</v>
      </c>
      <c r="D19" s="1966" t="s">
        <v>934</v>
      </c>
      <c r="E19" s="3600" t="s">
        <v>41</v>
      </c>
      <c r="F19" s="3604" t="s">
        <v>547</v>
      </c>
      <c r="G19" s="3606" t="s">
        <v>37</v>
      </c>
      <c r="H19" s="1341">
        <v>7</v>
      </c>
      <c r="I19" s="1341">
        <v>7</v>
      </c>
      <c r="J19" s="2039"/>
      <c r="K19" s="1342">
        <v>0</v>
      </c>
      <c r="L19" s="2040">
        <v>10</v>
      </c>
      <c r="M19" s="1341">
        <v>15</v>
      </c>
      <c r="N19" s="3585" t="s">
        <v>935</v>
      </c>
      <c r="O19" s="2041">
        <v>10</v>
      </c>
      <c r="P19" s="2042">
        <v>13</v>
      </c>
      <c r="Q19" s="2043">
        <v>15</v>
      </c>
      <c r="R19" s="535"/>
      <c r="S19" s="535"/>
      <c r="T19" s="547"/>
      <c r="U19" s="535"/>
      <c r="V19" s="535"/>
      <c r="W19" s="535"/>
    </row>
    <row r="20" spans="1:23">
      <c r="A20" s="2325"/>
      <c r="B20" s="2326"/>
      <c r="C20" s="2327"/>
      <c r="D20" s="1967"/>
      <c r="E20" s="3601"/>
      <c r="F20" s="3605"/>
      <c r="G20" s="2677"/>
      <c r="H20" s="622"/>
      <c r="I20" s="608"/>
      <c r="J20" s="609"/>
      <c r="K20" s="609"/>
      <c r="L20" s="2044"/>
      <c r="M20" s="622"/>
      <c r="N20" s="3586"/>
      <c r="O20" s="2045"/>
      <c r="P20" s="2045"/>
      <c r="Q20" s="2046"/>
      <c r="R20" s="535"/>
      <c r="S20" s="535"/>
      <c r="T20" s="547"/>
      <c r="U20" s="535"/>
      <c r="V20" s="535"/>
      <c r="W20" s="535"/>
    </row>
    <row r="21" spans="1:23">
      <c r="A21" s="3597"/>
      <c r="B21" s="3598"/>
      <c r="C21" s="3599"/>
      <c r="D21" s="2047"/>
      <c r="E21" s="3601"/>
      <c r="F21" s="3605"/>
      <c r="G21" s="2677"/>
      <c r="H21" s="2048">
        <f>H19</f>
        <v>7</v>
      </c>
      <c r="I21" s="2048">
        <f>I19</f>
        <v>7</v>
      </c>
      <c r="J21" s="2049"/>
      <c r="K21" s="2049"/>
      <c r="L21" s="2048">
        <f>L19</f>
        <v>10</v>
      </c>
      <c r="M21" s="2048">
        <f>M19</f>
        <v>15</v>
      </c>
      <c r="N21" s="3586"/>
      <c r="O21" s="2045"/>
      <c r="P21" s="2045"/>
      <c r="Q21" s="2046"/>
      <c r="R21" s="535"/>
      <c r="S21" s="535"/>
      <c r="T21" s="547"/>
      <c r="U21" s="535"/>
      <c r="V21" s="535"/>
      <c r="W21" s="535"/>
    </row>
    <row r="22" spans="1:23" ht="25.5">
      <c r="A22" s="2050" t="s">
        <v>11</v>
      </c>
      <c r="B22" s="2019" t="s">
        <v>13</v>
      </c>
      <c r="C22" s="2020" t="s">
        <v>13</v>
      </c>
      <c r="D22" s="2051" t="s">
        <v>936</v>
      </c>
      <c r="E22" s="3602"/>
      <c r="F22" s="3351"/>
      <c r="G22" s="2677"/>
      <c r="H22" s="1332"/>
      <c r="I22" s="1333"/>
      <c r="J22" s="1333"/>
      <c r="K22" s="1333"/>
      <c r="L22" s="1332">
        <v>1</v>
      </c>
      <c r="M22" s="1332">
        <v>1</v>
      </c>
      <c r="N22" s="2052" t="s">
        <v>937</v>
      </c>
      <c r="O22" s="2053">
        <v>2</v>
      </c>
      <c r="P22" s="2053">
        <v>3</v>
      </c>
      <c r="Q22" s="2054">
        <v>3</v>
      </c>
      <c r="R22" s="556"/>
      <c r="S22" s="535"/>
      <c r="T22" s="547"/>
      <c r="U22" s="535"/>
      <c r="V22" s="535"/>
      <c r="W22" s="535"/>
    </row>
    <row r="23" spans="1:23">
      <c r="A23" s="2055" t="s">
        <v>11</v>
      </c>
      <c r="B23" s="2056" t="s">
        <v>13</v>
      </c>
      <c r="C23" s="2057" t="s">
        <v>35</v>
      </c>
      <c r="D23" s="2047" t="s">
        <v>938</v>
      </c>
      <c r="E23" s="3602"/>
      <c r="F23" s="3351"/>
      <c r="G23" s="2677"/>
      <c r="H23" s="2058"/>
      <c r="I23" s="2059"/>
      <c r="J23" s="2059"/>
      <c r="K23" s="2059"/>
      <c r="L23" s="2060"/>
      <c r="M23" s="2059"/>
      <c r="N23" s="2061" t="s">
        <v>939</v>
      </c>
      <c r="O23" s="2062">
        <v>50</v>
      </c>
      <c r="P23" s="2062">
        <v>50</v>
      </c>
      <c r="Q23" s="2063">
        <v>50</v>
      </c>
      <c r="R23" s="535"/>
      <c r="S23" s="535"/>
      <c r="T23" s="535"/>
      <c r="U23" s="535"/>
      <c r="V23" s="535"/>
      <c r="W23" s="535"/>
    </row>
    <row r="24" spans="1:23" ht="36">
      <c r="A24" s="2358" t="s">
        <v>11</v>
      </c>
      <c r="B24" s="3581" t="s">
        <v>13</v>
      </c>
      <c r="C24" s="3587" t="s">
        <v>36</v>
      </c>
      <c r="D24" s="3580" t="s">
        <v>940</v>
      </c>
      <c r="E24" s="3602"/>
      <c r="F24" s="3351"/>
      <c r="G24" s="2677"/>
      <c r="H24" s="3590">
        <v>0.3</v>
      </c>
      <c r="I24" s="3590">
        <v>0.3</v>
      </c>
      <c r="J24" s="3593"/>
      <c r="K24" s="3594"/>
      <c r="L24" s="3595">
        <v>0.5</v>
      </c>
      <c r="M24" s="3607">
        <v>0.5</v>
      </c>
      <c r="N24" s="2064" t="s">
        <v>941</v>
      </c>
      <c r="O24" s="402" t="s">
        <v>646</v>
      </c>
      <c r="P24" s="402" t="s">
        <v>324</v>
      </c>
      <c r="Q24" s="403" t="s">
        <v>563</v>
      </c>
      <c r="R24" s="535"/>
      <c r="S24" s="535"/>
      <c r="T24" s="535"/>
      <c r="U24" s="535"/>
      <c r="V24" s="535"/>
      <c r="W24" s="535"/>
    </row>
    <row r="25" spans="1:23" ht="24">
      <c r="A25" s="2674"/>
      <c r="B25" s="3351"/>
      <c r="C25" s="3588"/>
      <c r="D25" s="3218"/>
      <c r="E25" s="3602"/>
      <c r="F25" s="3351"/>
      <c r="G25" s="2677"/>
      <c r="H25" s="3591"/>
      <c r="I25" s="3591"/>
      <c r="J25" s="3351"/>
      <c r="K25" s="3351"/>
      <c r="L25" s="2677"/>
      <c r="M25" s="3351"/>
      <c r="N25" s="2065" t="s">
        <v>942</v>
      </c>
      <c r="O25" s="437" t="s">
        <v>212</v>
      </c>
      <c r="P25" s="437" t="s">
        <v>211</v>
      </c>
      <c r="Q25" s="438" t="s">
        <v>72</v>
      </c>
      <c r="R25" s="535"/>
      <c r="S25" s="535"/>
      <c r="T25" s="535"/>
      <c r="U25" s="535"/>
      <c r="V25" s="535"/>
      <c r="W25" s="535"/>
    </row>
    <row r="26" spans="1:23" ht="24.75" thickBot="1">
      <c r="A26" s="2675"/>
      <c r="B26" s="3352"/>
      <c r="C26" s="3589"/>
      <c r="D26" s="3219"/>
      <c r="E26" s="3603"/>
      <c r="F26" s="3352"/>
      <c r="G26" s="2678"/>
      <c r="H26" s="3592"/>
      <c r="I26" s="3592"/>
      <c r="J26" s="3352"/>
      <c r="K26" s="3352"/>
      <c r="L26" s="2678"/>
      <c r="M26" s="3352"/>
      <c r="N26" s="2066" t="s">
        <v>943</v>
      </c>
      <c r="O26" s="2067">
        <v>5</v>
      </c>
      <c r="P26" s="2067">
        <v>10</v>
      </c>
      <c r="Q26" s="2068">
        <v>10</v>
      </c>
      <c r="R26" s="535"/>
      <c r="S26" s="535"/>
      <c r="T26" s="547"/>
      <c r="U26" s="535"/>
      <c r="V26" s="535"/>
      <c r="W26" s="535"/>
    </row>
    <row r="27" spans="1:23" ht="13.5" thickBot="1">
      <c r="A27" s="475" t="s">
        <v>11</v>
      </c>
      <c r="B27" s="419" t="s">
        <v>13</v>
      </c>
      <c r="C27" s="2287" t="s">
        <v>14</v>
      </c>
      <c r="D27" s="2288"/>
      <c r="E27" s="2288"/>
      <c r="F27" s="2288"/>
      <c r="G27" s="2290"/>
      <c r="H27" s="2069">
        <f t="shared" ref="H27:M27" si="0">H19+H22+H23+H24</f>
        <v>7.3</v>
      </c>
      <c r="I27" s="2069">
        <f t="shared" si="0"/>
        <v>7.3</v>
      </c>
      <c r="J27" s="2069">
        <f t="shared" si="0"/>
        <v>0</v>
      </c>
      <c r="K27" s="2069">
        <f t="shared" si="0"/>
        <v>0</v>
      </c>
      <c r="L27" s="2069">
        <f t="shared" si="0"/>
        <v>11.5</v>
      </c>
      <c r="M27" s="2069">
        <f t="shared" si="0"/>
        <v>16.5</v>
      </c>
      <c r="N27" s="455"/>
      <c r="O27" s="456"/>
      <c r="P27" s="456"/>
      <c r="Q27" s="457"/>
      <c r="R27" s="535"/>
      <c r="S27" s="535"/>
      <c r="T27" s="535"/>
      <c r="U27" s="535"/>
      <c r="V27" s="535"/>
      <c r="W27" s="535"/>
    </row>
    <row r="28" spans="1:23" ht="13.5" thickBot="1">
      <c r="A28" s="316" t="s">
        <v>11</v>
      </c>
      <c r="B28" s="317" t="s">
        <v>35</v>
      </c>
      <c r="C28" s="2307" t="s">
        <v>944</v>
      </c>
      <c r="D28" s="2308"/>
      <c r="E28" s="2308"/>
      <c r="F28" s="2308"/>
      <c r="G28" s="2308"/>
      <c r="H28" s="2308"/>
      <c r="I28" s="2308"/>
      <c r="J28" s="2308"/>
      <c r="K28" s="2308"/>
      <c r="L28" s="2308"/>
      <c r="M28" s="2308"/>
      <c r="N28" s="2308"/>
      <c r="O28" s="2308"/>
      <c r="P28" s="2308"/>
      <c r="Q28" s="2324"/>
      <c r="R28" s="535"/>
      <c r="S28" s="535"/>
      <c r="T28" s="535"/>
      <c r="U28" s="535"/>
      <c r="V28" s="535"/>
      <c r="W28" s="535"/>
    </row>
    <row r="29" spans="1:23" ht="39" thickBot="1">
      <c r="A29" s="2070" t="s">
        <v>11</v>
      </c>
      <c r="B29" s="2071" t="s">
        <v>35</v>
      </c>
      <c r="C29" s="2072" t="s">
        <v>11</v>
      </c>
      <c r="D29" s="2073" t="s">
        <v>945</v>
      </c>
      <c r="E29" s="3608" t="s">
        <v>41</v>
      </c>
      <c r="F29" s="3611" t="s">
        <v>946</v>
      </c>
      <c r="G29" s="2074" t="s">
        <v>37</v>
      </c>
      <c r="H29" s="2156">
        <v>6.9</v>
      </c>
      <c r="I29" s="2156">
        <v>6.9</v>
      </c>
      <c r="J29" s="2075"/>
      <c r="K29" s="2076">
        <v>0</v>
      </c>
      <c r="L29" s="2075">
        <v>10</v>
      </c>
      <c r="M29" s="2077">
        <v>15</v>
      </c>
      <c r="N29" s="2078" t="s">
        <v>947</v>
      </c>
      <c r="O29" s="2079">
        <v>23</v>
      </c>
      <c r="P29" s="2079">
        <v>20</v>
      </c>
      <c r="Q29" s="2080">
        <v>25</v>
      </c>
      <c r="R29" s="535"/>
      <c r="S29" s="535"/>
      <c r="T29" s="535"/>
      <c r="U29" s="535"/>
      <c r="V29" s="535"/>
      <c r="W29" s="535"/>
    </row>
    <row r="30" spans="1:23" ht="22.15" customHeight="1">
      <c r="A30" s="1959" t="s">
        <v>11</v>
      </c>
      <c r="B30" s="1960" t="s">
        <v>35</v>
      </c>
      <c r="C30" s="3614" t="s">
        <v>13</v>
      </c>
      <c r="D30" s="3616" t="s">
        <v>948</v>
      </c>
      <c r="E30" s="3609"/>
      <c r="F30" s="3612"/>
      <c r="G30" s="3618"/>
      <c r="H30" s="3619"/>
      <c r="I30" s="3621"/>
      <c r="J30" s="3621"/>
      <c r="K30" s="3624"/>
      <c r="L30" s="3621"/>
      <c r="M30" s="3626"/>
      <c r="N30" s="2078" t="s">
        <v>949</v>
      </c>
      <c r="O30" s="2079">
        <v>20</v>
      </c>
      <c r="P30" s="2079">
        <v>40</v>
      </c>
      <c r="Q30" s="2080">
        <v>40</v>
      </c>
      <c r="R30" s="535"/>
      <c r="S30" s="535"/>
      <c r="T30" s="547"/>
      <c r="U30" s="535"/>
      <c r="V30" s="535"/>
      <c r="W30" s="535"/>
    </row>
    <row r="31" spans="1:23">
      <c r="A31" s="2081"/>
      <c r="B31" s="1358"/>
      <c r="C31" s="3615"/>
      <c r="D31" s="3617"/>
      <c r="E31" s="3609"/>
      <c r="F31" s="3612"/>
      <c r="G31" s="3615"/>
      <c r="H31" s="3620"/>
      <c r="I31" s="3620"/>
      <c r="J31" s="3620"/>
      <c r="K31" s="3625"/>
      <c r="L31" s="3620"/>
      <c r="M31" s="3627"/>
      <c r="N31" s="2082" t="s">
        <v>950</v>
      </c>
      <c r="O31" s="2083">
        <v>3</v>
      </c>
      <c r="P31" s="2084">
        <v>5</v>
      </c>
      <c r="Q31" s="2085">
        <v>8</v>
      </c>
      <c r="R31" s="535"/>
      <c r="S31" s="535"/>
      <c r="T31" s="547"/>
      <c r="U31" s="535"/>
      <c r="V31" s="535"/>
      <c r="W31" s="535"/>
    </row>
    <row r="32" spans="1:23" ht="25.9" customHeight="1">
      <c r="A32" s="2018" t="s">
        <v>11</v>
      </c>
      <c r="B32" s="2086" t="s">
        <v>35</v>
      </c>
      <c r="C32" s="2087" t="s">
        <v>35</v>
      </c>
      <c r="D32" s="2021" t="s">
        <v>951</v>
      </c>
      <c r="E32" s="3609"/>
      <c r="F32" s="3612"/>
      <c r="G32" s="2088"/>
      <c r="H32" s="2089"/>
      <c r="I32" s="2089"/>
      <c r="J32" s="2089"/>
      <c r="K32" s="2090"/>
      <c r="L32" s="2089"/>
      <c r="M32" s="2091"/>
      <c r="N32" s="2092" t="s">
        <v>952</v>
      </c>
      <c r="O32" s="2027">
        <v>3</v>
      </c>
      <c r="P32" s="2027">
        <v>3</v>
      </c>
      <c r="Q32" s="2028">
        <v>3</v>
      </c>
      <c r="R32" s="535"/>
      <c r="S32" s="535"/>
      <c r="T32" s="547"/>
      <c r="U32" s="535"/>
      <c r="V32" s="535"/>
      <c r="W32" s="535"/>
    </row>
    <row r="33" spans="1:23" ht="21.6" customHeight="1">
      <c r="A33" s="2018" t="s">
        <v>11</v>
      </c>
      <c r="B33" s="2086" t="s">
        <v>35</v>
      </c>
      <c r="C33" s="2087" t="s">
        <v>36</v>
      </c>
      <c r="D33" s="2093" t="s">
        <v>953</v>
      </c>
      <c r="E33" s="3609"/>
      <c r="F33" s="3613"/>
      <c r="G33" s="2088"/>
      <c r="H33" s="2089"/>
      <c r="I33" s="2089"/>
      <c r="J33" s="2089"/>
      <c r="K33" s="2090"/>
      <c r="L33" s="2089"/>
      <c r="M33" s="2091"/>
      <c r="N33" s="2015" t="s">
        <v>954</v>
      </c>
      <c r="O33" s="2094">
        <v>500</v>
      </c>
      <c r="P33" s="2094">
        <v>1000</v>
      </c>
      <c r="Q33" s="2095">
        <v>1000</v>
      </c>
      <c r="R33" s="535"/>
      <c r="S33" s="535"/>
      <c r="T33" s="547"/>
      <c r="U33" s="535"/>
      <c r="V33" s="535"/>
      <c r="W33" s="535"/>
    </row>
    <row r="34" spans="1:23" ht="16.149999999999999" customHeight="1" thickBot="1">
      <c r="A34" s="1973" t="s">
        <v>11</v>
      </c>
      <c r="B34" s="582" t="s">
        <v>35</v>
      </c>
      <c r="C34" s="2096" t="s">
        <v>38</v>
      </c>
      <c r="D34" s="1961" t="s">
        <v>955</v>
      </c>
      <c r="E34" s="3610"/>
      <c r="F34" s="2097" t="s">
        <v>946</v>
      </c>
      <c r="G34" s="2098" t="s">
        <v>37</v>
      </c>
      <c r="H34" s="2099">
        <v>3.9</v>
      </c>
      <c r="I34" s="2099">
        <v>3.9</v>
      </c>
      <c r="J34" s="2099"/>
      <c r="K34" s="2100">
        <v>0</v>
      </c>
      <c r="L34" s="2099">
        <v>3.9</v>
      </c>
      <c r="M34" s="2101">
        <v>3.9</v>
      </c>
      <c r="N34" s="2102" t="s">
        <v>956</v>
      </c>
      <c r="O34" s="2103">
        <v>13</v>
      </c>
      <c r="P34" s="2103">
        <v>13</v>
      </c>
      <c r="Q34" s="2104">
        <v>13</v>
      </c>
      <c r="R34" s="535"/>
      <c r="S34" s="535"/>
      <c r="T34" s="547"/>
      <c r="U34" s="535"/>
      <c r="V34" s="535"/>
      <c r="W34" s="535"/>
    </row>
    <row r="35" spans="1:23" ht="13.5" thickBot="1">
      <c r="A35" s="316" t="s">
        <v>11</v>
      </c>
      <c r="B35" s="317" t="s">
        <v>35</v>
      </c>
      <c r="C35" s="2258" t="s">
        <v>14</v>
      </c>
      <c r="D35" s="2259"/>
      <c r="E35" s="2259"/>
      <c r="F35" s="2259"/>
      <c r="G35" s="2259"/>
      <c r="H35" s="2105">
        <f t="shared" ref="H35:M35" si="1">H29+H34</f>
        <v>10.8</v>
      </c>
      <c r="I35" s="2105">
        <f t="shared" si="1"/>
        <v>10.8</v>
      </c>
      <c r="J35" s="2105">
        <f t="shared" si="1"/>
        <v>0</v>
      </c>
      <c r="K35" s="2105">
        <f t="shared" si="1"/>
        <v>0</v>
      </c>
      <c r="L35" s="2105">
        <f t="shared" si="1"/>
        <v>13.9</v>
      </c>
      <c r="M35" s="2105">
        <f t="shared" si="1"/>
        <v>18.899999999999999</v>
      </c>
      <c r="N35" s="2106"/>
      <c r="O35" s="456"/>
      <c r="P35" s="456"/>
      <c r="Q35" s="457"/>
      <c r="R35" s="535"/>
      <c r="S35" s="535"/>
      <c r="T35" s="535"/>
      <c r="U35" s="535"/>
      <c r="V35" s="535"/>
      <c r="W35" s="535"/>
    </row>
    <row r="36" spans="1:23" ht="13.5" thickBot="1">
      <c r="A36" s="316" t="s">
        <v>11</v>
      </c>
      <c r="B36" s="317" t="s">
        <v>36</v>
      </c>
      <c r="C36" s="2283" t="s">
        <v>957</v>
      </c>
      <c r="D36" s="2283"/>
      <c r="E36" s="2283"/>
      <c r="F36" s="2283"/>
      <c r="G36" s="2283"/>
      <c r="H36" s="2283"/>
      <c r="I36" s="2283"/>
      <c r="J36" s="2283"/>
      <c r="K36" s="2283"/>
      <c r="L36" s="2283"/>
      <c r="M36" s="2283"/>
      <c r="N36" s="2283"/>
      <c r="O36" s="2283"/>
      <c r="P36" s="2283"/>
      <c r="Q36" s="2284"/>
      <c r="R36" s="535"/>
      <c r="S36" s="535"/>
      <c r="T36" s="535"/>
      <c r="U36" s="535"/>
      <c r="V36" s="535"/>
      <c r="W36" s="535"/>
    </row>
    <row r="37" spans="1:23" ht="25.5">
      <c r="A37" s="2070" t="s">
        <v>11</v>
      </c>
      <c r="B37" s="2071" t="s">
        <v>36</v>
      </c>
      <c r="C37" s="2072" t="s">
        <v>11</v>
      </c>
      <c r="D37" s="2107" t="s">
        <v>958</v>
      </c>
      <c r="E37" s="3628" t="s">
        <v>41</v>
      </c>
      <c r="F37" s="3630" t="s">
        <v>547</v>
      </c>
      <c r="G37" s="3632" t="s">
        <v>37</v>
      </c>
      <c r="H37" s="2108">
        <v>10</v>
      </c>
      <c r="I37" s="2108">
        <v>10</v>
      </c>
      <c r="J37" s="2108"/>
      <c r="K37" s="2109">
        <v>0</v>
      </c>
      <c r="L37" s="2109">
        <v>15</v>
      </c>
      <c r="M37" s="2109">
        <v>20</v>
      </c>
      <c r="N37" s="2110" t="s">
        <v>959</v>
      </c>
      <c r="O37" s="2079">
        <v>15</v>
      </c>
      <c r="P37" s="2079">
        <v>18</v>
      </c>
      <c r="Q37" s="2080">
        <v>20</v>
      </c>
      <c r="R37" s="535"/>
      <c r="S37" s="535"/>
      <c r="T37" s="535"/>
      <c r="U37" s="535"/>
      <c r="V37" s="535"/>
      <c r="W37" s="535"/>
    </row>
    <row r="38" spans="1:23" ht="63.75">
      <c r="A38" s="2111" t="s">
        <v>11</v>
      </c>
      <c r="B38" s="2112" t="s">
        <v>36</v>
      </c>
      <c r="C38" s="2087" t="s">
        <v>13</v>
      </c>
      <c r="D38" s="2093" t="s">
        <v>960</v>
      </c>
      <c r="E38" s="3629"/>
      <c r="F38" s="3631"/>
      <c r="G38" s="3631"/>
      <c r="H38" s="2113"/>
      <c r="I38" s="2113"/>
      <c r="J38" s="2113"/>
      <c r="K38" s="2114"/>
      <c r="L38" s="2114"/>
      <c r="M38" s="2114"/>
      <c r="N38" s="2015" t="s">
        <v>961</v>
      </c>
      <c r="O38" s="2027">
        <v>8</v>
      </c>
      <c r="P38" s="2027">
        <v>8</v>
      </c>
      <c r="Q38" s="2028">
        <v>10</v>
      </c>
      <c r="R38" s="535"/>
      <c r="S38" s="535"/>
      <c r="T38" s="535"/>
      <c r="U38" s="535"/>
      <c r="V38" s="535"/>
      <c r="W38" s="535"/>
    </row>
    <row r="39" spans="1:23" ht="38.25">
      <c r="A39" s="2111" t="s">
        <v>11</v>
      </c>
      <c r="B39" s="2112" t="s">
        <v>36</v>
      </c>
      <c r="C39" s="2087" t="s">
        <v>35</v>
      </c>
      <c r="D39" s="2115" t="s">
        <v>962</v>
      </c>
      <c r="E39" s="3629"/>
      <c r="F39" s="3631"/>
      <c r="G39" s="3631"/>
      <c r="H39" s="2116"/>
      <c r="I39" s="2117"/>
      <c r="J39" s="2117"/>
      <c r="K39" s="2114"/>
      <c r="L39" s="2114"/>
      <c r="M39" s="2114"/>
      <c r="N39" s="2015" t="s">
        <v>963</v>
      </c>
      <c r="O39" s="2027">
        <v>1</v>
      </c>
      <c r="P39" s="2027">
        <v>1</v>
      </c>
      <c r="Q39" s="2028">
        <v>1</v>
      </c>
      <c r="R39" s="535"/>
      <c r="S39" s="535"/>
      <c r="T39" s="535"/>
      <c r="U39" s="535"/>
      <c r="V39" s="535"/>
      <c r="W39" s="535"/>
    </row>
    <row r="40" spans="1:23" ht="76.5">
      <c r="A40" s="2111" t="s">
        <v>11</v>
      </c>
      <c r="B40" s="2112" t="s">
        <v>36</v>
      </c>
      <c r="C40" s="2087" t="s">
        <v>36</v>
      </c>
      <c r="D40" s="2093" t="s">
        <v>964</v>
      </c>
      <c r="E40" s="3629"/>
      <c r="F40" s="3631"/>
      <c r="G40" s="3631"/>
      <c r="H40" s="2116"/>
      <c r="I40" s="2117"/>
      <c r="J40" s="2117"/>
      <c r="K40" s="2114"/>
      <c r="L40" s="2114"/>
      <c r="M40" s="2114"/>
      <c r="N40" s="2015" t="s">
        <v>965</v>
      </c>
      <c r="O40" s="2027">
        <v>6</v>
      </c>
      <c r="P40" s="2027">
        <v>6</v>
      </c>
      <c r="Q40" s="2028">
        <v>8</v>
      </c>
      <c r="R40" s="535"/>
      <c r="S40" s="535"/>
      <c r="T40" s="535"/>
      <c r="U40" s="535"/>
      <c r="V40" s="535"/>
      <c r="W40" s="535"/>
    </row>
    <row r="41" spans="1:23" ht="25.5">
      <c r="A41" s="2111" t="s">
        <v>11</v>
      </c>
      <c r="B41" s="2112" t="s">
        <v>36</v>
      </c>
      <c r="C41" s="2087" t="s">
        <v>240</v>
      </c>
      <c r="D41" s="2093" t="s">
        <v>966</v>
      </c>
      <c r="E41" s="3629"/>
      <c r="F41" s="3631"/>
      <c r="G41" s="3631"/>
      <c r="H41" s="2116"/>
      <c r="I41" s="2117"/>
      <c r="J41" s="2117"/>
      <c r="K41" s="2114"/>
      <c r="L41" s="2114"/>
      <c r="M41" s="2114"/>
      <c r="N41" s="2015" t="s">
        <v>967</v>
      </c>
      <c r="O41" s="2027">
        <v>10</v>
      </c>
      <c r="P41" s="2027">
        <v>12</v>
      </c>
      <c r="Q41" s="2028">
        <v>15</v>
      </c>
      <c r="R41" s="535"/>
      <c r="S41" s="535"/>
      <c r="T41" s="535"/>
      <c r="U41" s="535"/>
      <c r="V41" s="535"/>
      <c r="W41" s="535"/>
    </row>
    <row r="42" spans="1:23">
      <c r="A42" s="1972" t="s">
        <v>11</v>
      </c>
      <c r="B42" s="1976" t="s">
        <v>36</v>
      </c>
      <c r="C42" s="2293" t="s">
        <v>240</v>
      </c>
      <c r="D42" s="3218" t="s">
        <v>968</v>
      </c>
      <c r="E42" s="3629"/>
      <c r="F42" s="3631"/>
      <c r="G42" s="3631"/>
      <c r="H42" s="2118"/>
      <c r="I42" s="2024"/>
      <c r="J42" s="2024"/>
      <c r="K42" s="2119"/>
      <c r="L42" s="2119"/>
      <c r="M42" s="2119"/>
      <c r="N42" s="3622" t="s">
        <v>969</v>
      </c>
      <c r="O42" s="2008">
        <v>50</v>
      </c>
      <c r="P42" s="2008">
        <v>50</v>
      </c>
      <c r="Q42" s="2009">
        <v>50</v>
      </c>
      <c r="R42" s="535"/>
      <c r="S42" s="535"/>
      <c r="T42" s="547"/>
      <c r="U42" s="535"/>
      <c r="V42" s="535"/>
      <c r="W42" s="535"/>
    </row>
    <row r="43" spans="1:23" ht="13.5" thickBot="1">
      <c r="A43" s="1972"/>
      <c r="B43" s="1976"/>
      <c r="C43" s="2294"/>
      <c r="D43" s="3218"/>
      <c r="E43" s="3629"/>
      <c r="F43" s="3631"/>
      <c r="G43" s="3631"/>
      <c r="H43" s="2120"/>
      <c r="I43" s="2120"/>
      <c r="J43" s="2120"/>
      <c r="K43" s="2121"/>
      <c r="L43" s="2157"/>
      <c r="M43" s="2122"/>
      <c r="N43" s="3623"/>
      <c r="O43" s="2123"/>
      <c r="P43" s="2124"/>
      <c r="Q43" s="2125"/>
      <c r="R43" s="535"/>
      <c r="S43" s="535"/>
      <c r="T43" s="547"/>
      <c r="U43" s="535"/>
      <c r="V43" s="535"/>
      <c r="W43" s="535"/>
    </row>
    <row r="44" spans="1:23" ht="13.5" thickBot="1">
      <c r="A44" s="316" t="s">
        <v>11</v>
      </c>
      <c r="B44" s="317" t="s">
        <v>36</v>
      </c>
      <c r="C44" s="2258" t="s">
        <v>14</v>
      </c>
      <c r="D44" s="2259"/>
      <c r="E44" s="2259"/>
      <c r="F44" s="2259"/>
      <c r="G44" s="2259"/>
      <c r="H44" s="2158">
        <f t="shared" ref="H44:M44" si="2">H37*1</f>
        <v>10</v>
      </c>
      <c r="I44" s="2126">
        <f t="shared" si="2"/>
        <v>10</v>
      </c>
      <c r="J44" s="2126">
        <f t="shared" si="2"/>
        <v>0</v>
      </c>
      <c r="K44" s="2126">
        <f t="shared" si="2"/>
        <v>0</v>
      </c>
      <c r="L44" s="2126">
        <f t="shared" si="2"/>
        <v>15</v>
      </c>
      <c r="M44" s="2126">
        <f t="shared" si="2"/>
        <v>20</v>
      </c>
      <c r="N44" s="2106"/>
      <c r="O44" s="456"/>
      <c r="P44" s="456"/>
      <c r="Q44" s="457"/>
      <c r="R44" s="535"/>
      <c r="S44" s="535"/>
      <c r="T44" s="535"/>
      <c r="U44" s="535"/>
      <c r="V44" s="535"/>
      <c r="W44" s="535"/>
    </row>
    <row r="45" spans="1:23" ht="13.5" thickBot="1">
      <c r="A45" s="1973" t="s">
        <v>11</v>
      </c>
      <c r="B45" s="1974" t="s">
        <v>240</v>
      </c>
      <c r="C45" s="3633" t="s">
        <v>970</v>
      </c>
      <c r="D45" s="3633"/>
      <c r="E45" s="3633"/>
      <c r="F45" s="3633"/>
      <c r="G45" s="3633"/>
      <c r="H45" s="3633"/>
      <c r="I45" s="3633"/>
      <c r="J45" s="3633"/>
      <c r="K45" s="3633"/>
      <c r="L45" s="3633"/>
      <c r="M45" s="3633"/>
      <c r="N45" s="3633"/>
      <c r="O45" s="3633"/>
      <c r="P45" s="3633"/>
      <c r="Q45" s="3634"/>
      <c r="R45" s="535"/>
      <c r="S45" s="535"/>
      <c r="T45" s="535"/>
      <c r="U45" s="535"/>
      <c r="V45" s="535"/>
      <c r="W45" s="535"/>
    </row>
    <row r="46" spans="1:23" ht="24.75" thickBot="1">
      <c r="A46" s="2127" t="s">
        <v>11</v>
      </c>
      <c r="B46" s="2128" t="s">
        <v>240</v>
      </c>
      <c r="C46" s="1964" t="s">
        <v>13</v>
      </c>
      <c r="D46" s="2129" t="s">
        <v>971</v>
      </c>
      <c r="E46" s="2130" t="s">
        <v>41</v>
      </c>
      <c r="F46" s="1978" t="s">
        <v>547</v>
      </c>
      <c r="G46" s="2074" t="s">
        <v>37</v>
      </c>
      <c r="H46" s="2131">
        <v>0</v>
      </c>
      <c r="I46" s="2131"/>
      <c r="J46" s="2131"/>
      <c r="K46" s="2132"/>
      <c r="L46" s="2133">
        <v>1</v>
      </c>
      <c r="M46" s="2134">
        <v>1</v>
      </c>
      <c r="N46" s="2135" t="s">
        <v>972</v>
      </c>
      <c r="O46" s="2136">
        <v>10</v>
      </c>
      <c r="P46" s="2136">
        <v>10</v>
      </c>
      <c r="Q46" s="2137">
        <v>10</v>
      </c>
      <c r="R46" s="535"/>
      <c r="S46" s="535"/>
      <c r="T46" s="535"/>
      <c r="U46" s="535"/>
      <c r="V46" s="535"/>
      <c r="W46" s="535"/>
    </row>
    <row r="47" spans="1:23" ht="26.25" thickBot="1">
      <c r="A47" s="2127" t="s">
        <v>11</v>
      </c>
      <c r="B47" s="2128" t="s">
        <v>240</v>
      </c>
      <c r="C47" s="2138" t="s">
        <v>35</v>
      </c>
      <c r="D47" s="2139" t="s">
        <v>973</v>
      </c>
      <c r="E47" s="2140" t="s">
        <v>41</v>
      </c>
      <c r="F47" s="2141" t="s">
        <v>547</v>
      </c>
      <c r="G47" s="2142" t="s">
        <v>37</v>
      </c>
      <c r="H47" s="2143">
        <v>0</v>
      </c>
      <c r="I47" s="2143"/>
      <c r="J47" s="2143"/>
      <c r="K47" s="2144"/>
      <c r="L47" s="2145">
        <v>0</v>
      </c>
      <c r="M47" s="2146">
        <v>0</v>
      </c>
      <c r="N47" s="2147" t="s">
        <v>974</v>
      </c>
      <c r="O47" s="2148">
        <v>2</v>
      </c>
      <c r="P47" s="2148">
        <v>3</v>
      </c>
      <c r="Q47" s="2149">
        <v>4</v>
      </c>
      <c r="R47" s="535"/>
      <c r="S47" s="535"/>
      <c r="T47" s="535"/>
      <c r="U47" s="535"/>
      <c r="V47" s="535"/>
      <c r="W47" s="535"/>
    </row>
    <row r="48" spans="1:23" ht="13.5" thickBot="1">
      <c r="A48" s="1973" t="s">
        <v>11</v>
      </c>
      <c r="B48" s="1974" t="s">
        <v>240</v>
      </c>
      <c r="C48" s="3635" t="s">
        <v>14</v>
      </c>
      <c r="D48" s="3636"/>
      <c r="E48" s="3636"/>
      <c r="F48" s="3636"/>
      <c r="G48" s="3636"/>
      <c r="H48" s="2150">
        <f t="shared" ref="H48:M48" si="3">H46+H47</f>
        <v>0</v>
      </c>
      <c r="I48" s="2150">
        <f t="shared" si="3"/>
        <v>0</v>
      </c>
      <c r="J48" s="2150">
        <f t="shared" si="3"/>
        <v>0</v>
      </c>
      <c r="K48" s="2150">
        <f t="shared" si="3"/>
        <v>0</v>
      </c>
      <c r="L48" s="2150">
        <f t="shared" si="3"/>
        <v>1</v>
      </c>
      <c r="M48" s="2150">
        <f t="shared" si="3"/>
        <v>1</v>
      </c>
      <c r="N48" s="675"/>
      <c r="O48" s="597"/>
      <c r="P48" s="597"/>
      <c r="Q48" s="598"/>
      <c r="R48" s="535"/>
      <c r="S48" s="535"/>
      <c r="T48" s="535"/>
      <c r="U48" s="535"/>
      <c r="V48" s="535"/>
      <c r="W48" s="535"/>
    </row>
    <row r="49" spans="1:23" ht="13.5" thickBot="1">
      <c r="A49" s="475" t="s">
        <v>11</v>
      </c>
      <c r="B49" s="2291" t="s">
        <v>349</v>
      </c>
      <c r="C49" s="2291"/>
      <c r="D49" s="2291"/>
      <c r="E49" s="2291"/>
      <c r="F49" s="2291"/>
      <c r="G49" s="2260"/>
      <c r="H49" s="2151">
        <f t="shared" ref="H49:M49" si="4">H48+H44+H35+H17+H27</f>
        <v>28.700000000000003</v>
      </c>
      <c r="I49" s="2151">
        <f t="shared" si="4"/>
        <v>28.700000000000003</v>
      </c>
      <c r="J49" s="2151">
        <f t="shared" si="4"/>
        <v>0</v>
      </c>
      <c r="K49" s="2151">
        <f t="shared" si="4"/>
        <v>0</v>
      </c>
      <c r="L49" s="2151">
        <f t="shared" si="4"/>
        <v>44.4</v>
      </c>
      <c r="M49" s="2151">
        <f t="shared" si="4"/>
        <v>61.4</v>
      </c>
      <c r="N49" s="517"/>
      <c r="O49" s="517"/>
      <c r="P49" s="517"/>
      <c r="Q49" s="518"/>
      <c r="R49" s="535"/>
      <c r="S49" s="535"/>
      <c r="T49" s="535"/>
      <c r="U49" s="535"/>
      <c r="V49" s="535"/>
      <c r="W49" s="535"/>
    </row>
    <row r="50" spans="1:23" ht="13.5" thickBot="1">
      <c r="A50" s="519" t="s">
        <v>11</v>
      </c>
      <c r="B50" s="2262" t="s">
        <v>15</v>
      </c>
      <c r="C50" s="2262"/>
      <c r="D50" s="2262"/>
      <c r="E50" s="2262"/>
      <c r="F50" s="2262"/>
      <c r="G50" s="2262"/>
      <c r="H50" s="693">
        <f t="shared" ref="H50:M50" si="5">H49*1</f>
        <v>28.700000000000003</v>
      </c>
      <c r="I50" s="693">
        <f t="shared" si="5"/>
        <v>28.700000000000003</v>
      </c>
      <c r="J50" s="520">
        <f t="shared" si="5"/>
        <v>0</v>
      </c>
      <c r="K50" s="520">
        <f t="shared" si="5"/>
        <v>0</v>
      </c>
      <c r="L50" s="520">
        <f t="shared" si="5"/>
        <v>44.4</v>
      </c>
      <c r="M50" s="520">
        <f t="shared" si="5"/>
        <v>61.4</v>
      </c>
      <c r="N50" s="2263"/>
      <c r="O50" s="2264"/>
      <c r="P50" s="2264"/>
      <c r="Q50" s="2265"/>
      <c r="R50" s="535"/>
      <c r="S50" s="535"/>
      <c r="T50" s="535"/>
      <c r="U50" s="535"/>
      <c r="V50" s="535"/>
      <c r="W50" s="535"/>
    </row>
    <row r="51" spans="1:23">
      <c r="A51" s="9"/>
      <c r="B51" s="10"/>
      <c r="C51" s="10"/>
      <c r="D51" s="10"/>
      <c r="E51" s="2152"/>
      <c r="F51" s="2153"/>
      <c r="G51" s="2153"/>
      <c r="H51" s="2153"/>
      <c r="I51" s="2153"/>
      <c r="J51" s="2153"/>
      <c r="K51" s="2153"/>
      <c r="L51" s="2153"/>
      <c r="M51" s="2153"/>
      <c r="N51" s="22"/>
      <c r="O51" s="22"/>
      <c r="P51" s="22"/>
      <c r="Q51" s="22"/>
      <c r="R51" s="687"/>
      <c r="S51" s="687"/>
      <c r="T51" s="687"/>
      <c r="U51" s="687"/>
      <c r="V51" s="687"/>
      <c r="W51" s="687"/>
    </row>
    <row r="52" spans="1:23">
      <c r="A52" s="9"/>
      <c r="B52" s="10"/>
      <c r="C52" s="10"/>
      <c r="D52" s="10"/>
      <c r="E52" s="2154"/>
      <c r="F52" s="2154"/>
      <c r="G52" s="2154"/>
      <c r="H52" s="2154"/>
      <c r="I52" s="2154"/>
      <c r="J52" s="2154"/>
      <c r="K52" s="2154"/>
      <c r="L52" s="2154"/>
      <c r="M52" s="2154"/>
      <c r="N52" s="22"/>
      <c r="O52" s="22"/>
      <c r="P52" s="22"/>
      <c r="Q52" s="22"/>
      <c r="R52" s="687"/>
      <c r="S52" s="687"/>
      <c r="T52" s="687"/>
      <c r="U52" s="687"/>
      <c r="V52" s="687"/>
      <c r="W52" s="687"/>
    </row>
    <row r="53" spans="1:23">
      <c r="A53" s="9"/>
      <c r="B53" s="10"/>
      <c r="C53" s="10"/>
      <c r="D53" s="10"/>
      <c r="E53" s="2154"/>
      <c r="F53" s="2154"/>
      <c r="G53" s="2154"/>
      <c r="H53" s="2154"/>
      <c r="I53" s="2154"/>
      <c r="J53" s="2154"/>
      <c r="K53" s="2154"/>
      <c r="L53" s="2154"/>
      <c r="M53" s="2154"/>
      <c r="N53" s="22"/>
      <c r="O53" s="22"/>
      <c r="P53" s="22"/>
      <c r="Q53" s="22"/>
      <c r="R53" s="687"/>
      <c r="S53" s="687"/>
      <c r="T53" s="687"/>
      <c r="U53" s="687"/>
      <c r="V53" s="687"/>
      <c r="W53" s="687"/>
    </row>
    <row r="54" spans="1:23">
      <c r="A54" s="9"/>
      <c r="B54" s="10"/>
      <c r="C54" s="10"/>
      <c r="D54" s="10"/>
      <c r="E54" s="2154"/>
      <c r="F54" s="2154"/>
      <c r="G54" s="2154"/>
      <c r="H54" s="2154"/>
      <c r="I54" s="2154"/>
      <c r="J54" s="2154"/>
      <c r="K54" s="2154"/>
      <c r="L54" s="2154"/>
      <c r="M54" s="2154"/>
      <c r="N54" s="22"/>
      <c r="O54" s="22"/>
      <c r="P54" s="22"/>
      <c r="Q54" s="22"/>
      <c r="R54" s="687"/>
      <c r="S54" s="687"/>
      <c r="T54" s="687"/>
      <c r="U54" s="687"/>
      <c r="V54" s="687"/>
      <c r="W54" s="687"/>
    </row>
    <row r="55" spans="1:23">
      <c r="A55" s="9"/>
      <c r="B55" s="10"/>
      <c r="C55" s="10"/>
      <c r="D55" s="10"/>
      <c r="E55" s="2154"/>
      <c r="F55" s="2154"/>
      <c r="G55" s="2154"/>
      <c r="H55" s="2154"/>
      <c r="I55" s="2154"/>
      <c r="J55" s="2154"/>
      <c r="K55" s="2154"/>
      <c r="L55" s="2154"/>
      <c r="M55" s="2154"/>
      <c r="N55" s="22"/>
      <c r="O55" s="22"/>
      <c r="P55" s="22"/>
      <c r="Q55" s="22"/>
      <c r="R55" s="687"/>
      <c r="S55" s="687"/>
      <c r="T55" s="687"/>
      <c r="U55" s="687"/>
      <c r="V55" s="687"/>
      <c r="W55" s="687"/>
    </row>
    <row r="56" spans="1:23" ht="13.5" thickBot="1">
      <c r="A56" s="9"/>
      <c r="B56" s="10"/>
      <c r="C56" s="10"/>
      <c r="D56" s="10"/>
      <c r="E56" s="10"/>
      <c r="F56" s="2268" t="s">
        <v>16</v>
      </c>
      <c r="G56" s="2269"/>
      <c r="H56" s="2269"/>
      <c r="I56" s="2269"/>
      <c r="J56" s="2269"/>
      <c r="K56" s="2269"/>
      <c r="L56" s="2269"/>
      <c r="M56" s="2269"/>
      <c r="N56" s="22"/>
      <c r="O56" s="22"/>
      <c r="P56" s="22"/>
      <c r="Q56" s="22"/>
      <c r="R56" s="687"/>
      <c r="S56" s="687"/>
      <c r="T56" s="687"/>
      <c r="U56" s="687"/>
      <c r="V56" s="687"/>
      <c r="W56" s="687"/>
    </row>
    <row r="57" spans="1:23" ht="39.6" customHeight="1" thickBot="1">
      <c r="A57" s="691"/>
      <c r="B57" s="691"/>
      <c r="C57" s="2248" t="s">
        <v>17</v>
      </c>
      <c r="D57" s="2249"/>
      <c r="E57" s="2249"/>
      <c r="F57" s="2249"/>
      <c r="G57" s="2250"/>
      <c r="H57" s="2251" t="s">
        <v>540</v>
      </c>
      <c r="I57" s="2252"/>
      <c r="J57" s="2252"/>
      <c r="K57" s="2253"/>
      <c r="L57" s="535"/>
      <c r="M57" s="535"/>
      <c r="N57" s="691"/>
      <c r="O57" s="692"/>
      <c r="P57" s="691"/>
      <c r="Q57" s="691"/>
      <c r="R57" s="535"/>
      <c r="S57" s="535"/>
      <c r="T57" s="535"/>
      <c r="U57" s="535"/>
      <c r="V57" s="535"/>
      <c r="W57" s="535"/>
    </row>
    <row r="58" spans="1:23" ht="13.5" thickBot="1">
      <c r="A58" s="691"/>
      <c r="B58" s="691"/>
      <c r="C58" s="2235" t="s">
        <v>18</v>
      </c>
      <c r="D58" s="2236"/>
      <c r="E58" s="2236"/>
      <c r="F58" s="2236"/>
      <c r="G58" s="2237"/>
      <c r="H58" s="2238">
        <f>H59+H60+H61+H62+H63</f>
        <v>28.7</v>
      </c>
      <c r="I58" s="2239"/>
      <c r="J58" s="2239"/>
      <c r="K58" s="2240"/>
      <c r="L58" s="535"/>
      <c r="M58" s="535"/>
      <c r="N58" s="691"/>
      <c r="O58" s="692"/>
      <c r="P58" s="691"/>
      <c r="Q58" s="691"/>
      <c r="R58" s="535"/>
      <c r="S58" s="535"/>
      <c r="T58" s="535"/>
      <c r="U58" s="535"/>
      <c r="V58" s="535"/>
      <c r="W58" s="535"/>
    </row>
    <row r="59" spans="1:23">
      <c r="A59" s="691"/>
      <c r="B59" s="691"/>
      <c r="C59" s="2223" t="s">
        <v>351</v>
      </c>
      <c r="D59" s="2224"/>
      <c r="E59" s="2224"/>
      <c r="F59" s="2224"/>
      <c r="G59" s="2254"/>
      <c r="H59" s="2255">
        <v>28.7</v>
      </c>
      <c r="I59" s="2256"/>
      <c r="J59" s="2256"/>
      <c r="K59" s="2257"/>
      <c r="L59" s="535"/>
      <c r="M59" s="535"/>
      <c r="N59" s="691"/>
      <c r="O59" s="692"/>
      <c r="P59" s="691"/>
      <c r="Q59" s="691"/>
      <c r="R59" s="535"/>
      <c r="S59" s="535"/>
      <c r="T59" s="535"/>
      <c r="U59" s="535"/>
      <c r="V59" s="535"/>
      <c r="W59" s="535"/>
    </row>
    <row r="60" spans="1:23">
      <c r="A60" s="691"/>
      <c r="B60" s="691"/>
      <c r="C60" s="2241" t="s">
        <v>352</v>
      </c>
      <c r="D60" s="2242"/>
      <c r="E60" s="2242"/>
      <c r="F60" s="2242"/>
      <c r="G60" s="2243"/>
      <c r="H60" s="2226">
        <v>0</v>
      </c>
      <c r="I60" s="2216"/>
      <c r="J60" s="2216"/>
      <c r="K60" s="2217"/>
      <c r="L60" s="535"/>
      <c r="M60" s="535"/>
      <c r="N60" s="691"/>
      <c r="O60" s="692"/>
      <c r="P60" s="691"/>
      <c r="Q60" s="691"/>
      <c r="R60" s="535"/>
      <c r="S60" s="535"/>
      <c r="T60" s="535"/>
      <c r="U60" s="535"/>
      <c r="V60" s="535"/>
      <c r="W60" s="535"/>
    </row>
    <row r="61" spans="1:23">
      <c r="A61" s="691"/>
      <c r="B61" s="691"/>
      <c r="C61" s="2213" t="s">
        <v>353</v>
      </c>
      <c r="D61" s="2214"/>
      <c r="E61" s="2214"/>
      <c r="F61" s="2214"/>
      <c r="G61" s="2244"/>
      <c r="H61" s="2226">
        <v>0</v>
      </c>
      <c r="I61" s="2216"/>
      <c r="J61" s="2216"/>
      <c r="K61" s="2217"/>
      <c r="L61" s="535"/>
      <c r="M61" s="535"/>
      <c r="N61" s="691"/>
      <c r="O61" s="692"/>
      <c r="P61" s="691"/>
      <c r="Q61" s="691"/>
      <c r="R61" s="535"/>
      <c r="S61" s="535"/>
      <c r="T61" s="535"/>
      <c r="U61" s="535"/>
      <c r="V61" s="535"/>
      <c r="W61" s="535"/>
    </row>
    <row r="62" spans="1:23">
      <c r="A62" s="691"/>
      <c r="B62" s="691"/>
      <c r="C62" s="2213" t="s">
        <v>432</v>
      </c>
      <c r="D62" s="2214"/>
      <c r="E62" s="2214"/>
      <c r="F62" s="2214"/>
      <c r="G62" s="2244"/>
      <c r="H62" s="2226">
        <v>0</v>
      </c>
      <c r="I62" s="2216"/>
      <c r="J62" s="2216"/>
      <c r="K62" s="2217"/>
      <c r="L62" s="535"/>
      <c r="M62" s="535"/>
      <c r="N62" s="691"/>
      <c r="O62" s="692"/>
      <c r="P62" s="691"/>
      <c r="Q62" s="691"/>
      <c r="R62" s="535"/>
      <c r="S62" s="535"/>
      <c r="T62" s="535"/>
      <c r="U62" s="535"/>
      <c r="V62" s="535"/>
      <c r="W62" s="535"/>
    </row>
    <row r="63" spans="1:23" ht="13.5" thickBot="1">
      <c r="A63" s="691"/>
      <c r="B63" s="691"/>
      <c r="C63" s="2241" t="s">
        <v>542</v>
      </c>
      <c r="D63" s="2242"/>
      <c r="E63" s="2242"/>
      <c r="F63" s="2242"/>
      <c r="G63" s="2243"/>
      <c r="H63" s="2226">
        <v>0</v>
      </c>
      <c r="I63" s="2216"/>
      <c r="J63" s="2216"/>
      <c r="K63" s="2217"/>
      <c r="L63" s="535"/>
      <c r="M63" s="535"/>
      <c r="N63" s="691"/>
      <c r="O63" s="692"/>
      <c r="P63" s="691"/>
      <c r="Q63" s="691"/>
      <c r="R63" s="535"/>
      <c r="S63" s="535"/>
      <c r="T63" s="535"/>
      <c r="U63" s="535"/>
      <c r="V63" s="535"/>
      <c r="W63" s="535"/>
    </row>
    <row r="64" spans="1:23" ht="13.5" thickBot="1">
      <c r="A64" s="691"/>
      <c r="B64" s="691"/>
      <c r="C64" s="2235" t="s">
        <v>19</v>
      </c>
      <c r="D64" s="2236"/>
      <c r="E64" s="2236"/>
      <c r="F64" s="2236"/>
      <c r="G64" s="2237"/>
      <c r="H64" s="2238">
        <f>H65+H66+H67</f>
        <v>0</v>
      </c>
      <c r="I64" s="2239"/>
      <c r="J64" s="2239"/>
      <c r="K64" s="2240"/>
      <c r="L64" s="535"/>
      <c r="M64" s="535"/>
      <c r="N64" s="691"/>
      <c r="O64" s="692"/>
      <c r="P64" s="691"/>
      <c r="Q64" s="691"/>
      <c r="R64" s="535"/>
      <c r="S64" s="535"/>
      <c r="T64" s="535"/>
      <c r="U64" s="535"/>
      <c r="V64" s="535"/>
      <c r="W64" s="535"/>
    </row>
    <row r="65" spans="1:23">
      <c r="A65" s="691"/>
      <c r="B65" s="691"/>
      <c r="C65" s="3283" t="s">
        <v>356</v>
      </c>
      <c r="D65" s="3637"/>
      <c r="E65" s="3637"/>
      <c r="F65" s="3637"/>
      <c r="G65" s="3638"/>
      <c r="H65" s="3286">
        <v>0</v>
      </c>
      <c r="I65" s="3286"/>
      <c r="J65" s="3286"/>
      <c r="K65" s="3287"/>
      <c r="L65" s="535"/>
      <c r="M65" s="535"/>
      <c r="N65" s="691"/>
      <c r="O65" s="692"/>
      <c r="P65" s="691"/>
      <c r="Q65" s="691"/>
      <c r="R65" s="535"/>
      <c r="S65" s="535"/>
      <c r="T65" s="535"/>
      <c r="U65" s="535"/>
      <c r="V65" s="535"/>
      <c r="W65" s="535"/>
    </row>
    <row r="66" spans="1:23">
      <c r="A66" s="691"/>
      <c r="B66" s="691"/>
      <c r="C66" s="2229" t="s">
        <v>357</v>
      </c>
      <c r="D66" s="2230"/>
      <c r="E66" s="2230"/>
      <c r="F66" s="2230"/>
      <c r="G66" s="2231"/>
      <c r="H66" s="2216">
        <v>0</v>
      </c>
      <c r="I66" s="2216"/>
      <c r="J66" s="2216"/>
      <c r="K66" s="2217"/>
      <c r="L66" s="535"/>
      <c r="M66" s="535"/>
      <c r="N66" s="691"/>
      <c r="O66" s="692"/>
      <c r="P66" s="691"/>
      <c r="Q66" s="691"/>
      <c r="R66" s="535"/>
      <c r="S66" s="535"/>
      <c r="T66" s="535"/>
      <c r="U66" s="535"/>
      <c r="V66" s="535"/>
      <c r="W66" s="535"/>
    </row>
    <row r="67" spans="1:23" ht="13.5" thickBot="1">
      <c r="A67" s="691"/>
      <c r="B67" s="691"/>
      <c r="C67" s="2213" t="s">
        <v>358</v>
      </c>
      <c r="D67" s="2214"/>
      <c r="E67" s="2214"/>
      <c r="F67" s="2214"/>
      <c r="G67" s="2215"/>
      <c r="H67" s="2216"/>
      <c r="I67" s="2216"/>
      <c r="J67" s="2216"/>
      <c r="K67" s="2217"/>
      <c r="L67" s="535"/>
      <c r="M67" s="535"/>
      <c r="N67" s="691"/>
      <c r="O67" s="692"/>
      <c r="P67" s="691"/>
      <c r="Q67" s="691"/>
      <c r="R67" s="535"/>
      <c r="S67" s="535"/>
      <c r="T67" s="535"/>
      <c r="U67" s="535"/>
      <c r="V67" s="535"/>
      <c r="W67" s="535"/>
    </row>
    <row r="68" spans="1:23" ht="13.5" thickBot="1">
      <c r="A68" s="691"/>
      <c r="B68" s="691"/>
      <c r="C68" s="2218" t="s">
        <v>20</v>
      </c>
      <c r="D68" s="2219"/>
      <c r="E68" s="2219"/>
      <c r="F68" s="2219"/>
      <c r="G68" s="2220"/>
      <c r="H68" s="3176">
        <f>H58+H64</f>
        <v>28.7</v>
      </c>
      <c r="I68" s="3176"/>
      <c r="J68" s="3176"/>
      <c r="K68" s="3177"/>
      <c r="L68" s="691"/>
      <c r="M68" s="691"/>
      <c r="N68" s="691"/>
      <c r="O68" s="692"/>
      <c r="P68" s="691"/>
      <c r="Q68" s="691"/>
      <c r="R68" s="535"/>
      <c r="S68" s="535"/>
      <c r="T68" s="535"/>
      <c r="U68" s="535"/>
      <c r="V68" s="535"/>
      <c r="W68" s="535"/>
    </row>
  </sheetData>
  <mergeCells count="99">
    <mergeCell ref="C66:G66"/>
    <mergeCell ref="H66:K66"/>
    <mergeCell ref="C67:G67"/>
    <mergeCell ref="H67:K67"/>
    <mergeCell ref="C68:G68"/>
    <mergeCell ref="H68:K68"/>
    <mergeCell ref="C63:G63"/>
    <mergeCell ref="H63:K63"/>
    <mergeCell ref="C64:G64"/>
    <mergeCell ref="H64:K64"/>
    <mergeCell ref="C65:G65"/>
    <mergeCell ref="H65:K65"/>
    <mergeCell ref="C60:G60"/>
    <mergeCell ref="H60:K60"/>
    <mergeCell ref="C61:G61"/>
    <mergeCell ref="H61:K61"/>
    <mergeCell ref="C62:G62"/>
    <mergeCell ref="H62:K62"/>
    <mergeCell ref="C59:G59"/>
    <mergeCell ref="H59:K59"/>
    <mergeCell ref="C44:G44"/>
    <mergeCell ref="C45:Q45"/>
    <mergeCell ref="C48:G48"/>
    <mergeCell ref="B49:G49"/>
    <mergeCell ref="B50:G50"/>
    <mergeCell ref="N50:Q50"/>
    <mergeCell ref="F56:M56"/>
    <mergeCell ref="C57:G57"/>
    <mergeCell ref="H57:K57"/>
    <mergeCell ref="C58:G58"/>
    <mergeCell ref="H58:K58"/>
    <mergeCell ref="E37:E43"/>
    <mergeCell ref="F37:F43"/>
    <mergeCell ref="G37:G43"/>
    <mergeCell ref="C42:C43"/>
    <mergeCell ref="D42:D43"/>
    <mergeCell ref="N42:N43"/>
    <mergeCell ref="J30:J31"/>
    <mergeCell ref="K30:K31"/>
    <mergeCell ref="L30:L31"/>
    <mergeCell ref="M30:M31"/>
    <mergeCell ref="C35:G35"/>
    <mergeCell ref="C36:Q36"/>
    <mergeCell ref="M24:M26"/>
    <mergeCell ref="C27:G27"/>
    <mergeCell ref="C28:Q28"/>
    <mergeCell ref="E29:E34"/>
    <mergeCell ref="F29:F33"/>
    <mergeCell ref="C30:C31"/>
    <mergeCell ref="D30:D31"/>
    <mergeCell ref="G30:G31"/>
    <mergeCell ref="H30:H31"/>
    <mergeCell ref="I30:I31"/>
    <mergeCell ref="N19:N21"/>
    <mergeCell ref="A24:A26"/>
    <mergeCell ref="B24:B26"/>
    <mergeCell ref="C24:C26"/>
    <mergeCell ref="D24:D26"/>
    <mergeCell ref="H24:H26"/>
    <mergeCell ref="I24:I26"/>
    <mergeCell ref="J24:J26"/>
    <mergeCell ref="K24:K26"/>
    <mergeCell ref="L24:L26"/>
    <mergeCell ref="A19:A21"/>
    <mergeCell ref="B19:B21"/>
    <mergeCell ref="C19:C21"/>
    <mergeCell ref="E19:E26"/>
    <mergeCell ref="F19:F26"/>
    <mergeCell ref="G19:G26"/>
    <mergeCell ref="O6:Q6"/>
    <mergeCell ref="C18:Q18"/>
    <mergeCell ref="B8:Q8"/>
    <mergeCell ref="C9:Q9"/>
    <mergeCell ref="A10:A11"/>
    <mergeCell ref="B10:B11"/>
    <mergeCell ref="C10:C11"/>
    <mergeCell ref="D10:D11"/>
    <mergeCell ref="N10:N11"/>
    <mergeCell ref="D14:D16"/>
    <mergeCell ref="A15:A16"/>
    <mergeCell ref="B15:B16"/>
    <mergeCell ref="C15:C16"/>
    <mergeCell ref="C17:G17"/>
    <mergeCell ref="D4:W4"/>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23"/>
  <sheetViews>
    <sheetView topLeftCell="A77" zoomScaleNormal="100" workbookViewId="0">
      <selection activeCell="Q113" sqref="Q113"/>
    </sheetView>
  </sheetViews>
  <sheetFormatPr defaultRowHeight="12.75"/>
  <cols>
    <col min="1" max="3" width="2.5703125" customWidth="1"/>
    <col min="4" max="4" width="39" customWidth="1"/>
    <col min="5" max="5" width="8.140625" customWidth="1"/>
    <col min="6" max="6" width="5.140625" customWidth="1"/>
    <col min="7" max="7" width="6.85546875" customWidth="1"/>
    <col min="8" max="8" width="6.7109375" customWidth="1"/>
    <col min="9" max="9" width="6.42578125" customWidth="1"/>
    <col min="10" max="10" width="5.42578125" customWidth="1"/>
    <col min="11" max="11" width="5.7109375" customWidth="1"/>
    <col min="12" max="12" width="7.140625" customWidth="1"/>
    <col min="13" max="13" width="6.85546875" customWidth="1"/>
    <col min="14" max="14" width="15.28515625" customWidth="1"/>
    <col min="15" max="15" width="4.28515625" customWidth="1"/>
    <col min="16" max="16" width="4.7109375" customWidth="1"/>
    <col min="17" max="17" width="4.28515625" customWidth="1"/>
    <col min="18" max="18" width="0.28515625" customWidth="1"/>
    <col min="19" max="23" width="0" hidden="1" customWidth="1"/>
  </cols>
  <sheetData>
    <row r="2" spans="1:23" ht="15.75">
      <c r="A2" s="1"/>
      <c r="B2" s="1"/>
      <c r="C2" s="1"/>
      <c r="D2" s="1"/>
      <c r="E2" s="1285" t="s">
        <v>621</v>
      </c>
      <c r="F2" s="1"/>
      <c r="G2" s="302"/>
      <c r="H2" s="1"/>
      <c r="I2" s="1"/>
      <c r="J2" s="1"/>
      <c r="K2" s="1"/>
      <c r="L2" s="1993"/>
      <c r="M2" s="1286"/>
      <c r="N2" s="1286"/>
      <c r="O2" s="1286"/>
      <c r="P2" s="1286"/>
      <c r="Q2" s="1286"/>
      <c r="R2" s="526"/>
      <c r="S2" s="526"/>
      <c r="T2" s="526"/>
      <c r="U2" s="526"/>
      <c r="V2" s="526"/>
      <c r="W2" s="526"/>
    </row>
    <row r="3" spans="1:23" ht="13.5" thickBot="1">
      <c r="A3" s="1"/>
      <c r="B3" s="1"/>
      <c r="C3" s="1"/>
      <c r="D3" s="3683" t="s">
        <v>34</v>
      </c>
      <c r="E3" s="3683"/>
      <c r="F3" s="3683"/>
      <c r="G3" s="3683"/>
      <c r="H3" s="3683"/>
      <c r="I3" s="3683"/>
      <c r="J3" s="3683"/>
      <c r="K3" s="3683"/>
      <c r="L3" s="3683"/>
      <c r="M3" s="3683"/>
      <c r="N3" s="3683"/>
      <c r="O3" s="3683"/>
      <c r="P3" s="3683"/>
      <c r="Q3" s="3683"/>
      <c r="R3" s="3683"/>
      <c r="S3" s="3683"/>
      <c r="T3" s="3683"/>
      <c r="U3" s="3683"/>
      <c r="V3" s="3683"/>
      <c r="W3" s="3683"/>
    </row>
    <row r="4" spans="1:23" ht="39.6" customHeight="1">
      <c r="A4" s="2386" t="s">
        <v>0</v>
      </c>
      <c r="B4" s="2389" t="s">
        <v>1</v>
      </c>
      <c r="C4" s="2389" t="s">
        <v>2</v>
      </c>
      <c r="D4" s="2392" t="s">
        <v>3</v>
      </c>
      <c r="E4" s="2395" t="s">
        <v>4</v>
      </c>
      <c r="F4" s="2398" t="s">
        <v>5</v>
      </c>
      <c r="G4" s="2370" t="s">
        <v>6</v>
      </c>
      <c r="H4" s="2251" t="s">
        <v>361</v>
      </c>
      <c r="I4" s="2252"/>
      <c r="J4" s="2252"/>
      <c r="K4" s="2253"/>
      <c r="L4" s="2757" t="s">
        <v>622</v>
      </c>
      <c r="M4" s="2753" t="s">
        <v>623</v>
      </c>
      <c r="N4" s="2373" t="s">
        <v>21</v>
      </c>
      <c r="O4" s="2374"/>
      <c r="P4" s="2374"/>
      <c r="Q4" s="2375"/>
      <c r="R4" s="526"/>
      <c r="S4" s="526"/>
      <c r="T4" s="526"/>
      <c r="U4" s="526"/>
      <c r="V4" s="526"/>
      <c r="W4" s="526"/>
    </row>
    <row r="5" spans="1:23">
      <c r="A5" s="2387"/>
      <c r="B5" s="2390"/>
      <c r="C5" s="2390"/>
      <c r="D5" s="2393"/>
      <c r="E5" s="2396"/>
      <c r="F5" s="2399"/>
      <c r="G5" s="2371"/>
      <c r="H5" s="2376" t="s">
        <v>7</v>
      </c>
      <c r="I5" s="2378" t="s">
        <v>8</v>
      </c>
      <c r="J5" s="2378"/>
      <c r="K5" s="2379" t="s">
        <v>200</v>
      </c>
      <c r="L5" s="2758"/>
      <c r="M5" s="2754"/>
      <c r="N5" s="2381" t="s">
        <v>33</v>
      </c>
      <c r="O5" s="2383" t="s">
        <v>9</v>
      </c>
      <c r="P5" s="2383"/>
      <c r="Q5" s="2384"/>
      <c r="R5" s="526"/>
      <c r="S5" s="526"/>
      <c r="T5" s="526"/>
      <c r="U5" s="526"/>
      <c r="V5" s="526"/>
      <c r="W5" s="526"/>
    </row>
    <row r="6" spans="1:23" ht="94.9" customHeight="1" thickBot="1">
      <c r="A6" s="2388"/>
      <c r="B6" s="2391"/>
      <c r="C6" s="2391"/>
      <c r="D6" s="2394"/>
      <c r="E6" s="2397"/>
      <c r="F6" s="2400"/>
      <c r="G6" s="2372"/>
      <c r="H6" s="2377"/>
      <c r="I6" s="1990" t="s">
        <v>7</v>
      </c>
      <c r="J6" s="1992" t="s">
        <v>10</v>
      </c>
      <c r="K6" s="2380"/>
      <c r="L6" s="2759"/>
      <c r="M6" s="2755"/>
      <c r="N6" s="2382"/>
      <c r="O6" s="313" t="s">
        <v>43</v>
      </c>
      <c r="P6" s="313" t="s">
        <v>624</v>
      </c>
      <c r="Q6" s="314" t="s">
        <v>57</v>
      </c>
      <c r="R6" s="526"/>
      <c r="S6" s="526"/>
      <c r="T6" s="526"/>
      <c r="U6" s="526"/>
      <c r="V6" s="526"/>
      <c r="W6" s="526"/>
    </row>
    <row r="7" spans="1:23" ht="24.75" thickBot="1">
      <c r="A7" s="315" t="s">
        <v>11</v>
      </c>
      <c r="B7" s="2353" t="s">
        <v>625</v>
      </c>
      <c r="C7" s="2353"/>
      <c r="D7" s="2353"/>
      <c r="E7" s="2353"/>
      <c r="F7" s="2353"/>
      <c r="G7" s="2353"/>
      <c r="H7" s="2353"/>
      <c r="I7" s="2353"/>
      <c r="J7" s="2353"/>
      <c r="K7" s="2353"/>
      <c r="L7" s="2353"/>
      <c r="M7" s="2353"/>
      <c r="N7" s="2353"/>
      <c r="O7" s="2353"/>
      <c r="P7" s="2353"/>
      <c r="Q7" s="2354"/>
      <c r="R7" s="526"/>
      <c r="S7" s="526"/>
      <c r="T7" s="526"/>
      <c r="U7" s="526"/>
      <c r="V7" s="526"/>
      <c r="W7" s="526"/>
    </row>
    <row r="8" spans="1:23" ht="13.5" thickBot="1">
      <c r="A8" s="316" t="s">
        <v>11</v>
      </c>
      <c r="B8" s="317" t="s">
        <v>11</v>
      </c>
      <c r="C8" s="2355" t="s">
        <v>626</v>
      </c>
      <c r="D8" s="2355"/>
      <c r="E8" s="2355"/>
      <c r="F8" s="2355"/>
      <c r="G8" s="2355"/>
      <c r="H8" s="2355"/>
      <c r="I8" s="2355"/>
      <c r="J8" s="2355"/>
      <c r="K8" s="2355"/>
      <c r="L8" s="2355"/>
      <c r="M8" s="2355"/>
      <c r="N8" s="2355"/>
      <c r="O8" s="2355"/>
      <c r="P8" s="2355"/>
      <c r="Q8" s="2356"/>
      <c r="R8" s="526"/>
      <c r="S8" s="526"/>
      <c r="T8" s="526"/>
      <c r="U8" s="526"/>
      <c r="V8" s="526"/>
      <c r="W8" s="526"/>
    </row>
    <row r="9" spans="1:23">
      <c r="A9" s="2357" t="s">
        <v>11</v>
      </c>
      <c r="B9" s="2360" t="s">
        <v>11</v>
      </c>
      <c r="C9" s="2315" t="s">
        <v>11</v>
      </c>
      <c r="D9" s="2364" t="s">
        <v>627</v>
      </c>
      <c r="E9" s="2319" t="s">
        <v>41</v>
      </c>
      <c r="F9" s="2367" t="s">
        <v>412</v>
      </c>
      <c r="G9" s="318" t="s">
        <v>391</v>
      </c>
      <c r="H9" s="2161">
        <v>399.9</v>
      </c>
      <c r="I9" s="319">
        <v>399.9</v>
      </c>
      <c r="J9" s="342">
        <v>0</v>
      </c>
      <c r="K9" s="1288">
        <v>0</v>
      </c>
      <c r="L9" s="379">
        <v>401.3</v>
      </c>
      <c r="M9" s="321">
        <v>401.3</v>
      </c>
      <c r="N9" s="3668" t="s">
        <v>628</v>
      </c>
      <c r="O9" s="2160">
        <v>1292</v>
      </c>
      <c r="P9" s="1289">
        <v>1320</v>
      </c>
      <c r="Q9" s="1290">
        <v>1320</v>
      </c>
      <c r="R9" s="526"/>
      <c r="S9" s="526"/>
      <c r="T9" s="526"/>
      <c r="U9" s="526"/>
      <c r="V9" s="526"/>
      <c r="W9" s="526"/>
    </row>
    <row r="10" spans="1:23" ht="31.15" customHeight="1" thickBot="1">
      <c r="A10" s="2359"/>
      <c r="B10" s="2362"/>
      <c r="C10" s="2316"/>
      <c r="D10" s="2366"/>
      <c r="E10" s="2275"/>
      <c r="F10" s="2369"/>
      <c r="G10" s="334" t="s">
        <v>12</v>
      </c>
      <c r="H10" s="1945">
        <f>H9*1</f>
        <v>399.9</v>
      </c>
      <c r="I10" s="1945">
        <f t="shared" ref="I10:M10" si="0">I9*1</f>
        <v>399.9</v>
      </c>
      <c r="J10" s="507">
        <f t="shared" si="0"/>
        <v>0</v>
      </c>
      <c r="K10" s="507">
        <f t="shared" si="0"/>
        <v>0</v>
      </c>
      <c r="L10" s="507">
        <f t="shared" si="0"/>
        <v>401.3</v>
      </c>
      <c r="M10" s="507">
        <f t="shared" si="0"/>
        <v>401.3</v>
      </c>
      <c r="N10" s="3669"/>
      <c r="O10" s="1291"/>
      <c r="P10" s="1291"/>
      <c r="Q10" s="1292"/>
      <c r="R10" s="21"/>
      <c r="S10" s="526"/>
      <c r="T10" s="1293"/>
      <c r="U10" s="526"/>
      <c r="V10" s="526"/>
      <c r="W10" s="526"/>
    </row>
    <row r="11" spans="1:23">
      <c r="A11" s="1995" t="s">
        <v>11</v>
      </c>
      <c r="B11" s="2000" t="s">
        <v>11</v>
      </c>
      <c r="C11" s="1985" t="s">
        <v>13</v>
      </c>
      <c r="D11" s="2364" t="s">
        <v>629</v>
      </c>
      <c r="E11" s="2319" t="s">
        <v>41</v>
      </c>
      <c r="F11" s="1989" t="s">
        <v>412</v>
      </c>
      <c r="G11" s="318" t="s">
        <v>37</v>
      </c>
      <c r="H11" s="1287">
        <v>1687.4</v>
      </c>
      <c r="I11" s="342">
        <v>1687.4</v>
      </c>
      <c r="J11" s="342">
        <v>0</v>
      </c>
      <c r="K11" s="1288">
        <v>0</v>
      </c>
      <c r="L11" s="379">
        <v>1802.4</v>
      </c>
      <c r="M11" s="321">
        <v>1802.4</v>
      </c>
      <c r="N11" s="3668" t="s">
        <v>630</v>
      </c>
      <c r="O11" s="1289">
        <v>2700</v>
      </c>
      <c r="P11" s="1289">
        <v>2700</v>
      </c>
      <c r="Q11" s="1290">
        <v>2700</v>
      </c>
      <c r="R11" s="21"/>
      <c r="S11" s="526"/>
      <c r="T11" s="1293"/>
      <c r="U11" s="526"/>
      <c r="V11" s="526"/>
      <c r="W11" s="526"/>
    </row>
    <row r="12" spans="1:23" ht="31.9" customHeight="1" thickBot="1">
      <c r="A12" s="1996"/>
      <c r="B12" s="582"/>
      <c r="C12" s="1987"/>
      <c r="D12" s="2366"/>
      <c r="E12" s="2275"/>
      <c r="F12" s="1988"/>
      <c r="G12" s="334" t="s">
        <v>12</v>
      </c>
      <c r="H12" s="507">
        <f>H11*1</f>
        <v>1687.4</v>
      </c>
      <c r="I12" s="507">
        <f t="shared" ref="I12:M12" si="1">I11*1</f>
        <v>1687.4</v>
      </c>
      <c r="J12" s="507">
        <f t="shared" si="1"/>
        <v>0</v>
      </c>
      <c r="K12" s="507">
        <f t="shared" si="1"/>
        <v>0</v>
      </c>
      <c r="L12" s="507">
        <f t="shared" si="1"/>
        <v>1802.4</v>
      </c>
      <c r="M12" s="507">
        <f t="shared" si="1"/>
        <v>1802.4</v>
      </c>
      <c r="N12" s="3669"/>
      <c r="O12" s="1291"/>
      <c r="P12" s="1291"/>
      <c r="Q12" s="1292"/>
      <c r="R12" s="21"/>
      <c r="S12" s="526"/>
      <c r="T12" s="1293"/>
      <c r="U12" s="526"/>
      <c r="V12" s="526"/>
      <c r="W12" s="526"/>
    </row>
    <row r="13" spans="1:23" ht="13.5" thickBot="1">
      <c r="A13" s="1994" t="s">
        <v>11</v>
      </c>
      <c r="B13" s="1999" t="s">
        <v>11</v>
      </c>
      <c r="C13" s="2338" t="s">
        <v>35</v>
      </c>
      <c r="D13" s="2364" t="s">
        <v>631</v>
      </c>
      <c r="E13" s="2319" t="s">
        <v>41</v>
      </c>
      <c r="F13" s="2340" t="s">
        <v>632</v>
      </c>
      <c r="G13" s="558" t="s">
        <v>209</v>
      </c>
      <c r="H13" s="1300">
        <v>8390</v>
      </c>
      <c r="I13" s="1301">
        <v>8390</v>
      </c>
      <c r="J13" s="537">
        <v>0</v>
      </c>
      <c r="K13" s="538">
        <v>0</v>
      </c>
      <c r="L13" s="539">
        <v>8862</v>
      </c>
      <c r="M13" s="540">
        <v>8966</v>
      </c>
      <c r="N13" s="3668" t="s">
        <v>628</v>
      </c>
      <c r="O13" s="1922">
        <v>4493</v>
      </c>
      <c r="P13" s="1294">
        <v>4697</v>
      </c>
      <c r="Q13" s="1295">
        <v>4746</v>
      </c>
      <c r="R13" s="21"/>
      <c r="S13" s="526"/>
      <c r="T13" s="1293"/>
      <c r="U13" s="526"/>
      <c r="V13" s="526"/>
      <c r="W13" s="526"/>
    </row>
    <row r="14" spans="1:23">
      <c r="A14" s="1995"/>
      <c r="B14" s="2000"/>
      <c r="C14" s="2327"/>
      <c r="D14" s="2365"/>
      <c r="E14" s="2297"/>
      <c r="F14" s="2342"/>
      <c r="G14" s="558" t="s">
        <v>209</v>
      </c>
      <c r="H14" s="1300">
        <v>167.8</v>
      </c>
      <c r="I14" s="1301">
        <v>167.8</v>
      </c>
      <c r="J14" s="537">
        <v>90.3</v>
      </c>
      <c r="K14" s="538">
        <v>0</v>
      </c>
      <c r="L14" s="539">
        <v>177.2</v>
      </c>
      <c r="M14" s="540">
        <v>179.3</v>
      </c>
      <c r="N14" s="3682"/>
      <c r="O14" s="1296"/>
      <c r="P14" s="1296"/>
      <c r="Q14" s="1297"/>
      <c r="R14" s="21"/>
      <c r="S14" s="526"/>
      <c r="T14" s="1293"/>
      <c r="U14" s="526"/>
      <c r="V14" s="526"/>
      <c r="W14" s="526"/>
    </row>
    <row r="15" spans="1:23" ht="41.45" customHeight="1" thickBot="1">
      <c r="A15" s="1996"/>
      <c r="B15" s="582"/>
      <c r="C15" s="2339"/>
      <c r="D15" s="2366"/>
      <c r="E15" s="2275"/>
      <c r="F15" s="2341"/>
      <c r="G15" s="334" t="s">
        <v>12</v>
      </c>
      <c r="H15" s="1945">
        <f>H13+H14</f>
        <v>8557.7999999999993</v>
      </c>
      <c r="I15" s="1945">
        <f t="shared" ref="I15:M15" si="2">I13+I14</f>
        <v>8557.7999999999993</v>
      </c>
      <c r="J15" s="507">
        <v>90.3</v>
      </c>
      <c r="K15" s="507">
        <f t="shared" si="2"/>
        <v>0</v>
      </c>
      <c r="L15" s="507">
        <f t="shared" si="2"/>
        <v>9039.2000000000007</v>
      </c>
      <c r="M15" s="507">
        <f t="shared" si="2"/>
        <v>9145.2999999999993</v>
      </c>
      <c r="N15" s="3669"/>
      <c r="O15" s="1298"/>
      <c r="P15" s="1298"/>
      <c r="Q15" s="1299"/>
      <c r="R15" s="21"/>
      <c r="S15" s="526"/>
      <c r="T15" s="1293"/>
      <c r="U15" s="526"/>
      <c r="V15" s="526"/>
      <c r="W15" s="526"/>
    </row>
    <row r="16" spans="1:23" ht="13.5" thickBot="1">
      <c r="A16" s="1994" t="s">
        <v>11</v>
      </c>
      <c r="B16" s="1999" t="s">
        <v>11</v>
      </c>
      <c r="C16" s="2338" t="s">
        <v>36</v>
      </c>
      <c r="D16" s="2364" t="s">
        <v>633</v>
      </c>
      <c r="E16" s="2319" t="s">
        <v>41</v>
      </c>
      <c r="F16" s="2340" t="s">
        <v>632</v>
      </c>
      <c r="G16" s="558" t="s">
        <v>209</v>
      </c>
      <c r="H16" s="536">
        <v>1820.6</v>
      </c>
      <c r="I16" s="537">
        <v>1820.6</v>
      </c>
      <c r="J16" s="537">
        <v>0</v>
      </c>
      <c r="K16" s="538">
        <v>0</v>
      </c>
      <c r="L16" s="539">
        <v>2070.6</v>
      </c>
      <c r="M16" s="540">
        <v>2070.6</v>
      </c>
      <c r="N16" s="3668" t="s">
        <v>628</v>
      </c>
      <c r="O16" s="1294">
        <v>5250</v>
      </c>
      <c r="P16" s="1294">
        <v>5250</v>
      </c>
      <c r="Q16" s="1295">
        <v>5250</v>
      </c>
      <c r="R16" s="21"/>
      <c r="S16" s="526"/>
      <c r="T16" s="1293"/>
      <c r="U16" s="526"/>
      <c r="V16" s="526"/>
      <c r="W16" s="526"/>
    </row>
    <row r="17" spans="1:23">
      <c r="A17" s="1995"/>
      <c r="B17" s="2000"/>
      <c r="C17" s="2327"/>
      <c r="D17" s="2365"/>
      <c r="E17" s="2297"/>
      <c r="F17" s="2342"/>
      <c r="G17" s="558" t="s">
        <v>209</v>
      </c>
      <c r="H17" s="536">
        <v>59.2</v>
      </c>
      <c r="I17" s="537">
        <v>59.2</v>
      </c>
      <c r="J17" s="537">
        <v>38.5</v>
      </c>
      <c r="K17" s="538">
        <v>0</v>
      </c>
      <c r="L17" s="539">
        <v>67.3</v>
      </c>
      <c r="M17" s="540">
        <v>67.3</v>
      </c>
      <c r="N17" s="3682"/>
      <c r="O17" s="1541"/>
      <c r="P17" s="1296"/>
      <c r="Q17" s="1297"/>
      <c r="R17" s="21"/>
      <c r="S17" s="526"/>
      <c r="T17" s="1293"/>
      <c r="U17" s="526"/>
      <c r="V17" s="526"/>
      <c r="W17" s="526"/>
    </row>
    <row r="18" spans="1:23" ht="44.45" customHeight="1" thickBot="1">
      <c r="A18" s="1996"/>
      <c r="B18" s="582"/>
      <c r="C18" s="2339"/>
      <c r="D18" s="2366"/>
      <c r="E18" s="2275"/>
      <c r="F18" s="2341"/>
      <c r="G18" s="334" t="s">
        <v>12</v>
      </c>
      <c r="H18" s="507">
        <f>H16+H17</f>
        <v>1879.8</v>
      </c>
      <c r="I18" s="507">
        <f t="shared" ref="I18:M18" si="3">I16+I17</f>
        <v>1879.8</v>
      </c>
      <c r="J18" s="507">
        <f t="shared" si="3"/>
        <v>38.5</v>
      </c>
      <c r="K18" s="507">
        <f t="shared" si="3"/>
        <v>0</v>
      </c>
      <c r="L18" s="507">
        <f t="shared" si="3"/>
        <v>2137.9</v>
      </c>
      <c r="M18" s="507">
        <f t="shared" si="3"/>
        <v>2137.9</v>
      </c>
      <c r="N18" s="3669"/>
      <c r="O18" s="1538"/>
      <c r="P18" s="1298"/>
      <c r="Q18" s="1299"/>
      <c r="R18" s="21"/>
      <c r="S18" s="526"/>
      <c r="T18" s="1293"/>
      <c r="U18" s="526"/>
      <c r="V18" s="526"/>
      <c r="W18" s="526"/>
    </row>
    <row r="19" spans="1:23">
      <c r="A19" s="1994" t="s">
        <v>11</v>
      </c>
      <c r="B19" s="1999" t="s">
        <v>11</v>
      </c>
      <c r="C19" s="2338" t="s">
        <v>240</v>
      </c>
      <c r="D19" s="2364" t="s">
        <v>634</v>
      </c>
      <c r="E19" s="2319" t="s">
        <v>41</v>
      </c>
      <c r="F19" s="2340" t="s">
        <v>412</v>
      </c>
      <c r="G19" s="558" t="s">
        <v>209</v>
      </c>
      <c r="H19" s="1300">
        <v>5.9</v>
      </c>
      <c r="I19" s="1301">
        <v>5.9</v>
      </c>
      <c r="J19" s="537">
        <v>0</v>
      </c>
      <c r="K19" s="538">
        <v>0</v>
      </c>
      <c r="L19" s="539">
        <v>0</v>
      </c>
      <c r="M19" s="540">
        <v>0</v>
      </c>
      <c r="N19" s="3668" t="s">
        <v>628</v>
      </c>
      <c r="O19" s="1922">
        <v>2</v>
      </c>
      <c r="P19" s="1294">
        <v>0</v>
      </c>
      <c r="Q19" s="1295">
        <v>0</v>
      </c>
      <c r="R19" s="21"/>
      <c r="S19" s="526"/>
      <c r="T19" s="1293"/>
      <c r="U19" s="526"/>
      <c r="V19" s="526"/>
      <c r="W19" s="526"/>
    </row>
    <row r="20" spans="1:23" ht="51" customHeight="1" thickBot="1">
      <c r="A20" s="1996"/>
      <c r="B20" s="582"/>
      <c r="C20" s="2339"/>
      <c r="D20" s="2366"/>
      <c r="E20" s="2275"/>
      <c r="F20" s="2341"/>
      <c r="G20" s="334" t="s">
        <v>12</v>
      </c>
      <c r="H20" s="1945">
        <f>H19*1</f>
        <v>5.9</v>
      </c>
      <c r="I20" s="1945">
        <f t="shared" ref="I20:M20" si="4">I19*1</f>
        <v>5.9</v>
      </c>
      <c r="J20" s="507">
        <f t="shared" si="4"/>
        <v>0</v>
      </c>
      <c r="K20" s="507">
        <f t="shared" si="4"/>
        <v>0</v>
      </c>
      <c r="L20" s="507">
        <f t="shared" si="4"/>
        <v>0</v>
      </c>
      <c r="M20" s="507">
        <f t="shared" si="4"/>
        <v>0</v>
      </c>
      <c r="N20" s="3669"/>
      <c r="O20" s="1538"/>
      <c r="P20" s="1298"/>
      <c r="Q20" s="1299"/>
      <c r="R20" s="21"/>
      <c r="S20" s="526"/>
      <c r="T20" s="1293"/>
      <c r="U20" s="526"/>
      <c r="V20" s="526"/>
      <c r="W20" s="526"/>
    </row>
    <row r="21" spans="1:23">
      <c r="A21" s="1994" t="s">
        <v>11</v>
      </c>
      <c r="B21" s="1999" t="s">
        <v>11</v>
      </c>
      <c r="C21" s="2338" t="s">
        <v>267</v>
      </c>
      <c r="D21" s="2364" t="s">
        <v>635</v>
      </c>
      <c r="E21" s="2319" t="s">
        <v>41</v>
      </c>
      <c r="F21" s="2340" t="s">
        <v>412</v>
      </c>
      <c r="G21" s="558" t="s">
        <v>209</v>
      </c>
      <c r="H21" s="1300">
        <v>1.2</v>
      </c>
      <c r="I21" s="1301">
        <v>1.2</v>
      </c>
      <c r="J21" s="537">
        <v>0</v>
      </c>
      <c r="K21" s="538">
        <v>0</v>
      </c>
      <c r="L21" s="539">
        <v>0.9</v>
      </c>
      <c r="M21" s="540">
        <v>0.9</v>
      </c>
      <c r="N21" s="3668" t="s">
        <v>628</v>
      </c>
      <c r="O21" s="1294">
        <v>10</v>
      </c>
      <c r="P21" s="1294">
        <v>10</v>
      </c>
      <c r="Q21" s="1295">
        <v>10</v>
      </c>
      <c r="R21" s="21"/>
      <c r="S21" s="526"/>
      <c r="T21" s="1293"/>
      <c r="U21" s="526"/>
      <c r="V21" s="526"/>
      <c r="W21" s="526"/>
    </row>
    <row r="22" spans="1:23" ht="25.9" customHeight="1" thickBot="1">
      <c r="A22" s="1995"/>
      <c r="B22" s="2000"/>
      <c r="C22" s="2327"/>
      <c r="D22" s="2365"/>
      <c r="E22" s="2297"/>
      <c r="F22" s="2342"/>
      <c r="G22" s="1302" t="s">
        <v>12</v>
      </c>
      <c r="H22" s="1946">
        <f>H21*1</f>
        <v>1.2</v>
      </c>
      <c r="I22" s="1946">
        <f t="shared" ref="I22:M22" si="5">I21*1</f>
        <v>1.2</v>
      </c>
      <c r="J22" s="1303">
        <f t="shared" si="5"/>
        <v>0</v>
      </c>
      <c r="K22" s="1303">
        <f t="shared" si="5"/>
        <v>0</v>
      </c>
      <c r="L22" s="1303">
        <f t="shared" si="5"/>
        <v>0.9</v>
      </c>
      <c r="M22" s="1303">
        <f t="shared" si="5"/>
        <v>0.9</v>
      </c>
      <c r="N22" s="3682"/>
      <c r="O22" s="1296"/>
      <c r="P22" s="1296"/>
      <c r="Q22" s="1297"/>
      <c r="R22" s="21"/>
      <c r="S22" s="526"/>
      <c r="T22" s="1293"/>
      <c r="U22" s="526"/>
      <c r="V22" s="526"/>
      <c r="W22" s="526"/>
    </row>
    <row r="23" spans="1:23" ht="42" customHeight="1" thickBot="1">
      <c r="A23" s="475" t="s">
        <v>11</v>
      </c>
      <c r="B23" s="1304" t="s">
        <v>11</v>
      </c>
      <c r="C23" s="1305" t="s">
        <v>39</v>
      </c>
      <c r="D23" s="1306" t="s">
        <v>636</v>
      </c>
      <c r="E23" s="743" t="s">
        <v>41</v>
      </c>
      <c r="F23" s="743" t="s">
        <v>412</v>
      </c>
      <c r="G23" s="1307" t="s">
        <v>37</v>
      </c>
      <c r="H23" s="1308">
        <f>I23+K23</f>
        <v>5.9</v>
      </c>
      <c r="I23" s="1309">
        <v>5.9</v>
      </c>
      <c r="J23" s="1309">
        <v>0</v>
      </c>
      <c r="K23" s="1310">
        <v>0</v>
      </c>
      <c r="L23" s="1311">
        <v>0</v>
      </c>
      <c r="M23" s="1312">
        <v>0</v>
      </c>
      <c r="N23" s="1313" t="s">
        <v>628</v>
      </c>
      <c r="O23" s="1314">
        <v>51</v>
      </c>
      <c r="P23" s="1314">
        <v>0</v>
      </c>
      <c r="Q23" s="1315">
        <v>0</v>
      </c>
      <c r="R23" s="21"/>
      <c r="S23" s="526"/>
      <c r="T23" s="1293"/>
      <c r="U23" s="526"/>
      <c r="V23" s="526"/>
      <c r="W23" s="526"/>
    </row>
    <row r="24" spans="1:23" ht="36.75" thickBot="1">
      <c r="A24" s="475" t="s">
        <v>11</v>
      </c>
      <c r="B24" s="1304" t="s">
        <v>11</v>
      </c>
      <c r="C24" s="1305" t="s">
        <v>273</v>
      </c>
      <c r="D24" s="1306" t="s">
        <v>637</v>
      </c>
      <c r="E24" s="743" t="s">
        <v>41</v>
      </c>
      <c r="F24" s="743" t="s">
        <v>412</v>
      </c>
      <c r="G24" s="1307" t="s">
        <v>209</v>
      </c>
      <c r="H24" s="1308">
        <f>I24+K24</f>
        <v>0</v>
      </c>
      <c r="I24" s="1309">
        <v>0</v>
      </c>
      <c r="J24" s="1309">
        <v>0</v>
      </c>
      <c r="K24" s="1310">
        <v>0</v>
      </c>
      <c r="L24" s="1311">
        <v>0</v>
      </c>
      <c r="M24" s="1312">
        <v>0</v>
      </c>
      <c r="N24" s="1313" t="s">
        <v>628</v>
      </c>
      <c r="O24" s="1314">
        <v>0</v>
      </c>
      <c r="P24" s="1314">
        <v>0</v>
      </c>
      <c r="Q24" s="1315">
        <v>0</v>
      </c>
      <c r="R24" s="21"/>
      <c r="S24" s="526"/>
      <c r="T24" s="1293"/>
      <c r="U24" s="526"/>
      <c r="V24" s="526"/>
      <c r="W24" s="526"/>
    </row>
    <row r="25" spans="1:23" ht="13.5" thickBot="1">
      <c r="A25" s="1996" t="s">
        <v>11</v>
      </c>
      <c r="B25" s="582" t="s">
        <v>11</v>
      </c>
      <c r="C25" s="3582" t="s">
        <v>14</v>
      </c>
      <c r="D25" s="2289"/>
      <c r="E25" s="2289"/>
      <c r="F25" s="2289"/>
      <c r="G25" s="3662"/>
      <c r="H25" s="1944">
        <f>H10+H12+H15+H18+H20+H22+H23+H24</f>
        <v>12537.899999999998</v>
      </c>
      <c r="I25" s="1944">
        <f t="shared" ref="I25:M25" si="6">I10+I12+I15+I18+I20+I22+I23+I24</f>
        <v>12537.899999999998</v>
      </c>
      <c r="J25" s="1316">
        <f t="shared" si="6"/>
        <v>128.80000000000001</v>
      </c>
      <c r="K25" s="1316">
        <f t="shared" si="6"/>
        <v>0</v>
      </c>
      <c r="L25" s="1316">
        <f t="shared" si="6"/>
        <v>13381.7</v>
      </c>
      <c r="M25" s="1316">
        <f t="shared" si="6"/>
        <v>13487.8</v>
      </c>
      <c r="N25" s="1317"/>
      <c r="O25" s="597"/>
      <c r="P25" s="597"/>
      <c r="Q25" s="598"/>
      <c r="R25" s="526"/>
      <c r="S25" s="526"/>
      <c r="T25" s="526"/>
      <c r="U25" s="526"/>
      <c r="V25" s="526"/>
      <c r="W25" s="526"/>
    </row>
    <row r="26" spans="1:23" ht="13.5" thickBot="1">
      <c r="A26" s="316" t="s">
        <v>11</v>
      </c>
      <c r="B26" s="317" t="s">
        <v>13</v>
      </c>
      <c r="C26" s="2355" t="s">
        <v>638</v>
      </c>
      <c r="D26" s="2355"/>
      <c r="E26" s="2355"/>
      <c r="F26" s="2355"/>
      <c r="G26" s="2355"/>
      <c r="H26" s="2355"/>
      <c r="I26" s="2355"/>
      <c r="J26" s="2355"/>
      <c r="K26" s="2355"/>
      <c r="L26" s="2355"/>
      <c r="M26" s="2355"/>
      <c r="N26" s="2355"/>
      <c r="O26" s="2355"/>
      <c r="P26" s="2355"/>
      <c r="Q26" s="2356"/>
      <c r="R26" s="526"/>
      <c r="S26" s="526"/>
      <c r="T26" s="526"/>
      <c r="U26" s="526"/>
      <c r="V26" s="526"/>
      <c r="W26" s="526"/>
    </row>
    <row r="27" spans="1:23">
      <c r="A27" s="2311" t="s">
        <v>11</v>
      </c>
      <c r="B27" s="2313" t="s">
        <v>13</v>
      </c>
      <c r="C27" s="2315" t="s">
        <v>11</v>
      </c>
      <c r="D27" s="2317" t="s">
        <v>639</v>
      </c>
      <c r="E27" s="2319" t="s">
        <v>41</v>
      </c>
      <c r="F27" s="3680" t="s">
        <v>412</v>
      </c>
      <c r="G27" s="318" t="s">
        <v>37</v>
      </c>
      <c r="H27" s="627">
        <f>I27+K27</f>
        <v>709.5</v>
      </c>
      <c r="I27" s="601">
        <v>709.5</v>
      </c>
      <c r="J27" s="649">
        <v>0</v>
      </c>
      <c r="K27" s="629">
        <v>0</v>
      </c>
      <c r="L27" s="630">
        <v>774.5</v>
      </c>
      <c r="M27" s="605">
        <v>774.5</v>
      </c>
      <c r="N27" s="3668" t="s">
        <v>628</v>
      </c>
      <c r="O27" s="617">
        <v>4200</v>
      </c>
      <c r="P27" s="511" t="s">
        <v>255</v>
      </c>
      <c r="Q27" s="512" t="s">
        <v>255</v>
      </c>
      <c r="R27" s="526"/>
      <c r="S27" s="526"/>
      <c r="T27" s="526"/>
      <c r="U27" s="526"/>
      <c r="V27" s="526"/>
      <c r="W27" s="526"/>
    </row>
    <row r="28" spans="1:23" ht="28.9" customHeight="1" thickBot="1">
      <c r="A28" s="2312"/>
      <c r="B28" s="2314"/>
      <c r="C28" s="2316"/>
      <c r="D28" s="2318"/>
      <c r="E28" s="2275"/>
      <c r="F28" s="3681"/>
      <c r="G28" s="612" t="s">
        <v>12</v>
      </c>
      <c r="H28" s="638">
        <f>H27*1</f>
        <v>709.5</v>
      </c>
      <c r="I28" s="638">
        <f t="shared" ref="I28:M28" si="7">I27*1</f>
        <v>709.5</v>
      </c>
      <c r="J28" s="638">
        <f t="shared" si="7"/>
        <v>0</v>
      </c>
      <c r="K28" s="638">
        <f t="shared" si="7"/>
        <v>0</v>
      </c>
      <c r="L28" s="638">
        <f t="shared" si="7"/>
        <v>774.5</v>
      </c>
      <c r="M28" s="638">
        <f t="shared" si="7"/>
        <v>774.5</v>
      </c>
      <c r="N28" s="3669"/>
      <c r="O28" s="1318"/>
      <c r="P28" s="1318"/>
      <c r="Q28" s="1319"/>
      <c r="R28" s="526"/>
      <c r="S28" s="526"/>
      <c r="T28" s="526"/>
      <c r="U28" s="526"/>
      <c r="V28" s="526"/>
      <c r="W28" s="526"/>
    </row>
    <row r="29" spans="1:23">
      <c r="A29" s="2311" t="s">
        <v>11</v>
      </c>
      <c r="B29" s="2313" t="s">
        <v>13</v>
      </c>
      <c r="C29" s="2315" t="s">
        <v>13</v>
      </c>
      <c r="D29" s="2317" t="s">
        <v>640</v>
      </c>
      <c r="E29" s="2319" t="s">
        <v>41</v>
      </c>
      <c r="F29" s="3680" t="s">
        <v>412</v>
      </c>
      <c r="G29" s="599" t="s">
        <v>391</v>
      </c>
      <c r="H29" s="627">
        <f>I29+K29</f>
        <v>0.4</v>
      </c>
      <c r="I29" s="601">
        <v>0.4</v>
      </c>
      <c r="J29" s="649">
        <v>0</v>
      </c>
      <c r="K29" s="629">
        <v>0</v>
      </c>
      <c r="L29" s="630">
        <v>0.3</v>
      </c>
      <c r="M29" s="605">
        <v>0.3</v>
      </c>
      <c r="N29" s="3668" t="s">
        <v>628</v>
      </c>
      <c r="O29" s="617">
        <v>1</v>
      </c>
      <c r="P29" s="511" t="s">
        <v>276</v>
      </c>
      <c r="Q29" s="1320" t="s">
        <v>276</v>
      </c>
      <c r="R29" s="526"/>
      <c r="S29" s="526"/>
      <c r="T29" s="1293"/>
      <c r="U29" s="526"/>
      <c r="V29" s="526"/>
      <c r="W29" s="526"/>
    </row>
    <row r="30" spans="1:23" ht="46.9" customHeight="1" thickBot="1">
      <c r="A30" s="2312"/>
      <c r="B30" s="2314"/>
      <c r="C30" s="2316"/>
      <c r="D30" s="2318"/>
      <c r="E30" s="2275"/>
      <c r="F30" s="3681"/>
      <c r="G30" s="612" t="s">
        <v>12</v>
      </c>
      <c r="H30" s="638">
        <f>H29*1</f>
        <v>0.4</v>
      </c>
      <c r="I30" s="638">
        <f t="shared" ref="I30:M30" si="8">I29*1</f>
        <v>0.4</v>
      </c>
      <c r="J30" s="638">
        <f t="shared" si="8"/>
        <v>0</v>
      </c>
      <c r="K30" s="638">
        <f t="shared" si="8"/>
        <v>0</v>
      </c>
      <c r="L30" s="638">
        <f t="shared" si="8"/>
        <v>0.3</v>
      </c>
      <c r="M30" s="638">
        <f t="shared" si="8"/>
        <v>0.3</v>
      </c>
      <c r="N30" s="3669"/>
      <c r="O30" s="1318"/>
      <c r="P30" s="1318"/>
      <c r="Q30" s="1319"/>
      <c r="R30" s="526"/>
      <c r="S30" s="526"/>
      <c r="T30" s="1293"/>
      <c r="U30" s="526"/>
      <c r="V30" s="526"/>
      <c r="W30" s="526"/>
    </row>
    <row r="31" spans="1:23" ht="46.9" customHeight="1">
      <c r="A31" s="2038" t="s">
        <v>11</v>
      </c>
      <c r="B31" s="1997" t="s">
        <v>13</v>
      </c>
      <c r="C31" s="1986" t="s">
        <v>35</v>
      </c>
      <c r="D31" s="2317" t="s">
        <v>906</v>
      </c>
      <c r="E31" s="2319" t="s">
        <v>41</v>
      </c>
      <c r="F31" s="3680" t="s">
        <v>412</v>
      </c>
      <c r="G31" s="599" t="s">
        <v>209</v>
      </c>
      <c r="H31" s="1874">
        <v>21.3</v>
      </c>
      <c r="I31" s="683">
        <v>21.3</v>
      </c>
      <c r="J31" s="649">
        <v>0</v>
      </c>
      <c r="K31" s="629">
        <v>0</v>
      </c>
      <c r="L31" s="630">
        <v>24.9</v>
      </c>
      <c r="M31" s="605">
        <v>30.5</v>
      </c>
      <c r="N31" s="3668" t="s">
        <v>628</v>
      </c>
      <c r="O31" s="1923">
        <v>156</v>
      </c>
      <c r="P31" s="511" t="s">
        <v>641</v>
      </c>
      <c r="Q31" s="1320" t="s">
        <v>642</v>
      </c>
      <c r="R31" s="526"/>
      <c r="S31" s="526"/>
      <c r="T31" s="1293"/>
      <c r="U31" s="526"/>
      <c r="V31" s="526"/>
      <c r="W31" s="526"/>
    </row>
    <row r="32" spans="1:23" ht="30.6" customHeight="1" thickBot="1">
      <c r="A32" s="1321"/>
      <c r="B32" s="1998"/>
      <c r="C32" s="1987"/>
      <c r="D32" s="2318"/>
      <c r="E32" s="2275"/>
      <c r="F32" s="3681"/>
      <c r="G32" s="612" t="s">
        <v>12</v>
      </c>
      <c r="H32" s="1938">
        <f>H31*1</f>
        <v>21.3</v>
      </c>
      <c r="I32" s="1938">
        <f t="shared" ref="I32:M32" si="9">I31*1</f>
        <v>21.3</v>
      </c>
      <c r="J32" s="638">
        <f t="shared" si="9"/>
        <v>0</v>
      </c>
      <c r="K32" s="638">
        <f t="shared" si="9"/>
        <v>0</v>
      </c>
      <c r="L32" s="638">
        <f t="shared" si="9"/>
        <v>24.9</v>
      </c>
      <c r="M32" s="638">
        <f t="shared" si="9"/>
        <v>30.5</v>
      </c>
      <c r="N32" s="3669"/>
      <c r="O32" s="1318"/>
      <c r="P32" s="1318"/>
      <c r="Q32" s="1319"/>
      <c r="R32" s="526"/>
      <c r="S32" s="526"/>
      <c r="T32" s="1293"/>
      <c r="U32" s="526"/>
      <c r="V32" s="526"/>
      <c r="W32" s="526"/>
    </row>
    <row r="33" spans="1:23">
      <c r="A33" s="1994" t="s">
        <v>11</v>
      </c>
      <c r="B33" s="1997" t="s">
        <v>13</v>
      </c>
      <c r="C33" s="1986" t="s">
        <v>36</v>
      </c>
      <c r="D33" s="2317" t="s">
        <v>907</v>
      </c>
      <c r="E33" s="2319" t="s">
        <v>41</v>
      </c>
      <c r="F33" s="3680" t="s">
        <v>412</v>
      </c>
      <c r="G33" s="599" t="s">
        <v>209</v>
      </c>
      <c r="H33" s="627">
        <v>3.4</v>
      </c>
      <c r="I33" s="601">
        <v>3.4</v>
      </c>
      <c r="J33" s="649">
        <v>0</v>
      </c>
      <c r="K33" s="629">
        <v>0</v>
      </c>
      <c r="L33" s="630">
        <v>0</v>
      </c>
      <c r="M33" s="605">
        <v>0</v>
      </c>
      <c r="N33" s="3668" t="s">
        <v>628</v>
      </c>
      <c r="O33" s="617">
        <v>4</v>
      </c>
      <c r="P33" s="511" t="s">
        <v>367</v>
      </c>
      <c r="Q33" s="512" t="s">
        <v>367</v>
      </c>
      <c r="R33" s="526"/>
      <c r="S33" s="526"/>
      <c r="T33" s="1293"/>
      <c r="U33" s="526"/>
      <c r="V33" s="526"/>
      <c r="W33" s="526"/>
    </row>
    <row r="34" spans="1:23" ht="55.9" customHeight="1" thickBot="1">
      <c r="A34" s="1996"/>
      <c r="B34" s="1998"/>
      <c r="C34" s="1987"/>
      <c r="D34" s="2318"/>
      <c r="E34" s="2275"/>
      <c r="F34" s="3681"/>
      <c r="G34" s="612" t="s">
        <v>12</v>
      </c>
      <c r="H34" s="638">
        <f>I34+K34</f>
        <v>3.4</v>
      </c>
      <c r="I34" s="638">
        <f t="shared" ref="I34:M34" si="10">I33*1</f>
        <v>3.4</v>
      </c>
      <c r="J34" s="638">
        <f t="shared" si="10"/>
        <v>0</v>
      </c>
      <c r="K34" s="638">
        <f t="shared" si="10"/>
        <v>0</v>
      </c>
      <c r="L34" s="638">
        <f t="shared" si="10"/>
        <v>0</v>
      </c>
      <c r="M34" s="638">
        <f t="shared" si="10"/>
        <v>0</v>
      </c>
      <c r="N34" s="3669"/>
      <c r="O34" s="619"/>
      <c r="P34" s="619"/>
      <c r="Q34" s="620"/>
      <c r="R34" s="526"/>
      <c r="S34" s="526"/>
      <c r="T34" s="1293"/>
      <c r="U34" s="526"/>
      <c r="V34" s="526"/>
      <c r="W34" s="526"/>
    </row>
    <row r="35" spans="1:23">
      <c r="A35" s="2311" t="s">
        <v>11</v>
      </c>
      <c r="B35" s="2313" t="s">
        <v>13</v>
      </c>
      <c r="C35" s="2315" t="s">
        <v>240</v>
      </c>
      <c r="D35" s="2317" t="s">
        <v>908</v>
      </c>
      <c r="E35" s="2319" t="s">
        <v>41</v>
      </c>
      <c r="F35" s="3680" t="s">
        <v>412</v>
      </c>
      <c r="G35" s="599" t="s">
        <v>391</v>
      </c>
      <c r="H35" s="1939">
        <v>5.4</v>
      </c>
      <c r="I35" s="1940">
        <v>5.4</v>
      </c>
      <c r="J35" s="1924">
        <v>0</v>
      </c>
      <c r="K35" s="1737">
        <v>0</v>
      </c>
      <c r="L35" s="1925">
        <v>8.9</v>
      </c>
      <c r="M35" s="1739">
        <v>8.9</v>
      </c>
      <c r="N35" s="3668" t="s">
        <v>628</v>
      </c>
      <c r="O35" s="1923">
        <v>25</v>
      </c>
      <c r="P35" s="511" t="s">
        <v>238</v>
      </c>
      <c r="Q35" s="512" t="s">
        <v>238</v>
      </c>
      <c r="R35" s="526"/>
      <c r="S35" s="526"/>
      <c r="T35" s="1293"/>
      <c r="U35" s="526"/>
      <c r="V35" s="526"/>
      <c r="W35" s="526"/>
    </row>
    <row r="36" spans="1:23" ht="16.899999999999999" customHeight="1" thickBot="1">
      <c r="A36" s="2312"/>
      <c r="B36" s="2314"/>
      <c r="C36" s="2316"/>
      <c r="D36" s="2318"/>
      <c r="E36" s="2275"/>
      <c r="F36" s="3681"/>
      <c r="G36" s="612" t="s">
        <v>12</v>
      </c>
      <c r="H36" s="1941">
        <f>SUM(H35)</f>
        <v>5.4</v>
      </c>
      <c r="I36" s="1942">
        <f>SUM(I35)</f>
        <v>5.4</v>
      </c>
      <c r="J36" s="641">
        <v>0</v>
      </c>
      <c r="K36" s="642">
        <v>0</v>
      </c>
      <c r="L36" s="643">
        <v>25</v>
      </c>
      <c r="M36" s="616">
        <v>25</v>
      </c>
      <c r="N36" s="3669"/>
      <c r="O36" s="619"/>
      <c r="P36" s="619"/>
      <c r="Q36" s="620"/>
      <c r="R36" s="526"/>
      <c r="S36" s="526"/>
      <c r="T36" s="1293"/>
      <c r="U36" s="526"/>
      <c r="V36" s="526"/>
      <c r="W36" s="526"/>
    </row>
    <row r="37" spans="1:23" ht="13.5" thickBot="1">
      <c r="A37" s="475" t="s">
        <v>11</v>
      </c>
      <c r="B37" s="419" t="s">
        <v>13</v>
      </c>
      <c r="C37" s="2287" t="s">
        <v>14</v>
      </c>
      <c r="D37" s="2288"/>
      <c r="E37" s="2289"/>
      <c r="F37" s="2289"/>
      <c r="G37" s="2290"/>
      <c r="H37" s="1943">
        <f>H28+H30+H32+H34+H35</f>
        <v>739.99999999999989</v>
      </c>
      <c r="I37" s="1943">
        <f t="shared" ref="I37:M37" si="11">I28+I30+I32+I34+I35</f>
        <v>739.99999999999989</v>
      </c>
      <c r="J37" s="476">
        <f t="shared" si="11"/>
        <v>0</v>
      </c>
      <c r="K37" s="476">
        <f t="shared" si="11"/>
        <v>0</v>
      </c>
      <c r="L37" s="476">
        <f t="shared" si="11"/>
        <v>808.59999999999991</v>
      </c>
      <c r="M37" s="476">
        <f t="shared" si="11"/>
        <v>814.19999999999993</v>
      </c>
      <c r="N37" s="455"/>
      <c r="O37" s="456"/>
      <c r="P37" s="456"/>
      <c r="Q37" s="457"/>
      <c r="R37" s="526"/>
      <c r="S37" s="526"/>
      <c r="T37" s="526"/>
      <c r="U37" s="526"/>
      <c r="V37" s="526"/>
      <c r="W37" s="526"/>
    </row>
    <row r="38" spans="1:23" ht="13.5" thickBot="1">
      <c r="A38" s="316" t="s">
        <v>11</v>
      </c>
      <c r="B38" s="317" t="s">
        <v>35</v>
      </c>
      <c r="C38" s="2355" t="s">
        <v>643</v>
      </c>
      <c r="D38" s="2355"/>
      <c r="E38" s="2355"/>
      <c r="F38" s="2355"/>
      <c r="G38" s="2355"/>
      <c r="H38" s="2355"/>
      <c r="I38" s="2355"/>
      <c r="J38" s="2355"/>
      <c r="K38" s="2355"/>
      <c r="L38" s="2355"/>
      <c r="M38" s="2355"/>
      <c r="N38" s="2355"/>
      <c r="O38" s="2355"/>
      <c r="P38" s="2355"/>
      <c r="Q38" s="2356"/>
      <c r="R38" s="526"/>
      <c r="S38" s="526"/>
      <c r="T38" s="526"/>
      <c r="U38" s="526"/>
      <c r="V38" s="526"/>
      <c r="W38" s="526"/>
    </row>
    <row r="39" spans="1:23">
      <c r="A39" s="2311" t="s">
        <v>11</v>
      </c>
      <c r="B39" s="2313" t="s">
        <v>35</v>
      </c>
      <c r="C39" s="1984" t="s">
        <v>11</v>
      </c>
      <c r="D39" s="2317" t="s">
        <v>909</v>
      </c>
      <c r="E39" s="2319" t="s">
        <v>41</v>
      </c>
      <c r="F39" s="2319" t="s">
        <v>398</v>
      </c>
      <c r="G39" s="599" t="s">
        <v>37</v>
      </c>
      <c r="H39" s="627">
        <f>I39+K39</f>
        <v>1683.3</v>
      </c>
      <c r="I39" s="627">
        <v>1683.3</v>
      </c>
      <c r="J39" s="649">
        <v>0</v>
      </c>
      <c r="K39" s="629">
        <v>0</v>
      </c>
      <c r="L39" s="627">
        <v>1688.3</v>
      </c>
      <c r="M39" s="627">
        <v>1688.3</v>
      </c>
      <c r="N39" s="3668" t="s">
        <v>628</v>
      </c>
      <c r="O39" s="617"/>
      <c r="P39" s="511"/>
      <c r="Q39" s="512"/>
      <c r="R39" s="526"/>
      <c r="S39" s="526"/>
      <c r="T39" s="526"/>
      <c r="U39" s="526"/>
      <c r="V39" s="526"/>
      <c r="W39" s="526"/>
    </row>
    <row r="40" spans="1:23" ht="31.9" customHeight="1" thickBot="1">
      <c r="A40" s="2312"/>
      <c r="B40" s="2314"/>
      <c r="C40" s="1322"/>
      <c r="D40" s="2318"/>
      <c r="E40" s="2275"/>
      <c r="F40" s="2275"/>
      <c r="G40" s="612" t="s">
        <v>12</v>
      </c>
      <c r="H40" s="638">
        <f>H39</f>
        <v>1683.3</v>
      </c>
      <c r="I40" s="614">
        <f>SUM(I39:I39)</f>
        <v>1683.3</v>
      </c>
      <c r="J40" s="641">
        <v>0</v>
      </c>
      <c r="K40" s="642">
        <f>SUM(K39:K39)</f>
        <v>0</v>
      </c>
      <c r="L40" s="643">
        <f>L39</f>
        <v>1688.3</v>
      </c>
      <c r="M40" s="616">
        <f>M39</f>
        <v>1688.3</v>
      </c>
      <c r="N40" s="3669"/>
      <c r="O40" s="619"/>
      <c r="P40" s="619"/>
      <c r="Q40" s="620"/>
      <c r="R40" s="526"/>
      <c r="S40" s="526"/>
      <c r="T40" s="526"/>
      <c r="U40" s="526"/>
      <c r="V40" s="526"/>
      <c r="W40" s="526"/>
    </row>
    <row r="41" spans="1:23" ht="18" customHeight="1" thickBot="1">
      <c r="A41" s="475" t="s">
        <v>11</v>
      </c>
      <c r="B41" s="419" t="s">
        <v>35</v>
      </c>
      <c r="C41" s="2287" t="s">
        <v>14</v>
      </c>
      <c r="D41" s="2288"/>
      <c r="E41" s="2289"/>
      <c r="F41" s="2289"/>
      <c r="G41" s="2290"/>
      <c r="H41" s="638">
        <f>H40</f>
        <v>1683.3</v>
      </c>
      <c r="I41" s="614">
        <f>SUM(I40:I40)</f>
        <v>1683.3</v>
      </c>
      <c r="J41" s="641">
        <v>0</v>
      </c>
      <c r="K41" s="642">
        <f>SUM(K40:K40)</f>
        <v>0</v>
      </c>
      <c r="L41" s="643">
        <f>L40</f>
        <v>1688.3</v>
      </c>
      <c r="M41" s="616">
        <f>M40</f>
        <v>1688.3</v>
      </c>
      <c r="N41" s="455"/>
      <c r="O41" s="456"/>
      <c r="P41" s="456"/>
      <c r="Q41" s="457"/>
      <c r="R41" s="526"/>
      <c r="S41" s="526"/>
      <c r="T41" s="526"/>
      <c r="U41" s="526"/>
      <c r="V41" s="526"/>
      <c r="W41" s="526"/>
    </row>
    <row r="42" spans="1:23" ht="20.45" customHeight="1" thickBot="1">
      <c r="A42" s="316" t="s">
        <v>11</v>
      </c>
      <c r="B42" s="317" t="s">
        <v>36</v>
      </c>
      <c r="C42" s="2355" t="s">
        <v>644</v>
      </c>
      <c r="D42" s="2355"/>
      <c r="E42" s="2355"/>
      <c r="F42" s="2355"/>
      <c r="G42" s="2355"/>
      <c r="H42" s="2355"/>
      <c r="I42" s="2355"/>
      <c r="J42" s="2355"/>
      <c r="K42" s="2355"/>
      <c r="L42" s="2355"/>
      <c r="M42" s="2355"/>
      <c r="N42" s="2355"/>
      <c r="O42" s="2355"/>
      <c r="P42" s="2355"/>
      <c r="Q42" s="2356"/>
      <c r="R42" s="526"/>
      <c r="S42" s="526"/>
      <c r="T42" s="526"/>
      <c r="U42" s="526"/>
      <c r="V42" s="526"/>
      <c r="W42" s="526"/>
    </row>
    <row r="43" spans="1:23">
      <c r="A43" s="2311" t="s">
        <v>11</v>
      </c>
      <c r="B43" s="2313" t="s">
        <v>36</v>
      </c>
      <c r="C43" s="2315" t="s">
        <v>11</v>
      </c>
      <c r="D43" s="2317" t="s">
        <v>645</v>
      </c>
      <c r="E43" s="2319" t="s">
        <v>41</v>
      </c>
      <c r="F43" s="3680" t="s">
        <v>412</v>
      </c>
      <c r="G43" s="599" t="s">
        <v>37</v>
      </c>
      <c r="H43" s="627">
        <f>I43+K43</f>
        <v>40</v>
      </c>
      <c r="I43" s="601">
        <v>40</v>
      </c>
      <c r="J43" s="649">
        <v>0</v>
      </c>
      <c r="K43" s="629">
        <v>0</v>
      </c>
      <c r="L43" s="627">
        <v>40</v>
      </c>
      <c r="M43" s="627">
        <v>40</v>
      </c>
      <c r="N43" s="3668" t="s">
        <v>628</v>
      </c>
      <c r="O43" s="617">
        <v>500</v>
      </c>
      <c r="P43" s="511" t="s">
        <v>646</v>
      </c>
      <c r="Q43" s="512" t="s">
        <v>646</v>
      </c>
      <c r="R43" s="526"/>
      <c r="S43" s="526"/>
      <c r="T43" s="526"/>
      <c r="U43" s="526"/>
      <c r="V43" s="526"/>
      <c r="W43" s="526"/>
    </row>
    <row r="44" spans="1:23" ht="46.9" customHeight="1" thickBot="1">
      <c r="A44" s="2312"/>
      <c r="B44" s="2314"/>
      <c r="C44" s="2316"/>
      <c r="D44" s="2318"/>
      <c r="E44" s="2275"/>
      <c r="F44" s="3681"/>
      <c r="G44" s="612" t="s">
        <v>12</v>
      </c>
      <c r="H44" s="638">
        <f>H43</f>
        <v>40</v>
      </c>
      <c r="I44" s="614">
        <f>SUM(I43:I43)</f>
        <v>40</v>
      </c>
      <c r="J44" s="641">
        <v>0</v>
      </c>
      <c r="K44" s="642">
        <f>SUM(K43:K43)</f>
        <v>0</v>
      </c>
      <c r="L44" s="643">
        <f>L43</f>
        <v>40</v>
      </c>
      <c r="M44" s="616">
        <f>M43</f>
        <v>40</v>
      </c>
      <c r="N44" s="3669"/>
      <c r="O44" s="1318"/>
      <c r="P44" s="1318"/>
      <c r="Q44" s="1319"/>
      <c r="R44" s="526"/>
      <c r="S44" s="526"/>
      <c r="T44" s="526"/>
      <c r="U44" s="526"/>
      <c r="V44" s="526"/>
      <c r="W44" s="526"/>
    </row>
    <row r="45" spans="1:23">
      <c r="A45" s="2734" t="s">
        <v>11</v>
      </c>
      <c r="B45" s="3202" t="s">
        <v>36</v>
      </c>
      <c r="C45" s="2338" t="s">
        <v>13</v>
      </c>
      <c r="D45" s="2482" t="s">
        <v>910</v>
      </c>
      <c r="E45" s="2319" t="s">
        <v>41</v>
      </c>
      <c r="F45" s="3678" t="s">
        <v>412</v>
      </c>
      <c r="G45" s="599" t="s">
        <v>37</v>
      </c>
      <c r="H45" s="627">
        <f>I45+K45</f>
        <v>12</v>
      </c>
      <c r="I45" s="601">
        <v>12</v>
      </c>
      <c r="J45" s="649">
        <v>0</v>
      </c>
      <c r="K45" s="629">
        <v>0</v>
      </c>
      <c r="L45" s="627">
        <v>0</v>
      </c>
      <c r="M45" s="627">
        <v>0</v>
      </c>
      <c r="N45" s="3668" t="s">
        <v>628</v>
      </c>
      <c r="O45" s="617">
        <v>240</v>
      </c>
      <c r="P45" s="511" t="s">
        <v>367</v>
      </c>
      <c r="Q45" s="512" t="s">
        <v>367</v>
      </c>
      <c r="R45" s="526"/>
      <c r="S45" s="526"/>
      <c r="T45" s="526"/>
      <c r="U45" s="526"/>
      <c r="V45" s="526"/>
      <c r="W45" s="526"/>
    </row>
    <row r="46" spans="1:23" ht="46.9" customHeight="1" thickBot="1">
      <c r="A46" s="3201"/>
      <c r="B46" s="3203"/>
      <c r="C46" s="2339"/>
      <c r="D46" s="2484"/>
      <c r="E46" s="2275"/>
      <c r="F46" s="3679"/>
      <c r="G46" s="612" t="s">
        <v>12</v>
      </c>
      <c r="H46" s="638">
        <f>H45</f>
        <v>12</v>
      </c>
      <c r="I46" s="614">
        <f>SUM(I45:I45)</f>
        <v>12</v>
      </c>
      <c r="J46" s="641">
        <v>0</v>
      </c>
      <c r="K46" s="642">
        <f>SUM(K45:K45)</f>
        <v>0</v>
      </c>
      <c r="L46" s="643">
        <f>L45</f>
        <v>0</v>
      </c>
      <c r="M46" s="616">
        <f>M45</f>
        <v>0</v>
      </c>
      <c r="N46" s="3669"/>
      <c r="O46" s="619"/>
      <c r="P46" s="1318"/>
      <c r="Q46" s="1319"/>
      <c r="R46" s="526"/>
      <c r="S46" s="526"/>
      <c r="T46" s="526"/>
      <c r="U46" s="526"/>
      <c r="V46" s="526"/>
      <c r="W46" s="526"/>
    </row>
    <row r="47" spans="1:23" ht="13.5" thickBot="1">
      <c r="A47" s="475" t="s">
        <v>11</v>
      </c>
      <c r="B47" s="419" t="s">
        <v>36</v>
      </c>
      <c r="C47" s="2287" t="s">
        <v>14</v>
      </c>
      <c r="D47" s="2288"/>
      <c r="E47" s="2289"/>
      <c r="F47" s="2289"/>
      <c r="G47" s="2290"/>
      <c r="H47" s="476">
        <f>H44+H46</f>
        <v>52</v>
      </c>
      <c r="I47" s="476">
        <f t="shared" ref="I47:M47" si="12">I44+I46</f>
        <v>52</v>
      </c>
      <c r="J47" s="476">
        <f t="shared" si="12"/>
        <v>0</v>
      </c>
      <c r="K47" s="476">
        <f t="shared" si="12"/>
        <v>0</v>
      </c>
      <c r="L47" s="476">
        <f t="shared" si="12"/>
        <v>40</v>
      </c>
      <c r="M47" s="476">
        <f t="shared" si="12"/>
        <v>40</v>
      </c>
      <c r="N47" s="455"/>
      <c r="O47" s="456"/>
      <c r="P47" s="456"/>
      <c r="Q47" s="457"/>
      <c r="R47" s="526"/>
      <c r="S47" s="526"/>
      <c r="T47" s="526"/>
      <c r="U47" s="526"/>
      <c r="V47" s="526"/>
      <c r="W47" s="526"/>
    </row>
    <row r="48" spans="1:23" ht="13.5" thickBot="1">
      <c r="A48" s="316" t="s">
        <v>11</v>
      </c>
      <c r="B48" s="317" t="s">
        <v>240</v>
      </c>
      <c r="C48" s="2355" t="s">
        <v>647</v>
      </c>
      <c r="D48" s="2355"/>
      <c r="E48" s="2355"/>
      <c r="F48" s="2355"/>
      <c r="G48" s="2355"/>
      <c r="H48" s="2355"/>
      <c r="I48" s="2355"/>
      <c r="J48" s="2355"/>
      <c r="K48" s="2355"/>
      <c r="L48" s="2355"/>
      <c r="M48" s="2355"/>
      <c r="N48" s="2355"/>
      <c r="O48" s="2355"/>
      <c r="P48" s="2355"/>
      <c r="Q48" s="2356"/>
      <c r="R48" s="526"/>
      <c r="S48" s="526"/>
      <c r="T48" s="526"/>
      <c r="U48" s="526"/>
      <c r="V48" s="526"/>
      <c r="W48" s="526"/>
    </row>
    <row r="49" spans="1:23">
      <c r="A49" s="2734" t="s">
        <v>11</v>
      </c>
      <c r="B49" s="3202" t="s">
        <v>240</v>
      </c>
      <c r="C49" s="2338" t="s">
        <v>11</v>
      </c>
      <c r="D49" s="2482" t="s">
        <v>911</v>
      </c>
      <c r="E49" s="2319" t="s">
        <v>41</v>
      </c>
      <c r="F49" s="2347" t="s">
        <v>412</v>
      </c>
      <c r="G49" s="318" t="s">
        <v>391</v>
      </c>
      <c r="H49" s="1874">
        <v>327</v>
      </c>
      <c r="I49" s="683">
        <v>327</v>
      </c>
      <c r="J49" s="649">
        <v>0</v>
      </c>
      <c r="K49" s="629">
        <v>0</v>
      </c>
      <c r="L49" s="630">
        <v>324.5</v>
      </c>
      <c r="M49" s="605">
        <v>273.8</v>
      </c>
      <c r="N49" s="3668" t="s">
        <v>628</v>
      </c>
      <c r="O49" s="1923">
        <v>1570</v>
      </c>
      <c r="P49" s="511" t="s">
        <v>648</v>
      </c>
      <c r="Q49" s="512" t="s">
        <v>649</v>
      </c>
      <c r="R49" s="526"/>
      <c r="S49" s="526"/>
      <c r="T49" s="526"/>
      <c r="U49" s="526"/>
      <c r="V49" s="526"/>
      <c r="W49" s="526"/>
    </row>
    <row r="50" spans="1:23" ht="36" customHeight="1" thickBot="1">
      <c r="A50" s="3201"/>
      <c r="B50" s="3203"/>
      <c r="C50" s="2339"/>
      <c r="D50" s="2484"/>
      <c r="E50" s="2275"/>
      <c r="F50" s="2349"/>
      <c r="G50" s="612" t="s">
        <v>12</v>
      </c>
      <c r="H50" s="1938">
        <f>H49</f>
        <v>327</v>
      </c>
      <c r="I50" s="1933">
        <f>SUM(I49:I49)</f>
        <v>327</v>
      </c>
      <c r="J50" s="641">
        <v>0</v>
      </c>
      <c r="K50" s="642">
        <f>SUM(K49:K49)</f>
        <v>0</v>
      </c>
      <c r="L50" s="643">
        <f>L49</f>
        <v>324.5</v>
      </c>
      <c r="M50" s="616">
        <v>273.8</v>
      </c>
      <c r="N50" s="3669"/>
      <c r="O50" s="619"/>
      <c r="P50" s="1318"/>
      <c r="Q50" s="1319"/>
      <c r="R50" s="526"/>
      <c r="S50" s="526"/>
      <c r="T50" s="526"/>
      <c r="U50" s="526"/>
      <c r="V50" s="526"/>
      <c r="W50" s="526"/>
    </row>
    <row r="51" spans="1:23">
      <c r="A51" s="2734" t="s">
        <v>11</v>
      </c>
      <c r="B51" s="3202" t="s">
        <v>240</v>
      </c>
      <c r="C51" s="2338" t="s">
        <v>13</v>
      </c>
      <c r="D51" s="2482" t="s">
        <v>912</v>
      </c>
      <c r="E51" s="2319" t="s">
        <v>41</v>
      </c>
      <c r="F51" s="2347" t="s">
        <v>412</v>
      </c>
      <c r="G51" s="318" t="s">
        <v>391</v>
      </c>
      <c r="H51" s="627">
        <f>I51+K51</f>
        <v>62.7</v>
      </c>
      <c r="I51" s="601">
        <v>62.7</v>
      </c>
      <c r="J51" s="649">
        <v>0</v>
      </c>
      <c r="K51" s="629">
        <v>0</v>
      </c>
      <c r="L51" s="630">
        <v>65.8</v>
      </c>
      <c r="M51" s="605">
        <v>53</v>
      </c>
      <c r="N51" s="3668" t="s">
        <v>630</v>
      </c>
      <c r="O51" s="617">
        <v>1100</v>
      </c>
      <c r="P51" s="511" t="s">
        <v>650</v>
      </c>
      <c r="Q51" s="512" t="s">
        <v>651</v>
      </c>
      <c r="R51" s="526"/>
      <c r="S51" s="526"/>
      <c r="T51" s="526"/>
      <c r="U51" s="526"/>
      <c r="V51" s="526"/>
      <c r="W51" s="526"/>
    </row>
    <row r="52" spans="1:23" ht="31.15" customHeight="1" thickBot="1">
      <c r="A52" s="3201"/>
      <c r="B52" s="3203"/>
      <c r="C52" s="2339"/>
      <c r="D52" s="2484"/>
      <c r="E52" s="2275"/>
      <c r="F52" s="2349"/>
      <c r="G52" s="612" t="s">
        <v>12</v>
      </c>
      <c r="H52" s="638">
        <f>H51</f>
        <v>62.7</v>
      </c>
      <c r="I52" s="614">
        <f>SUM(I51:I51)</f>
        <v>62.7</v>
      </c>
      <c r="J52" s="641">
        <v>0</v>
      </c>
      <c r="K52" s="642">
        <f>SUM(K51:K51)</f>
        <v>0</v>
      </c>
      <c r="L52" s="643">
        <f>L51</f>
        <v>65.8</v>
      </c>
      <c r="M52" s="616">
        <f>M51</f>
        <v>53</v>
      </c>
      <c r="N52" s="3669"/>
      <c r="O52" s="619"/>
      <c r="P52" s="619"/>
      <c r="Q52" s="620"/>
      <c r="R52" s="526"/>
      <c r="S52" s="526"/>
      <c r="T52" s="1293"/>
      <c r="U52" s="526"/>
      <c r="V52" s="526"/>
      <c r="W52" s="526"/>
    </row>
    <row r="53" spans="1:23" ht="13.5" thickBot="1">
      <c r="A53" s="475" t="s">
        <v>11</v>
      </c>
      <c r="B53" s="419" t="s">
        <v>240</v>
      </c>
      <c r="C53" s="2287" t="s">
        <v>14</v>
      </c>
      <c r="D53" s="2288"/>
      <c r="E53" s="2288"/>
      <c r="F53" s="2288"/>
      <c r="G53" s="2290"/>
      <c r="H53" s="1869">
        <f>H50+H52</f>
        <v>389.7</v>
      </c>
      <c r="I53" s="1869">
        <f t="shared" ref="I53:M53" si="13">I50+I52</f>
        <v>389.7</v>
      </c>
      <c r="J53" s="476">
        <f t="shared" si="13"/>
        <v>0</v>
      </c>
      <c r="K53" s="476">
        <f t="shared" si="13"/>
        <v>0</v>
      </c>
      <c r="L53" s="476">
        <f t="shared" si="13"/>
        <v>390.3</v>
      </c>
      <c r="M53" s="476">
        <f t="shared" si="13"/>
        <v>326.8</v>
      </c>
      <c r="N53" s="455"/>
      <c r="O53" s="456"/>
      <c r="P53" s="456"/>
      <c r="Q53" s="457"/>
      <c r="R53" s="526"/>
      <c r="S53" s="526"/>
      <c r="T53" s="1293"/>
      <c r="U53" s="526"/>
      <c r="V53" s="526"/>
      <c r="W53" s="526"/>
    </row>
    <row r="54" spans="1:23" ht="13.5" thickBot="1">
      <c r="A54" s="316" t="s">
        <v>11</v>
      </c>
      <c r="B54" s="2260" t="s">
        <v>349</v>
      </c>
      <c r="C54" s="2261"/>
      <c r="D54" s="2261"/>
      <c r="E54" s="2261"/>
      <c r="F54" s="2261"/>
      <c r="G54" s="2261"/>
      <c r="H54" s="1929">
        <f>H25+H37+H41+H47+H53</f>
        <v>15402.899999999998</v>
      </c>
      <c r="I54" s="1929">
        <f t="shared" ref="I54:M54" si="14">I25+I37+I41+I47+I53</f>
        <v>15402.899999999998</v>
      </c>
      <c r="J54" s="1323">
        <f t="shared" si="14"/>
        <v>128.80000000000001</v>
      </c>
      <c r="K54" s="1323">
        <f t="shared" si="14"/>
        <v>0</v>
      </c>
      <c r="L54" s="1323">
        <f t="shared" si="14"/>
        <v>16308.9</v>
      </c>
      <c r="M54" s="1323">
        <f t="shared" si="14"/>
        <v>16357.099999999999</v>
      </c>
      <c r="N54" s="677"/>
      <c r="O54" s="517"/>
      <c r="P54" s="517"/>
      <c r="Q54" s="518"/>
      <c r="R54" s="526"/>
      <c r="S54" s="526"/>
      <c r="T54" s="1293"/>
      <c r="U54" s="526"/>
      <c r="V54" s="526"/>
      <c r="W54" s="526"/>
    </row>
    <row r="55" spans="1:23" ht="24.75" thickBot="1">
      <c r="A55" s="315" t="s">
        <v>13</v>
      </c>
      <c r="B55" s="2353" t="s">
        <v>652</v>
      </c>
      <c r="C55" s="2353"/>
      <c r="D55" s="2353"/>
      <c r="E55" s="2353"/>
      <c r="F55" s="2353"/>
      <c r="G55" s="2353"/>
      <c r="H55" s="2353"/>
      <c r="I55" s="2353"/>
      <c r="J55" s="2353"/>
      <c r="K55" s="2353"/>
      <c r="L55" s="2353"/>
      <c r="M55" s="2353"/>
      <c r="N55" s="2353"/>
      <c r="O55" s="2353"/>
      <c r="P55" s="2353"/>
      <c r="Q55" s="2354"/>
      <c r="R55" s="526"/>
      <c r="S55" s="526"/>
      <c r="T55" s="1293"/>
      <c r="U55" s="526"/>
      <c r="V55" s="526"/>
      <c r="W55" s="526"/>
    </row>
    <row r="56" spans="1:23" ht="13.5" thickBot="1">
      <c r="A56" s="316" t="s">
        <v>13</v>
      </c>
      <c r="B56" s="317" t="s">
        <v>11</v>
      </c>
      <c r="C56" s="2355" t="s">
        <v>653</v>
      </c>
      <c r="D56" s="2355"/>
      <c r="E56" s="2355"/>
      <c r="F56" s="2355"/>
      <c r="G56" s="2355"/>
      <c r="H56" s="2355"/>
      <c r="I56" s="2355"/>
      <c r="J56" s="2355"/>
      <c r="K56" s="2355"/>
      <c r="L56" s="2355"/>
      <c r="M56" s="2355"/>
      <c r="N56" s="2355"/>
      <c r="O56" s="2355"/>
      <c r="P56" s="2355"/>
      <c r="Q56" s="2356"/>
      <c r="R56" s="526"/>
      <c r="S56" s="526"/>
      <c r="T56" s="1293"/>
      <c r="U56" s="526"/>
      <c r="V56" s="526"/>
      <c r="W56" s="526"/>
    </row>
    <row r="57" spans="1:23">
      <c r="A57" s="1994" t="s">
        <v>13</v>
      </c>
      <c r="B57" s="1999" t="s">
        <v>11</v>
      </c>
      <c r="C57" s="2270" t="s">
        <v>11</v>
      </c>
      <c r="D57" s="2272" t="s">
        <v>654</v>
      </c>
      <c r="E57" s="3657" t="s">
        <v>655</v>
      </c>
      <c r="F57" s="3675" t="s">
        <v>412</v>
      </c>
      <c r="G57" s="1324" t="s">
        <v>391</v>
      </c>
      <c r="H57" s="683">
        <v>186.8</v>
      </c>
      <c r="I57" s="683">
        <v>186.8</v>
      </c>
      <c r="J57" s="682">
        <v>124.7</v>
      </c>
      <c r="K57" s="601">
        <v>0</v>
      </c>
      <c r="L57" s="649">
        <v>170.4</v>
      </c>
      <c r="M57" s="679">
        <v>198.5</v>
      </c>
      <c r="N57" s="3664" t="s">
        <v>656</v>
      </c>
      <c r="O57" s="680">
        <v>29</v>
      </c>
      <c r="P57" s="680">
        <v>29</v>
      </c>
      <c r="Q57" s="681">
        <v>29</v>
      </c>
      <c r="R57" s="526"/>
      <c r="S57" s="526"/>
      <c r="T57" s="1293"/>
      <c r="U57" s="526"/>
      <c r="V57" s="526"/>
      <c r="W57" s="526"/>
    </row>
    <row r="58" spans="1:23">
      <c r="A58" s="1995"/>
      <c r="B58" s="2000"/>
      <c r="C58" s="2293"/>
      <c r="D58" s="2295"/>
      <c r="E58" s="3303"/>
      <c r="F58" s="3663"/>
      <c r="G58" s="1326" t="s">
        <v>657</v>
      </c>
      <c r="H58" s="1936">
        <v>125.8</v>
      </c>
      <c r="I58" s="1936">
        <v>125.8</v>
      </c>
      <c r="J58" s="1937">
        <v>95.1</v>
      </c>
      <c r="K58" s="622">
        <v>0</v>
      </c>
      <c r="L58" s="1327">
        <v>112.5</v>
      </c>
      <c r="M58" s="1328">
        <v>112.5</v>
      </c>
      <c r="N58" s="3665"/>
      <c r="O58" s="1329"/>
      <c r="P58" s="858"/>
      <c r="Q58" s="1330"/>
      <c r="R58" s="526"/>
      <c r="S58" s="526"/>
      <c r="T58" s="1293"/>
      <c r="U58" s="526"/>
      <c r="V58" s="526"/>
      <c r="W58" s="526"/>
    </row>
    <row r="59" spans="1:23">
      <c r="A59" s="1995"/>
      <c r="B59" s="2000"/>
      <c r="C59" s="2293"/>
      <c r="D59" s="2295"/>
      <c r="E59" s="3303"/>
      <c r="F59" s="3663"/>
      <c r="G59" s="1331" t="s">
        <v>213</v>
      </c>
      <c r="H59" s="1871">
        <v>48.1</v>
      </c>
      <c r="I59" s="1871">
        <v>48.1</v>
      </c>
      <c r="J59" s="1873">
        <v>20.399999999999999</v>
      </c>
      <c r="K59" s="1332">
        <v>0</v>
      </c>
      <c r="L59" s="963">
        <v>55.1</v>
      </c>
      <c r="M59" s="1333">
        <v>55.1</v>
      </c>
      <c r="N59" s="1334"/>
      <c r="O59" s="1329"/>
      <c r="P59" s="858"/>
      <c r="Q59" s="1330"/>
      <c r="R59" s="526"/>
      <c r="S59" s="526"/>
      <c r="T59" s="1293"/>
      <c r="U59" s="526"/>
      <c r="V59" s="526"/>
      <c r="W59" s="526"/>
    </row>
    <row r="60" spans="1:23">
      <c r="A60" s="1995"/>
      <c r="B60" s="2000"/>
      <c r="C60" s="2293"/>
      <c r="D60" s="2295"/>
      <c r="E60" s="3303"/>
      <c r="F60" s="3663"/>
      <c r="G60" s="1335" t="s">
        <v>658</v>
      </c>
      <c r="H60" s="1332">
        <f t="shared" ref="H60:H62" si="15">I60+K60</f>
        <v>70.2</v>
      </c>
      <c r="I60" s="1332">
        <v>70.2</v>
      </c>
      <c r="J60" s="1332">
        <v>47.1</v>
      </c>
      <c r="K60" s="1332">
        <v>0</v>
      </c>
      <c r="L60" s="963">
        <v>68.900000000000006</v>
      </c>
      <c r="M60" s="1333">
        <v>68.900000000000006</v>
      </c>
      <c r="N60" s="1334"/>
      <c r="O60" s="1329"/>
      <c r="P60" s="858"/>
      <c r="Q60" s="1330"/>
      <c r="R60" s="526"/>
      <c r="S60" s="526"/>
      <c r="T60" s="1293"/>
      <c r="U60" s="526"/>
      <c r="V60" s="526"/>
      <c r="W60" s="526"/>
    </row>
    <row r="61" spans="1:23">
      <c r="A61" s="1995"/>
      <c r="B61" s="2000"/>
      <c r="C61" s="2294"/>
      <c r="D61" s="2295"/>
      <c r="E61" s="3303"/>
      <c r="F61" s="3676"/>
      <c r="G61" s="1331" t="s">
        <v>37</v>
      </c>
      <c r="H61" s="1332">
        <f t="shared" si="15"/>
        <v>29.3</v>
      </c>
      <c r="I61" s="1332">
        <v>29.3</v>
      </c>
      <c r="J61" s="963">
        <v>14</v>
      </c>
      <c r="K61" s="1332">
        <v>0</v>
      </c>
      <c r="L61" s="963">
        <v>29.3</v>
      </c>
      <c r="M61" s="963">
        <v>29.3</v>
      </c>
      <c r="N61" s="3666"/>
      <c r="O61" s="1336"/>
      <c r="P61" s="1337"/>
      <c r="Q61" s="1338"/>
      <c r="R61" s="526"/>
      <c r="S61" s="526"/>
      <c r="T61" s="1293"/>
      <c r="U61" s="526"/>
      <c r="V61" s="526"/>
      <c r="W61" s="526"/>
    </row>
    <row r="62" spans="1:23">
      <c r="A62" s="1995"/>
      <c r="B62" s="2000"/>
      <c r="C62" s="2294"/>
      <c r="D62" s="2295"/>
      <c r="E62" s="3303"/>
      <c r="F62" s="3676"/>
      <c r="G62" s="1339" t="s">
        <v>209</v>
      </c>
      <c r="H62" s="622">
        <f t="shared" si="15"/>
        <v>8.6</v>
      </c>
      <c r="I62" s="622">
        <v>8.6</v>
      </c>
      <c r="J62" s="622">
        <v>6.5</v>
      </c>
      <c r="K62" s="622">
        <v>0</v>
      </c>
      <c r="L62" s="622">
        <v>0</v>
      </c>
      <c r="M62" s="622">
        <v>0</v>
      </c>
      <c r="N62" s="3666"/>
      <c r="O62" s="1336"/>
      <c r="P62" s="1337"/>
      <c r="Q62" s="1338"/>
      <c r="R62" s="526"/>
      <c r="S62" s="526"/>
      <c r="T62" s="1293"/>
      <c r="U62" s="526"/>
      <c r="V62" s="526"/>
      <c r="W62" s="526"/>
    </row>
    <row r="63" spans="1:23" ht="13.5" thickBot="1">
      <c r="A63" s="665"/>
      <c r="B63" s="582"/>
      <c r="C63" s="2271"/>
      <c r="D63" s="2273"/>
      <c r="E63" s="3658"/>
      <c r="F63" s="3677"/>
      <c r="G63" s="1340" t="s">
        <v>12</v>
      </c>
      <c r="H63" s="1933">
        <f>H57+H58+H59+H60+H61+H62</f>
        <v>468.80000000000007</v>
      </c>
      <c r="I63" s="1933">
        <f t="shared" ref="I63:M63" si="16">I57+I58+I59+I60+I61+I62</f>
        <v>468.80000000000007</v>
      </c>
      <c r="J63" s="1933">
        <f t="shared" si="16"/>
        <v>307.8</v>
      </c>
      <c r="K63" s="614">
        <f t="shared" si="16"/>
        <v>0</v>
      </c>
      <c r="L63" s="614">
        <f t="shared" si="16"/>
        <v>436.2</v>
      </c>
      <c r="M63" s="614">
        <f t="shared" si="16"/>
        <v>464.3</v>
      </c>
      <c r="N63" s="3667"/>
      <c r="O63" s="927"/>
      <c r="P63" s="928"/>
      <c r="Q63" s="929"/>
      <c r="R63" s="526"/>
      <c r="S63" s="526"/>
      <c r="T63" s="1293"/>
      <c r="U63" s="526"/>
      <c r="V63" s="526"/>
      <c r="W63" s="526"/>
    </row>
    <row r="64" spans="1:23" ht="24">
      <c r="A64" s="1994" t="s">
        <v>13</v>
      </c>
      <c r="B64" s="1999" t="s">
        <v>11</v>
      </c>
      <c r="C64" s="2270" t="s">
        <v>13</v>
      </c>
      <c r="D64" s="2272" t="s">
        <v>659</v>
      </c>
      <c r="E64" s="3657" t="s">
        <v>660</v>
      </c>
      <c r="F64" s="3675" t="s">
        <v>412</v>
      </c>
      <c r="G64" s="1324" t="s">
        <v>391</v>
      </c>
      <c r="H64" s="1934">
        <v>170.9</v>
      </c>
      <c r="I64" s="1934">
        <v>170.9</v>
      </c>
      <c r="J64" s="1935">
        <v>104.1</v>
      </c>
      <c r="K64" s="1342">
        <v>0</v>
      </c>
      <c r="L64" s="1341">
        <v>172.5</v>
      </c>
      <c r="M64" s="1343">
        <v>201</v>
      </c>
      <c r="N64" s="2001" t="s">
        <v>656</v>
      </c>
      <c r="O64" s="680">
        <v>56</v>
      </c>
      <c r="P64" s="680">
        <v>56</v>
      </c>
      <c r="Q64" s="681">
        <v>56</v>
      </c>
      <c r="R64" s="526"/>
      <c r="S64" s="526"/>
      <c r="T64" s="1293"/>
      <c r="U64" s="526"/>
      <c r="V64" s="526"/>
      <c r="W64" s="526"/>
    </row>
    <row r="65" spans="1:23">
      <c r="A65" s="1995"/>
      <c r="B65" s="2000"/>
      <c r="C65" s="2293"/>
      <c r="D65" s="2295"/>
      <c r="E65" s="3303"/>
      <c r="F65" s="3663"/>
      <c r="G65" s="828" t="s">
        <v>213</v>
      </c>
      <c r="H65" s="1332">
        <f>I65+K65</f>
        <v>38</v>
      </c>
      <c r="I65" s="1332">
        <v>38</v>
      </c>
      <c r="J65" s="963">
        <v>18</v>
      </c>
      <c r="K65" s="1333">
        <v>0</v>
      </c>
      <c r="L65" s="1332">
        <v>38</v>
      </c>
      <c r="M65" s="964">
        <v>38</v>
      </c>
      <c r="N65" s="1334"/>
      <c r="O65" s="1344"/>
      <c r="P65" s="1345"/>
      <c r="Q65" s="1346"/>
      <c r="R65" s="526"/>
      <c r="S65" s="526"/>
      <c r="T65" s="1293"/>
      <c r="U65" s="526"/>
      <c r="V65" s="526"/>
      <c r="W65" s="526"/>
    </row>
    <row r="66" spans="1:23">
      <c r="A66" s="1995"/>
      <c r="B66" s="2000"/>
      <c r="C66" s="2294"/>
      <c r="D66" s="2295"/>
      <c r="E66" s="3303"/>
      <c r="F66" s="3676"/>
      <c r="G66" s="1331" t="s">
        <v>37</v>
      </c>
      <c r="H66" s="1332">
        <f>I66+K66</f>
        <v>70.7</v>
      </c>
      <c r="I66" s="1332">
        <v>70.7</v>
      </c>
      <c r="J66" s="963">
        <v>49.7</v>
      </c>
      <c r="K66" s="1333">
        <v>0</v>
      </c>
      <c r="L66" s="1332">
        <v>70.7</v>
      </c>
      <c r="M66" s="963">
        <v>70.7</v>
      </c>
      <c r="N66" s="3666"/>
      <c r="O66" s="1336"/>
      <c r="P66" s="1337"/>
      <c r="Q66" s="1338"/>
      <c r="R66" s="526"/>
      <c r="S66" s="526"/>
      <c r="T66" s="1293"/>
      <c r="U66" s="526"/>
      <c r="V66" s="526"/>
      <c r="W66" s="526"/>
    </row>
    <row r="67" spans="1:23">
      <c r="A67" s="1995"/>
      <c r="B67" s="2000"/>
      <c r="C67" s="2294"/>
      <c r="D67" s="2295"/>
      <c r="E67" s="3303"/>
      <c r="F67" s="3676"/>
      <c r="G67" s="1339" t="s">
        <v>209</v>
      </c>
      <c r="H67" s="622">
        <f>I67+K67</f>
        <v>6.4</v>
      </c>
      <c r="I67" s="622">
        <v>6.4</v>
      </c>
      <c r="J67" s="1327">
        <v>4.9000000000000004</v>
      </c>
      <c r="K67" s="1347">
        <v>0</v>
      </c>
      <c r="L67" s="622">
        <v>0</v>
      </c>
      <c r="M67" s="1328">
        <v>0</v>
      </c>
      <c r="N67" s="3666"/>
      <c r="O67" s="1336"/>
      <c r="P67" s="1337"/>
      <c r="Q67" s="1338"/>
      <c r="R67" s="526"/>
      <c r="S67" s="526"/>
      <c r="T67" s="1293"/>
      <c r="U67" s="526"/>
      <c r="V67" s="526"/>
      <c r="W67" s="526"/>
    </row>
    <row r="68" spans="1:23" ht="13.5" thickBot="1">
      <c r="A68" s="665"/>
      <c r="B68" s="582"/>
      <c r="C68" s="2271"/>
      <c r="D68" s="2273"/>
      <c r="E68" s="3658"/>
      <c r="F68" s="3677"/>
      <c r="G68" s="1340" t="s">
        <v>12</v>
      </c>
      <c r="H68" s="1933">
        <f>H64+H65+H66+H67</f>
        <v>286</v>
      </c>
      <c r="I68" s="1933">
        <f t="shared" ref="I68:M68" si="17">I64+I65+I66+I67</f>
        <v>286</v>
      </c>
      <c r="J68" s="1933">
        <f t="shared" si="17"/>
        <v>176.70000000000002</v>
      </c>
      <c r="K68" s="614">
        <f t="shared" si="17"/>
        <v>0</v>
      </c>
      <c r="L68" s="614">
        <f t="shared" si="17"/>
        <v>281.2</v>
      </c>
      <c r="M68" s="614">
        <f t="shared" si="17"/>
        <v>309.7</v>
      </c>
      <c r="N68" s="3667"/>
      <c r="O68" s="927"/>
      <c r="P68" s="928"/>
      <c r="Q68" s="929"/>
      <c r="R68" s="526"/>
      <c r="S68" s="526"/>
      <c r="T68" s="1293"/>
      <c r="U68" s="526"/>
      <c r="V68" s="526"/>
      <c r="W68" s="526"/>
    </row>
    <row r="69" spans="1:23" ht="13.5" thickBot="1">
      <c r="A69" s="1321" t="s">
        <v>13</v>
      </c>
      <c r="B69" s="582" t="s">
        <v>11</v>
      </c>
      <c r="C69" s="3582" t="s">
        <v>14</v>
      </c>
      <c r="D69" s="2289"/>
      <c r="E69" s="2289"/>
      <c r="F69" s="2289"/>
      <c r="G69" s="3662"/>
      <c r="H69" s="1932">
        <f>H63+H68</f>
        <v>754.80000000000007</v>
      </c>
      <c r="I69" s="1932">
        <f t="shared" ref="I69:M69" si="18">I63+I68</f>
        <v>754.80000000000007</v>
      </c>
      <c r="J69" s="1932">
        <f t="shared" si="18"/>
        <v>484.5</v>
      </c>
      <c r="K69" s="1348">
        <f t="shared" si="18"/>
        <v>0</v>
      </c>
      <c r="L69" s="1348">
        <f t="shared" si="18"/>
        <v>717.4</v>
      </c>
      <c r="M69" s="1348">
        <f t="shared" si="18"/>
        <v>774</v>
      </c>
      <c r="N69" s="1317"/>
      <c r="O69" s="597"/>
      <c r="P69" s="597"/>
      <c r="Q69" s="1338"/>
      <c r="R69" s="526"/>
      <c r="S69" s="526"/>
      <c r="T69" s="1293"/>
      <c r="U69" s="526"/>
      <c r="V69" s="526"/>
      <c r="W69" s="526"/>
    </row>
    <row r="70" spans="1:23" ht="13.5" thickBot="1">
      <c r="A70" s="316" t="s">
        <v>13</v>
      </c>
      <c r="B70" s="317" t="s">
        <v>13</v>
      </c>
      <c r="C70" s="2355" t="s">
        <v>661</v>
      </c>
      <c r="D70" s="2355"/>
      <c r="E70" s="2355"/>
      <c r="F70" s="2355"/>
      <c r="G70" s="2355"/>
      <c r="H70" s="2355"/>
      <c r="I70" s="2355"/>
      <c r="J70" s="2355"/>
      <c r="K70" s="2355"/>
      <c r="L70" s="2355"/>
      <c r="M70" s="2355"/>
      <c r="N70" s="2355"/>
      <c r="O70" s="2355"/>
      <c r="P70" s="2355"/>
      <c r="Q70" s="2356"/>
      <c r="R70" s="526"/>
      <c r="S70" s="526"/>
      <c r="T70" s="1293"/>
      <c r="U70" s="526"/>
      <c r="V70" s="526"/>
      <c r="W70" s="526"/>
    </row>
    <row r="71" spans="1:23" ht="24">
      <c r="A71" s="1994" t="s">
        <v>13</v>
      </c>
      <c r="B71" s="1999" t="s">
        <v>13</v>
      </c>
      <c r="C71" s="2270" t="s">
        <v>11</v>
      </c>
      <c r="D71" s="2364" t="s">
        <v>913</v>
      </c>
      <c r="E71" s="3671" t="s">
        <v>662</v>
      </c>
      <c r="F71" s="2002" t="s">
        <v>412</v>
      </c>
      <c r="G71" s="1349" t="s">
        <v>391</v>
      </c>
      <c r="H71" s="1934">
        <v>274.2</v>
      </c>
      <c r="I71" s="1934">
        <v>274.2</v>
      </c>
      <c r="J71" s="1935">
        <v>187</v>
      </c>
      <c r="K71" s="1342">
        <v>0</v>
      </c>
      <c r="L71" s="1341">
        <v>301.7</v>
      </c>
      <c r="M71" s="1343">
        <v>318.7</v>
      </c>
      <c r="N71" s="2001" t="s">
        <v>656</v>
      </c>
      <c r="O71" s="680">
        <v>352</v>
      </c>
      <c r="P71" s="680">
        <v>352</v>
      </c>
      <c r="Q71" s="681">
        <v>352</v>
      </c>
      <c r="R71" s="526"/>
      <c r="S71" s="526"/>
      <c r="T71" s="1293"/>
      <c r="U71" s="526"/>
      <c r="V71" s="526"/>
      <c r="W71" s="526"/>
    </row>
    <row r="72" spans="1:23">
      <c r="A72" s="1995"/>
      <c r="B72" s="2000"/>
      <c r="C72" s="2293"/>
      <c r="D72" s="2365"/>
      <c r="E72" s="3605"/>
      <c r="F72" s="1350"/>
      <c r="G72" s="828" t="s">
        <v>213</v>
      </c>
      <c r="H72" s="1332">
        <f>I72+K72</f>
        <v>76</v>
      </c>
      <c r="I72" s="1332">
        <v>74.599999999999994</v>
      </c>
      <c r="J72" s="963">
        <v>15.3</v>
      </c>
      <c r="K72" s="1333">
        <v>1.4</v>
      </c>
      <c r="L72" s="1332">
        <v>76</v>
      </c>
      <c r="M72" s="964">
        <v>76</v>
      </c>
      <c r="N72" s="1334"/>
      <c r="O72" s="1329"/>
      <c r="P72" s="858"/>
      <c r="Q72" s="1330"/>
      <c r="R72" s="526"/>
      <c r="S72" s="526"/>
      <c r="T72" s="1293"/>
      <c r="U72" s="526"/>
      <c r="V72" s="526"/>
      <c r="W72" s="526"/>
    </row>
    <row r="73" spans="1:23">
      <c r="A73" s="1995"/>
      <c r="B73" s="2000"/>
      <c r="C73" s="2294"/>
      <c r="D73" s="2365"/>
      <c r="E73" s="3605"/>
      <c r="F73" s="1351"/>
      <c r="G73" s="1331" t="s">
        <v>37</v>
      </c>
      <c r="H73" s="1871">
        <f>I73+K73</f>
        <v>1011.5</v>
      </c>
      <c r="I73" s="1871">
        <v>826.3</v>
      </c>
      <c r="J73" s="1873">
        <v>558.1</v>
      </c>
      <c r="K73" s="1872">
        <v>185.2</v>
      </c>
      <c r="L73" s="1332">
        <v>811.5</v>
      </c>
      <c r="M73" s="963">
        <v>811.5</v>
      </c>
      <c r="N73" s="3666"/>
      <c r="O73" s="1336"/>
      <c r="P73" s="1337"/>
      <c r="Q73" s="1338"/>
      <c r="R73" s="526"/>
      <c r="S73" s="526"/>
      <c r="T73" s="1293"/>
      <c r="U73" s="526"/>
      <c r="V73" s="526"/>
      <c r="W73" s="526"/>
    </row>
    <row r="74" spans="1:23">
      <c r="A74" s="1995"/>
      <c r="B74" s="2000"/>
      <c r="C74" s="2294"/>
      <c r="D74" s="2365"/>
      <c r="E74" s="3605"/>
      <c r="F74" s="1351"/>
      <c r="G74" s="1331" t="s">
        <v>209</v>
      </c>
      <c r="H74" s="1332">
        <f>I74+K74</f>
        <v>15.1</v>
      </c>
      <c r="I74" s="1332">
        <v>15.1</v>
      </c>
      <c r="J74" s="963">
        <v>11.5</v>
      </c>
      <c r="K74" s="1333">
        <v>0</v>
      </c>
      <c r="L74" s="1332">
        <v>0</v>
      </c>
      <c r="M74" s="963">
        <v>0</v>
      </c>
      <c r="N74" s="3666"/>
      <c r="O74" s="1336"/>
      <c r="P74" s="1337"/>
      <c r="Q74" s="1338"/>
      <c r="R74" s="526"/>
      <c r="S74" s="526"/>
      <c r="T74" s="1293"/>
      <c r="U74" s="526"/>
      <c r="V74" s="526"/>
      <c r="W74" s="526"/>
    </row>
    <row r="75" spans="1:23">
      <c r="A75" s="1995"/>
      <c r="B75" s="2000"/>
      <c r="C75" s="2294"/>
      <c r="D75" s="2365"/>
      <c r="E75" s="3605"/>
      <c r="F75" s="1351"/>
      <c r="G75" s="1326" t="s">
        <v>372</v>
      </c>
      <c r="H75" s="622">
        <f>I75+K75</f>
        <v>71.599999999999994</v>
      </c>
      <c r="I75" s="622">
        <v>25.4</v>
      </c>
      <c r="J75" s="1327">
        <v>16.8</v>
      </c>
      <c r="K75" s="1347">
        <v>46.2</v>
      </c>
      <c r="L75" s="622">
        <v>0</v>
      </c>
      <c r="M75" s="1328">
        <v>0</v>
      </c>
      <c r="N75" s="3666"/>
      <c r="O75" s="1336"/>
      <c r="P75" s="1337"/>
      <c r="Q75" s="1338"/>
      <c r="R75" s="526"/>
      <c r="S75" s="526"/>
      <c r="T75" s="1293"/>
      <c r="U75" s="526"/>
      <c r="V75" s="526"/>
      <c r="W75" s="526"/>
    </row>
    <row r="76" spans="1:23" ht="29.45" customHeight="1" thickBot="1">
      <c r="A76" s="665"/>
      <c r="B76" s="582"/>
      <c r="C76" s="2271"/>
      <c r="D76" s="2366"/>
      <c r="E76" s="3674"/>
      <c r="F76" s="1352"/>
      <c r="G76" s="1340" t="s">
        <v>12</v>
      </c>
      <c r="H76" s="1933">
        <f>H71+H72+H73+H74+H75</f>
        <v>1448.3999999999999</v>
      </c>
      <c r="I76" s="1933">
        <f t="shared" ref="I76:M76" si="19">I71+I72+I73+I74+I75</f>
        <v>1215.5999999999999</v>
      </c>
      <c r="J76" s="1933">
        <f t="shared" si="19"/>
        <v>788.7</v>
      </c>
      <c r="K76" s="1933">
        <f t="shared" si="19"/>
        <v>232.8</v>
      </c>
      <c r="L76" s="614">
        <f t="shared" si="19"/>
        <v>1189.2</v>
      </c>
      <c r="M76" s="614">
        <f t="shared" si="19"/>
        <v>1206.2</v>
      </c>
      <c r="N76" s="3667"/>
      <c r="O76" s="927"/>
      <c r="P76" s="928"/>
      <c r="Q76" s="929"/>
      <c r="R76" s="526"/>
      <c r="S76" s="526"/>
      <c r="T76" s="1293"/>
      <c r="U76" s="526"/>
      <c r="V76" s="526"/>
      <c r="W76" s="526"/>
    </row>
    <row r="77" spans="1:23" ht="24">
      <c r="A77" s="1994" t="s">
        <v>13</v>
      </c>
      <c r="B77" s="1999" t="s">
        <v>13</v>
      </c>
      <c r="C77" s="2270" t="s">
        <v>36</v>
      </c>
      <c r="D77" s="2364" t="s">
        <v>914</v>
      </c>
      <c r="E77" s="3671" t="s">
        <v>41</v>
      </c>
      <c r="F77" s="2002" t="s">
        <v>412</v>
      </c>
      <c r="G77" s="1353" t="s">
        <v>391</v>
      </c>
      <c r="H77" s="683">
        <v>544.4</v>
      </c>
      <c r="I77" s="683">
        <v>544.4</v>
      </c>
      <c r="J77" s="649">
        <v>0</v>
      </c>
      <c r="K77" s="603">
        <v>0</v>
      </c>
      <c r="L77" s="1354">
        <v>535.70000000000005</v>
      </c>
      <c r="M77" s="603">
        <v>616.4</v>
      </c>
      <c r="N77" s="2001" t="s">
        <v>656</v>
      </c>
      <c r="O77" s="680">
        <v>319</v>
      </c>
      <c r="P77" s="680">
        <v>356</v>
      </c>
      <c r="Q77" s="681">
        <v>400</v>
      </c>
      <c r="R77" s="526"/>
      <c r="S77" s="526"/>
      <c r="T77" s="1293"/>
      <c r="U77" s="526"/>
      <c r="V77" s="526"/>
      <c r="W77" s="526"/>
    </row>
    <row r="78" spans="1:23">
      <c r="A78" s="1995"/>
      <c r="B78" s="2000"/>
      <c r="C78" s="2294"/>
      <c r="D78" s="2365"/>
      <c r="E78" s="3605"/>
      <c r="F78" s="1351"/>
      <c r="G78" s="1355" t="s">
        <v>37</v>
      </c>
      <c r="H78" s="653">
        <v>613.20000000000005</v>
      </c>
      <c r="I78" s="622">
        <v>613.20000000000005</v>
      </c>
      <c r="J78" s="1327">
        <v>0</v>
      </c>
      <c r="K78" s="1347">
        <v>0</v>
      </c>
      <c r="L78" s="1356">
        <v>633.20000000000005</v>
      </c>
      <c r="M78" s="654">
        <v>633.20000000000005</v>
      </c>
      <c r="N78" s="3666"/>
      <c r="O78" s="1336"/>
      <c r="P78" s="1337"/>
      <c r="Q78" s="1338"/>
      <c r="R78" s="526"/>
      <c r="S78" s="526"/>
      <c r="T78" s="1293"/>
      <c r="U78" s="526"/>
      <c r="V78" s="526"/>
      <c r="W78" s="526"/>
    </row>
    <row r="79" spans="1:23" ht="43.9" customHeight="1">
      <c r="A79" s="1357"/>
      <c r="B79" s="1358"/>
      <c r="C79" s="3615"/>
      <c r="D79" s="2665"/>
      <c r="E79" s="3672"/>
      <c r="F79" s="1359"/>
      <c r="G79" s="1360" t="s">
        <v>12</v>
      </c>
      <c r="H79" s="1931">
        <f>H77+H78</f>
        <v>1157.5999999999999</v>
      </c>
      <c r="I79" s="1931">
        <f t="shared" ref="I79:M79" si="20">I77+I78</f>
        <v>1157.5999999999999</v>
      </c>
      <c r="J79" s="1361">
        <f t="shared" si="20"/>
        <v>0</v>
      </c>
      <c r="K79" s="1361">
        <f t="shared" si="20"/>
        <v>0</v>
      </c>
      <c r="L79" s="1361">
        <f t="shared" si="20"/>
        <v>1168.9000000000001</v>
      </c>
      <c r="M79" s="1361">
        <f t="shared" si="20"/>
        <v>1249.5999999999999</v>
      </c>
      <c r="N79" s="3673"/>
      <c r="O79" s="381"/>
      <c r="P79" s="976"/>
      <c r="Q79" s="382"/>
      <c r="R79" s="526"/>
      <c r="S79" s="526"/>
      <c r="T79" s="1293"/>
      <c r="U79" s="526"/>
      <c r="V79" s="526"/>
      <c r="W79" s="526"/>
    </row>
    <row r="80" spans="1:23" ht="13.5" thickBot="1">
      <c r="A80" s="1321" t="s">
        <v>13</v>
      </c>
      <c r="B80" s="582" t="s">
        <v>13</v>
      </c>
      <c r="C80" s="3582" t="s">
        <v>14</v>
      </c>
      <c r="D80" s="2289"/>
      <c r="E80" s="2289"/>
      <c r="F80" s="2289"/>
      <c r="G80" s="3662"/>
      <c r="H80" s="1932">
        <f>H76+H79</f>
        <v>2606</v>
      </c>
      <c r="I80" s="1932">
        <f t="shared" ref="I80:M80" si="21">I76+I79</f>
        <v>2373.1999999999998</v>
      </c>
      <c r="J80" s="1932">
        <f t="shared" si="21"/>
        <v>788.7</v>
      </c>
      <c r="K80" s="1932">
        <f t="shared" si="21"/>
        <v>232.8</v>
      </c>
      <c r="L80" s="1348">
        <f t="shared" si="21"/>
        <v>2358.1000000000004</v>
      </c>
      <c r="M80" s="1348">
        <f t="shared" si="21"/>
        <v>2455.8000000000002</v>
      </c>
      <c r="N80" s="1317"/>
      <c r="O80" s="597"/>
      <c r="P80" s="597"/>
      <c r="Q80" s="1338"/>
      <c r="R80" s="526"/>
      <c r="S80" s="526"/>
      <c r="T80" s="1293"/>
      <c r="U80" s="526"/>
      <c r="V80" s="526"/>
      <c r="W80" s="526"/>
    </row>
    <row r="81" spans="1:23" ht="13.5" thickBot="1">
      <c r="A81" s="316" t="s">
        <v>13</v>
      </c>
      <c r="B81" s="317" t="s">
        <v>35</v>
      </c>
      <c r="C81" s="2355" t="s">
        <v>663</v>
      </c>
      <c r="D81" s="2355"/>
      <c r="E81" s="2355"/>
      <c r="F81" s="2355"/>
      <c r="G81" s="2355"/>
      <c r="H81" s="2355"/>
      <c r="I81" s="2355"/>
      <c r="J81" s="2355"/>
      <c r="K81" s="2355"/>
      <c r="L81" s="2355"/>
      <c r="M81" s="2355"/>
      <c r="N81" s="2355"/>
      <c r="O81" s="2355"/>
      <c r="P81" s="2355"/>
      <c r="Q81" s="2356"/>
      <c r="R81" s="526"/>
      <c r="S81" s="526"/>
      <c r="T81" s="1293"/>
      <c r="U81" s="526"/>
      <c r="V81" s="526"/>
      <c r="W81" s="526"/>
    </row>
    <row r="82" spans="1:23">
      <c r="A82" s="2734" t="s">
        <v>13</v>
      </c>
      <c r="B82" s="3202" t="s">
        <v>35</v>
      </c>
      <c r="C82" s="2338" t="s">
        <v>11</v>
      </c>
      <c r="D82" s="2482" t="s">
        <v>664</v>
      </c>
      <c r="E82" s="2319" t="s">
        <v>41</v>
      </c>
      <c r="F82" s="2347" t="s">
        <v>412</v>
      </c>
      <c r="G82" s="318" t="s">
        <v>37</v>
      </c>
      <c r="H82" s="627">
        <f>I82+K82</f>
        <v>5</v>
      </c>
      <c r="I82" s="601">
        <v>5</v>
      </c>
      <c r="J82" s="649">
        <v>0</v>
      </c>
      <c r="K82" s="629">
        <v>0</v>
      </c>
      <c r="L82" s="630">
        <v>5</v>
      </c>
      <c r="M82" s="605">
        <v>5</v>
      </c>
      <c r="N82" s="3668" t="s">
        <v>665</v>
      </c>
      <c r="O82" s="617" t="s">
        <v>666</v>
      </c>
      <c r="P82" s="511" t="s">
        <v>666</v>
      </c>
      <c r="Q82" s="512" t="s">
        <v>666</v>
      </c>
      <c r="R82" s="526"/>
      <c r="S82" s="526"/>
      <c r="T82" s="1293"/>
      <c r="U82" s="526"/>
      <c r="V82" s="526"/>
      <c r="W82" s="526"/>
    </row>
    <row r="83" spans="1:23" ht="26.45" customHeight="1" thickBot="1">
      <c r="A83" s="3201"/>
      <c r="B83" s="3203"/>
      <c r="C83" s="2339"/>
      <c r="D83" s="2484"/>
      <c r="E83" s="2275"/>
      <c r="F83" s="2349"/>
      <c r="G83" s="612" t="s">
        <v>12</v>
      </c>
      <c r="H83" s="638">
        <f>H82</f>
        <v>5</v>
      </c>
      <c r="I83" s="614">
        <f>SUM(I82:I82)</f>
        <v>5</v>
      </c>
      <c r="J83" s="641">
        <v>0</v>
      </c>
      <c r="K83" s="642">
        <f>SUM(K82:K82)</f>
        <v>0</v>
      </c>
      <c r="L83" s="643">
        <f>L82</f>
        <v>5</v>
      </c>
      <c r="M83" s="616">
        <v>5</v>
      </c>
      <c r="N83" s="3669"/>
      <c r="O83" s="619"/>
      <c r="P83" s="619"/>
      <c r="Q83" s="620"/>
      <c r="R83" s="526"/>
      <c r="S83" s="526"/>
      <c r="T83" s="1293"/>
      <c r="U83" s="526"/>
      <c r="V83" s="526"/>
      <c r="W83" s="526"/>
    </row>
    <row r="84" spans="1:23">
      <c r="A84" s="2734" t="s">
        <v>13</v>
      </c>
      <c r="B84" s="3202" t="s">
        <v>35</v>
      </c>
      <c r="C84" s="2338" t="s">
        <v>13</v>
      </c>
      <c r="D84" s="2482" t="s">
        <v>667</v>
      </c>
      <c r="E84" s="2347" t="s">
        <v>41</v>
      </c>
      <c r="F84" s="2347" t="s">
        <v>398</v>
      </c>
      <c r="G84" s="318" t="s">
        <v>37</v>
      </c>
      <c r="H84" s="627">
        <f>I84+K84</f>
        <v>2</v>
      </c>
      <c r="I84" s="601">
        <v>2</v>
      </c>
      <c r="J84" s="649">
        <v>0</v>
      </c>
      <c r="K84" s="629">
        <v>0</v>
      </c>
      <c r="L84" s="630">
        <v>2</v>
      </c>
      <c r="M84" s="605">
        <v>2</v>
      </c>
      <c r="N84" s="3668" t="s">
        <v>668</v>
      </c>
      <c r="O84" s="617" t="s">
        <v>666</v>
      </c>
      <c r="P84" s="511" t="s">
        <v>666</v>
      </c>
      <c r="Q84" s="512" t="s">
        <v>666</v>
      </c>
      <c r="R84" s="526"/>
      <c r="S84" s="526"/>
      <c r="T84" s="1293"/>
      <c r="U84" s="526"/>
      <c r="V84" s="526"/>
      <c r="W84" s="526"/>
    </row>
    <row r="85" spans="1:23" ht="13.5" thickBot="1">
      <c r="A85" s="3201"/>
      <c r="B85" s="3203"/>
      <c r="C85" s="2339"/>
      <c r="D85" s="2484"/>
      <c r="E85" s="2349"/>
      <c r="F85" s="2349"/>
      <c r="G85" s="612" t="s">
        <v>12</v>
      </c>
      <c r="H85" s="638">
        <f>H84*1</f>
        <v>2</v>
      </c>
      <c r="I85" s="638">
        <f t="shared" ref="I85:M85" si="22">I84*1</f>
        <v>2</v>
      </c>
      <c r="J85" s="638">
        <f t="shared" si="22"/>
        <v>0</v>
      </c>
      <c r="K85" s="638">
        <f t="shared" si="22"/>
        <v>0</v>
      </c>
      <c r="L85" s="638">
        <f t="shared" si="22"/>
        <v>2</v>
      </c>
      <c r="M85" s="638">
        <f t="shared" si="22"/>
        <v>2</v>
      </c>
      <c r="N85" s="3669"/>
      <c r="O85" s="619"/>
      <c r="P85" s="619"/>
      <c r="Q85" s="620"/>
      <c r="R85" s="526"/>
      <c r="S85" s="526"/>
      <c r="T85" s="1293"/>
      <c r="U85" s="526"/>
      <c r="V85" s="526"/>
      <c r="W85" s="526"/>
    </row>
    <row r="86" spans="1:23">
      <c r="A86" s="2734" t="s">
        <v>13</v>
      </c>
      <c r="B86" s="3202" t="s">
        <v>35</v>
      </c>
      <c r="C86" s="2338" t="s">
        <v>35</v>
      </c>
      <c r="D86" s="2482" t="s">
        <v>669</v>
      </c>
      <c r="E86" s="2347" t="s">
        <v>41</v>
      </c>
      <c r="F86" s="2347" t="s">
        <v>412</v>
      </c>
      <c r="G86" s="318" t="s">
        <v>209</v>
      </c>
      <c r="H86" s="627">
        <v>2.2000000000000002</v>
      </c>
      <c r="I86" s="601">
        <v>2.2000000000000002</v>
      </c>
      <c r="J86" s="649">
        <v>0</v>
      </c>
      <c r="K86" s="629">
        <v>0</v>
      </c>
      <c r="L86" s="630">
        <v>0</v>
      </c>
      <c r="M86" s="605">
        <v>0</v>
      </c>
      <c r="N86" s="3668" t="s">
        <v>665</v>
      </c>
      <c r="O86" s="617">
        <v>34</v>
      </c>
      <c r="P86" s="511" t="s">
        <v>367</v>
      </c>
      <c r="Q86" s="512" t="s">
        <v>367</v>
      </c>
      <c r="R86" s="526"/>
      <c r="S86" s="526"/>
      <c r="T86" s="1293"/>
      <c r="U86" s="526"/>
      <c r="V86" s="526"/>
      <c r="W86" s="526"/>
    </row>
    <row r="87" spans="1:23" ht="10.9" customHeight="1" thickBot="1">
      <c r="A87" s="3201"/>
      <c r="B87" s="3203"/>
      <c r="C87" s="2339"/>
      <c r="D87" s="2484"/>
      <c r="E87" s="2349"/>
      <c r="F87" s="2349"/>
      <c r="G87" s="612" t="s">
        <v>12</v>
      </c>
      <c r="H87" s="638">
        <f>H86*1</f>
        <v>2.2000000000000002</v>
      </c>
      <c r="I87" s="638">
        <f t="shared" ref="I87:M87" si="23">I86*1</f>
        <v>2.2000000000000002</v>
      </c>
      <c r="J87" s="638">
        <f t="shared" si="23"/>
        <v>0</v>
      </c>
      <c r="K87" s="638">
        <f t="shared" si="23"/>
        <v>0</v>
      </c>
      <c r="L87" s="638">
        <f t="shared" si="23"/>
        <v>0</v>
      </c>
      <c r="M87" s="638">
        <f t="shared" si="23"/>
        <v>0</v>
      </c>
      <c r="N87" s="3669"/>
      <c r="O87" s="619"/>
      <c r="P87" s="619"/>
      <c r="Q87" s="620"/>
      <c r="R87" s="526"/>
      <c r="S87" s="526"/>
      <c r="T87" s="1293"/>
      <c r="U87" s="526"/>
      <c r="V87" s="526"/>
      <c r="W87" s="526"/>
    </row>
    <row r="88" spans="1:23" ht="13.5" thickBot="1">
      <c r="A88" s="1321" t="s">
        <v>13</v>
      </c>
      <c r="B88" s="582" t="s">
        <v>35</v>
      </c>
      <c r="C88" s="3582" t="s">
        <v>14</v>
      </c>
      <c r="D88" s="2289"/>
      <c r="E88" s="2289"/>
      <c r="F88" s="2289"/>
      <c r="G88" s="3662"/>
      <c r="H88" s="1362">
        <v>9.1999999999999993</v>
      </c>
      <c r="I88" s="1362">
        <v>9.1999999999999993</v>
      </c>
      <c r="J88" s="1362">
        <v>0</v>
      </c>
      <c r="K88" s="1362">
        <v>0</v>
      </c>
      <c r="L88" s="1362">
        <v>7</v>
      </c>
      <c r="M88" s="1362">
        <v>7</v>
      </c>
      <c r="N88" s="1363"/>
      <c r="O88" s="1364"/>
      <c r="P88" s="1364"/>
      <c r="Q88" s="1365"/>
      <c r="R88" s="526"/>
      <c r="S88" s="526"/>
      <c r="T88" s="1293"/>
      <c r="U88" s="526"/>
      <c r="V88" s="526"/>
      <c r="W88" s="526"/>
    </row>
    <row r="89" spans="1:23" ht="13.5" thickBot="1">
      <c r="A89" s="316" t="s">
        <v>13</v>
      </c>
      <c r="B89" s="2260" t="s">
        <v>349</v>
      </c>
      <c r="C89" s="2261"/>
      <c r="D89" s="2261"/>
      <c r="E89" s="2261"/>
      <c r="F89" s="2261"/>
      <c r="G89" s="3197"/>
      <c r="H89" s="1929">
        <f>SUM(H69,H80,H88)</f>
        <v>3370</v>
      </c>
      <c r="I89" s="1929">
        <f>SUM(I69,I80,I88)</f>
        <v>3137.2</v>
      </c>
      <c r="J89" s="1929">
        <f>SUM(J69,J80,J88)</f>
        <v>1273.2</v>
      </c>
      <c r="K89" s="1929">
        <f>SUM(K69,K80,K88)</f>
        <v>232.8</v>
      </c>
      <c r="L89" s="1323">
        <f>L69+L80+L87+L88</f>
        <v>3082.5000000000005</v>
      </c>
      <c r="M89" s="1323">
        <f>M69+M80+M87+M88</f>
        <v>3236.8</v>
      </c>
      <c r="N89" s="677"/>
      <c r="O89" s="517"/>
      <c r="P89" s="517"/>
      <c r="Q89" s="518"/>
      <c r="R89" s="526"/>
      <c r="S89" s="526"/>
      <c r="T89" s="1293"/>
      <c r="U89" s="526"/>
      <c r="V89" s="526"/>
      <c r="W89" s="526"/>
    </row>
    <row r="90" spans="1:23" ht="6.6" customHeight="1" thickBot="1">
      <c r="A90" s="315" t="s">
        <v>35</v>
      </c>
      <c r="B90" s="3256"/>
      <c r="C90" s="2353"/>
      <c r="D90" s="2353"/>
      <c r="E90" s="2353"/>
      <c r="F90" s="2353"/>
      <c r="G90" s="2353"/>
      <c r="H90" s="2353"/>
      <c r="I90" s="2353"/>
      <c r="J90" s="2353"/>
      <c r="K90" s="2353"/>
      <c r="L90" s="2353"/>
      <c r="M90" s="2353"/>
      <c r="N90" s="2353"/>
      <c r="O90" s="2353"/>
      <c r="P90" s="2353"/>
      <c r="Q90" s="2354"/>
      <c r="R90" s="526"/>
      <c r="S90" s="526"/>
      <c r="T90" s="1293"/>
      <c r="U90" s="526"/>
      <c r="V90" s="526"/>
      <c r="W90" s="526"/>
    </row>
    <row r="91" spans="1:23" ht="13.5" thickBot="1">
      <c r="A91" s="316" t="s">
        <v>35</v>
      </c>
      <c r="B91" s="317" t="s">
        <v>11</v>
      </c>
      <c r="C91" s="3220" t="s">
        <v>670</v>
      </c>
      <c r="D91" s="2283"/>
      <c r="E91" s="2283"/>
      <c r="F91" s="2283"/>
      <c r="G91" s="2283"/>
      <c r="H91" s="2283"/>
      <c r="I91" s="2283"/>
      <c r="J91" s="2283"/>
      <c r="K91" s="2283"/>
      <c r="L91" s="2283"/>
      <c r="M91" s="2283"/>
      <c r="N91" s="2283"/>
      <c r="O91" s="2283"/>
      <c r="P91" s="2283"/>
      <c r="Q91" s="2284"/>
      <c r="R91" s="526"/>
      <c r="S91" s="526"/>
      <c r="T91" s="1293"/>
      <c r="U91" s="526"/>
      <c r="V91" s="526"/>
      <c r="W91" s="526"/>
    </row>
    <row r="92" spans="1:23">
      <c r="A92" s="1994" t="s">
        <v>35</v>
      </c>
      <c r="B92" s="1999" t="s">
        <v>11</v>
      </c>
      <c r="C92" s="2270" t="s">
        <v>11</v>
      </c>
      <c r="D92" s="2272" t="s">
        <v>671</v>
      </c>
      <c r="E92" s="3657" t="s">
        <v>41</v>
      </c>
      <c r="F92" s="3659" t="s">
        <v>672</v>
      </c>
      <c r="G92" s="1366" t="s">
        <v>209</v>
      </c>
      <c r="H92" s="649">
        <v>113.2</v>
      </c>
      <c r="I92" s="601">
        <v>113.2</v>
      </c>
      <c r="J92" s="649">
        <v>0</v>
      </c>
      <c r="K92" s="603">
        <v>0</v>
      </c>
      <c r="L92" s="601">
        <v>79</v>
      </c>
      <c r="M92" s="649">
        <v>79</v>
      </c>
      <c r="N92" s="3660" t="s">
        <v>673</v>
      </c>
      <c r="O92" s="680">
        <v>20</v>
      </c>
      <c r="P92" s="680">
        <v>20</v>
      </c>
      <c r="Q92" s="681">
        <v>20</v>
      </c>
      <c r="R92" s="526"/>
      <c r="S92" s="526"/>
      <c r="T92" s="1293"/>
      <c r="U92" s="526"/>
      <c r="V92" s="526"/>
      <c r="W92" s="526"/>
    </row>
    <row r="93" spans="1:23">
      <c r="A93" s="1995"/>
      <c r="B93" s="2000"/>
      <c r="C93" s="2294"/>
      <c r="D93" s="2295"/>
      <c r="E93" s="3303"/>
      <c r="F93" s="2294"/>
      <c r="G93" s="1367" t="s">
        <v>37</v>
      </c>
      <c r="H93" s="1327">
        <f>I93+K93</f>
        <v>83.1</v>
      </c>
      <c r="I93" s="622">
        <v>31.6</v>
      </c>
      <c r="J93" s="1327">
        <v>0</v>
      </c>
      <c r="K93" s="1347">
        <v>51.5</v>
      </c>
      <c r="L93" s="622">
        <v>83.1</v>
      </c>
      <c r="M93" s="622">
        <v>83.1</v>
      </c>
      <c r="N93" s="3670"/>
      <c r="O93" s="1336"/>
      <c r="P93" s="1337"/>
      <c r="Q93" s="1338"/>
      <c r="R93" s="526"/>
      <c r="S93" s="526"/>
      <c r="T93" s="1293"/>
      <c r="U93" s="526"/>
      <c r="V93" s="526"/>
      <c r="W93" s="526"/>
    </row>
    <row r="94" spans="1:23" ht="13.5" thickBot="1">
      <c r="A94" s="665"/>
      <c r="B94" s="582"/>
      <c r="C94" s="2271"/>
      <c r="D94" s="2273"/>
      <c r="E94" s="3658"/>
      <c r="F94" s="2271"/>
      <c r="G94" s="1368" t="s">
        <v>12</v>
      </c>
      <c r="H94" s="641">
        <f t="shared" ref="H94:M94" si="24">H93+H92</f>
        <v>196.3</v>
      </c>
      <c r="I94" s="641">
        <f t="shared" si="24"/>
        <v>144.80000000000001</v>
      </c>
      <c r="J94" s="641">
        <f t="shared" si="24"/>
        <v>0</v>
      </c>
      <c r="K94" s="643">
        <f t="shared" si="24"/>
        <v>51.5</v>
      </c>
      <c r="L94" s="614">
        <f t="shared" si="24"/>
        <v>162.1</v>
      </c>
      <c r="M94" s="641">
        <f t="shared" si="24"/>
        <v>162.1</v>
      </c>
      <c r="N94" s="3661"/>
      <c r="O94" s="927"/>
      <c r="P94" s="928"/>
      <c r="Q94" s="929"/>
      <c r="R94" s="526"/>
      <c r="S94" s="526"/>
      <c r="T94" s="1293"/>
      <c r="U94" s="526"/>
      <c r="V94" s="526"/>
      <c r="W94" s="526"/>
    </row>
    <row r="95" spans="1:23">
      <c r="A95" s="1994" t="s">
        <v>35</v>
      </c>
      <c r="B95" s="1999" t="s">
        <v>11</v>
      </c>
      <c r="C95" s="2270" t="s">
        <v>13</v>
      </c>
      <c r="D95" s="2272" t="s">
        <v>674</v>
      </c>
      <c r="E95" s="3657" t="s">
        <v>41</v>
      </c>
      <c r="F95" s="3659" t="s">
        <v>672</v>
      </c>
      <c r="G95" s="1369" t="s">
        <v>37</v>
      </c>
      <c r="H95" s="601">
        <f>I95+K95</f>
        <v>28</v>
      </c>
      <c r="I95" s="601">
        <v>28</v>
      </c>
      <c r="J95" s="649">
        <v>0</v>
      </c>
      <c r="K95" s="603">
        <v>0</v>
      </c>
      <c r="L95" s="601">
        <v>28</v>
      </c>
      <c r="M95" s="603">
        <v>28</v>
      </c>
      <c r="N95" s="3664" t="s">
        <v>675</v>
      </c>
      <c r="O95" s="680">
        <v>17</v>
      </c>
      <c r="P95" s="680">
        <v>17</v>
      </c>
      <c r="Q95" s="681">
        <v>17</v>
      </c>
      <c r="R95" s="526"/>
      <c r="S95" s="526"/>
      <c r="T95" s="1293"/>
      <c r="U95" s="526"/>
      <c r="V95" s="526"/>
      <c r="W95" s="526"/>
    </row>
    <row r="96" spans="1:23">
      <c r="A96" s="1995"/>
      <c r="B96" s="2000"/>
      <c r="C96" s="2293"/>
      <c r="D96" s="2295"/>
      <c r="E96" s="3303"/>
      <c r="F96" s="3663"/>
      <c r="G96" s="1331" t="s">
        <v>209</v>
      </c>
      <c r="H96" s="1332">
        <f>I96+K96</f>
        <v>139.80000000000001</v>
      </c>
      <c r="I96" s="1332">
        <v>139.80000000000001</v>
      </c>
      <c r="J96" s="1332">
        <v>0</v>
      </c>
      <c r="K96" s="1333">
        <v>0</v>
      </c>
      <c r="L96" s="1332">
        <v>139.80000000000001</v>
      </c>
      <c r="M96" s="1333">
        <v>139.80000000000001</v>
      </c>
      <c r="N96" s="3665"/>
      <c r="O96" s="1329"/>
      <c r="P96" s="858"/>
      <c r="Q96" s="1330"/>
      <c r="R96" s="526"/>
      <c r="S96" s="526"/>
      <c r="T96" s="1293"/>
      <c r="U96" s="526"/>
      <c r="V96" s="526"/>
      <c r="W96" s="526"/>
    </row>
    <row r="97" spans="1:23">
      <c r="A97" s="1995"/>
      <c r="B97" s="2000"/>
      <c r="C97" s="2294"/>
      <c r="D97" s="2295"/>
      <c r="E97" s="3303"/>
      <c r="F97" s="2294"/>
      <c r="G97" s="1331" t="s">
        <v>209</v>
      </c>
      <c r="H97" s="1332">
        <f>I97+K97</f>
        <v>7</v>
      </c>
      <c r="I97" s="1332">
        <v>7</v>
      </c>
      <c r="J97" s="1332">
        <v>5.3</v>
      </c>
      <c r="K97" s="1333">
        <v>0</v>
      </c>
      <c r="L97" s="1332">
        <v>7</v>
      </c>
      <c r="M97" s="1333">
        <v>7</v>
      </c>
      <c r="N97" s="3666"/>
      <c r="O97" s="1336"/>
      <c r="P97" s="1337"/>
      <c r="Q97" s="1338"/>
      <c r="R97" s="526"/>
      <c r="S97" s="526"/>
      <c r="T97" s="1293"/>
      <c r="U97" s="526"/>
      <c r="V97" s="526"/>
      <c r="W97" s="526"/>
    </row>
    <row r="98" spans="1:23" ht="13.5" thickBot="1">
      <c r="A98" s="665"/>
      <c r="B98" s="582"/>
      <c r="C98" s="2271"/>
      <c r="D98" s="2273"/>
      <c r="E98" s="3658"/>
      <c r="F98" s="2271"/>
      <c r="G98" s="1340" t="s">
        <v>12</v>
      </c>
      <c r="H98" s="614">
        <f>H95+H96+H97</f>
        <v>174.8</v>
      </c>
      <c r="I98" s="614">
        <f t="shared" ref="I98:M98" si="25">I95+I96+I97</f>
        <v>174.8</v>
      </c>
      <c r="J98" s="614">
        <f t="shared" si="25"/>
        <v>5.3</v>
      </c>
      <c r="K98" s="614">
        <f t="shared" si="25"/>
        <v>0</v>
      </c>
      <c r="L98" s="614">
        <f t="shared" si="25"/>
        <v>174.8</v>
      </c>
      <c r="M98" s="614">
        <f t="shared" si="25"/>
        <v>174.8</v>
      </c>
      <c r="N98" s="3667"/>
      <c r="O98" s="927"/>
      <c r="P98" s="928"/>
      <c r="Q98" s="929"/>
      <c r="R98" s="526"/>
      <c r="S98" s="526"/>
      <c r="T98" s="1293"/>
      <c r="U98" s="526"/>
      <c r="V98" s="526"/>
      <c r="W98" s="526"/>
    </row>
    <row r="99" spans="1:23">
      <c r="A99" s="1994" t="s">
        <v>35</v>
      </c>
      <c r="B99" s="1999" t="s">
        <v>11</v>
      </c>
      <c r="C99" s="2270" t="s">
        <v>35</v>
      </c>
      <c r="D99" s="2272" t="s">
        <v>676</v>
      </c>
      <c r="E99" s="3657" t="s">
        <v>41</v>
      </c>
      <c r="F99" s="3659" t="s">
        <v>672</v>
      </c>
      <c r="G99" s="1366" t="s">
        <v>209</v>
      </c>
      <c r="H99" s="682">
        <v>6.3</v>
      </c>
      <c r="I99" s="683">
        <v>6.3</v>
      </c>
      <c r="J99" s="649">
        <v>0</v>
      </c>
      <c r="K99" s="603">
        <v>0</v>
      </c>
      <c r="L99" s="601">
        <v>0</v>
      </c>
      <c r="M99" s="649">
        <v>0</v>
      </c>
      <c r="N99" s="3660" t="s">
        <v>673</v>
      </c>
      <c r="O99" s="680">
        <v>5</v>
      </c>
      <c r="P99" s="680">
        <v>0</v>
      </c>
      <c r="Q99" s="681">
        <v>0</v>
      </c>
      <c r="R99" s="526"/>
      <c r="S99" s="526"/>
      <c r="T99" s="1293"/>
      <c r="U99" s="526"/>
      <c r="V99" s="526"/>
      <c r="W99" s="526"/>
    </row>
    <row r="100" spans="1:23" ht="13.5" thickBot="1">
      <c r="A100" s="665"/>
      <c r="B100" s="582"/>
      <c r="C100" s="2271"/>
      <c r="D100" s="2273"/>
      <c r="E100" s="3658"/>
      <c r="F100" s="2271"/>
      <c r="G100" s="1368" t="s">
        <v>12</v>
      </c>
      <c r="H100" s="1927">
        <f>SUM(H99)</f>
        <v>6.3</v>
      </c>
      <c r="I100" s="1927">
        <f>SUM(I99)</f>
        <v>6.3</v>
      </c>
      <c r="J100" s="641">
        <v>0</v>
      </c>
      <c r="K100" s="643">
        <v>0</v>
      </c>
      <c r="L100" s="614">
        <v>0</v>
      </c>
      <c r="M100" s="641">
        <v>0</v>
      </c>
      <c r="N100" s="3661"/>
      <c r="O100" s="927"/>
      <c r="P100" s="928"/>
      <c r="Q100" s="929"/>
      <c r="R100" s="526"/>
      <c r="S100" s="526"/>
      <c r="T100" s="526"/>
      <c r="U100" s="526"/>
      <c r="V100" s="526"/>
      <c r="W100" s="526"/>
    </row>
    <row r="101" spans="1:23" ht="13.5" thickBot="1">
      <c r="A101" s="1321" t="s">
        <v>35</v>
      </c>
      <c r="B101" s="582" t="s">
        <v>11</v>
      </c>
      <c r="C101" s="3582" t="s">
        <v>14</v>
      </c>
      <c r="D101" s="2289"/>
      <c r="E101" s="2289"/>
      <c r="F101" s="2289"/>
      <c r="G101" s="3662"/>
      <c r="H101" s="1928">
        <f>SUM(H94,H98,H100)</f>
        <v>377.40000000000003</v>
      </c>
      <c r="I101" s="1928">
        <f>SUM(I94,I98,I100)</f>
        <v>325.90000000000003</v>
      </c>
      <c r="J101" s="1362">
        <f>SUM(J94,J98,J100)</f>
        <v>5.3</v>
      </c>
      <c r="K101" s="1362">
        <f>SUM(K94,K98,K100)</f>
        <v>51.5</v>
      </c>
      <c r="L101" s="1362">
        <v>336.9</v>
      </c>
      <c r="M101" s="1362">
        <v>336.9</v>
      </c>
      <c r="N101" s="1363"/>
      <c r="O101" s="1364"/>
      <c r="P101" s="1364"/>
      <c r="Q101" s="1365"/>
      <c r="R101" s="526"/>
      <c r="S101" s="526"/>
      <c r="T101" s="526"/>
      <c r="U101" s="526"/>
      <c r="V101" s="526"/>
      <c r="W101" s="526"/>
    </row>
    <row r="102" spans="1:23" ht="13.5" thickBot="1">
      <c r="A102" s="316" t="s">
        <v>35</v>
      </c>
      <c r="B102" s="2260" t="s">
        <v>349</v>
      </c>
      <c r="C102" s="2261"/>
      <c r="D102" s="2261"/>
      <c r="E102" s="2261"/>
      <c r="F102" s="2261"/>
      <c r="G102" s="3197"/>
      <c r="H102" s="1929">
        <f>SUM(H101)</f>
        <v>377.40000000000003</v>
      </c>
      <c r="I102" s="1929">
        <f>SUM(I101)</f>
        <v>325.90000000000003</v>
      </c>
      <c r="J102" s="1323">
        <f>SUM(J101)</f>
        <v>5.3</v>
      </c>
      <c r="K102" s="1323">
        <f>SUM(K101)</f>
        <v>51.5</v>
      </c>
      <c r="L102" s="1323">
        <v>336.9</v>
      </c>
      <c r="M102" s="1323">
        <v>336.9</v>
      </c>
      <c r="N102" s="677"/>
      <c r="O102" s="517"/>
      <c r="P102" s="517"/>
      <c r="Q102" s="518"/>
      <c r="R102" s="526"/>
      <c r="S102" s="526"/>
      <c r="T102" s="526"/>
      <c r="U102" s="526"/>
      <c r="V102" s="526"/>
      <c r="W102" s="526"/>
    </row>
    <row r="103" spans="1:23" ht="13.5" thickBot="1">
      <c r="A103" s="519" t="s">
        <v>11</v>
      </c>
      <c r="B103" s="2730" t="s">
        <v>15</v>
      </c>
      <c r="C103" s="2262"/>
      <c r="D103" s="2262"/>
      <c r="E103" s="2262"/>
      <c r="F103" s="2262"/>
      <c r="G103" s="3654"/>
      <c r="H103" s="1930">
        <f>SUM(H54,H89,H102)</f>
        <v>19150.3</v>
      </c>
      <c r="I103" s="1930">
        <f>SUM(I54,I89,I102)</f>
        <v>18866</v>
      </c>
      <c r="J103" s="1930">
        <f>SUM(J54,J89,J102)</f>
        <v>1407.3</v>
      </c>
      <c r="K103" s="1930">
        <f>SUM(K54,K89,K102)</f>
        <v>284.3</v>
      </c>
      <c r="L103" s="1370">
        <v>19728.3</v>
      </c>
      <c r="M103" s="1370">
        <v>19930.8</v>
      </c>
      <c r="N103" s="2731"/>
      <c r="O103" s="2732"/>
      <c r="P103" s="2732"/>
      <c r="Q103" s="2733"/>
      <c r="R103" s="526"/>
      <c r="S103" s="526"/>
      <c r="T103" s="526"/>
      <c r="U103" s="526"/>
      <c r="V103" s="526"/>
      <c r="W103" s="526"/>
    </row>
    <row r="104" spans="1:23">
      <c r="A104" s="9"/>
      <c r="B104" s="10"/>
      <c r="C104" s="10"/>
      <c r="D104" s="10"/>
      <c r="E104" s="10"/>
      <c r="F104" s="522"/>
      <c r="G104" s="522"/>
      <c r="H104" s="522"/>
      <c r="I104" s="522"/>
      <c r="J104" s="522"/>
      <c r="K104" s="522"/>
      <c r="L104" s="522"/>
      <c r="M104" s="522"/>
      <c r="N104" s="22"/>
      <c r="O104" s="22"/>
      <c r="P104" s="22"/>
      <c r="Q104" s="22"/>
      <c r="R104" s="1371"/>
      <c r="S104" s="1371"/>
      <c r="T104" s="1371"/>
      <c r="U104" s="1371"/>
      <c r="V104" s="1371"/>
      <c r="W104" s="1371"/>
    </row>
    <row r="105" spans="1:23">
      <c r="A105" s="9"/>
      <c r="B105" s="10"/>
      <c r="C105" s="10"/>
      <c r="D105" s="10"/>
      <c r="E105" s="10"/>
      <c r="F105" s="522"/>
      <c r="G105" s="522"/>
      <c r="H105" s="522"/>
      <c r="I105" s="522"/>
      <c r="J105" s="522"/>
      <c r="K105" s="522"/>
      <c r="L105" s="522"/>
      <c r="M105" s="522"/>
      <c r="N105" s="22"/>
      <c r="O105" s="22"/>
      <c r="P105" s="22"/>
      <c r="Q105" s="22"/>
      <c r="R105" s="1371"/>
      <c r="S105" s="1371"/>
      <c r="T105" s="1371"/>
      <c r="U105" s="1371"/>
      <c r="V105" s="1371"/>
      <c r="W105" s="1371"/>
    </row>
    <row r="106" spans="1:23">
      <c r="A106" s="9"/>
      <c r="B106" s="10"/>
      <c r="C106" s="10"/>
      <c r="D106" s="10"/>
      <c r="E106" s="10"/>
      <c r="F106" s="522"/>
      <c r="G106" s="522"/>
      <c r="H106" s="522"/>
      <c r="I106" s="522"/>
      <c r="J106" s="522"/>
      <c r="K106" s="522"/>
      <c r="L106" s="522"/>
      <c r="M106" s="522"/>
      <c r="N106" s="22"/>
      <c r="O106" s="22"/>
      <c r="P106" s="22"/>
      <c r="Q106" s="22"/>
      <c r="R106" s="1371"/>
      <c r="S106" s="1371"/>
      <c r="T106" s="1371"/>
      <c r="U106" s="1371"/>
      <c r="V106" s="1371"/>
      <c r="W106" s="1371"/>
    </row>
    <row r="107" spans="1:23">
      <c r="A107" s="9"/>
      <c r="B107" s="10"/>
      <c r="C107" s="10"/>
      <c r="D107" s="10"/>
      <c r="E107" s="10"/>
      <c r="F107" s="522"/>
      <c r="G107" s="522"/>
      <c r="H107" s="522"/>
      <c r="I107" s="522"/>
      <c r="J107" s="522"/>
      <c r="K107" s="522"/>
      <c r="L107" s="522"/>
      <c r="M107" s="522"/>
      <c r="N107" s="22"/>
      <c r="O107" s="22"/>
      <c r="P107" s="22"/>
      <c r="Q107" s="22"/>
      <c r="R107" s="1371"/>
      <c r="S107" s="1371"/>
      <c r="T107" s="1371"/>
      <c r="U107" s="1371"/>
      <c r="V107" s="1371"/>
      <c r="W107" s="1371"/>
    </row>
    <row r="108" spans="1:23">
      <c r="A108" s="9"/>
      <c r="B108" s="10"/>
      <c r="C108" s="10"/>
      <c r="D108" s="10"/>
      <c r="E108" s="10"/>
      <c r="F108" s="522"/>
      <c r="G108" s="522"/>
      <c r="H108" s="522"/>
      <c r="I108" s="522"/>
      <c r="J108" s="522"/>
      <c r="K108" s="522"/>
      <c r="L108" s="522"/>
      <c r="M108" s="522"/>
      <c r="N108" s="22"/>
      <c r="O108" s="22"/>
      <c r="P108" s="22"/>
      <c r="Q108" s="22"/>
      <c r="R108" s="1371"/>
      <c r="S108" s="1371"/>
      <c r="T108" s="1371"/>
      <c r="U108" s="1371"/>
      <c r="V108" s="1371"/>
      <c r="W108" s="1371"/>
    </row>
    <row r="109" spans="1:23" ht="15.75">
      <c r="A109" s="9"/>
      <c r="B109" s="10"/>
      <c r="C109" s="10"/>
      <c r="D109" s="10"/>
      <c r="E109" s="10"/>
      <c r="F109" s="1982"/>
      <c r="G109" s="1983"/>
      <c r="H109" s="1983"/>
      <c r="I109" s="1983"/>
      <c r="J109" s="1983"/>
      <c r="K109" s="1983"/>
      <c r="L109" s="1983"/>
      <c r="M109" s="1983"/>
      <c r="N109" s="22"/>
      <c r="O109" s="22"/>
      <c r="P109" s="22"/>
      <c r="Q109" s="22"/>
      <c r="R109" s="1371"/>
      <c r="S109" s="1371"/>
      <c r="T109" s="1371"/>
      <c r="U109" s="1371"/>
      <c r="V109" s="1371"/>
      <c r="W109" s="1371"/>
    </row>
    <row r="110" spans="1:23" ht="13.5" thickBot="1">
      <c r="A110" s="1"/>
      <c r="B110" s="1"/>
      <c r="C110" s="21"/>
      <c r="D110" s="1372"/>
      <c r="E110" s="744"/>
      <c r="F110" s="3655" t="s">
        <v>16</v>
      </c>
      <c r="G110" s="3656"/>
      <c r="H110" s="3656"/>
      <c r="I110" s="3656"/>
      <c r="J110" s="3656"/>
      <c r="K110" s="3656"/>
      <c r="L110" s="3656"/>
      <c r="M110" s="3656"/>
      <c r="N110" s="1"/>
      <c r="O110" s="690"/>
      <c r="P110" s="1"/>
      <c r="Q110" s="1"/>
      <c r="R110" s="526"/>
      <c r="S110" s="526"/>
      <c r="T110" s="526"/>
      <c r="U110" s="526"/>
      <c r="V110" s="526"/>
      <c r="W110" s="526"/>
    </row>
    <row r="111" spans="1:23" ht="37.15" customHeight="1" thickBot="1">
      <c r="A111" s="1"/>
      <c r="B111" s="1"/>
      <c r="C111" s="2248" t="s">
        <v>17</v>
      </c>
      <c r="D111" s="2249"/>
      <c r="E111" s="2249"/>
      <c r="F111" s="2249"/>
      <c r="G111" s="2250"/>
      <c r="H111" s="2251" t="s">
        <v>677</v>
      </c>
      <c r="I111" s="2252"/>
      <c r="J111" s="2252"/>
      <c r="K111" s="2253"/>
      <c r="L111" s="526"/>
      <c r="M111" s="526"/>
      <c r="N111" s="1"/>
      <c r="O111" s="690"/>
      <c r="P111" s="1"/>
      <c r="Q111" s="1"/>
      <c r="R111" s="526"/>
      <c r="S111" s="526"/>
      <c r="T111" s="526"/>
      <c r="U111" s="526"/>
      <c r="V111" s="526"/>
      <c r="W111" s="526"/>
    </row>
    <row r="112" spans="1:23" ht="13.5" thickBot="1">
      <c r="A112" s="1"/>
      <c r="B112" s="1"/>
      <c r="C112" s="2235" t="s">
        <v>18</v>
      </c>
      <c r="D112" s="2236"/>
      <c r="E112" s="2236"/>
      <c r="F112" s="2236"/>
      <c r="G112" s="2237"/>
      <c r="H112" s="3649">
        <f>H113+H114+H115+H116+H117+H118+H119+H120</f>
        <v>19150.3</v>
      </c>
      <c r="I112" s="3650"/>
      <c r="J112" s="3650"/>
      <c r="K112" s="3651"/>
      <c r="L112" s="526"/>
      <c r="M112" s="526"/>
      <c r="N112" s="1"/>
      <c r="O112" s="690"/>
      <c r="P112" s="1"/>
      <c r="Q112" s="1"/>
      <c r="R112" s="526"/>
      <c r="S112" s="526"/>
      <c r="T112" s="526"/>
      <c r="U112" s="526"/>
      <c r="V112" s="526"/>
      <c r="W112" s="526"/>
    </row>
    <row r="113" spans="1:23">
      <c r="A113" s="1"/>
      <c r="B113" s="1"/>
      <c r="C113" s="3283" t="s">
        <v>351</v>
      </c>
      <c r="D113" s="3637"/>
      <c r="E113" s="3637"/>
      <c r="F113" s="3637"/>
      <c r="G113" s="3638"/>
      <c r="H113" s="3652">
        <v>5980.9</v>
      </c>
      <c r="I113" s="3652"/>
      <c r="J113" s="3652"/>
      <c r="K113" s="3653"/>
      <c r="L113" s="526"/>
      <c r="M113" s="526"/>
      <c r="N113" s="1"/>
      <c r="O113" s="690"/>
      <c r="P113" s="1"/>
      <c r="Q113" s="1"/>
      <c r="R113" s="526"/>
      <c r="S113" s="526"/>
      <c r="T113" s="526"/>
      <c r="U113" s="526"/>
      <c r="V113" s="526"/>
      <c r="W113" s="526"/>
    </row>
    <row r="114" spans="1:23">
      <c r="A114" s="1"/>
      <c r="B114" s="1"/>
      <c r="C114" s="2241" t="s">
        <v>678</v>
      </c>
      <c r="D114" s="2242"/>
      <c r="E114" s="2242"/>
      <c r="F114" s="2242"/>
      <c r="G114" s="2243"/>
      <c r="H114" s="3646">
        <v>125.8</v>
      </c>
      <c r="I114" s="3646"/>
      <c r="J114" s="3646"/>
      <c r="K114" s="3647"/>
      <c r="L114" s="1926"/>
      <c r="M114" s="526"/>
      <c r="N114" s="1"/>
      <c r="O114" s="690"/>
      <c r="P114" s="1"/>
      <c r="Q114" s="1"/>
      <c r="R114" s="526"/>
      <c r="S114" s="526"/>
      <c r="T114" s="526"/>
      <c r="U114" s="526"/>
      <c r="V114" s="526"/>
      <c r="W114" s="526"/>
    </row>
    <row r="115" spans="1:23">
      <c r="A115" s="1"/>
      <c r="B115" s="1"/>
      <c r="C115" s="2213" t="s">
        <v>679</v>
      </c>
      <c r="D115" s="2214"/>
      <c r="E115" s="2214"/>
      <c r="F115" s="2214"/>
      <c r="G115" s="2215"/>
      <c r="H115" s="3646">
        <v>162.1</v>
      </c>
      <c r="I115" s="3646"/>
      <c r="J115" s="3646"/>
      <c r="K115" s="3647"/>
      <c r="L115" s="526"/>
      <c r="M115" s="526"/>
      <c r="N115" s="1"/>
      <c r="O115" s="690"/>
      <c r="P115" s="1"/>
      <c r="Q115" s="1"/>
      <c r="R115" s="526"/>
      <c r="S115" s="526"/>
      <c r="T115" s="526"/>
      <c r="U115" s="526"/>
      <c r="V115" s="526"/>
      <c r="W115" s="526"/>
    </row>
    <row r="116" spans="1:23">
      <c r="A116" s="1"/>
      <c r="B116" s="1"/>
      <c r="C116" s="2223" t="s">
        <v>680</v>
      </c>
      <c r="D116" s="2224"/>
      <c r="E116" s="2224"/>
      <c r="F116" s="2224"/>
      <c r="G116" s="2225"/>
      <c r="H116" s="3646">
        <v>1971.7</v>
      </c>
      <c r="I116" s="3646"/>
      <c r="J116" s="3646"/>
      <c r="K116" s="3647"/>
      <c r="L116" s="526"/>
      <c r="M116" s="526"/>
      <c r="N116" s="1"/>
      <c r="O116" s="690"/>
      <c r="P116" s="1"/>
      <c r="Q116" s="1"/>
      <c r="R116" s="526"/>
      <c r="S116" s="526"/>
      <c r="T116" s="526"/>
      <c r="U116" s="526"/>
      <c r="V116" s="526"/>
      <c r="W116" s="526"/>
    </row>
    <row r="117" spans="1:23">
      <c r="A117" s="1"/>
      <c r="B117" s="1"/>
      <c r="C117" s="2223" t="s">
        <v>681</v>
      </c>
      <c r="D117" s="2224"/>
      <c r="E117" s="2224"/>
      <c r="F117" s="2224"/>
      <c r="G117" s="2225"/>
      <c r="H117" s="3642">
        <v>70.2</v>
      </c>
      <c r="I117" s="3642"/>
      <c r="J117" s="3642"/>
      <c r="K117" s="3643"/>
      <c r="L117" s="526"/>
      <c r="M117" s="526"/>
      <c r="N117" s="1"/>
      <c r="O117" s="690"/>
      <c r="P117" s="1"/>
      <c r="Q117" s="1"/>
      <c r="R117" s="526"/>
      <c r="S117" s="526"/>
      <c r="T117" s="526"/>
      <c r="U117" s="526"/>
      <c r="V117" s="526"/>
      <c r="W117" s="526"/>
    </row>
    <row r="118" spans="1:23">
      <c r="A118" s="1"/>
      <c r="B118" s="1"/>
      <c r="C118" s="2241" t="s">
        <v>433</v>
      </c>
      <c r="D118" s="2242"/>
      <c r="E118" s="2242"/>
      <c r="F118" s="2242"/>
      <c r="G118" s="2243"/>
      <c r="H118" s="3646">
        <v>10768</v>
      </c>
      <c r="I118" s="3646"/>
      <c r="J118" s="3646"/>
      <c r="K118" s="3647"/>
      <c r="L118" s="526"/>
      <c r="M118" s="526"/>
      <c r="N118" s="1"/>
      <c r="O118" s="690"/>
      <c r="P118" s="1"/>
      <c r="Q118" s="1"/>
      <c r="R118" s="526"/>
      <c r="S118" s="526"/>
      <c r="T118" s="526"/>
      <c r="U118" s="526"/>
      <c r="V118" s="526"/>
      <c r="W118" s="526"/>
    </row>
    <row r="119" spans="1:23">
      <c r="A119" s="1"/>
      <c r="B119" s="1"/>
      <c r="C119" s="2223" t="s">
        <v>356</v>
      </c>
      <c r="D119" s="2224"/>
      <c r="E119" s="2224"/>
      <c r="F119" s="2224"/>
      <c r="G119" s="2225"/>
      <c r="H119" s="3642"/>
      <c r="I119" s="2227"/>
      <c r="J119" s="2227"/>
      <c r="K119" s="2228"/>
      <c r="L119" s="526"/>
      <c r="M119" s="526"/>
      <c r="N119" s="1"/>
      <c r="O119" s="690"/>
      <c r="P119" s="1"/>
      <c r="Q119" s="1"/>
      <c r="R119" s="526"/>
      <c r="S119" s="526"/>
      <c r="T119" s="526"/>
      <c r="U119" s="526"/>
      <c r="V119" s="526"/>
      <c r="W119" s="526"/>
    </row>
    <row r="120" spans="1:23" ht="13.5" thickBot="1">
      <c r="A120" s="1"/>
      <c r="B120" s="1"/>
      <c r="C120" s="2229" t="s">
        <v>682</v>
      </c>
      <c r="D120" s="2230"/>
      <c r="E120" s="2230"/>
      <c r="F120" s="2230"/>
      <c r="G120" s="2231"/>
      <c r="H120" s="3648">
        <v>71.599999999999994</v>
      </c>
      <c r="I120" s="2233"/>
      <c r="J120" s="2233"/>
      <c r="K120" s="2234"/>
      <c r="L120" s="526"/>
      <c r="M120" s="526"/>
      <c r="N120" s="1"/>
      <c r="O120" s="690"/>
      <c r="P120" s="1"/>
      <c r="Q120" s="1"/>
      <c r="R120" s="526"/>
      <c r="S120" s="526"/>
      <c r="T120" s="526"/>
      <c r="U120" s="526"/>
      <c r="V120" s="526"/>
      <c r="W120" s="526"/>
    </row>
    <row r="121" spans="1:23" ht="13.5" thickBot="1">
      <c r="A121" s="1"/>
      <c r="B121" s="1"/>
      <c r="C121" s="2235" t="s">
        <v>19</v>
      </c>
      <c r="D121" s="2236"/>
      <c r="E121" s="2236"/>
      <c r="F121" s="2236"/>
      <c r="G121" s="2237"/>
      <c r="H121" s="3639">
        <f>H122*1</f>
        <v>0</v>
      </c>
      <c r="I121" s="3640"/>
      <c r="J121" s="3640"/>
      <c r="K121" s="3641"/>
      <c r="L121" s="526"/>
      <c r="M121" s="526"/>
      <c r="N121" s="1"/>
      <c r="O121" s="690"/>
      <c r="P121" s="1"/>
      <c r="Q121" s="1"/>
      <c r="R121" s="526"/>
      <c r="S121" s="526"/>
      <c r="T121" s="526"/>
      <c r="U121" s="526"/>
      <c r="V121" s="526"/>
      <c r="W121" s="526"/>
    </row>
    <row r="122" spans="1:23" ht="13.5" thickBot="1">
      <c r="A122" s="1"/>
      <c r="B122" s="1"/>
      <c r="C122" s="2213" t="s">
        <v>358</v>
      </c>
      <c r="D122" s="2214"/>
      <c r="E122" s="2214"/>
      <c r="F122" s="2214"/>
      <c r="G122" s="2215"/>
      <c r="H122" s="3642">
        <v>0</v>
      </c>
      <c r="I122" s="3642"/>
      <c r="J122" s="3642"/>
      <c r="K122" s="3643"/>
      <c r="L122" s="526"/>
      <c r="M122" s="526"/>
      <c r="N122" s="1"/>
      <c r="O122" s="690"/>
      <c r="P122" s="1"/>
      <c r="Q122" s="1"/>
      <c r="R122" s="526"/>
      <c r="S122" s="526"/>
      <c r="T122" s="526"/>
      <c r="U122" s="526"/>
      <c r="V122" s="526"/>
      <c r="W122" s="526"/>
    </row>
    <row r="123" spans="1:23" ht="13.5" thickBot="1">
      <c r="A123" s="1"/>
      <c r="B123" s="1"/>
      <c r="C123" s="2218" t="s">
        <v>20</v>
      </c>
      <c r="D123" s="2219"/>
      <c r="E123" s="2219"/>
      <c r="F123" s="2219"/>
      <c r="G123" s="2220"/>
      <c r="H123" s="3644">
        <f>H121+H112</f>
        <v>19150.3</v>
      </c>
      <c r="I123" s="3644"/>
      <c r="J123" s="3644"/>
      <c r="K123" s="3645"/>
      <c r="L123" s="1"/>
      <c r="M123" s="1"/>
      <c r="N123" s="1"/>
      <c r="O123" s="690"/>
      <c r="P123" s="1"/>
      <c r="Q123" s="1"/>
      <c r="R123" s="526"/>
      <c r="S123" s="526"/>
      <c r="T123" s="526"/>
      <c r="U123" s="526"/>
      <c r="V123" s="526"/>
      <c r="W123" s="526"/>
    </row>
  </sheetData>
  <mergeCells count="219">
    <mergeCell ref="D3:W3"/>
    <mergeCell ref="A4:A6"/>
    <mergeCell ref="B4:B6"/>
    <mergeCell ref="C4:C6"/>
    <mergeCell ref="D4:D6"/>
    <mergeCell ref="E4:E6"/>
    <mergeCell ref="F4:F6"/>
    <mergeCell ref="G4:G6"/>
    <mergeCell ref="H4:K4"/>
    <mergeCell ref="L4:L6"/>
    <mergeCell ref="A9:A10"/>
    <mergeCell ref="B9:B10"/>
    <mergeCell ref="C9:C10"/>
    <mergeCell ref="D9:D10"/>
    <mergeCell ref="E9:E10"/>
    <mergeCell ref="F9:F10"/>
    <mergeCell ref="N9:N10"/>
    <mergeCell ref="M4:M6"/>
    <mergeCell ref="N4:Q4"/>
    <mergeCell ref="H5:H6"/>
    <mergeCell ref="I5:J5"/>
    <mergeCell ref="K5:K6"/>
    <mergeCell ref="N5:N6"/>
    <mergeCell ref="O5:Q5"/>
    <mergeCell ref="D11:D12"/>
    <mergeCell ref="E11:E12"/>
    <mergeCell ref="N11:N12"/>
    <mergeCell ref="C13:C15"/>
    <mergeCell ref="D13:D15"/>
    <mergeCell ref="E13:E15"/>
    <mergeCell ref="F13:F15"/>
    <mergeCell ref="N13:N15"/>
    <mergeCell ref="B7:Q7"/>
    <mergeCell ref="C8:Q8"/>
    <mergeCell ref="C21:C22"/>
    <mergeCell ref="D21:D22"/>
    <mergeCell ref="E21:E22"/>
    <mergeCell ref="F21:F22"/>
    <mergeCell ref="N21:N22"/>
    <mergeCell ref="C25:G25"/>
    <mergeCell ref="C16:C18"/>
    <mergeCell ref="D16:D18"/>
    <mergeCell ref="E16:E18"/>
    <mergeCell ref="F16:F18"/>
    <mergeCell ref="N16:N18"/>
    <mergeCell ref="C19:C20"/>
    <mergeCell ref="D19:D20"/>
    <mergeCell ref="E19:E20"/>
    <mergeCell ref="F19:F20"/>
    <mergeCell ref="N19:N20"/>
    <mergeCell ref="A29:A30"/>
    <mergeCell ref="B29:B30"/>
    <mergeCell ref="C29:C30"/>
    <mergeCell ref="D29:D30"/>
    <mergeCell ref="E29:E30"/>
    <mergeCell ref="F29:F30"/>
    <mergeCell ref="C26:Q26"/>
    <mergeCell ref="A27:A28"/>
    <mergeCell ref="B27:B28"/>
    <mergeCell ref="C27:C28"/>
    <mergeCell ref="D27:D28"/>
    <mergeCell ref="E27:E28"/>
    <mergeCell ref="F27:F28"/>
    <mergeCell ref="N27:N28"/>
    <mergeCell ref="N29:N30"/>
    <mergeCell ref="D31:D32"/>
    <mergeCell ref="E31:E32"/>
    <mergeCell ref="F31:F32"/>
    <mergeCell ref="N31:N32"/>
    <mergeCell ref="D33:D34"/>
    <mergeCell ref="E33:E34"/>
    <mergeCell ref="F33:F34"/>
    <mergeCell ref="N33:N34"/>
    <mergeCell ref="N35:N36"/>
    <mergeCell ref="C37:G37"/>
    <mergeCell ref="C38:Q38"/>
    <mergeCell ref="A39:A40"/>
    <mergeCell ref="B39:B40"/>
    <mergeCell ref="D39:D40"/>
    <mergeCell ref="E39:E40"/>
    <mergeCell ref="F39:F40"/>
    <mergeCell ref="N39:N40"/>
    <mergeCell ref="A35:A36"/>
    <mergeCell ref="B35:B36"/>
    <mergeCell ref="C35:C36"/>
    <mergeCell ref="D35:D36"/>
    <mergeCell ref="E35:E36"/>
    <mergeCell ref="F35:F36"/>
    <mergeCell ref="C41:G41"/>
    <mergeCell ref="C42:Q42"/>
    <mergeCell ref="A43:A44"/>
    <mergeCell ref="B43:B44"/>
    <mergeCell ref="C43:C44"/>
    <mergeCell ref="D43:D44"/>
    <mergeCell ref="E43:E44"/>
    <mergeCell ref="F43:F44"/>
    <mergeCell ref="N43:N44"/>
    <mergeCell ref="A51:A52"/>
    <mergeCell ref="B51:B52"/>
    <mergeCell ref="C51:C52"/>
    <mergeCell ref="D51:D52"/>
    <mergeCell ref="E51:E52"/>
    <mergeCell ref="F51:F52"/>
    <mergeCell ref="N45:N46"/>
    <mergeCell ref="C47:G47"/>
    <mergeCell ref="C48:Q48"/>
    <mergeCell ref="A49:A50"/>
    <mergeCell ref="B49:B50"/>
    <mergeCell ref="C49:C50"/>
    <mergeCell ref="D49:D50"/>
    <mergeCell ref="E49:E50"/>
    <mergeCell ref="F49:F50"/>
    <mergeCell ref="N49:N50"/>
    <mergeCell ref="A45:A46"/>
    <mergeCell ref="B45:B46"/>
    <mergeCell ref="C45:C46"/>
    <mergeCell ref="D45:D46"/>
    <mergeCell ref="E45:E46"/>
    <mergeCell ref="F45:F46"/>
    <mergeCell ref="N61:N63"/>
    <mergeCell ref="C64:C68"/>
    <mergeCell ref="D64:D68"/>
    <mergeCell ref="E64:E68"/>
    <mergeCell ref="F64:F68"/>
    <mergeCell ref="N66:N68"/>
    <mergeCell ref="N51:N52"/>
    <mergeCell ref="C53:G53"/>
    <mergeCell ref="B54:G54"/>
    <mergeCell ref="B55:Q55"/>
    <mergeCell ref="C56:Q56"/>
    <mergeCell ref="C57:C63"/>
    <mergeCell ref="D57:D63"/>
    <mergeCell ref="E57:E63"/>
    <mergeCell ref="F57:F63"/>
    <mergeCell ref="N57:N58"/>
    <mergeCell ref="C77:C79"/>
    <mergeCell ref="D77:D79"/>
    <mergeCell ref="E77:E79"/>
    <mergeCell ref="N78:N79"/>
    <mergeCell ref="C80:G80"/>
    <mergeCell ref="C81:Q81"/>
    <mergeCell ref="C69:G69"/>
    <mergeCell ref="C70:Q70"/>
    <mergeCell ref="C71:C76"/>
    <mergeCell ref="D71:D76"/>
    <mergeCell ref="E71:E76"/>
    <mergeCell ref="N73:N76"/>
    <mergeCell ref="A86:A87"/>
    <mergeCell ref="B86:B87"/>
    <mergeCell ref="C86:C87"/>
    <mergeCell ref="D86:D87"/>
    <mergeCell ref="E86:E87"/>
    <mergeCell ref="F86:F87"/>
    <mergeCell ref="N82:N83"/>
    <mergeCell ref="A84:A85"/>
    <mergeCell ref="B84:B85"/>
    <mergeCell ref="C84:C85"/>
    <mergeCell ref="D84:D85"/>
    <mergeCell ref="E84:E85"/>
    <mergeCell ref="F84:F85"/>
    <mergeCell ref="N84:N85"/>
    <mergeCell ref="A82:A83"/>
    <mergeCell ref="B82:B83"/>
    <mergeCell ref="C82:C83"/>
    <mergeCell ref="D82:D83"/>
    <mergeCell ref="E82:E83"/>
    <mergeCell ref="F82:F83"/>
    <mergeCell ref="C95:C98"/>
    <mergeCell ref="D95:D98"/>
    <mergeCell ref="E95:E98"/>
    <mergeCell ref="F95:F98"/>
    <mergeCell ref="N95:N96"/>
    <mergeCell ref="N97:N98"/>
    <mergeCell ref="N86:N87"/>
    <mergeCell ref="C88:G88"/>
    <mergeCell ref="B89:G89"/>
    <mergeCell ref="B90:Q90"/>
    <mergeCell ref="C91:Q91"/>
    <mergeCell ref="C92:C94"/>
    <mergeCell ref="D92:D94"/>
    <mergeCell ref="E92:E94"/>
    <mergeCell ref="F92:F94"/>
    <mergeCell ref="N92:N94"/>
    <mergeCell ref="B102:G102"/>
    <mergeCell ref="B103:G103"/>
    <mergeCell ref="N103:Q103"/>
    <mergeCell ref="F110:M110"/>
    <mergeCell ref="C111:G111"/>
    <mergeCell ref="H111:K111"/>
    <mergeCell ref="C99:C100"/>
    <mergeCell ref="D99:D100"/>
    <mergeCell ref="E99:E100"/>
    <mergeCell ref="F99:F100"/>
    <mergeCell ref="N99:N100"/>
    <mergeCell ref="C101:G101"/>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21:G121"/>
    <mergeCell ref="H121:K121"/>
    <mergeCell ref="C122:G122"/>
    <mergeCell ref="H122:K122"/>
    <mergeCell ref="C123:G123"/>
    <mergeCell ref="H123:K123"/>
    <mergeCell ref="C118:G118"/>
    <mergeCell ref="H118:K118"/>
    <mergeCell ref="C119:G119"/>
    <mergeCell ref="H119:K119"/>
    <mergeCell ref="C120:G120"/>
    <mergeCell ref="H120:K120"/>
  </mergeCell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44"/>
  <sheetViews>
    <sheetView topLeftCell="A4" zoomScaleNormal="100" workbookViewId="0">
      <selection activeCell="N32" sqref="N32"/>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8.140625" customWidth="1"/>
    <col min="8" max="8" width="6.7109375" customWidth="1"/>
    <col min="9" max="9" width="7" customWidth="1"/>
    <col min="10" max="10" width="5.42578125" customWidth="1"/>
    <col min="11" max="12" width="6.5703125" customWidth="1"/>
    <col min="13" max="13" width="6.28515625" customWidth="1"/>
    <col min="14" max="14" width="25.7109375" customWidth="1"/>
    <col min="15" max="17" width="5.85546875" customWidth="1"/>
  </cols>
  <sheetData>
    <row r="3" spans="1:23" ht="15">
      <c r="A3" s="1"/>
      <c r="B3" s="1"/>
      <c r="C3" s="1"/>
      <c r="D3" s="1825"/>
      <c r="E3" s="1826"/>
      <c r="F3" s="1825"/>
      <c r="G3" s="1285" t="s">
        <v>877</v>
      </c>
      <c r="H3" s="1825"/>
      <c r="I3" s="1825"/>
      <c r="J3" s="1825"/>
      <c r="K3" s="1825"/>
      <c r="L3" s="1378"/>
      <c r="M3" s="1827"/>
      <c r="N3" s="1827"/>
      <c r="O3" s="1286"/>
      <c r="P3" s="1286"/>
      <c r="Q3" s="1286"/>
      <c r="R3" s="14"/>
      <c r="S3" s="14"/>
      <c r="T3" s="14"/>
      <c r="U3" s="14"/>
      <c r="V3" s="14"/>
      <c r="W3" s="14"/>
    </row>
    <row r="4" spans="1:23" ht="13.5" thickBot="1">
      <c r="A4" s="309"/>
      <c r="B4" s="310"/>
      <c r="C4" s="310"/>
      <c r="D4" s="2756" t="s">
        <v>34</v>
      </c>
      <c r="E4" s="2756"/>
      <c r="F4" s="2756"/>
      <c r="G4" s="2756"/>
      <c r="H4" s="2756"/>
      <c r="I4" s="2756"/>
      <c r="J4" s="2756"/>
      <c r="K4" s="2756"/>
      <c r="L4" s="2756"/>
      <c r="M4" s="2756"/>
      <c r="N4" s="2756"/>
      <c r="O4" s="2756"/>
      <c r="P4" s="2756"/>
      <c r="Q4" s="2756"/>
      <c r="R4" s="2756"/>
      <c r="S4" s="2756"/>
      <c r="T4" s="2756"/>
      <c r="U4" s="2756"/>
      <c r="V4" s="2756"/>
      <c r="W4" s="2756"/>
    </row>
    <row r="5" spans="1:23" ht="33" customHeight="1">
      <c r="A5" s="2386" t="s">
        <v>0</v>
      </c>
      <c r="B5" s="2389" t="s">
        <v>1</v>
      </c>
      <c r="C5" s="2389" t="s">
        <v>2</v>
      </c>
      <c r="D5" s="2392" t="s">
        <v>3</v>
      </c>
      <c r="E5" s="2395" t="s">
        <v>4</v>
      </c>
      <c r="F5" s="2398" t="s">
        <v>5</v>
      </c>
      <c r="G5" s="2370" t="s">
        <v>6</v>
      </c>
      <c r="H5" s="2251" t="s">
        <v>199</v>
      </c>
      <c r="I5" s="2252"/>
      <c r="J5" s="2252"/>
      <c r="K5" s="2253"/>
      <c r="L5" s="2401" t="s">
        <v>74</v>
      </c>
      <c r="M5" s="2370" t="s">
        <v>73</v>
      </c>
      <c r="N5" s="2373" t="s">
        <v>21</v>
      </c>
      <c r="O5" s="2374"/>
      <c r="P5" s="2374"/>
      <c r="Q5" s="2375"/>
      <c r="R5" s="526"/>
      <c r="S5" s="526"/>
      <c r="T5" s="526"/>
      <c r="U5" s="526"/>
      <c r="V5" s="526"/>
      <c r="W5" s="526"/>
    </row>
    <row r="6" spans="1:23">
      <c r="A6" s="2387"/>
      <c r="B6" s="2390"/>
      <c r="C6" s="2390"/>
      <c r="D6" s="2393"/>
      <c r="E6" s="2396"/>
      <c r="F6" s="2399"/>
      <c r="G6" s="2371"/>
      <c r="H6" s="2376" t="s">
        <v>7</v>
      </c>
      <c r="I6" s="2378" t="s">
        <v>8</v>
      </c>
      <c r="J6" s="2378"/>
      <c r="K6" s="2379" t="s">
        <v>200</v>
      </c>
      <c r="L6" s="2402"/>
      <c r="M6" s="2371"/>
      <c r="N6" s="2381" t="s">
        <v>33</v>
      </c>
      <c r="O6" s="2383" t="s">
        <v>9</v>
      </c>
      <c r="P6" s="2383"/>
      <c r="Q6" s="2384"/>
      <c r="R6" s="526"/>
      <c r="S6" s="526"/>
      <c r="T6" s="526"/>
      <c r="U6" s="526"/>
      <c r="V6" s="526"/>
      <c r="W6" s="526"/>
    </row>
    <row r="7" spans="1:23" ht="90" customHeight="1" thickBot="1">
      <c r="A7" s="2388"/>
      <c r="B7" s="2391"/>
      <c r="C7" s="2391"/>
      <c r="D7" s="2394"/>
      <c r="E7" s="2397"/>
      <c r="F7" s="2400"/>
      <c r="G7" s="2372"/>
      <c r="H7" s="2377"/>
      <c r="I7" s="1373" t="s">
        <v>7</v>
      </c>
      <c r="J7" s="1377" t="s">
        <v>10</v>
      </c>
      <c r="K7" s="2380"/>
      <c r="L7" s="2403"/>
      <c r="M7" s="2372"/>
      <c r="N7" s="2382"/>
      <c r="O7" s="313" t="s">
        <v>43</v>
      </c>
      <c r="P7" s="313" t="s">
        <v>44</v>
      </c>
      <c r="Q7" s="314" t="s">
        <v>57</v>
      </c>
      <c r="R7" s="526"/>
      <c r="S7" s="526"/>
      <c r="T7" s="526"/>
      <c r="U7" s="526"/>
      <c r="V7" s="526"/>
      <c r="W7" s="526"/>
    </row>
    <row r="8" spans="1:23" ht="13.5" thickBot="1">
      <c r="A8" s="315" t="s">
        <v>11</v>
      </c>
      <c r="B8" s="2280" t="s">
        <v>878</v>
      </c>
      <c r="C8" s="2281"/>
      <c r="D8" s="2281"/>
      <c r="E8" s="2281"/>
      <c r="F8" s="2281"/>
      <c r="G8" s="2281"/>
      <c r="H8" s="2281"/>
      <c r="I8" s="2281"/>
      <c r="J8" s="2281"/>
      <c r="K8" s="2281"/>
      <c r="L8" s="2281"/>
      <c r="M8" s="2281"/>
      <c r="N8" s="2281"/>
      <c r="O8" s="2281"/>
      <c r="P8" s="2281"/>
      <c r="Q8" s="2282"/>
      <c r="R8" s="526"/>
      <c r="S8" s="526"/>
      <c r="T8" s="526"/>
      <c r="U8" s="526"/>
      <c r="V8" s="526"/>
      <c r="W8" s="526"/>
    </row>
    <row r="9" spans="1:23" ht="13.5" thickBot="1">
      <c r="A9" s="316" t="s">
        <v>11</v>
      </c>
      <c r="B9" s="317" t="s">
        <v>11</v>
      </c>
      <c r="C9" s="2355" t="s">
        <v>879</v>
      </c>
      <c r="D9" s="2355"/>
      <c r="E9" s="2355"/>
      <c r="F9" s="2355"/>
      <c r="G9" s="2355"/>
      <c r="H9" s="2355"/>
      <c r="I9" s="2355"/>
      <c r="J9" s="2355"/>
      <c r="K9" s="2355"/>
      <c r="L9" s="2355"/>
      <c r="M9" s="2355"/>
      <c r="N9" s="2355"/>
      <c r="O9" s="2355"/>
      <c r="P9" s="2355"/>
      <c r="Q9" s="2356"/>
      <c r="R9" s="526"/>
      <c r="S9" s="526"/>
      <c r="T9" s="526"/>
      <c r="U9" s="526"/>
      <c r="V9" s="526"/>
      <c r="W9" s="526"/>
    </row>
    <row r="10" spans="1:23" ht="24">
      <c r="A10" s="2357" t="s">
        <v>11</v>
      </c>
      <c r="B10" s="2360" t="s">
        <v>11</v>
      </c>
      <c r="C10" s="2315" t="s">
        <v>11</v>
      </c>
      <c r="D10" s="3684" t="s">
        <v>880</v>
      </c>
      <c r="E10" s="2274" t="s">
        <v>41</v>
      </c>
      <c r="F10" s="3687" t="s">
        <v>412</v>
      </c>
      <c r="G10" s="1947" t="s">
        <v>881</v>
      </c>
      <c r="H10" s="341">
        <v>354.6</v>
      </c>
      <c r="I10" s="342">
        <v>354.6</v>
      </c>
      <c r="J10" s="342">
        <v>236.7</v>
      </c>
      <c r="K10" s="1288">
        <v>0</v>
      </c>
      <c r="L10" s="379">
        <v>350</v>
      </c>
      <c r="M10" s="321">
        <v>350</v>
      </c>
      <c r="N10" s="1828" t="s">
        <v>882</v>
      </c>
      <c r="O10" s="1829">
        <v>3000</v>
      </c>
      <c r="P10" s="1829">
        <v>3000</v>
      </c>
      <c r="Q10" s="1830">
        <v>3000</v>
      </c>
      <c r="R10" s="526"/>
      <c r="S10" s="526"/>
      <c r="T10" s="526"/>
      <c r="U10" s="526"/>
      <c r="V10" s="526"/>
      <c r="W10" s="526"/>
    </row>
    <row r="11" spans="1:23" ht="21" customHeight="1">
      <c r="A11" s="2735"/>
      <c r="B11" s="2737"/>
      <c r="C11" s="2327"/>
      <c r="D11" s="3685"/>
      <c r="E11" s="2296"/>
      <c r="F11" s="3688"/>
      <c r="G11" s="570" t="s">
        <v>37</v>
      </c>
      <c r="H11" s="326">
        <v>8.4</v>
      </c>
      <c r="I11" s="327">
        <v>8.4</v>
      </c>
      <c r="J11" s="327">
        <v>6.4</v>
      </c>
      <c r="K11" s="544"/>
      <c r="L11" s="386">
        <v>10</v>
      </c>
      <c r="M11" s="329">
        <v>10</v>
      </c>
      <c r="N11" s="1376" t="s">
        <v>883</v>
      </c>
      <c r="O11" s="1831">
        <v>150000</v>
      </c>
      <c r="P11" s="1832">
        <v>150000</v>
      </c>
      <c r="Q11" s="1833">
        <v>150000</v>
      </c>
      <c r="R11" s="526"/>
      <c r="S11" s="526"/>
      <c r="T11" s="526"/>
      <c r="U11" s="526"/>
      <c r="V11" s="526"/>
      <c r="W11" s="526"/>
    </row>
    <row r="12" spans="1:23" ht="29.45" customHeight="1">
      <c r="A12" s="2358"/>
      <c r="B12" s="2361"/>
      <c r="C12" s="2363"/>
      <c r="D12" s="3685"/>
      <c r="E12" s="2297"/>
      <c r="F12" s="2368"/>
      <c r="G12" s="1948" t="s">
        <v>213</v>
      </c>
      <c r="H12" s="1912">
        <v>1.3</v>
      </c>
      <c r="I12" s="1913">
        <v>1.3</v>
      </c>
      <c r="J12" s="327">
        <v>0</v>
      </c>
      <c r="K12" s="544"/>
      <c r="L12" s="386">
        <v>1</v>
      </c>
      <c r="M12" s="329">
        <v>1</v>
      </c>
      <c r="N12" s="1834" t="s">
        <v>884</v>
      </c>
      <c r="O12" s="1831" t="s">
        <v>42</v>
      </c>
      <c r="P12" s="1832" t="s">
        <v>42</v>
      </c>
      <c r="Q12" s="1833" t="s">
        <v>42</v>
      </c>
      <c r="R12" s="526"/>
      <c r="S12" s="526"/>
      <c r="T12" s="1293"/>
      <c r="U12" s="526"/>
      <c r="V12" s="526"/>
      <c r="W12" s="526"/>
    </row>
    <row r="13" spans="1:23" ht="24.75" thickBot="1">
      <c r="A13" s="2359"/>
      <c r="B13" s="2362"/>
      <c r="C13" s="2316"/>
      <c r="D13" s="3686"/>
      <c r="E13" s="2275"/>
      <c r="F13" s="2369"/>
      <c r="G13" s="334" t="s">
        <v>12</v>
      </c>
      <c r="H13" s="335">
        <f t="shared" ref="H13:M13" si="0">SUM(H10:H12)</f>
        <v>364.3</v>
      </c>
      <c r="I13" s="507">
        <f t="shared" si="0"/>
        <v>364.3</v>
      </c>
      <c r="J13" s="507">
        <f t="shared" si="0"/>
        <v>243.1</v>
      </c>
      <c r="K13" s="507">
        <f t="shared" si="0"/>
        <v>0</v>
      </c>
      <c r="L13" s="507">
        <f t="shared" si="0"/>
        <v>361</v>
      </c>
      <c r="M13" s="507">
        <f t="shared" si="0"/>
        <v>361</v>
      </c>
      <c r="N13" s="1835" t="s">
        <v>885</v>
      </c>
      <c r="O13" s="1836" t="s">
        <v>42</v>
      </c>
      <c r="P13" s="1837" t="s">
        <v>42</v>
      </c>
      <c r="Q13" s="1590" t="s">
        <v>42</v>
      </c>
      <c r="R13" s="21"/>
      <c r="S13" s="526"/>
      <c r="T13" s="1293"/>
      <c r="U13" s="526"/>
      <c r="V13" s="526"/>
      <c r="W13" s="526"/>
    </row>
    <row r="14" spans="1:23">
      <c r="A14" s="1379" t="s">
        <v>11</v>
      </c>
      <c r="B14" s="1486" t="s">
        <v>11</v>
      </c>
      <c r="C14" s="2338" t="s">
        <v>36</v>
      </c>
      <c r="D14" s="3696" t="s">
        <v>886</v>
      </c>
      <c r="E14" s="3693" t="s">
        <v>41</v>
      </c>
      <c r="F14" s="2340" t="s">
        <v>412</v>
      </c>
      <c r="G14" s="558" t="s">
        <v>37</v>
      </c>
      <c r="H14" s="1838">
        <v>1.3</v>
      </c>
      <c r="I14" s="537">
        <v>1.3</v>
      </c>
      <c r="J14" s="537">
        <v>0</v>
      </c>
      <c r="K14" s="538">
        <v>0</v>
      </c>
      <c r="L14" s="539">
        <v>1.5</v>
      </c>
      <c r="M14" s="540">
        <v>1.5</v>
      </c>
      <c r="N14" s="3689" t="s">
        <v>887</v>
      </c>
      <c r="O14" s="899">
        <v>2</v>
      </c>
      <c r="P14" s="899">
        <v>2</v>
      </c>
      <c r="Q14" s="836">
        <v>2</v>
      </c>
      <c r="R14" s="21"/>
      <c r="S14" s="526"/>
      <c r="T14" s="1293"/>
      <c r="U14" s="526"/>
      <c r="V14" s="526"/>
      <c r="W14" s="526"/>
    </row>
    <row r="15" spans="1:23">
      <c r="A15" s="1380"/>
      <c r="B15" s="1492"/>
      <c r="C15" s="2327"/>
      <c r="D15" s="3697"/>
      <c r="E15" s="3688"/>
      <c r="F15" s="2342"/>
      <c r="G15" s="1375"/>
      <c r="H15" s="576"/>
      <c r="I15" s="565"/>
      <c r="J15" s="565"/>
      <c r="K15" s="589"/>
      <c r="L15" s="902"/>
      <c r="M15" s="573"/>
      <c r="N15" s="2457"/>
      <c r="O15" s="147"/>
      <c r="P15" s="147"/>
      <c r="Q15" s="838"/>
      <c r="R15" s="21"/>
      <c r="S15" s="526"/>
      <c r="T15" s="1293"/>
      <c r="U15" s="526"/>
      <c r="V15" s="526"/>
      <c r="W15" s="526"/>
    </row>
    <row r="16" spans="1:23" ht="24.75" thickBot="1">
      <c r="A16" s="1381"/>
      <c r="B16" s="582"/>
      <c r="C16" s="2339"/>
      <c r="D16" s="3698"/>
      <c r="E16" s="2341"/>
      <c r="F16" s="2341"/>
      <c r="G16" s="334" t="s">
        <v>12</v>
      </c>
      <c r="H16" s="335">
        <f t="shared" ref="H16:M16" si="1">H14</f>
        <v>1.3</v>
      </c>
      <c r="I16" s="507">
        <f t="shared" si="1"/>
        <v>1.3</v>
      </c>
      <c r="J16" s="507">
        <f t="shared" si="1"/>
        <v>0</v>
      </c>
      <c r="K16" s="507">
        <f t="shared" si="1"/>
        <v>0</v>
      </c>
      <c r="L16" s="507">
        <f t="shared" si="1"/>
        <v>1.5</v>
      </c>
      <c r="M16" s="337">
        <f t="shared" si="1"/>
        <v>1.5</v>
      </c>
      <c r="N16" s="1374" t="s">
        <v>888</v>
      </c>
      <c r="O16" s="1839">
        <v>1</v>
      </c>
      <c r="P16" s="1839">
        <v>1</v>
      </c>
      <c r="Q16" s="1602">
        <v>1</v>
      </c>
      <c r="R16" s="21"/>
      <c r="S16" s="526"/>
      <c r="T16" s="1293"/>
      <c r="U16" s="526"/>
      <c r="V16" s="526"/>
      <c r="W16" s="526"/>
    </row>
    <row r="17" spans="1:23" ht="24">
      <c r="A17" s="1379" t="s">
        <v>11</v>
      </c>
      <c r="B17" s="1486" t="s">
        <v>11</v>
      </c>
      <c r="C17" s="2338" t="s">
        <v>240</v>
      </c>
      <c r="D17" s="3690" t="s">
        <v>889</v>
      </c>
      <c r="E17" s="3693" t="s">
        <v>41</v>
      </c>
      <c r="F17" s="2340" t="s">
        <v>412</v>
      </c>
      <c r="G17" s="558" t="s">
        <v>37</v>
      </c>
      <c r="H17" s="1838">
        <v>27.7</v>
      </c>
      <c r="I17" s="537">
        <v>27.7</v>
      </c>
      <c r="J17" s="537">
        <v>0</v>
      </c>
      <c r="K17" s="537">
        <v>0</v>
      </c>
      <c r="L17" s="1840">
        <v>30</v>
      </c>
      <c r="M17" s="537">
        <v>30</v>
      </c>
      <c r="N17" s="1841" t="s">
        <v>890</v>
      </c>
      <c r="O17" s="1829">
        <v>30</v>
      </c>
      <c r="P17" s="1829">
        <v>30</v>
      </c>
      <c r="Q17" s="1830">
        <v>30</v>
      </c>
      <c r="R17" s="21"/>
      <c r="S17" s="526"/>
      <c r="T17" s="1293"/>
      <c r="U17" s="526"/>
      <c r="V17" s="526"/>
      <c r="W17" s="526"/>
    </row>
    <row r="18" spans="1:23">
      <c r="A18" s="1380"/>
      <c r="B18" s="1492"/>
      <c r="C18" s="2327"/>
      <c r="D18" s="3691"/>
      <c r="E18" s="3688"/>
      <c r="F18" s="2342"/>
      <c r="G18" s="1842"/>
      <c r="H18" s="1843"/>
      <c r="I18" s="1844"/>
      <c r="J18" s="1844"/>
      <c r="K18" s="1844"/>
      <c r="L18" s="1845"/>
      <c r="M18" s="1844"/>
      <c r="N18" s="3694" t="s">
        <v>891</v>
      </c>
      <c r="O18" s="822">
        <v>30000</v>
      </c>
      <c r="P18" s="1748">
        <v>30000</v>
      </c>
      <c r="Q18" s="1573">
        <v>30000</v>
      </c>
      <c r="R18" s="21"/>
      <c r="S18" s="526"/>
      <c r="T18" s="1293"/>
      <c r="U18" s="526"/>
      <c r="V18" s="526"/>
      <c r="W18" s="526"/>
    </row>
    <row r="19" spans="1:23" ht="13.5" thickBot="1">
      <c r="A19" s="1381"/>
      <c r="B19" s="582"/>
      <c r="C19" s="2339"/>
      <c r="D19" s="3692"/>
      <c r="E19" s="2341"/>
      <c r="F19" s="2341"/>
      <c r="G19" s="334" t="s">
        <v>12</v>
      </c>
      <c r="H19" s="592">
        <f t="shared" ref="H19:M19" si="2">H17+H18</f>
        <v>27.7</v>
      </c>
      <c r="I19" s="1846">
        <f t="shared" si="2"/>
        <v>27.7</v>
      </c>
      <c r="J19" s="1846">
        <f t="shared" si="2"/>
        <v>0</v>
      </c>
      <c r="K19" s="1846">
        <f t="shared" si="2"/>
        <v>0</v>
      </c>
      <c r="L19" s="1846">
        <f t="shared" si="2"/>
        <v>30</v>
      </c>
      <c r="M19" s="1847">
        <f t="shared" si="2"/>
        <v>30</v>
      </c>
      <c r="N19" s="3695"/>
      <c r="O19" s="1836"/>
      <c r="P19" s="1837"/>
      <c r="Q19" s="1590"/>
      <c r="R19" s="21"/>
      <c r="S19" s="526"/>
      <c r="T19" s="1293"/>
      <c r="U19" s="526"/>
      <c r="V19" s="526"/>
      <c r="W19" s="526"/>
    </row>
    <row r="20" spans="1:23">
      <c r="A20" s="1379" t="s">
        <v>11</v>
      </c>
      <c r="B20" s="1486" t="s">
        <v>11</v>
      </c>
      <c r="C20" s="2338" t="s">
        <v>38</v>
      </c>
      <c r="D20" s="3699" t="s">
        <v>892</v>
      </c>
      <c r="E20" s="3693" t="s">
        <v>41</v>
      </c>
      <c r="F20" s="2340" t="s">
        <v>412</v>
      </c>
      <c r="G20" s="1848" t="s">
        <v>391</v>
      </c>
      <c r="H20" s="1849">
        <v>4.8</v>
      </c>
      <c r="I20" s="1850">
        <v>4.8</v>
      </c>
      <c r="J20" s="1850">
        <v>3.7</v>
      </c>
      <c r="K20" s="1850">
        <v>0</v>
      </c>
      <c r="L20" s="1850">
        <v>5</v>
      </c>
      <c r="M20" s="1851">
        <v>5</v>
      </c>
      <c r="N20" s="3689" t="s">
        <v>893</v>
      </c>
      <c r="O20" s="899">
        <v>30</v>
      </c>
      <c r="P20" s="899">
        <v>30</v>
      </c>
      <c r="Q20" s="836">
        <v>30</v>
      </c>
      <c r="R20" s="1007"/>
      <c r="S20" s="1852"/>
      <c r="T20" s="1853"/>
      <c r="U20" s="1852"/>
      <c r="V20" s="1852"/>
      <c r="W20" s="1852"/>
    </row>
    <row r="21" spans="1:23">
      <c r="A21" s="1380"/>
      <c r="B21" s="1492"/>
      <c r="C21" s="2327"/>
      <c r="D21" s="3700"/>
      <c r="E21" s="3688"/>
      <c r="F21" s="2342"/>
      <c r="G21" s="1854"/>
      <c r="H21" s="1855"/>
      <c r="I21" s="1856"/>
      <c r="J21" s="1856"/>
      <c r="K21" s="1856"/>
      <c r="L21" s="1856"/>
      <c r="M21" s="1857"/>
      <c r="N21" s="3702"/>
      <c r="O21" s="1858"/>
      <c r="P21" s="1858"/>
      <c r="Q21" s="1599"/>
      <c r="R21" s="1007"/>
      <c r="S21" s="1852"/>
      <c r="T21" s="1853"/>
      <c r="U21" s="1852"/>
      <c r="V21" s="1852"/>
      <c r="W21" s="1852"/>
    </row>
    <row r="22" spans="1:23" ht="13.5" thickBot="1">
      <c r="A22" s="1381"/>
      <c r="B22" s="582"/>
      <c r="C22" s="2339"/>
      <c r="D22" s="3701"/>
      <c r="E22" s="2341"/>
      <c r="F22" s="2341"/>
      <c r="G22" s="1859"/>
      <c r="H22" s="508">
        <f>+H20+H21</f>
        <v>4.8</v>
      </c>
      <c r="I22" s="337">
        <f>+I20+I21</f>
        <v>4.8</v>
      </c>
      <c r="J22" s="337">
        <f>+J20+J21</f>
        <v>3.7</v>
      </c>
      <c r="K22" s="337">
        <v>0</v>
      </c>
      <c r="L22" s="337">
        <v>0</v>
      </c>
      <c r="M22" s="337">
        <v>0</v>
      </c>
      <c r="N22" s="3703"/>
      <c r="O22" s="1839"/>
      <c r="P22" s="1839"/>
      <c r="Q22" s="1602"/>
      <c r="R22" s="1007"/>
      <c r="S22" s="1852"/>
      <c r="T22" s="1853"/>
      <c r="U22" s="1852"/>
      <c r="V22" s="1852"/>
      <c r="W22" s="1852"/>
    </row>
    <row r="23" spans="1:23" ht="13.5" thickBot="1">
      <c r="A23" s="316" t="s">
        <v>11</v>
      </c>
      <c r="B23" s="419" t="s">
        <v>11</v>
      </c>
      <c r="C23" s="2287" t="s">
        <v>14</v>
      </c>
      <c r="D23" s="2288"/>
      <c r="E23" s="2288"/>
      <c r="F23" s="2288"/>
      <c r="G23" s="2290"/>
      <c r="H23" s="485">
        <f>H16+H13+H19+H22</f>
        <v>398.1</v>
      </c>
      <c r="I23" s="485">
        <f>I16+I13+I19+I22</f>
        <v>398.1</v>
      </c>
      <c r="J23" s="485">
        <f>J16+J13+J19+J22</f>
        <v>246.79999999999998</v>
      </c>
      <c r="K23" s="485">
        <f>K16+K13+K19</f>
        <v>0</v>
      </c>
      <c r="L23" s="485">
        <f>L16+L13+L19</f>
        <v>392.5</v>
      </c>
      <c r="M23" s="485">
        <f>M16+M13+M19</f>
        <v>392.5</v>
      </c>
      <c r="N23" s="455"/>
      <c r="O23" s="456"/>
      <c r="P23" s="456"/>
      <c r="Q23" s="457"/>
      <c r="R23" s="526"/>
      <c r="S23" s="526"/>
      <c r="T23" s="526"/>
      <c r="U23" s="526"/>
      <c r="V23" s="526"/>
      <c r="W23" s="526"/>
    </row>
    <row r="24" spans="1:23" ht="13.5" thickBot="1">
      <c r="A24" s="316" t="s">
        <v>11</v>
      </c>
      <c r="B24" s="317" t="s">
        <v>13</v>
      </c>
      <c r="C24" s="2355" t="s">
        <v>894</v>
      </c>
      <c r="D24" s="2355"/>
      <c r="E24" s="2355"/>
      <c r="F24" s="2355"/>
      <c r="G24" s="2355"/>
      <c r="H24" s="2355"/>
      <c r="I24" s="2355"/>
      <c r="J24" s="2355"/>
      <c r="K24" s="2355"/>
      <c r="L24" s="2355"/>
      <c r="M24" s="2355"/>
      <c r="N24" s="2355"/>
      <c r="O24" s="2355"/>
      <c r="P24" s="2355"/>
      <c r="Q24" s="2356"/>
      <c r="R24" s="526"/>
      <c r="S24" s="526"/>
      <c r="T24" s="526"/>
      <c r="U24" s="526"/>
      <c r="V24" s="526"/>
      <c r="W24" s="526"/>
    </row>
    <row r="25" spans="1:23" ht="13.5" thickBot="1">
      <c r="A25" s="1380" t="s">
        <v>11</v>
      </c>
      <c r="B25" s="1492" t="s">
        <v>13</v>
      </c>
      <c r="C25" s="2338" t="s">
        <v>11</v>
      </c>
      <c r="D25" s="2272" t="s">
        <v>895</v>
      </c>
      <c r="E25" s="3693" t="s">
        <v>41</v>
      </c>
      <c r="F25" s="2340" t="s">
        <v>412</v>
      </c>
      <c r="G25" s="558" t="s">
        <v>37</v>
      </c>
      <c r="H25" s="536">
        <v>7</v>
      </c>
      <c r="I25" s="537">
        <v>7</v>
      </c>
      <c r="J25" s="537">
        <v>0</v>
      </c>
      <c r="K25" s="538">
        <v>0</v>
      </c>
      <c r="L25" s="539">
        <v>7</v>
      </c>
      <c r="M25" s="540">
        <v>7</v>
      </c>
      <c r="N25" s="1828"/>
      <c r="O25" s="343"/>
      <c r="P25" s="343"/>
      <c r="Q25" s="344"/>
      <c r="R25" s="526"/>
      <c r="S25" s="526"/>
      <c r="T25" s="526"/>
      <c r="U25" s="526"/>
      <c r="V25" s="526"/>
      <c r="W25" s="526"/>
    </row>
    <row r="26" spans="1:23">
      <c r="A26" s="1380"/>
      <c r="B26" s="1492"/>
      <c r="C26" s="2327"/>
      <c r="D26" s="2295"/>
      <c r="E26" s="3688"/>
      <c r="F26" s="2342"/>
      <c r="G26" s="1375"/>
      <c r="H26" s="536"/>
      <c r="I26" s="537"/>
      <c r="J26" s="537"/>
      <c r="K26" s="538"/>
      <c r="L26" s="539"/>
      <c r="M26" s="540"/>
      <c r="N26" s="3704" t="s">
        <v>896</v>
      </c>
      <c r="O26" s="1336">
        <v>1</v>
      </c>
      <c r="P26" s="1337">
        <v>1</v>
      </c>
      <c r="Q26" s="1338">
        <v>1</v>
      </c>
      <c r="R26" s="526"/>
      <c r="S26" s="526"/>
      <c r="T26" s="526"/>
      <c r="U26" s="526"/>
      <c r="V26" s="526"/>
      <c r="W26" s="526"/>
    </row>
    <row r="27" spans="1:23" ht="13.5" thickBot="1">
      <c r="A27" s="1380"/>
      <c r="B27" s="1492"/>
      <c r="C27" s="2339"/>
      <c r="D27" s="2273"/>
      <c r="E27" s="2341"/>
      <c r="F27" s="2341"/>
      <c r="G27" s="334" t="s">
        <v>12</v>
      </c>
      <c r="H27" s="592">
        <f>H25+H26</f>
        <v>7</v>
      </c>
      <c r="I27" s="592">
        <f>I25+I26</f>
        <v>7</v>
      </c>
      <c r="J27" s="592"/>
      <c r="K27" s="592">
        <f>K25+K26</f>
        <v>0</v>
      </c>
      <c r="L27" s="592">
        <f>L25+L26</f>
        <v>7</v>
      </c>
      <c r="M27" s="592">
        <f>M25+M26</f>
        <v>7</v>
      </c>
      <c r="N27" s="3705"/>
      <c r="O27" s="927"/>
      <c r="P27" s="928"/>
      <c r="Q27" s="929"/>
      <c r="R27" s="526"/>
      <c r="S27" s="526"/>
      <c r="T27" s="526"/>
      <c r="U27" s="526"/>
      <c r="V27" s="526"/>
      <c r="W27" s="526"/>
    </row>
    <row r="28" spans="1:23" ht="13.5" thickBot="1">
      <c r="A28" s="475" t="s">
        <v>11</v>
      </c>
      <c r="B28" s="2291" t="s">
        <v>349</v>
      </c>
      <c r="C28" s="2291"/>
      <c r="D28" s="2291"/>
      <c r="E28" s="2291"/>
      <c r="F28" s="2291"/>
      <c r="G28" s="2292"/>
      <c r="H28" s="516">
        <f t="shared" ref="H28:M29" si="3">H27</f>
        <v>7</v>
      </c>
      <c r="I28" s="516">
        <f t="shared" si="3"/>
        <v>7</v>
      </c>
      <c r="J28" s="516">
        <f t="shared" si="3"/>
        <v>0</v>
      </c>
      <c r="K28" s="516">
        <f t="shared" si="3"/>
        <v>0</v>
      </c>
      <c r="L28" s="516">
        <f t="shared" si="3"/>
        <v>7</v>
      </c>
      <c r="M28" s="516">
        <f t="shared" si="3"/>
        <v>7</v>
      </c>
      <c r="N28" s="517"/>
      <c r="O28" s="517"/>
      <c r="P28" s="517"/>
      <c r="Q28" s="518"/>
      <c r="R28" s="526"/>
      <c r="S28" s="526"/>
      <c r="T28" s="526"/>
      <c r="U28" s="526"/>
      <c r="V28" s="526"/>
      <c r="W28" s="526"/>
    </row>
    <row r="29" spans="1:23" ht="13.5" thickBot="1">
      <c r="A29" s="316" t="s">
        <v>11</v>
      </c>
      <c r="B29" s="419" t="s">
        <v>13</v>
      </c>
      <c r="C29" s="2287" t="s">
        <v>14</v>
      </c>
      <c r="D29" s="2288"/>
      <c r="E29" s="2288"/>
      <c r="F29" s="2288"/>
      <c r="G29" s="2290"/>
      <c r="H29" s="454">
        <f t="shared" si="3"/>
        <v>7</v>
      </c>
      <c r="I29" s="454">
        <f t="shared" si="3"/>
        <v>7</v>
      </c>
      <c r="J29" s="454">
        <f t="shared" si="3"/>
        <v>0</v>
      </c>
      <c r="K29" s="454">
        <f t="shared" si="3"/>
        <v>0</v>
      </c>
      <c r="L29" s="454">
        <f t="shared" si="3"/>
        <v>7</v>
      </c>
      <c r="M29" s="454">
        <f t="shared" si="3"/>
        <v>7</v>
      </c>
      <c r="N29" s="455"/>
      <c r="O29" s="456"/>
      <c r="P29" s="456"/>
      <c r="Q29" s="457"/>
      <c r="R29" s="526"/>
      <c r="S29" s="526"/>
      <c r="T29" s="526"/>
      <c r="U29" s="526"/>
      <c r="V29" s="526"/>
      <c r="W29" s="526"/>
    </row>
    <row r="30" spans="1:23" ht="13.5" thickBot="1">
      <c r="A30" s="519"/>
      <c r="B30" s="2262" t="s">
        <v>15</v>
      </c>
      <c r="C30" s="2262"/>
      <c r="D30" s="2262"/>
      <c r="E30" s="2262"/>
      <c r="F30" s="2262"/>
      <c r="G30" s="2262"/>
      <c r="H30" s="1930">
        <f t="shared" ref="H30:M30" si="4">H29+H23</f>
        <v>405.1</v>
      </c>
      <c r="I30" s="1930">
        <f t="shared" si="4"/>
        <v>405.1</v>
      </c>
      <c r="J30" s="1370">
        <f t="shared" si="4"/>
        <v>246.79999999999998</v>
      </c>
      <c r="K30" s="1370">
        <f t="shared" si="4"/>
        <v>0</v>
      </c>
      <c r="L30" s="1370">
        <f t="shared" si="4"/>
        <v>399.5</v>
      </c>
      <c r="M30" s="1370">
        <f t="shared" si="4"/>
        <v>399.5</v>
      </c>
      <c r="N30" s="2263"/>
      <c r="O30" s="2264"/>
      <c r="P30" s="2264"/>
      <c r="Q30" s="2265"/>
      <c r="R30" s="526"/>
      <c r="S30" s="526"/>
      <c r="T30" s="526"/>
      <c r="U30" s="526"/>
      <c r="V30" s="526"/>
      <c r="W30" s="526"/>
    </row>
    <row r="31" spans="1:23">
      <c r="A31" s="1"/>
      <c r="B31" s="1"/>
      <c r="C31" s="21"/>
      <c r="D31" s="1372"/>
      <c r="E31" s="744"/>
      <c r="F31" s="522"/>
      <c r="G31" s="522"/>
      <c r="H31" s="522"/>
      <c r="I31" s="522"/>
      <c r="J31" s="522"/>
      <c r="K31" s="522"/>
      <c r="L31" s="522"/>
      <c r="M31" s="522"/>
      <c r="N31" s="1"/>
      <c r="O31" s="690"/>
      <c r="P31" s="1"/>
      <c r="Q31" s="1"/>
      <c r="R31" s="1371"/>
      <c r="S31" s="1371"/>
      <c r="T31" s="1371"/>
      <c r="U31" s="1371"/>
      <c r="V31" s="1371"/>
      <c r="W31" s="1371"/>
    </row>
    <row r="32" spans="1:23">
      <c r="A32" s="1"/>
      <c r="B32" s="1"/>
      <c r="C32" s="21"/>
      <c r="D32" s="1372"/>
      <c r="E32" s="744"/>
      <c r="F32" s="522"/>
      <c r="G32" s="522"/>
      <c r="H32" s="522"/>
      <c r="I32" s="522"/>
      <c r="J32" s="522"/>
      <c r="K32" s="522"/>
      <c r="L32" s="522"/>
      <c r="M32" s="522"/>
      <c r="N32" s="1"/>
      <c r="O32" s="690"/>
      <c r="P32" s="1"/>
      <c r="Q32" s="1"/>
      <c r="R32" s="1371"/>
      <c r="S32" s="1371"/>
      <c r="T32" s="1371"/>
      <c r="U32" s="1371"/>
      <c r="V32" s="1371"/>
      <c r="W32" s="1371"/>
    </row>
    <row r="33" spans="1:23" ht="13.5" thickBot="1">
      <c r="A33" s="1"/>
      <c r="B33" s="1"/>
      <c r="C33" s="21"/>
      <c r="D33" s="1372"/>
      <c r="E33" s="744"/>
      <c r="F33" s="2268" t="s">
        <v>16</v>
      </c>
      <c r="G33" s="2269"/>
      <c r="H33" s="2269"/>
      <c r="I33" s="2269"/>
      <c r="J33" s="2269"/>
      <c r="K33" s="2269"/>
      <c r="L33" s="2269"/>
      <c r="M33" s="2269"/>
      <c r="N33" s="1"/>
      <c r="O33" s="690"/>
      <c r="P33" s="1"/>
      <c r="Q33" s="1"/>
      <c r="R33" s="1371"/>
      <c r="S33" s="1371"/>
      <c r="T33" s="1371"/>
      <c r="U33" s="1371"/>
      <c r="V33" s="1371"/>
      <c r="W33" s="1371"/>
    </row>
    <row r="34" spans="1:23" ht="13.5" thickBot="1">
      <c r="A34" s="1"/>
      <c r="B34" s="1"/>
      <c r="C34" s="1"/>
      <c r="D34" s="2248" t="s">
        <v>17</v>
      </c>
      <c r="E34" s="2249"/>
      <c r="F34" s="2249"/>
      <c r="G34" s="2249"/>
      <c r="H34" s="2250"/>
      <c r="I34" s="2710" t="s">
        <v>350</v>
      </c>
      <c r="J34" s="2711"/>
      <c r="K34" s="2711"/>
      <c r="L34" s="2712"/>
      <c r="M34" s="1"/>
      <c r="N34" s="1"/>
      <c r="O34" s="690"/>
      <c r="P34" s="1"/>
      <c r="Q34" s="1"/>
      <c r="R34" s="526"/>
      <c r="S34" s="526"/>
      <c r="T34" s="526"/>
      <c r="U34" s="526"/>
      <c r="V34" s="526"/>
      <c r="W34" s="526"/>
    </row>
    <row r="35" spans="1:23" ht="13.5" thickBot="1">
      <c r="A35" s="1"/>
      <c r="B35" s="1"/>
      <c r="C35" s="1"/>
      <c r="D35" s="3713" t="s">
        <v>18</v>
      </c>
      <c r="E35" s="2236"/>
      <c r="F35" s="2236"/>
      <c r="G35" s="2236"/>
      <c r="H35" s="2237"/>
      <c r="I35" s="3714">
        <f>I36+I37+I38+I39</f>
        <v>405.09999999999997</v>
      </c>
      <c r="J35" s="3715"/>
      <c r="K35" s="3715"/>
      <c r="L35" s="3716"/>
      <c r="M35" s="1"/>
      <c r="N35" s="1"/>
      <c r="O35" s="690"/>
      <c r="P35" s="1"/>
      <c r="Q35" s="1"/>
      <c r="R35" s="526"/>
      <c r="S35" s="526"/>
      <c r="T35" s="526"/>
      <c r="U35" s="526"/>
      <c r="V35" s="526"/>
      <c r="W35" s="526"/>
    </row>
    <row r="36" spans="1:23">
      <c r="A36" s="1"/>
      <c r="B36" s="1"/>
      <c r="C36" s="1"/>
      <c r="D36" s="3717" t="s">
        <v>60</v>
      </c>
      <c r="E36" s="2224"/>
      <c r="F36" s="2224"/>
      <c r="G36" s="2224"/>
      <c r="H36" s="2254"/>
      <c r="I36" s="3718">
        <v>44.4</v>
      </c>
      <c r="J36" s="3719"/>
      <c r="K36" s="3719"/>
      <c r="L36" s="3720"/>
      <c r="M36" s="1"/>
      <c r="N36" s="1860"/>
      <c r="O36" s="690"/>
      <c r="P36" s="1"/>
      <c r="Q36" s="1"/>
      <c r="R36" s="526"/>
      <c r="S36" s="526"/>
      <c r="T36" s="526"/>
      <c r="U36" s="526"/>
      <c r="V36" s="526"/>
      <c r="W36" s="526"/>
    </row>
    <row r="37" spans="1:23">
      <c r="A37" s="1"/>
      <c r="B37" s="1"/>
      <c r="C37" s="1"/>
      <c r="D37" s="3706" t="s">
        <v>915</v>
      </c>
      <c r="E37" s="2214"/>
      <c r="F37" s="2214"/>
      <c r="G37" s="2214"/>
      <c r="H37" s="2244"/>
      <c r="I37" s="3707">
        <v>1.3</v>
      </c>
      <c r="J37" s="3708"/>
      <c r="K37" s="3708"/>
      <c r="L37" s="3709"/>
      <c r="M37" s="1"/>
      <c r="N37" s="1"/>
      <c r="O37" s="690"/>
      <c r="P37" s="1"/>
      <c r="Q37" s="1"/>
      <c r="R37" s="526"/>
      <c r="S37" s="526"/>
      <c r="T37" s="526"/>
      <c r="U37" s="526"/>
      <c r="V37" s="526"/>
      <c r="W37" s="526"/>
    </row>
    <row r="38" spans="1:23">
      <c r="A38" s="1"/>
      <c r="B38" s="1"/>
      <c r="C38" s="1"/>
      <c r="D38" s="3706" t="s">
        <v>62</v>
      </c>
      <c r="E38" s="2214"/>
      <c r="F38" s="2214"/>
      <c r="G38" s="2214"/>
      <c r="H38" s="2244"/>
      <c r="I38" s="3710">
        <v>359.4</v>
      </c>
      <c r="J38" s="3711"/>
      <c r="K38" s="3711"/>
      <c r="L38" s="3712"/>
      <c r="M38" s="1861"/>
      <c r="N38" s="1861"/>
      <c r="O38" s="1861"/>
      <c r="P38" s="1861"/>
      <c r="Q38" s="1861"/>
      <c r="R38" s="526"/>
      <c r="S38" s="526"/>
      <c r="T38" s="526"/>
      <c r="U38" s="526"/>
      <c r="V38" s="526"/>
      <c r="W38" s="526"/>
    </row>
    <row r="39" spans="1:23">
      <c r="A39" s="1"/>
      <c r="B39" s="1"/>
      <c r="C39" s="1"/>
      <c r="D39" s="2581" t="s">
        <v>63</v>
      </c>
      <c r="E39" s="2242"/>
      <c r="F39" s="2242"/>
      <c r="G39" s="2242"/>
      <c r="H39" s="2243"/>
      <c r="I39" s="3710">
        <v>0</v>
      </c>
      <c r="J39" s="3711"/>
      <c r="K39" s="3711"/>
      <c r="L39" s="3712"/>
      <c r="M39" s="1"/>
      <c r="N39" s="1"/>
      <c r="O39" s="690"/>
      <c r="P39" s="1"/>
      <c r="Q39" s="1"/>
      <c r="R39" s="526"/>
      <c r="S39" s="526"/>
      <c r="T39" s="526"/>
      <c r="U39" s="526"/>
      <c r="V39" s="526"/>
      <c r="W39" s="526"/>
    </row>
    <row r="40" spans="1:23">
      <c r="A40" s="1"/>
      <c r="B40" s="1"/>
      <c r="C40" s="1"/>
      <c r="D40" s="3717" t="s">
        <v>64</v>
      </c>
      <c r="E40" s="2224"/>
      <c r="F40" s="2224"/>
      <c r="G40" s="2224"/>
      <c r="H40" s="2225"/>
      <c r="I40" s="3721"/>
      <c r="J40" s="3722"/>
      <c r="K40" s="3722"/>
      <c r="L40" s="3723"/>
      <c r="M40" s="1"/>
      <c r="N40" s="1"/>
      <c r="O40" s="690"/>
      <c r="P40" s="1"/>
      <c r="Q40" s="1"/>
      <c r="R40" s="526"/>
      <c r="S40" s="526"/>
      <c r="T40" s="526"/>
      <c r="U40" s="526"/>
      <c r="V40" s="526"/>
      <c r="W40" s="526"/>
    </row>
    <row r="41" spans="1:23" ht="13.5" thickBot="1">
      <c r="A41" s="1"/>
      <c r="B41" s="1"/>
      <c r="C41" s="1"/>
      <c r="D41" s="2570" t="s">
        <v>65</v>
      </c>
      <c r="E41" s="2230"/>
      <c r="F41" s="2230"/>
      <c r="G41" s="2230"/>
      <c r="H41" s="2231"/>
      <c r="I41" s="3727"/>
      <c r="J41" s="2233"/>
      <c r="K41" s="2233"/>
      <c r="L41" s="2234"/>
      <c r="M41" s="1"/>
      <c r="N41" s="1"/>
      <c r="O41" s="690"/>
      <c r="P41" s="1"/>
      <c r="Q41" s="1"/>
      <c r="R41" s="526"/>
      <c r="S41" s="526"/>
      <c r="T41" s="526"/>
      <c r="U41" s="526"/>
      <c r="V41" s="526"/>
      <c r="W41" s="526"/>
    </row>
    <row r="42" spans="1:23" ht="13.5" thickBot="1">
      <c r="A42" s="1"/>
      <c r="B42" s="1"/>
      <c r="C42" s="1"/>
      <c r="D42" s="3713" t="s">
        <v>19</v>
      </c>
      <c r="E42" s="2236"/>
      <c r="F42" s="2236"/>
      <c r="G42" s="2236"/>
      <c r="H42" s="2237"/>
      <c r="I42" s="3714">
        <f>I43*1</f>
        <v>0</v>
      </c>
      <c r="J42" s="3715"/>
      <c r="K42" s="3715"/>
      <c r="L42" s="3716"/>
      <c r="M42" s="1"/>
      <c r="N42" s="1"/>
      <c r="O42" s="690"/>
      <c r="P42" s="1"/>
      <c r="Q42" s="1"/>
      <c r="R42" s="526"/>
      <c r="S42" s="526"/>
      <c r="T42" s="526"/>
      <c r="U42" s="526"/>
      <c r="V42" s="526"/>
      <c r="W42" s="526"/>
    </row>
    <row r="43" spans="1:23" ht="13.5" thickBot="1">
      <c r="A43" s="1"/>
      <c r="B43" s="1"/>
      <c r="C43" s="1"/>
      <c r="D43" s="3706" t="s">
        <v>66</v>
      </c>
      <c r="E43" s="2214"/>
      <c r="F43" s="2214"/>
      <c r="G43" s="2214"/>
      <c r="H43" s="2215"/>
      <c r="I43" s="3711">
        <v>0</v>
      </c>
      <c r="J43" s="3711"/>
      <c r="K43" s="3711"/>
      <c r="L43" s="3712"/>
      <c r="M43" s="1"/>
      <c r="N43" s="1"/>
      <c r="O43" s="690"/>
      <c r="P43" s="1"/>
      <c r="Q43" s="1"/>
      <c r="R43" s="526"/>
      <c r="S43" s="526"/>
      <c r="T43" s="526"/>
      <c r="U43" s="526"/>
      <c r="V43" s="526"/>
      <c r="W43" s="526"/>
    </row>
    <row r="44" spans="1:23" ht="13.5" thickBot="1">
      <c r="A44" s="1"/>
      <c r="B44" s="1"/>
      <c r="C44" s="1"/>
      <c r="D44" s="3724" t="s">
        <v>20</v>
      </c>
      <c r="E44" s="2219"/>
      <c r="F44" s="2219"/>
      <c r="G44" s="2219"/>
      <c r="H44" s="2220"/>
      <c r="I44" s="3725">
        <f>I42+I35</f>
        <v>405.09999999999997</v>
      </c>
      <c r="J44" s="3725"/>
      <c r="K44" s="3725"/>
      <c r="L44" s="3726"/>
      <c r="M44" s="1"/>
      <c r="N44" s="1"/>
      <c r="O44" s="690"/>
      <c r="P44" s="1"/>
      <c r="Q44" s="1"/>
      <c r="R44" s="526"/>
      <c r="S44" s="526"/>
      <c r="T44" s="526"/>
      <c r="U44" s="526"/>
      <c r="V44" s="526"/>
      <c r="W44" s="526"/>
    </row>
  </sheetData>
  <mergeCells count="74">
    <mergeCell ref="D39:H39"/>
    <mergeCell ref="I39:L39"/>
    <mergeCell ref="D40:H40"/>
    <mergeCell ref="I40:L40"/>
    <mergeCell ref="D44:H44"/>
    <mergeCell ref="I44:L44"/>
    <mergeCell ref="D41:H41"/>
    <mergeCell ref="I41:L41"/>
    <mergeCell ref="D42:H42"/>
    <mergeCell ref="I42:L42"/>
    <mergeCell ref="D43:H43"/>
    <mergeCell ref="I43:L43"/>
    <mergeCell ref="B30:G30"/>
    <mergeCell ref="D37:H37"/>
    <mergeCell ref="I37:L37"/>
    <mergeCell ref="D38:H38"/>
    <mergeCell ref="I38:L38"/>
    <mergeCell ref="D35:H35"/>
    <mergeCell ref="I35:L35"/>
    <mergeCell ref="D36:H36"/>
    <mergeCell ref="I36:L36"/>
    <mergeCell ref="D34:H34"/>
    <mergeCell ref="I34:L34"/>
    <mergeCell ref="N30:Q30"/>
    <mergeCell ref="F33:M33"/>
    <mergeCell ref="C20:C22"/>
    <mergeCell ref="D20:D22"/>
    <mergeCell ref="E20:E22"/>
    <mergeCell ref="F20:F22"/>
    <mergeCell ref="N20:N22"/>
    <mergeCell ref="C23:G23"/>
    <mergeCell ref="C24:Q24"/>
    <mergeCell ref="C25:C27"/>
    <mergeCell ref="D25:D27"/>
    <mergeCell ref="E25:E27"/>
    <mergeCell ref="F25:F27"/>
    <mergeCell ref="N26:N27"/>
    <mergeCell ref="B28:G28"/>
    <mergeCell ref="C29:G29"/>
    <mergeCell ref="N14:N15"/>
    <mergeCell ref="C17:C19"/>
    <mergeCell ref="D17:D19"/>
    <mergeCell ref="E17:E19"/>
    <mergeCell ref="F17:F19"/>
    <mergeCell ref="N18:N19"/>
    <mergeCell ref="C14:C16"/>
    <mergeCell ref="D14:D16"/>
    <mergeCell ref="E14:E16"/>
    <mergeCell ref="F14:F16"/>
    <mergeCell ref="O6:Q6"/>
    <mergeCell ref="B8:Q8"/>
    <mergeCell ref="C9:Q9"/>
    <mergeCell ref="A10:A13"/>
    <mergeCell ref="B10:B13"/>
    <mergeCell ref="C10:C13"/>
    <mergeCell ref="D10:D13"/>
    <mergeCell ref="E10:E13"/>
    <mergeCell ref="F10:F13"/>
    <mergeCell ref="D4:W4"/>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H17" sqref="H17"/>
    </sheetView>
  </sheetViews>
  <sheetFormatPr defaultRowHeight="12.75"/>
  <cols>
    <col min="2" max="2" width="10.7109375" customWidth="1"/>
    <col min="3" max="3" width="53.28515625" customWidth="1"/>
  </cols>
  <sheetData>
    <row r="2" spans="2:3" ht="13.5" thickBot="1">
      <c r="C2" t="s">
        <v>31</v>
      </c>
    </row>
    <row r="3" spans="2:3" ht="32.25" thickBot="1">
      <c r="B3" s="3" t="s">
        <v>22</v>
      </c>
      <c r="C3" s="4" t="s">
        <v>23</v>
      </c>
    </row>
    <row r="4" spans="2:3" ht="14.25" customHeight="1">
      <c r="B4" s="11">
        <v>0</v>
      </c>
      <c r="C4" s="12" t="s">
        <v>24</v>
      </c>
    </row>
    <row r="5" spans="2:3" ht="14.25" customHeight="1">
      <c r="B5" s="5">
        <v>1</v>
      </c>
      <c r="C5" s="6" t="s">
        <v>26</v>
      </c>
    </row>
    <row r="6" spans="2:3" ht="14.25" customHeight="1">
      <c r="B6" s="5">
        <v>2</v>
      </c>
      <c r="C6" s="6" t="s">
        <v>25</v>
      </c>
    </row>
    <row r="7" spans="2:3" ht="14.25" customHeight="1">
      <c r="B7" s="5">
        <v>3</v>
      </c>
      <c r="C7" s="6" t="s">
        <v>28</v>
      </c>
    </row>
    <row r="8" spans="2:3" ht="14.25" customHeight="1">
      <c r="B8" s="5">
        <v>4</v>
      </c>
      <c r="C8" s="6" t="s">
        <v>49</v>
      </c>
    </row>
    <row r="9" spans="2:3" ht="14.25" customHeight="1">
      <c r="B9" s="5">
        <v>5</v>
      </c>
      <c r="C9" s="6" t="s">
        <v>53</v>
      </c>
    </row>
    <row r="10" spans="2:3" ht="14.25" customHeight="1">
      <c r="B10" s="5">
        <v>6</v>
      </c>
      <c r="C10" s="6" t="s">
        <v>29</v>
      </c>
    </row>
    <row r="11" spans="2:3" ht="14.25" customHeight="1">
      <c r="B11" s="5">
        <v>7</v>
      </c>
      <c r="C11" s="6" t="s">
        <v>50</v>
      </c>
    </row>
    <row r="12" spans="2:3" ht="14.25" customHeight="1">
      <c r="B12" s="5">
        <v>8</v>
      </c>
      <c r="C12" s="6" t="s">
        <v>47</v>
      </c>
    </row>
    <row r="13" spans="2:3" ht="14.25" customHeight="1">
      <c r="B13" s="5">
        <v>9</v>
      </c>
      <c r="C13" s="6" t="s">
        <v>54</v>
      </c>
    </row>
    <row r="14" spans="2:3" ht="14.25" customHeight="1">
      <c r="B14" s="5">
        <v>10</v>
      </c>
      <c r="C14" s="6" t="s">
        <v>45</v>
      </c>
    </row>
    <row r="15" spans="2:3" ht="13.9" customHeight="1">
      <c r="B15" s="5">
        <v>11</v>
      </c>
      <c r="C15" s="6" t="s">
        <v>48</v>
      </c>
    </row>
    <row r="16" spans="2:3" ht="13.9" customHeight="1">
      <c r="B16" s="5">
        <v>12</v>
      </c>
      <c r="C16" s="6" t="s">
        <v>55</v>
      </c>
    </row>
    <row r="17" spans="2:3" ht="14.25" customHeight="1">
      <c r="B17" s="5">
        <v>13</v>
      </c>
      <c r="C17" s="6" t="s">
        <v>51</v>
      </c>
    </row>
    <row r="18" spans="2:3" ht="14.25" customHeight="1">
      <c r="B18" s="5">
        <v>14</v>
      </c>
      <c r="C18" s="6" t="s">
        <v>46</v>
      </c>
    </row>
    <row r="19" spans="2:3" ht="14.25" customHeight="1">
      <c r="B19" s="5">
        <v>15</v>
      </c>
      <c r="C19" s="6" t="s">
        <v>30</v>
      </c>
    </row>
    <row r="20" spans="2:3" ht="14.25" customHeight="1">
      <c r="B20" s="5">
        <v>16</v>
      </c>
      <c r="C20" s="6" t="s">
        <v>52</v>
      </c>
    </row>
    <row r="21" spans="2:3" ht="14.25" customHeight="1">
      <c r="B21" s="5">
        <v>17</v>
      </c>
      <c r="C21" s="6" t="s">
        <v>27</v>
      </c>
    </row>
    <row r="22" spans="2:3" ht="15.75" customHeight="1" thickBot="1">
      <c r="B22" s="7">
        <v>18</v>
      </c>
      <c r="C22" s="8"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59"/>
  <sheetViews>
    <sheetView zoomScaleNormal="100" workbookViewId="0">
      <selection activeCell="R2" sqref="R2"/>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6.42578125" customWidth="1"/>
    <col min="9" max="9" width="5.28515625" customWidth="1"/>
    <col min="10" max="10" width="5" customWidth="1"/>
    <col min="11" max="11" width="5.85546875" customWidth="1"/>
    <col min="12" max="12" width="7.140625" customWidth="1"/>
    <col min="13" max="13" width="7" customWidth="1"/>
    <col min="14" max="14" width="34.28515625" customWidth="1"/>
    <col min="15" max="15" width="3.85546875" customWidth="1"/>
    <col min="16" max="16" width="3.28515625" customWidth="1"/>
    <col min="17" max="17" width="3.140625" customWidth="1"/>
    <col min="18" max="18" width="0.85546875" hidden="1" customWidth="1"/>
    <col min="19" max="23" width="0" hidden="1" customWidth="1"/>
  </cols>
  <sheetData>
    <row r="2" spans="1:23" ht="15.75">
      <c r="A2" s="21"/>
      <c r="B2" s="21"/>
      <c r="C2" s="21"/>
      <c r="D2" s="21"/>
      <c r="E2" s="1557" t="s">
        <v>738</v>
      </c>
      <c r="F2" s="1558"/>
      <c r="G2" s="1559"/>
      <c r="H2" s="1558"/>
      <c r="I2" s="1558"/>
      <c r="J2" s="1558"/>
      <c r="K2" s="1558"/>
      <c r="L2" s="1560"/>
      <c r="M2" s="1558"/>
      <c r="N2" s="1558"/>
      <c r="O2" s="21"/>
      <c r="P2" s="21"/>
      <c r="Q2" s="21"/>
      <c r="R2" s="21"/>
      <c r="S2" s="21"/>
      <c r="T2" s="21"/>
      <c r="U2" s="21"/>
      <c r="V2" s="21"/>
      <c r="W2" s="21"/>
    </row>
    <row r="3" spans="1:23" ht="13.5" thickBot="1">
      <c r="A3" s="22"/>
      <c r="B3" s="1561"/>
      <c r="C3" s="1561"/>
      <c r="D3" s="2533" t="s">
        <v>34</v>
      </c>
      <c r="E3" s="2533"/>
      <c r="F3" s="2533"/>
      <c r="G3" s="2533"/>
      <c r="H3" s="2533"/>
      <c r="I3" s="2533"/>
      <c r="J3" s="2533"/>
      <c r="K3" s="2533"/>
      <c r="L3" s="2533"/>
      <c r="M3" s="2533"/>
      <c r="N3" s="2533"/>
      <c r="O3" s="2533"/>
      <c r="P3" s="2533"/>
      <c r="Q3" s="2533"/>
      <c r="R3" s="2533"/>
      <c r="S3" s="2533"/>
      <c r="T3" s="2533"/>
      <c r="U3" s="2533"/>
      <c r="V3" s="2533"/>
      <c r="W3" s="2533"/>
    </row>
    <row r="4" spans="1:23" ht="33" customHeight="1">
      <c r="A4" s="2534" t="s">
        <v>0</v>
      </c>
      <c r="B4" s="2537" t="s">
        <v>1</v>
      </c>
      <c r="C4" s="2537" t="s">
        <v>2</v>
      </c>
      <c r="D4" s="2540" t="s">
        <v>3</v>
      </c>
      <c r="E4" s="2543" t="s">
        <v>4</v>
      </c>
      <c r="F4" s="2546" t="s">
        <v>5</v>
      </c>
      <c r="G4" s="2549" t="s">
        <v>6</v>
      </c>
      <c r="H4" s="2477" t="s">
        <v>58</v>
      </c>
      <c r="I4" s="2478"/>
      <c r="J4" s="2478"/>
      <c r="K4" s="2479"/>
      <c r="L4" s="2552" t="s">
        <v>436</v>
      </c>
      <c r="M4" s="2520" t="s">
        <v>437</v>
      </c>
      <c r="N4" s="2523" t="s">
        <v>21</v>
      </c>
      <c r="O4" s="2524"/>
      <c r="P4" s="2524"/>
      <c r="Q4" s="2525"/>
      <c r="R4" s="21"/>
      <c r="S4" s="21"/>
      <c r="T4" s="21"/>
      <c r="U4" s="21"/>
      <c r="V4" s="21"/>
      <c r="W4" s="21"/>
    </row>
    <row r="5" spans="1:23">
      <c r="A5" s="2535"/>
      <c r="B5" s="2538"/>
      <c r="C5" s="2538"/>
      <c r="D5" s="2541"/>
      <c r="E5" s="2544"/>
      <c r="F5" s="2547"/>
      <c r="G5" s="2550"/>
      <c r="H5" s="2526" t="s">
        <v>7</v>
      </c>
      <c r="I5" s="2528" t="s">
        <v>8</v>
      </c>
      <c r="J5" s="2528"/>
      <c r="K5" s="2379" t="s">
        <v>59</v>
      </c>
      <c r="L5" s="2553"/>
      <c r="M5" s="2521"/>
      <c r="N5" s="2529" t="s">
        <v>33</v>
      </c>
      <c r="O5" s="2531" t="s">
        <v>9</v>
      </c>
      <c r="P5" s="2531"/>
      <c r="Q5" s="2532"/>
      <c r="R5" s="21"/>
      <c r="S5" s="21"/>
      <c r="T5" s="21"/>
      <c r="U5" s="21"/>
      <c r="V5" s="21"/>
      <c r="W5" s="21"/>
    </row>
    <row r="6" spans="1:23" ht="73.150000000000006" customHeight="1" thickBot="1">
      <c r="A6" s="2536"/>
      <c r="B6" s="2539"/>
      <c r="C6" s="2539"/>
      <c r="D6" s="2542"/>
      <c r="E6" s="2545"/>
      <c r="F6" s="2548"/>
      <c r="G6" s="2551"/>
      <c r="H6" s="2527"/>
      <c r="I6" s="1028" t="s">
        <v>7</v>
      </c>
      <c r="J6" s="1028" t="s">
        <v>10</v>
      </c>
      <c r="K6" s="2380"/>
      <c r="L6" s="2554"/>
      <c r="M6" s="2522"/>
      <c r="N6" s="2530"/>
      <c r="O6" s="866" t="s">
        <v>43</v>
      </c>
      <c r="P6" s="866" t="s">
        <v>44</v>
      </c>
      <c r="Q6" s="867" t="s">
        <v>57</v>
      </c>
      <c r="R6" s="21"/>
      <c r="S6" s="21"/>
      <c r="T6" s="21"/>
      <c r="U6" s="21"/>
      <c r="V6" s="21"/>
      <c r="W6" s="21"/>
    </row>
    <row r="7" spans="1:23" ht="14.45" customHeight="1" thickBot="1">
      <c r="A7" s="868" t="s">
        <v>11</v>
      </c>
      <c r="B7" s="2507" t="s">
        <v>739</v>
      </c>
      <c r="C7" s="2507"/>
      <c r="D7" s="2507"/>
      <c r="E7" s="2507"/>
      <c r="F7" s="2507"/>
      <c r="G7" s="2507"/>
      <c r="H7" s="2507"/>
      <c r="I7" s="2507"/>
      <c r="J7" s="2507"/>
      <c r="K7" s="2507"/>
      <c r="L7" s="2507"/>
      <c r="M7" s="2507"/>
      <c r="N7" s="2507"/>
      <c r="O7" s="2507"/>
      <c r="P7" s="2507"/>
      <c r="Q7" s="2508"/>
      <c r="R7" s="21"/>
      <c r="S7" s="21"/>
      <c r="T7" s="21"/>
      <c r="U7" s="21"/>
      <c r="V7" s="21"/>
      <c r="W7" s="21"/>
    </row>
    <row r="8" spans="1:23" ht="13.5" thickBot="1">
      <c r="A8" s="870" t="s">
        <v>11</v>
      </c>
      <c r="B8" s="871" t="s">
        <v>11</v>
      </c>
      <c r="C8" s="2518" t="s">
        <v>740</v>
      </c>
      <c r="D8" s="2518"/>
      <c r="E8" s="2518"/>
      <c r="F8" s="2518"/>
      <c r="G8" s="2518"/>
      <c r="H8" s="2518"/>
      <c r="I8" s="2518"/>
      <c r="J8" s="2518"/>
      <c r="K8" s="2518"/>
      <c r="L8" s="2518"/>
      <c r="M8" s="2518"/>
      <c r="N8" s="2518"/>
      <c r="O8" s="2518"/>
      <c r="P8" s="2518"/>
      <c r="Q8" s="2519"/>
      <c r="R8" s="21"/>
      <c r="S8" s="21"/>
      <c r="T8" s="21"/>
      <c r="U8" s="21"/>
      <c r="V8" s="21"/>
      <c r="W8" s="21"/>
    </row>
    <row r="9" spans="1:23">
      <c r="A9" s="2404" t="s">
        <v>11</v>
      </c>
      <c r="B9" s="2407" t="s">
        <v>11</v>
      </c>
      <c r="C9" s="2410" t="s">
        <v>11</v>
      </c>
      <c r="D9" s="2498" t="s">
        <v>741</v>
      </c>
      <c r="E9" s="2413" t="s">
        <v>41</v>
      </c>
      <c r="F9" s="2417" t="s">
        <v>367</v>
      </c>
      <c r="G9" s="599" t="s">
        <v>742</v>
      </c>
      <c r="H9" s="600">
        <f t="shared" ref="H9:M11" si="0">H13+H17+H21+H26+H31+H36</f>
        <v>173.6</v>
      </c>
      <c r="I9" s="603">
        <f t="shared" si="0"/>
        <v>0.2</v>
      </c>
      <c r="J9" s="603">
        <f t="shared" si="0"/>
        <v>0</v>
      </c>
      <c r="K9" s="629">
        <f t="shared" si="0"/>
        <v>173.4</v>
      </c>
      <c r="L9" s="627">
        <f t="shared" si="0"/>
        <v>226</v>
      </c>
      <c r="M9" s="627">
        <f t="shared" si="0"/>
        <v>316.8</v>
      </c>
      <c r="N9" s="1562"/>
      <c r="O9" s="1563"/>
      <c r="P9" s="1564"/>
      <c r="Q9" s="1565"/>
      <c r="R9" s="21"/>
      <c r="S9" s="21"/>
      <c r="T9" s="21"/>
      <c r="U9" s="21"/>
      <c r="V9" s="21"/>
      <c r="W9" s="21"/>
    </row>
    <row r="10" spans="1:23">
      <c r="A10" s="2405"/>
      <c r="B10" s="2408"/>
      <c r="C10" s="2411"/>
      <c r="D10" s="2499"/>
      <c r="E10" s="2414"/>
      <c r="F10" s="2418"/>
      <c r="G10" s="1566" t="s">
        <v>743</v>
      </c>
      <c r="H10" s="1567">
        <f t="shared" si="0"/>
        <v>224.2</v>
      </c>
      <c r="I10" s="1333">
        <f t="shared" si="0"/>
        <v>2.6</v>
      </c>
      <c r="J10" s="1333">
        <f t="shared" si="0"/>
        <v>1</v>
      </c>
      <c r="K10" s="1568">
        <f t="shared" si="0"/>
        <v>221.6</v>
      </c>
      <c r="L10" s="1569">
        <f t="shared" si="0"/>
        <v>2542</v>
      </c>
      <c r="M10" s="1569">
        <f t="shared" si="0"/>
        <v>3874</v>
      </c>
      <c r="N10" s="1570"/>
      <c r="O10" s="1571"/>
      <c r="P10" s="1572"/>
      <c r="Q10" s="1573"/>
      <c r="R10" s="21"/>
      <c r="S10" s="21"/>
      <c r="T10" s="21"/>
      <c r="U10" s="21"/>
      <c r="V10" s="21"/>
      <c r="W10" s="21"/>
    </row>
    <row r="11" spans="1:23">
      <c r="A11" s="2405"/>
      <c r="B11" s="2408"/>
      <c r="C11" s="2411"/>
      <c r="D11" s="2499"/>
      <c r="E11" s="2415"/>
      <c r="F11" s="2419"/>
      <c r="G11" s="606" t="s">
        <v>37</v>
      </c>
      <c r="H11" s="607">
        <f t="shared" si="0"/>
        <v>6</v>
      </c>
      <c r="I11" s="1347">
        <f t="shared" si="0"/>
        <v>6</v>
      </c>
      <c r="J11" s="1347">
        <f t="shared" si="0"/>
        <v>2.4000000000000004</v>
      </c>
      <c r="K11" s="916">
        <f t="shared" si="0"/>
        <v>0</v>
      </c>
      <c r="L11" s="632">
        <f t="shared" si="0"/>
        <v>0</v>
      </c>
      <c r="M11" s="632">
        <f t="shared" si="0"/>
        <v>0</v>
      </c>
      <c r="N11" s="1570"/>
      <c r="O11" s="1574"/>
      <c r="P11" s="1572"/>
      <c r="Q11" s="846"/>
      <c r="R11" s="21"/>
      <c r="S11" s="21"/>
      <c r="T11" s="21"/>
      <c r="U11" s="21"/>
      <c r="V11" s="21"/>
      <c r="W11" s="21"/>
    </row>
    <row r="12" spans="1:23" ht="17.45" customHeight="1" thickBot="1">
      <c r="A12" s="2406"/>
      <c r="B12" s="2409"/>
      <c r="C12" s="2412"/>
      <c r="D12" s="2500"/>
      <c r="E12" s="2416"/>
      <c r="F12" s="2416"/>
      <c r="G12" s="924" t="s">
        <v>12</v>
      </c>
      <c r="H12" s="1575">
        <f>H9+H10+H11</f>
        <v>403.79999999999995</v>
      </c>
      <c r="I12" s="1576">
        <f t="shared" ref="I12:M12" si="1">I9+I10+I11</f>
        <v>8.8000000000000007</v>
      </c>
      <c r="J12" s="1576">
        <f t="shared" si="1"/>
        <v>3.4000000000000004</v>
      </c>
      <c r="K12" s="933">
        <f t="shared" si="1"/>
        <v>395</v>
      </c>
      <c r="L12" s="925">
        <f t="shared" si="1"/>
        <v>2768</v>
      </c>
      <c r="M12" s="925">
        <f t="shared" si="1"/>
        <v>4190.8</v>
      </c>
      <c r="N12" s="1577"/>
      <c r="O12" s="1578"/>
      <c r="P12" s="1579"/>
      <c r="Q12" s="1580"/>
      <c r="R12" s="21"/>
      <c r="S12" s="21"/>
      <c r="T12" s="21"/>
      <c r="U12" s="21"/>
      <c r="V12" s="21"/>
      <c r="W12" s="21"/>
    </row>
    <row r="13" spans="1:23">
      <c r="A13" s="2404"/>
      <c r="B13" s="2407"/>
      <c r="C13" s="2410"/>
      <c r="D13" s="2317" t="s">
        <v>744</v>
      </c>
      <c r="E13" s="2413" t="s">
        <v>41</v>
      </c>
      <c r="F13" s="2417" t="s">
        <v>745</v>
      </c>
      <c r="G13" s="599" t="s">
        <v>742</v>
      </c>
      <c r="H13" s="627">
        <f>I13+K13</f>
        <v>0</v>
      </c>
      <c r="I13" s="601">
        <v>0</v>
      </c>
      <c r="J13" s="628"/>
      <c r="K13" s="629">
        <v>0</v>
      </c>
      <c r="L13" s="914">
        <v>7</v>
      </c>
      <c r="M13" s="605">
        <v>66.8</v>
      </c>
      <c r="N13" s="1562" t="s">
        <v>746</v>
      </c>
      <c r="O13" s="1563"/>
      <c r="P13" s="1564" t="s">
        <v>42</v>
      </c>
      <c r="Q13" s="1565"/>
      <c r="R13" s="21"/>
      <c r="S13" s="21"/>
      <c r="T13" s="21"/>
      <c r="U13" s="21"/>
      <c r="V13" s="21"/>
      <c r="W13" s="21"/>
    </row>
    <row r="14" spans="1:23">
      <c r="A14" s="2405"/>
      <c r="B14" s="2408"/>
      <c r="C14" s="2411"/>
      <c r="D14" s="2328"/>
      <c r="E14" s="2414"/>
      <c r="F14" s="2418"/>
      <c r="G14" s="1566" t="s">
        <v>743</v>
      </c>
      <c r="H14" s="1569">
        <f>I14+K14</f>
        <v>0</v>
      </c>
      <c r="I14" s="1332"/>
      <c r="J14" s="1581"/>
      <c r="K14" s="1568"/>
      <c r="L14" s="1582">
        <v>81</v>
      </c>
      <c r="M14" s="965">
        <v>757</v>
      </c>
      <c r="N14" s="1570" t="s">
        <v>747</v>
      </c>
      <c r="O14" s="1571"/>
      <c r="P14" s="1572"/>
      <c r="Q14" s="1573"/>
      <c r="R14" s="21"/>
      <c r="S14" s="21"/>
      <c r="T14" s="21"/>
      <c r="U14" s="21"/>
      <c r="V14" s="21"/>
      <c r="W14" s="21"/>
    </row>
    <row r="15" spans="1:23" ht="16.149999999999999" customHeight="1">
      <c r="A15" s="2405"/>
      <c r="B15" s="2408"/>
      <c r="C15" s="2411"/>
      <c r="D15" s="2328"/>
      <c r="E15" s="2415"/>
      <c r="F15" s="2419"/>
      <c r="G15" s="606" t="s">
        <v>37</v>
      </c>
      <c r="H15" s="632">
        <f>I15+K15</f>
        <v>0</v>
      </c>
      <c r="I15" s="608"/>
      <c r="J15" s="633"/>
      <c r="K15" s="634"/>
      <c r="L15" s="917"/>
      <c r="M15" s="611"/>
      <c r="N15" s="1570" t="s">
        <v>748</v>
      </c>
      <c r="O15" s="1574"/>
      <c r="P15" s="1572" t="s">
        <v>42</v>
      </c>
      <c r="Q15" s="846"/>
      <c r="R15" s="21"/>
      <c r="S15" s="21"/>
      <c r="T15" s="1583"/>
      <c r="U15" s="21"/>
      <c r="V15" s="21"/>
      <c r="W15" s="21"/>
    </row>
    <row r="16" spans="1:23" ht="13.5" thickBot="1">
      <c r="A16" s="2406"/>
      <c r="B16" s="2409"/>
      <c r="C16" s="2412"/>
      <c r="D16" s="2318"/>
      <c r="E16" s="2416"/>
      <c r="F16" s="2416"/>
      <c r="G16" s="924" t="s">
        <v>12</v>
      </c>
      <c r="H16" s="925">
        <f t="shared" ref="H16:M16" si="2">SUM(H13:H15)</f>
        <v>0</v>
      </c>
      <c r="I16" s="931">
        <f t="shared" si="2"/>
        <v>0</v>
      </c>
      <c r="J16" s="932">
        <f t="shared" si="2"/>
        <v>0</v>
      </c>
      <c r="K16" s="933">
        <f t="shared" si="2"/>
        <v>0</v>
      </c>
      <c r="L16" s="1584">
        <f>SUM(L13:L15)</f>
        <v>88</v>
      </c>
      <c r="M16" s="1585">
        <f t="shared" si="2"/>
        <v>823.8</v>
      </c>
      <c r="N16" s="1577" t="s">
        <v>749</v>
      </c>
      <c r="O16" s="1578"/>
      <c r="P16" s="1579"/>
      <c r="Q16" s="1580"/>
      <c r="R16" s="21"/>
      <c r="S16" s="21"/>
      <c r="T16" s="1583"/>
      <c r="U16" s="21"/>
      <c r="V16" s="21"/>
      <c r="W16" s="21"/>
    </row>
    <row r="17" spans="1:23">
      <c r="A17" s="2404"/>
      <c r="B17" s="2407"/>
      <c r="C17" s="2410"/>
      <c r="D17" s="2317" t="s">
        <v>750</v>
      </c>
      <c r="E17" s="2413" t="s">
        <v>41</v>
      </c>
      <c r="F17" s="2417" t="s">
        <v>751</v>
      </c>
      <c r="G17" s="599" t="s">
        <v>742</v>
      </c>
      <c r="H17" s="627">
        <f>I17+K17</f>
        <v>0</v>
      </c>
      <c r="I17" s="601">
        <v>0</v>
      </c>
      <c r="J17" s="628"/>
      <c r="K17" s="629">
        <v>0</v>
      </c>
      <c r="L17" s="914">
        <v>6</v>
      </c>
      <c r="M17" s="600">
        <v>56</v>
      </c>
      <c r="N17" s="1586" t="s">
        <v>746</v>
      </c>
      <c r="O17" s="1563"/>
      <c r="P17" s="1564" t="s">
        <v>42</v>
      </c>
      <c r="Q17" s="1565"/>
      <c r="R17" s="869"/>
      <c r="S17" s="869"/>
      <c r="T17" s="880"/>
      <c r="U17" s="869"/>
      <c r="V17" s="869"/>
      <c r="W17" s="869"/>
    </row>
    <row r="18" spans="1:23" ht="15" customHeight="1">
      <c r="A18" s="2405"/>
      <c r="B18" s="2408"/>
      <c r="C18" s="2411"/>
      <c r="D18" s="2328"/>
      <c r="E18" s="2414"/>
      <c r="F18" s="2418"/>
      <c r="G18" s="1566" t="s">
        <v>752</v>
      </c>
      <c r="H18" s="1569">
        <f>I18+K18</f>
        <v>0</v>
      </c>
      <c r="I18" s="1332"/>
      <c r="J18" s="1581"/>
      <c r="K18" s="1568"/>
      <c r="L18" s="1582">
        <v>74</v>
      </c>
      <c r="M18" s="1567">
        <v>730</v>
      </c>
      <c r="N18" s="1587" t="s">
        <v>747</v>
      </c>
      <c r="O18" s="1571" t="s">
        <v>42</v>
      </c>
      <c r="P18" s="1572"/>
      <c r="Q18" s="1573"/>
      <c r="R18" s="869"/>
      <c r="S18" s="869"/>
      <c r="T18" s="880"/>
      <c r="U18" s="869"/>
      <c r="V18" s="869"/>
      <c r="W18" s="869"/>
    </row>
    <row r="19" spans="1:23">
      <c r="A19" s="2405"/>
      <c r="B19" s="2408"/>
      <c r="C19" s="2411"/>
      <c r="D19" s="2328"/>
      <c r="E19" s="2414"/>
      <c r="F19" s="2418"/>
      <c r="G19" s="1566" t="s">
        <v>37</v>
      </c>
      <c r="H19" s="1569">
        <f>I19+K19</f>
        <v>0</v>
      </c>
      <c r="I19" s="1332"/>
      <c r="J19" s="1581"/>
      <c r="K19" s="1568"/>
      <c r="L19" s="1582"/>
      <c r="M19" s="965"/>
      <c r="N19" s="1587" t="s">
        <v>748</v>
      </c>
      <c r="O19" s="1571"/>
      <c r="P19" s="1572" t="s">
        <v>42</v>
      </c>
      <c r="Q19" s="1573"/>
      <c r="R19" s="869"/>
      <c r="S19" s="869"/>
      <c r="T19" s="880"/>
      <c r="U19" s="869"/>
      <c r="V19" s="869"/>
      <c r="W19" s="869"/>
    </row>
    <row r="20" spans="1:23" ht="13.5" thickBot="1">
      <c r="A20" s="2406"/>
      <c r="B20" s="2409"/>
      <c r="C20" s="2412"/>
      <c r="D20" s="2318"/>
      <c r="E20" s="2416"/>
      <c r="F20" s="2416"/>
      <c r="G20" s="924" t="s">
        <v>12</v>
      </c>
      <c r="H20" s="925">
        <f>SUM(H17:H19)</f>
        <v>0</v>
      </c>
      <c r="I20" s="931">
        <f>SUM(I17:I19)</f>
        <v>0</v>
      </c>
      <c r="J20" s="932">
        <f>SUM(J17:J19)</f>
        <v>0</v>
      </c>
      <c r="K20" s="933">
        <f>SUM(K17:K19)</f>
        <v>0</v>
      </c>
      <c r="L20" s="1584"/>
      <c r="M20" s="1575"/>
      <c r="N20" s="1588" t="s">
        <v>753</v>
      </c>
      <c r="O20" s="1589"/>
      <c r="P20" s="1579"/>
      <c r="Q20" s="1590"/>
      <c r="R20" s="869"/>
      <c r="S20" s="869"/>
      <c r="T20" s="880"/>
      <c r="U20" s="869"/>
      <c r="V20" s="869"/>
      <c r="W20" s="869"/>
    </row>
    <row r="21" spans="1:23" ht="19.149999999999999" customHeight="1">
      <c r="A21" s="2404"/>
      <c r="B21" s="2407"/>
      <c r="C21" s="2410"/>
      <c r="D21" s="2317" t="s">
        <v>754</v>
      </c>
      <c r="E21" s="2413" t="s">
        <v>41</v>
      </c>
      <c r="F21" s="2515" t="s">
        <v>755</v>
      </c>
      <c r="G21" s="599" t="s">
        <v>742</v>
      </c>
      <c r="H21" s="627">
        <f>I21+K21</f>
        <v>120</v>
      </c>
      <c r="I21" s="601">
        <v>0</v>
      </c>
      <c r="J21" s="628"/>
      <c r="K21" s="629">
        <v>120</v>
      </c>
      <c r="L21" s="914">
        <v>75</v>
      </c>
      <c r="M21" s="605">
        <v>75</v>
      </c>
      <c r="N21" s="1562" t="s">
        <v>747</v>
      </c>
      <c r="O21" s="1591" t="s">
        <v>42</v>
      </c>
      <c r="P21" s="1592"/>
      <c r="Q21" s="836"/>
      <c r="R21" s="869"/>
      <c r="S21" s="869"/>
      <c r="T21" s="880"/>
      <c r="U21" s="869"/>
      <c r="V21" s="869"/>
      <c r="W21" s="869"/>
    </row>
    <row r="22" spans="1:23">
      <c r="A22" s="2405"/>
      <c r="B22" s="2408"/>
      <c r="C22" s="2411"/>
      <c r="D22" s="2328"/>
      <c r="E22" s="2414"/>
      <c r="F22" s="2516"/>
      <c r="G22" s="1593" t="s">
        <v>743</v>
      </c>
      <c r="H22" s="1594">
        <f>I22+K22</f>
        <v>0</v>
      </c>
      <c r="I22" s="653">
        <v>0</v>
      </c>
      <c r="J22" s="1595"/>
      <c r="K22" s="922">
        <v>0</v>
      </c>
      <c r="L22" s="1596">
        <v>925</v>
      </c>
      <c r="M22" s="655">
        <v>925</v>
      </c>
      <c r="N22" s="1570" t="s">
        <v>746</v>
      </c>
      <c r="O22" s="1597" t="s">
        <v>42</v>
      </c>
      <c r="P22" s="1598"/>
      <c r="Q22" s="1599"/>
      <c r="R22" s="869"/>
      <c r="S22" s="869"/>
      <c r="T22" s="880"/>
      <c r="U22" s="869"/>
      <c r="V22" s="869"/>
      <c r="W22" s="869"/>
    </row>
    <row r="23" spans="1:23">
      <c r="A23" s="2405"/>
      <c r="B23" s="2408"/>
      <c r="C23" s="2411"/>
      <c r="D23" s="2328"/>
      <c r="E23" s="2414"/>
      <c r="F23" s="2516"/>
      <c r="G23" s="1593" t="s">
        <v>37</v>
      </c>
      <c r="H23" s="1594">
        <f>I23+K23</f>
        <v>3</v>
      </c>
      <c r="I23" s="653">
        <v>3</v>
      </c>
      <c r="J23" s="1595"/>
      <c r="K23" s="922">
        <v>0</v>
      </c>
      <c r="L23" s="1596"/>
      <c r="M23" s="655"/>
      <c r="N23" s="1570" t="s">
        <v>756</v>
      </c>
      <c r="O23" s="1597" t="s">
        <v>42</v>
      </c>
      <c r="P23" s="1598"/>
      <c r="Q23" s="1599"/>
      <c r="R23" s="869"/>
      <c r="S23" s="869"/>
      <c r="T23" s="880"/>
      <c r="U23" s="869"/>
      <c r="V23" s="869"/>
      <c r="W23" s="869"/>
    </row>
    <row r="24" spans="1:23">
      <c r="A24" s="2405"/>
      <c r="B24" s="2408"/>
      <c r="C24" s="2411"/>
      <c r="D24" s="2328"/>
      <c r="E24" s="2414"/>
      <c r="F24" s="2516"/>
      <c r="G24" s="1566"/>
      <c r="H24" s="1569"/>
      <c r="I24" s="1332"/>
      <c r="J24" s="1581"/>
      <c r="K24" s="1568"/>
      <c r="L24" s="1582"/>
      <c r="M24" s="965"/>
      <c r="N24" s="1570" t="s">
        <v>748</v>
      </c>
      <c r="O24" s="1597" t="s">
        <v>42</v>
      </c>
      <c r="P24" s="1598"/>
      <c r="Q24" s="1599"/>
      <c r="R24" s="869"/>
      <c r="S24" s="869"/>
      <c r="T24" s="880"/>
      <c r="U24" s="869"/>
      <c r="V24" s="869"/>
      <c r="W24" s="869"/>
    </row>
    <row r="25" spans="1:23" ht="13.5" thickBot="1">
      <c r="A25" s="2406"/>
      <c r="B25" s="2409"/>
      <c r="C25" s="2412"/>
      <c r="D25" s="2318"/>
      <c r="E25" s="2416"/>
      <c r="F25" s="2517"/>
      <c r="G25" s="881" t="s">
        <v>12</v>
      </c>
      <c r="H25" s="925">
        <f>SUM(H21:H24)</f>
        <v>123</v>
      </c>
      <c r="I25" s="931">
        <f>SUM(I21:I24)</f>
        <v>3</v>
      </c>
      <c r="J25" s="932">
        <f>SUM(J21:J24)</f>
        <v>0</v>
      </c>
      <c r="K25" s="933">
        <f>SUM(K21:K24)</f>
        <v>120</v>
      </c>
      <c r="L25" s="1584"/>
      <c r="M25" s="1585"/>
      <c r="N25" s="1991"/>
      <c r="O25" s="1600"/>
      <c r="P25" s="1601"/>
      <c r="Q25" s="1602"/>
      <c r="R25" s="869"/>
      <c r="S25" s="869"/>
      <c r="T25" s="880"/>
      <c r="U25" s="869"/>
      <c r="V25" s="869"/>
      <c r="W25" s="869"/>
    </row>
    <row r="26" spans="1:23" ht="16.899999999999999" customHeight="1">
      <c r="A26" s="2404"/>
      <c r="B26" s="2407"/>
      <c r="C26" s="2410"/>
      <c r="D26" s="2317" t="s">
        <v>757</v>
      </c>
      <c r="E26" s="2413" t="s">
        <v>41</v>
      </c>
      <c r="F26" s="2417" t="s">
        <v>758</v>
      </c>
      <c r="G26" s="599" t="s">
        <v>742</v>
      </c>
      <c r="H26" s="627">
        <f>I26+K26</f>
        <v>46.1</v>
      </c>
      <c r="I26" s="601">
        <v>0.1</v>
      </c>
      <c r="J26" s="628"/>
      <c r="K26" s="629">
        <v>46</v>
      </c>
      <c r="L26" s="914">
        <v>43</v>
      </c>
      <c r="M26" s="605">
        <v>43</v>
      </c>
      <c r="N26" s="1562" t="s">
        <v>747</v>
      </c>
      <c r="O26" s="1603" t="s">
        <v>42</v>
      </c>
      <c r="P26" s="1604"/>
      <c r="Q26" s="1605"/>
      <c r="R26" s="869"/>
      <c r="S26" s="869"/>
      <c r="T26" s="880"/>
      <c r="U26" s="869"/>
      <c r="V26" s="869"/>
      <c r="W26" s="869"/>
    </row>
    <row r="27" spans="1:23" ht="17.45" customHeight="1">
      <c r="A27" s="2405"/>
      <c r="B27" s="2408"/>
      <c r="C27" s="2411"/>
      <c r="D27" s="2328"/>
      <c r="E27" s="2414"/>
      <c r="F27" s="2418"/>
      <c r="G27" s="1566" t="s">
        <v>743</v>
      </c>
      <c r="H27" s="1569">
        <f>I27+K27</f>
        <v>140.79999999999998</v>
      </c>
      <c r="I27" s="1332">
        <v>1.6</v>
      </c>
      <c r="J27" s="963">
        <v>0.6</v>
      </c>
      <c r="K27" s="1568">
        <v>139.19999999999999</v>
      </c>
      <c r="L27" s="1582">
        <v>530</v>
      </c>
      <c r="M27" s="965">
        <v>530</v>
      </c>
      <c r="N27" s="1606" t="s">
        <v>746</v>
      </c>
      <c r="O27" s="1607" t="s">
        <v>42</v>
      </c>
      <c r="P27" s="822"/>
      <c r="Q27" s="1608"/>
      <c r="R27" s="869"/>
      <c r="S27" s="869"/>
      <c r="T27" s="880"/>
      <c r="U27" s="869"/>
      <c r="V27" s="869"/>
      <c r="W27" s="869"/>
    </row>
    <row r="28" spans="1:23">
      <c r="A28" s="2405"/>
      <c r="B28" s="2408"/>
      <c r="C28" s="2411"/>
      <c r="D28" s="2328"/>
      <c r="E28" s="2414"/>
      <c r="F28" s="2418"/>
      <c r="G28" s="1566" t="s">
        <v>37</v>
      </c>
      <c r="H28" s="1569">
        <f>I28+K28</f>
        <v>1.6</v>
      </c>
      <c r="I28" s="1332">
        <v>1.6</v>
      </c>
      <c r="J28" s="963">
        <v>1.3</v>
      </c>
      <c r="K28" s="1609"/>
      <c r="L28" s="1582"/>
      <c r="M28" s="965"/>
      <c r="N28" s="1606" t="s">
        <v>756</v>
      </c>
      <c r="O28" s="1607" t="s">
        <v>42</v>
      </c>
      <c r="P28" s="822"/>
      <c r="Q28" s="1608"/>
      <c r="R28" s="869"/>
      <c r="S28" s="869"/>
      <c r="T28" s="880"/>
      <c r="U28" s="869"/>
      <c r="V28" s="869"/>
      <c r="W28" s="869"/>
    </row>
    <row r="29" spans="1:23">
      <c r="A29" s="2405"/>
      <c r="B29" s="2408"/>
      <c r="C29" s="2411"/>
      <c r="D29" s="2328"/>
      <c r="E29" s="2414"/>
      <c r="F29" s="2420"/>
      <c r="G29" s="606"/>
      <c r="H29" s="632"/>
      <c r="I29" s="608"/>
      <c r="J29" s="633"/>
      <c r="K29" s="634"/>
      <c r="L29" s="917"/>
      <c r="M29" s="611"/>
      <c r="N29" s="1606" t="s">
        <v>748</v>
      </c>
      <c r="O29" s="1607"/>
      <c r="P29" s="822" t="s">
        <v>42</v>
      </c>
      <c r="Q29" s="1608"/>
      <c r="R29" s="869"/>
      <c r="S29" s="869"/>
      <c r="T29" s="880"/>
      <c r="U29" s="869"/>
      <c r="V29" s="869"/>
      <c r="W29" s="869"/>
    </row>
    <row r="30" spans="1:23" ht="16.899999999999999" customHeight="1" thickBot="1">
      <c r="A30" s="2406"/>
      <c r="B30" s="2409"/>
      <c r="C30" s="2412"/>
      <c r="D30" s="2318"/>
      <c r="E30" s="2416"/>
      <c r="F30" s="2416"/>
      <c r="G30" s="924" t="s">
        <v>12</v>
      </c>
      <c r="H30" s="925">
        <f>SUM(H26:H28)</f>
        <v>188.49999999999997</v>
      </c>
      <c r="I30" s="931">
        <f>SUM(I26:I28)</f>
        <v>3.3000000000000003</v>
      </c>
      <c r="J30" s="932">
        <f>SUM(J26:J28)</f>
        <v>1.9</v>
      </c>
      <c r="K30" s="933">
        <f>SUM(K26:K28)</f>
        <v>185.2</v>
      </c>
      <c r="L30" s="1584"/>
      <c r="M30" s="1585"/>
      <c r="N30" s="146" t="s">
        <v>759</v>
      </c>
      <c r="O30" s="1610"/>
      <c r="P30" s="1611"/>
      <c r="Q30" s="1612"/>
      <c r="R30" s="869"/>
      <c r="S30" s="869"/>
      <c r="T30" s="880"/>
      <c r="U30" s="869"/>
      <c r="V30" s="869"/>
      <c r="W30" s="869"/>
    </row>
    <row r="31" spans="1:23">
      <c r="A31" s="2404"/>
      <c r="B31" s="2407"/>
      <c r="C31" s="2410"/>
      <c r="D31" s="2513" t="s">
        <v>760</v>
      </c>
      <c r="E31" s="2413" t="s">
        <v>41</v>
      </c>
      <c r="F31" s="2417" t="s">
        <v>761</v>
      </c>
      <c r="G31" s="599" t="s">
        <v>742</v>
      </c>
      <c r="H31" s="627">
        <f>I31+K31</f>
        <v>7.5</v>
      </c>
      <c r="I31" s="601">
        <v>0.1</v>
      </c>
      <c r="J31" s="628"/>
      <c r="K31" s="629">
        <v>7.4</v>
      </c>
      <c r="L31" s="914">
        <v>75</v>
      </c>
      <c r="M31" s="605">
        <v>76</v>
      </c>
      <c r="N31" s="1562" t="s">
        <v>747</v>
      </c>
      <c r="O31" s="1603"/>
      <c r="P31" s="1604"/>
      <c r="Q31" s="1605"/>
      <c r="R31" s="21"/>
      <c r="S31" s="869"/>
      <c r="T31" s="880"/>
      <c r="U31" s="869"/>
      <c r="V31" s="869"/>
      <c r="W31" s="869"/>
    </row>
    <row r="32" spans="1:23">
      <c r="A32" s="2405"/>
      <c r="B32" s="2408"/>
      <c r="C32" s="2411"/>
      <c r="D32" s="2483"/>
      <c r="E32" s="2414"/>
      <c r="F32" s="2420"/>
      <c r="G32" s="1566" t="s">
        <v>743</v>
      </c>
      <c r="H32" s="1569">
        <f>I32+K32</f>
        <v>83.4</v>
      </c>
      <c r="I32" s="1332">
        <v>1</v>
      </c>
      <c r="J32" s="963">
        <v>0.4</v>
      </c>
      <c r="K32" s="1568">
        <v>82.4</v>
      </c>
      <c r="L32" s="1582">
        <v>932</v>
      </c>
      <c r="M32" s="965">
        <v>932</v>
      </c>
      <c r="N32" s="1606" t="s">
        <v>746</v>
      </c>
      <c r="O32" s="1614"/>
      <c r="P32" s="1615"/>
      <c r="Q32" s="1616"/>
      <c r="R32" s="18"/>
      <c r="S32" s="1617"/>
      <c r="T32" s="1618"/>
      <c r="U32" s="869"/>
      <c r="V32" s="869"/>
      <c r="W32" s="869"/>
    </row>
    <row r="33" spans="1:23">
      <c r="A33" s="2405"/>
      <c r="B33" s="2408"/>
      <c r="C33" s="2411"/>
      <c r="D33" s="2483"/>
      <c r="E33" s="2414"/>
      <c r="F33" s="2420"/>
      <c r="G33" s="1566" t="s">
        <v>37</v>
      </c>
      <c r="H33" s="1569">
        <f>I33+K33</f>
        <v>1.4</v>
      </c>
      <c r="I33" s="1332">
        <v>1.4</v>
      </c>
      <c r="J33" s="963">
        <v>1.1000000000000001</v>
      </c>
      <c r="K33" s="1568"/>
      <c r="L33" s="1582"/>
      <c r="M33" s="965"/>
      <c r="N33" s="1606" t="s">
        <v>756</v>
      </c>
      <c r="O33" s="1607"/>
      <c r="P33" s="822"/>
      <c r="Q33" s="1608"/>
      <c r="R33" s="21"/>
      <c r="S33" s="869"/>
      <c r="T33" s="880"/>
      <c r="U33" s="869"/>
      <c r="V33" s="869"/>
      <c r="W33" s="869"/>
    </row>
    <row r="34" spans="1:23">
      <c r="A34" s="2405"/>
      <c r="B34" s="2408"/>
      <c r="C34" s="2411"/>
      <c r="D34" s="2483"/>
      <c r="E34" s="2414"/>
      <c r="F34" s="2420"/>
      <c r="G34" s="606"/>
      <c r="H34" s="632"/>
      <c r="I34" s="608"/>
      <c r="J34" s="633"/>
      <c r="K34" s="634"/>
      <c r="L34" s="917"/>
      <c r="M34" s="611"/>
      <c r="N34" s="1606" t="s">
        <v>748</v>
      </c>
      <c r="O34" s="1607" t="s">
        <v>42</v>
      </c>
      <c r="P34" s="822"/>
      <c r="Q34" s="1608"/>
      <c r="R34" s="21"/>
      <c r="S34" s="869"/>
      <c r="T34" s="880"/>
      <c r="U34" s="869"/>
      <c r="V34" s="869"/>
      <c r="W34" s="869"/>
    </row>
    <row r="35" spans="1:23" ht="13.15" customHeight="1" thickBot="1">
      <c r="A35" s="2406"/>
      <c r="B35" s="2409"/>
      <c r="C35" s="2412"/>
      <c r="D35" s="2514"/>
      <c r="E35" s="2416"/>
      <c r="F35" s="2416"/>
      <c r="G35" s="924" t="s">
        <v>12</v>
      </c>
      <c r="H35" s="925">
        <f t="shared" ref="H35:K35" si="3">SUM(H31:H33)</f>
        <v>92.300000000000011</v>
      </c>
      <c r="I35" s="931">
        <f t="shared" si="3"/>
        <v>2.5</v>
      </c>
      <c r="J35" s="932">
        <f t="shared" si="3"/>
        <v>1.5</v>
      </c>
      <c r="K35" s="933">
        <f t="shared" si="3"/>
        <v>89.800000000000011</v>
      </c>
      <c r="L35" s="1584"/>
      <c r="M35" s="1585"/>
      <c r="N35" s="1620" t="s">
        <v>762</v>
      </c>
      <c r="O35" s="1610"/>
      <c r="P35" s="1611"/>
      <c r="Q35" s="1612"/>
      <c r="R35" s="21"/>
      <c r="S35" s="869"/>
      <c r="T35" s="880"/>
      <c r="U35" s="869"/>
      <c r="V35" s="869"/>
      <c r="W35" s="869"/>
    </row>
    <row r="36" spans="1:23">
      <c r="A36" s="2404"/>
      <c r="B36" s="2407"/>
      <c r="C36" s="2410"/>
      <c r="D36" s="2317" t="s">
        <v>763</v>
      </c>
      <c r="E36" s="2413" t="s">
        <v>41</v>
      </c>
      <c r="F36" s="2417" t="s">
        <v>761</v>
      </c>
      <c r="G36" s="599" t="s">
        <v>742</v>
      </c>
      <c r="H36" s="627">
        <f>I36+K36</f>
        <v>0</v>
      </c>
      <c r="I36" s="601">
        <v>0</v>
      </c>
      <c r="J36" s="628"/>
      <c r="K36" s="629">
        <v>0</v>
      </c>
      <c r="L36" s="914">
        <v>20</v>
      </c>
      <c r="M36" s="605">
        <v>0</v>
      </c>
      <c r="N36" s="1562" t="s">
        <v>764</v>
      </c>
      <c r="O36" s="1621"/>
      <c r="P36" s="1622" t="s">
        <v>42</v>
      </c>
      <c r="Q36" s="1565"/>
      <c r="R36" s="869"/>
      <c r="S36" s="869"/>
      <c r="T36" s="880"/>
      <c r="U36" s="869"/>
      <c r="V36" s="869"/>
      <c r="W36" s="869"/>
    </row>
    <row r="37" spans="1:23">
      <c r="A37" s="2405"/>
      <c r="B37" s="2408"/>
      <c r="C37" s="2411"/>
      <c r="D37" s="2328"/>
      <c r="E37" s="2414"/>
      <c r="F37" s="2418"/>
      <c r="G37" s="1566" t="s">
        <v>743</v>
      </c>
      <c r="H37" s="1569">
        <f>I37+K37</f>
        <v>0</v>
      </c>
      <c r="I37" s="1332">
        <v>0</v>
      </c>
      <c r="J37" s="1581"/>
      <c r="K37" s="1568">
        <v>0</v>
      </c>
      <c r="L37" s="1582">
        <v>0</v>
      </c>
      <c r="M37" s="965">
        <v>0</v>
      </c>
      <c r="N37" s="1623"/>
      <c r="O37" s="1624"/>
      <c r="P37" s="816"/>
      <c r="Q37" s="1573"/>
      <c r="R37" s="869"/>
      <c r="S37" s="869"/>
      <c r="T37" s="880"/>
      <c r="U37" s="869"/>
      <c r="V37" s="869"/>
      <c r="W37" s="869"/>
    </row>
    <row r="38" spans="1:23">
      <c r="A38" s="2405"/>
      <c r="B38" s="2408"/>
      <c r="C38" s="2411"/>
      <c r="D38" s="2328"/>
      <c r="E38" s="2415"/>
      <c r="F38" s="2419"/>
      <c r="G38" s="606" t="s">
        <v>37</v>
      </c>
      <c r="H38" s="632">
        <f>I38+K38</f>
        <v>0</v>
      </c>
      <c r="I38" s="608"/>
      <c r="J38" s="633"/>
      <c r="K38" s="634"/>
      <c r="L38" s="917"/>
      <c r="M38" s="611"/>
      <c r="N38" s="1625"/>
      <c r="O38" s="1626"/>
      <c r="P38" s="829"/>
      <c r="Q38" s="846"/>
      <c r="R38" s="869"/>
      <c r="S38" s="869"/>
      <c r="T38" s="880"/>
      <c r="U38" s="869"/>
      <c r="V38" s="869"/>
      <c r="W38" s="869"/>
    </row>
    <row r="39" spans="1:23" ht="26.25" thickBot="1">
      <c r="A39" s="2406"/>
      <c r="B39" s="2409"/>
      <c r="C39" s="2412"/>
      <c r="D39" s="2318"/>
      <c r="E39" s="2416"/>
      <c r="F39" s="2416"/>
      <c r="G39" s="924" t="s">
        <v>12</v>
      </c>
      <c r="H39" s="925">
        <f>SUM(H36:H38)</f>
        <v>0</v>
      </c>
      <c r="I39" s="931">
        <f>SUM(I36:I38)</f>
        <v>0</v>
      </c>
      <c r="J39" s="932">
        <f>SUM(J36:J38)</f>
        <v>0</v>
      </c>
      <c r="K39" s="933">
        <f>SUM(K36:K38)</f>
        <v>0</v>
      </c>
      <c r="L39" s="1584">
        <f>L36+L37+L38</f>
        <v>20</v>
      </c>
      <c r="M39" s="1585">
        <f>M36+M37+M38</f>
        <v>0</v>
      </c>
      <c r="N39" s="1620" t="s">
        <v>765</v>
      </c>
      <c r="O39" s="1610"/>
      <c r="P39" s="1611"/>
      <c r="Q39" s="1580"/>
      <c r="R39" s="869"/>
      <c r="S39" s="869"/>
      <c r="T39" s="880"/>
      <c r="U39" s="869"/>
      <c r="V39" s="869"/>
      <c r="W39" s="869"/>
    </row>
    <row r="40" spans="1:23">
      <c r="A40" s="2404"/>
      <c r="B40" s="2407"/>
      <c r="C40" s="2410"/>
      <c r="D40" s="2317" t="s">
        <v>976</v>
      </c>
      <c r="E40" s="2413" t="s">
        <v>41</v>
      </c>
      <c r="F40" s="2417" t="s">
        <v>774</v>
      </c>
      <c r="G40" s="599" t="s">
        <v>742</v>
      </c>
      <c r="H40" s="1569">
        <f>I40+K40</f>
        <v>0</v>
      </c>
      <c r="I40" s="601">
        <v>0</v>
      </c>
      <c r="J40" s="628"/>
      <c r="K40" s="629">
        <v>0</v>
      </c>
      <c r="L40" s="914">
        <v>2</v>
      </c>
      <c r="M40" s="605">
        <v>14</v>
      </c>
      <c r="N40" s="1586" t="s">
        <v>747</v>
      </c>
      <c r="O40" s="1603" t="s">
        <v>42</v>
      </c>
      <c r="P40" s="1604"/>
      <c r="Q40" s="1565"/>
      <c r="R40" s="869"/>
      <c r="S40" s="869"/>
      <c r="T40" s="880"/>
      <c r="U40" s="869"/>
      <c r="V40" s="869"/>
      <c r="W40" s="869"/>
    </row>
    <row r="41" spans="1:23">
      <c r="A41" s="2405"/>
      <c r="B41" s="2408"/>
      <c r="C41" s="2411"/>
      <c r="D41" s="2328"/>
      <c r="E41" s="2414"/>
      <c r="F41" s="2418"/>
      <c r="G41" s="1566" t="s">
        <v>752</v>
      </c>
      <c r="H41" s="1569">
        <f>I41+K41</f>
        <v>0</v>
      </c>
      <c r="I41" s="1332">
        <v>0</v>
      </c>
      <c r="J41" s="1581"/>
      <c r="K41" s="1568">
        <v>0</v>
      </c>
      <c r="L41" s="1582">
        <v>24</v>
      </c>
      <c r="M41" s="965">
        <v>166</v>
      </c>
      <c r="N41" s="1629" t="s">
        <v>746</v>
      </c>
      <c r="O41" s="1607"/>
      <c r="P41" s="822" t="s">
        <v>42</v>
      </c>
      <c r="Q41" s="1573"/>
      <c r="R41" s="869"/>
      <c r="S41" s="869"/>
      <c r="T41" s="880"/>
      <c r="U41" s="869"/>
      <c r="V41" s="869"/>
      <c r="W41" s="869"/>
    </row>
    <row r="42" spans="1:23">
      <c r="A42" s="2405"/>
      <c r="B42" s="2408"/>
      <c r="C42" s="2411"/>
      <c r="D42" s="2328"/>
      <c r="E42" s="2415"/>
      <c r="F42" s="2419"/>
      <c r="G42" s="1566" t="s">
        <v>37</v>
      </c>
      <c r="H42" s="1569">
        <f>I42+K42</f>
        <v>0</v>
      </c>
      <c r="I42" s="1332"/>
      <c r="J42" s="963"/>
      <c r="K42" s="1568"/>
      <c r="L42" s="1632"/>
      <c r="M42" s="965"/>
      <c r="N42" s="1629" t="s">
        <v>756</v>
      </c>
      <c r="O42" s="1626"/>
      <c r="P42" s="829" t="s">
        <v>42</v>
      </c>
      <c r="Q42" s="846"/>
      <c r="R42" s="869"/>
      <c r="S42" s="869"/>
      <c r="T42" s="880"/>
      <c r="U42" s="869"/>
      <c r="V42" s="869"/>
      <c r="W42" s="869"/>
    </row>
    <row r="43" spans="1:23">
      <c r="A43" s="2405"/>
      <c r="B43" s="2408"/>
      <c r="C43" s="2411"/>
      <c r="D43" s="2328"/>
      <c r="E43" s="2415"/>
      <c r="F43" s="2415"/>
      <c r="G43" s="606"/>
      <c r="H43" s="632"/>
      <c r="I43" s="608"/>
      <c r="J43" s="633"/>
      <c r="K43" s="634"/>
      <c r="L43" s="917"/>
      <c r="M43" s="611"/>
      <c r="N43" s="1629" t="s">
        <v>748</v>
      </c>
      <c r="O43" s="1626"/>
      <c r="P43" s="829" t="s">
        <v>42</v>
      </c>
      <c r="Q43" s="846"/>
      <c r="R43" s="869"/>
      <c r="S43" s="869"/>
      <c r="T43" s="880"/>
      <c r="U43" s="869"/>
      <c r="V43" s="869"/>
      <c r="W43" s="869"/>
    </row>
    <row r="44" spans="1:23" ht="13.5" thickBot="1">
      <c r="A44" s="2406"/>
      <c r="B44" s="2409"/>
      <c r="C44" s="2412"/>
      <c r="D44" s="2318"/>
      <c r="E44" s="2416"/>
      <c r="F44" s="2416"/>
      <c r="G44" s="924" t="s">
        <v>12</v>
      </c>
      <c r="H44" s="925">
        <f>SUM(H40:H43)</f>
        <v>0</v>
      </c>
      <c r="I44" s="925">
        <f t="shared" ref="I44:M44" si="4">SUM(I40:I43)</f>
        <v>0</v>
      </c>
      <c r="J44" s="925">
        <f t="shared" si="4"/>
        <v>0</v>
      </c>
      <c r="K44" s="925">
        <f t="shared" si="4"/>
        <v>0</v>
      </c>
      <c r="L44" s="925">
        <f t="shared" si="4"/>
        <v>26</v>
      </c>
      <c r="M44" s="925">
        <f t="shared" si="4"/>
        <v>180</v>
      </c>
      <c r="N44" s="1634" t="s">
        <v>775</v>
      </c>
      <c r="O44" s="1610"/>
      <c r="P44" s="1611"/>
      <c r="Q44" s="1580"/>
      <c r="R44" s="869"/>
      <c r="S44" s="869"/>
      <c r="T44" s="880"/>
      <c r="U44" s="869"/>
      <c r="V44" s="869"/>
      <c r="W44" s="869"/>
    </row>
    <row r="45" spans="1:23" ht="13.5" thickBot="1">
      <c r="A45" s="870" t="s">
        <v>11</v>
      </c>
      <c r="B45" s="935" t="s">
        <v>11</v>
      </c>
      <c r="C45" s="2465" t="s">
        <v>14</v>
      </c>
      <c r="D45" s="2466"/>
      <c r="E45" s="2466"/>
      <c r="F45" s="2466"/>
      <c r="G45" s="2467"/>
      <c r="H45" s="1627">
        <f t="shared" ref="H45:M45" si="5">H16+H20+H25+H30+H35+H39</f>
        <v>403.8</v>
      </c>
      <c r="I45" s="1627">
        <f t="shared" si="5"/>
        <v>8.8000000000000007</v>
      </c>
      <c r="J45" s="1627">
        <f t="shared" si="5"/>
        <v>3.4</v>
      </c>
      <c r="K45" s="1627">
        <f t="shared" si="5"/>
        <v>395</v>
      </c>
      <c r="L45" s="1627">
        <f t="shared" si="5"/>
        <v>108</v>
      </c>
      <c r="M45" s="1627">
        <f t="shared" si="5"/>
        <v>823.8</v>
      </c>
      <c r="N45" s="937"/>
      <c r="O45" s="980"/>
      <c r="P45" s="980"/>
      <c r="Q45" s="981"/>
      <c r="R45" s="1628"/>
      <c r="S45" s="869"/>
      <c r="T45" s="880"/>
      <c r="U45" s="869"/>
      <c r="V45" s="869"/>
      <c r="W45" s="869"/>
    </row>
    <row r="46" spans="1:23" ht="13.5" thickBot="1">
      <c r="A46" s="870" t="s">
        <v>11</v>
      </c>
      <c r="B46" s="871" t="s">
        <v>13</v>
      </c>
      <c r="C46" s="2495" t="s">
        <v>766</v>
      </c>
      <c r="D46" s="2496"/>
      <c r="E46" s="2496"/>
      <c r="F46" s="2496"/>
      <c r="G46" s="2496"/>
      <c r="H46" s="2496"/>
      <c r="I46" s="2496"/>
      <c r="J46" s="2496"/>
      <c r="K46" s="2496"/>
      <c r="L46" s="2496"/>
      <c r="M46" s="2496"/>
      <c r="N46" s="2496"/>
      <c r="O46" s="2496"/>
      <c r="P46" s="2496"/>
      <c r="Q46" s="2497"/>
      <c r="R46" s="1628"/>
      <c r="S46" s="869"/>
      <c r="T46" s="880"/>
      <c r="U46" s="869"/>
      <c r="V46" s="869"/>
      <c r="W46" s="869"/>
    </row>
    <row r="47" spans="1:23">
      <c r="A47" s="2404" t="s">
        <v>11</v>
      </c>
      <c r="B47" s="2407" t="s">
        <v>13</v>
      </c>
      <c r="C47" s="2410" t="s">
        <v>11</v>
      </c>
      <c r="D47" s="2498" t="s">
        <v>767</v>
      </c>
      <c r="E47" s="2413" t="s">
        <v>41</v>
      </c>
      <c r="F47" s="2417" t="s">
        <v>367</v>
      </c>
      <c r="G47" s="1867" t="s">
        <v>742</v>
      </c>
      <c r="H47" s="1868">
        <f>H51+H56+H61+H66+H71+H76+H81+H90+H95+H104+H107+H111+H115</f>
        <v>212.1</v>
      </c>
      <c r="I47" s="603">
        <f t="shared" ref="I47:M47" si="6">I51+I56+I61+I66+I71+I76+I81+I90+I95+I104+I107+I111</f>
        <v>0.1</v>
      </c>
      <c r="J47" s="603">
        <f t="shared" si="6"/>
        <v>0</v>
      </c>
      <c r="K47" s="1875">
        <f t="shared" si="6"/>
        <v>212</v>
      </c>
      <c r="L47" s="627">
        <f t="shared" si="6"/>
        <v>325</v>
      </c>
      <c r="M47" s="627">
        <f t="shared" si="6"/>
        <v>538</v>
      </c>
      <c r="N47" s="1586"/>
      <c r="O47" s="1603"/>
      <c r="P47" s="1604"/>
      <c r="Q47" s="1565"/>
      <c r="R47" s="1628"/>
      <c r="S47" s="869"/>
      <c r="T47" s="880"/>
      <c r="U47" s="869"/>
      <c r="V47" s="869"/>
      <c r="W47" s="869"/>
    </row>
    <row r="48" spans="1:23">
      <c r="A48" s="2405"/>
      <c r="B48" s="2408"/>
      <c r="C48" s="2411"/>
      <c r="D48" s="2499"/>
      <c r="E48" s="2414"/>
      <c r="F48" s="2418"/>
      <c r="G48" s="1792" t="s">
        <v>752</v>
      </c>
      <c r="H48" s="1796">
        <f>H52+H57+H62+H67+H72+H77+H82+H91+H99+H103+H109+H112+H116</f>
        <v>12.899999999999999</v>
      </c>
      <c r="I48" s="1872">
        <f t="shared" ref="I48:M48" si="7">I52+I57+I62+I67+I72+I77+I82+I91+I99+I103+I109+I112</f>
        <v>9.8000000000000007</v>
      </c>
      <c r="J48" s="1872">
        <f t="shared" si="7"/>
        <v>0.9</v>
      </c>
      <c r="K48" s="1795">
        <f t="shared" si="7"/>
        <v>3.1</v>
      </c>
      <c r="L48" s="1569">
        <f t="shared" si="7"/>
        <v>3446.7</v>
      </c>
      <c r="M48" s="1569">
        <f t="shared" si="7"/>
        <v>4377.7</v>
      </c>
      <c r="N48" s="1629"/>
      <c r="O48" s="1607"/>
      <c r="P48" s="822"/>
      <c r="Q48" s="1573"/>
      <c r="R48" s="1628"/>
      <c r="S48" s="869"/>
      <c r="T48" s="880"/>
      <c r="U48" s="869"/>
      <c r="V48" s="869"/>
      <c r="W48" s="869"/>
    </row>
    <row r="49" spans="1:23">
      <c r="A49" s="2405"/>
      <c r="B49" s="2408"/>
      <c r="C49" s="2411"/>
      <c r="D49" s="2499"/>
      <c r="E49" s="2415"/>
      <c r="F49" s="2419"/>
      <c r="G49" s="1566" t="s">
        <v>37</v>
      </c>
      <c r="H49" s="1567">
        <f>H53+H58+H63+H68+H73+H78+H83+H86+H92+H100+H108+H113+H117</f>
        <v>77.5</v>
      </c>
      <c r="I49" s="1333">
        <f t="shared" ref="I49:M49" si="8">I53+I58+I63+I68+I73+I78+I83+I86+I92+I100+I108+I113</f>
        <v>77.5</v>
      </c>
      <c r="J49" s="1333">
        <f t="shared" si="8"/>
        <v>3.6000000000000005</v>
      </c>
      <c r="K49" s="1568">
        <f t="shared" si="8"/>
        <v>0</v>
      </c>
      <c r="L49" s="1569">
        <f t="shared" si="8"/>
        <v>8</v>
      </c>
      <c r="M49" s="1569">
        <f t="shared" si="8"/>
        <v>8</v>
      </c>
      <c r="N49" s="1629"/>
      <c r="O49" s="1626"/>
      <c r="P49" s="829"/>
      <c r="Q49" s="846"/>
      <c r="R49" s="1628"/>
      <c r="S49" s="869"/>
      <c r="T49" s="880"/>
      <c r="U49" s="869"/>
      <c r="V49" s="869"/>
      <c r="W49" s="869"/>
    </row>
    <row r="50" spans="1:23" ht="17.45" customHeight="1" thickBot="1">
      <c r="A50" s="2406"/>
      <c r="B50" s="2409"/>
      <c r="C50" s="2412"/>
      <c r="D50" s="2500"/>
      <c r="E50" s="2416"/>
      <c r="F50" s="2416"/>
      <c r="G50" s="924" t="s">
        <v>12</v>
      </c>
      <c r="H50" s="1575">
        <f t="shared" ref="H50:M50" si="9">H47+H48+H49</f>
        <v>302.5</v>
      </c>
      <c r="I50" s="1576">
        <f t="shared" si="9"/>
        <v>87.4</v>
      </c>
      <c r="J50" s="1576">
        <f t="shared" si="9"/>
        <v>4.5000000000000009</v>
      </c>
      <c r="K50" s="933">
        <f t="shared" si="9"/>
        <v>215.1</v>
      </c>
      <c r="L50" s="925">
        <f t="shared" si="9"/>
        <v>3779.7</v>
      </c>
      <c r="M50" s="925">
        <f t="shared" si="9"/>
        <v>4923.7</v>
      </c>
      <c r="N50" s="1630"/>
      <c r="O50" s="1610"/>
      <c r="P50" s="1611"/>
      <c r="Q50" s="1580"/>
      <c r="R50" s="1628"/>
      <c r="S50" s="869"/>
      <c r="T50" s="880"/>
      <c r="U50" s="869"/>
      <c r="V50" s="869"/>
      <c r="W50" s="869"/>
    </row>
    <row r="51" spans="1:23">
      <c r="A51" s="2404"/>
      <c r="B51" s="2407"/>
      <c r="C51" s="2410"/>
      <c r="D51" s="2317" t="s">
        <v>768</v>
      </c>
      <c r="E51" s="2413" t="s">
        <v>41</v>
      </c>
      <c r="F51" s="2417" t="s">
        <v>769</v>
      </c>
      <c r="G51" s="599" t="s">
        <v>742</v>
      </c>
      <c r="H51" s="627">
        <f>I51+K51</f>
        <v>0</v>
      </c>
      <c r="I51" s="601">
        <v>0</v>
      </c>
      <c r="J51" s="628"/>
      <c r="K51" s="629">
        <v>0</v>
      </c>
      <c r="L51" s="914">
        <v>63</v>
      </c>
      <c r="M51" s="605">
        <v>63</v>
      </c>
      <c r="N51" s="1586" t="s">
        <v>747</v>
      </c>
      <c r="O51" s="1603" t="s">
        <v>42</v>
      </c>
      <c r="P51" s="1604"/>
      <c r="Q51" s="1565"/>
      <c r="R51" s="1628"/>
      <c r="S51" s="869"/>
      <c r="T51" s="880"/>
      <c r="U51" s="869"/>
      <c r="V51" s="869"/>
      <c r="W51" s="869"/>
    </row>
    <row r="52" spans="1:23">
      <c r="A52" s="2405"/>
      <c r="B52" s="2408"/>
      <c r="C52" s="2411"/>
      <c r="D52" s="2328"/>
      <c r="E52" s="2414"/>
      <c r="F52" s="2418"/>
      <c r="G52" s="1566" t="s">
        <v>743</v>
      </c>
      <c r="H52" s="1569">
        <f>I52+K52</f>
        <v>0</v>
      </c>
      <c r="I52" s="1332">
        <v>0</v>
      </c>
      <c r="J52" s="1581"/>
      <c r="K52" s="1568">
        <v>0</v>
      </c>
      <c r="L52" s="1582">
        <v>776</v>
      </c>
      <c r="M52" s="965">
        <v>778</v>
      </c>
      <c r="N52" s="1629" t="s">
        <v>746</v>
      </c>
      <c r="O52" s="1607" t="s">
        <v>42</v>
      </c>
      <c r="P52" s="822"/>
      <c r="Q52" s="1573"/>
      <c r="R52" s="1628"/>
      <c r="S52" s="869"/>
      <c r="T52" s="880"/>
      <c r="U52" s="869"/>
      <c r="V52" s="869"/>
      <c r="W52" s="869"/>
    </row>
    <row r="53" spans="1:23">
      <c r="A53" s="2405"/>
      <c r="B53" s="2408"/>
      <c r="C53" s="2411"/>
      <c r="D53" s="2328"/>
      <c r="E53" s="2415"/>
      <c r="F53" s="2419"/>
      <c r="G53" s="1566" t="s">
        <v>37</v>
      </c>
      <c r="H53" s="1569">
        <f>I53+K53</f>
        <v>0</v>
      </c>
      <c r="I53" s="1631"/>
      <c r="J53" s="1581"/>
      <c r="K53" s="1609"/>
      <c r="L53" s="1632"/>
      <c r="M53" s="965"/>
      <c r="N53" s="1629" t="s">
        <v>756</v>
      </c>
      <c r="O53" s="1626"/>
      <c r="P53" s="829" t="s">
        <v>42</v>
      </c>
      <c r="Q53" s="846"/>
      <c r="R53" s="1628"/>
      <c r="S53" s="869"/>
      <c r="T53" s="880"/>
      <c r="U53" s="869"/>
      <c r="V53" s="869"/>
      <c r="W53" s="869"/>
    </row>
    <row r="54" spans="1:23">
      <c r="A54" s="2405"/>
      <c r="B54" s="2408"/>
      <c r="C54" s="2411"/>
      <c r="D54" s="2328"/>
      <c r="E54" s="2415"/>
      <c r="F54" s="2415"/>
      <c r="G54" s="606"/>
      <c r="H54" s="632"/>
      <c r="I54" s="608"/>
      <c r="J54" s="633"/>
      <c r="K54" s="634"/>
      <c r="L54" s="917"/>
      <c r="M54" s="611"/>
      <c r="N54" s="1629" t="s">
        <v>748</v>
      </c>
      <c r="O54" s="1626"/>
      <c r="P54" s="829" t="s">
        <v>42</v>
      </c>
      <c r="Q54" s="846"/>
      <c r="R54" s="1628"/>
      <c r="S54" s="869"/>
      <c r="T54" s="880"/>
      <c r="U54" s="869"/>
      <c r="V54" s="869"/>
      <c r="W54" s="869"/>
    </row>
    <row r="55" spans="1:23" ht="22.9" customHeight="1" thickBot="1">
      <c r="A55" s="2406"/>
      <c r="B55" s="2409"/>
      <c r="C55" s="2412"/>
      <c r="D55" s="2318"/>
      <c r="E55" s="2416"/>
      <c r="F55" s="2416"/>
      <c r="G55" s="924" t="s">
        <v>12</v>
      </c>
      <c r="H55" s="925">
        <f>SUM(H51:H53)</f>
        <v>0</v>
      </c>
      <c r="I55" s="931">
        <f>SUM(I51:I53)</f>
        <v>0</v>
      </c>
      <c r="J55" s="932">
        <f>SUM(J51:J53)</f>
        <v>0</v>
      </c>
      <c r="K55" s="933">
        <f>SUM(K51:K53)</f>
        <v>0</v>
      </c>
      <c r="L55" s="1584"/>
      <c r="M55" s="1585"/>
      <c r="N55" s="1014" t="s">
        <v>770</v>
      </c>
      <c r="O55" s="1610"/>
      <c r="P55" s="1611"/>
      <c r="Q55" s="1580" t="s">
        <v>42</v>
      </c>
      <c r="R55" s="869"/>
      <c r="S55" s="869"/>
      <c r="T55" s="869"/>
      <c r="U55" s="869"/>
      <c r="V55" s="869"/>
      <c r="W55" s="869"/>
    </row>
    <row r="56" spans="1:23">
      <c r="A56" s="2404"/>
      <c r="B56" s="2407"/>
      <c r="C56" s="2410"/>
      <c r="D56" s="2317" t="s">
        <v>771</v>
      </c>
      <c r="E56" s="2413" t="s">
        <v>41</v>
      </c>
      <c r="F56" s="2417" t="s">
        <v>761</v>
      </c>
      <c r="G56" s="599" t="s">
        <v>742</v>
      </c>
      <c r="H56" s="627">
        <f>I56+K56</f>
        <v>11.1</v>
      </c>
      <c r="I56" s="601">
        <v>0.1</v>
      </c>
      <c r="J56" s="628"/>
      <c r="K56" s="629">
        <v>11</v>
      </c>
      <c r="L56" s="914">
        <v>23.3</v>
      </c>
      <c r="M56" s="605">
        <v>34.4</v>
      </c>
      <c r="N56" s="1586" t="s">
        <v>747</v>
      </c>
      <c r="O56" s="1603"/>
      <c r="P56" s="1604"/>
      <c r="Q56" s="1565"/>
      <c r="R56" s="869"/>
      <c r="S56" s="869"/>
      <c r="T56" s="869"/>
      <c r="U56" s="869"/>
      <c r="V56" s="869"/>
      <c r="W56" s="869"/>
    </row>
    <row r="57" spans="1:23">
      <c r="A57" s="2405"/>
      <c r="B57" s="2408"/>
      <c r="C57" s="2411"/>
      <c r="D57" s="2328"/>
      <c r="E57" s="2414"/>
      <c r="F57" s="2418"/>
      <c r="G57" s="1566" t="s">
        <v>743</v>
      </c>
      <c r="H57" s="1569">
        <f>I57+K57</f>
        <v>2.8</v>
      </c>
      <c r="I57" s="1332">
        <v>2.8</v>
      </c>
      <c r="J57" s="1581"/>
      <c r="K57" s="1568">
        <v>0</v>
      </c>
      <c r="L57" s="1582">
        <v>423</v>
      </c>
      <c r="M57" s="965">
        <v>425</v>
      </c>
      <c r="N57" s="1629" t="s">
        <v>746</v>
      </c>
      <c r="O57" s="1607"/>
      <c r="P57" s="822"/>
      <c r="Q57" s="1573"/>
      <c r="R57" s="869"/>
      <c r="S57" s="869"/>
      <c r="T57" s="869"/>
      <c r="U57" s="869"/>
      <c r="V57" s="869"/>
      <c r="W57" s="869"/>
    </row>
    <row r="58" spans="1:23">
      <c r="A58" s="2405"/>
      <c r="B58" s="2408"/>
      <c r="C58" s="2411"/>
      <c r="D58" s="2328"/>
      <c r="E58" s="2415"/>
      <c r="F58" s="2419"/>
      <c r="G58" s="1566" t="s">
        <v>37</v>
      </c>
      <c r="H58" s="1569">
        <f>I58+K58</f>
        <v>1.6</v>
      </c>
      <c r="I58" s="1332">
        <v>1.6</v>
      </c>
      <c r="J58" s="963">
        <v>1.3</v>
      </c>
      <c r="K58" s="1568"/>
      <c r="L58" s="1632"/>
      <c r="M58" s="965"/>
      <c r="N58" s="1629" t="s">
        <v>756</v>
      </c>
      <c r="O58" s="1626" t="s">
        <v>42</v>
      </c>
      <c r="P58" s="829"/>
      <c r="Q58" s="846"/>
      <c r="R58" s="869"/>
      <c r="S58" s="869"/>
      <c r="T58" s="869"/>
      <c r="U58" s="869"/>
      <c r="V58" s="869"/>
      <c r="W58" s="869"/>
    </row>
    <row r="59" spans="1:23">
      <c r="A59" s="2405"/>
      <c r="B59" s="2408"/>
      <c r="C59" s="2411"/>
      <c r="D59" s="2328"/>
      <c r="E59" s="2415"/>
      <c r="F59" s="2415"/>
      <c r="G59" s="606"/>
      <c r="H59" s="632"/>
      <c r="I59" s="608"/>
      <c r="J59" s="633"/>
      <c r="K59" s="634"/>
      <c r="L59" s="917"/>
      <c r="M59" s="611"/>
      <c r="N59" s="1629" t="s">
        <v>748</v>
      </c>
      <c r="O59" s="1626" t="s">
        <v>42</v>
      </c>
      <c r="P59" s="829"/>
      <c r="Q59" s="846"/>
      <c r="R59" s="869"/>
      <c r="S59" s="869"/>
      <c r="T59" s="869"/>
      <c r="U59" s="869"/>
      <c r="V59" s="869"/>
      <c r="W59" s="869"/>
    </row>
    <row r="60" spans="1:23" ht="33" customHeight="1" thickBot="1">
      <c r="A60" s="2406"/>
      <c r="B60" s="2409"/>
      <c r="C60" s="2412"/>
      <c r="D60" s="2318"/>
      <c r="E60" s="2416"/>
      <c r="F60" s="2416"/>
      <c r="G60" s="924" t="s">
        <v>12</v>
      </c>
      <c r="H60" s="925">
        <f>SUM(H56:H58)</f>
        <v>15.499999999999998</v>
      </c>
      <c r="I60" s="931">
        <f t="shared" ref="I60:K60" si="10">SUM(I56:I58)</f>
        <v>4.5</v>
      </c>
      <c r="J60" s="932">
        <f t="shared" si="10"/>
        <v>1.3</v>
      </c>
      <c r="K60" s="933">
        <f t="shared" si="10"/>
        <v>11</v>
      </c>
      <c r="L60" s="1584"/>
      <c r="M60" s="1585"/>
      <c r="N60" s="1633" t="s">
        <v>772</v>
      </c>
      <c r="O60" s="1610"/>
      <c r="P60" s="1611"/>
      <c r="Q60" s="1580" t="s">
        <v>42</v>
      </c>
      <c r="R60" s="869"/>
      <c r="S60" s="869"/>
      <c r="T60" s="869"/>
      <c r="U60" s="869"/>
      <c r="V60" s="869"/>
      <c r="W60" s="869"/>
    </row>
    <row r="61" spans="1:23">
      <c r="A61" s="2404"/>
      <c r="B61" s="2407"/>
      <c r="C61" s="2410"/>
      <c r="D61" s="2317" t="s">
        <v>773</v>
      </c>
      <c r="E61" s="2413" t="s">
        <v>41</v>
      </c>
      <c r="F61" s="2417" t="s">
        <v>774</v>
      </c>
      <c r="G61" s="599" t="s">
        <v>742</v>
      </c>
      <c r="H61" s="1569">
        <f>I61+K61</f>
        <v>43</v>
      </c>
      <c r="I61" s="601">
        <v>0</v>
      </c>
      <c r="J61" s="628"/>
      <c r="K61" s="629">
        <v>43</v>
      </c>
      <c r="L61" s="914">
        <v>67</v>
      </c>
      <c r="M61" s="605">
        <v>90.3</v>
      </c>
      <c r="N61" s="1586" t="s">
        <v>747</v>
      </c>
      <c r="O61" s="1603"/>
      <c r="P61" s="1604"/>
      <c r="Q61" s="1565"/>
      <c r="R61" s="869"/>
      <c r="S61" s="869"/>
      <c r="T61" s="869"/>
      <c r="U61" s="869"/>
      <c r="V61" s="869"/>
      <c r="W61" s="869"/>
    </row>
    <row r="62" spans="1:23">
      <c r="A62" s="2405"/>
      <c r="B62" s="2408"/>
      <c r="C62" s="2411"/>
      <c r="D62" s="2328"/>
      <c r="E62" s="2414"/>
      <c r="F62" s="2418"/>
      <c r="G62" s="1566" t="s">
        <v>752</v>
      </c>
      <c r="H62" s="1569">
        <f>I62+K62</f>
        <v>0</v>
      </c>
      <c r="I62" s="1332">
        <v>0</v>
      </c>
      <c r="J62" s="1581"/>
      <c r="K62" s="1568">
        <v>0</v>
      </c>
      <c r="L62" s="1582">
        <v>510</v>
      </c>
      <c r="M62" s="965">
        <v>512</v>
      </c>
      <c r="N62" s="1629" t="s">
        <v>746</v>
      </c>
      <c r="O62" s="1607"/>
      <c r="P62" s="822"/>
      <c r="Q62" s="1573"/>
      <c r="R62" s="869"/>
      <c r="S62" s="869"/>
      <c r="T62" s="869"/>
      <c r="U62" s="869"/>
      <c r="V62" s="869"/>
      <c r="W62" s="869"/>
    </row>
    <row r="63" spans="1:23">
      <c r="A63" s="2405"/>
      <c r="B63" s="2408"/>
      <c r="C63" s="2411"/>
      <c r="D63" s="2328"/>
      <c r="E63" s="2415"/>
      <c r="F63" s="2419"/>
      <c r="G63" s="1566" t="s">
        <v>37</v>
      </c>
      <c r="H63" s="1569">
        <f>I63+K63</f>
        <v>0</v>
      </c>
      <c r="I63" s="1332"/>
      <c r="J63" s="963"/>
      <c r="K63" s="1568"/>
      <c r="L63" s="1632"/>
      <c r="M63" s="965"/>
      <c r="N63" s="1629" t="s">
        <v>756</v>
      </c>
      <c r="O63" s="1626" t="s">
        <v>42</v>
      </c>
      <c r="P63" s="829"/>
      <c r="Q63" s="846"/>
      <c r="R63" s="869"/>
      <c r="S63" s="869"/>
      <c r="T63" s="869"/>
      <c r="U63" s="869"/>
      <c r="V63" s="869"/>
      <c r="W63" s="869"/>
    </row>
    <row r="64" spans="1:23">
      <c r="A64" s="2405"/>
      <c r="B64" s="2408"/>
      <c r="C64" s="2411"/>
      <c r="D64" s="2328"/>
      <c r="E64" s="2415"/>
      <c r="F64" s="2415"/>
      <c r="G64" s="606"/>
      <c r="H64" s="632"/>
      <c r="I64" s="608"/>
      <c r="J64" s="633"/>
      <c r="K64" s="634"/>
      <c r="L64" s="917"/>
      <c r="M64" s="611"/>
      <c r="N64" s="1629" t="s">
        <v>748</v>
      </c>
      <c r="O64" s="1626" t="s">
        <v>42</v>
      </c>
      <c r="P64" s="829"/>
      <c r="Q64" s="846"/>
      <c r="R64" s="869"/>
      <c r="S64" s="869"/>
      <c r="T64" s="869"/>
      <c r="U64" s="869"/>
      <c r="V64" s="869"/>
      <c r="W64" s="869"/>
    </row>
    <row r="65" spans="1:23" ht="13.5" thickBot="1">
      <c r="A65" s="2406"/>
      <c r="B65" s="2409"/>
      <c r="C65" s="2412"/>
      <c r="D65" s="2318"/>
      <c r="E65" s="2416"/>
      <c r="F65" s="2416"/>
      <c r="G65" s="924" t="s">
        <v>12</v>
      </c>
      <c r="H65" s="925">
        <f t="shared" ref="H65:K65" si="11">SUM(H61:H63)</f>
        <v>43</v>
      </c>
      <c r="I65" s="931">
        <f t="shared" si="11"/>
        <v>0</v>
      </c>
      <c r="J65" s="932">
        <f t="shared" si="11"/>
        <v>0</v>
      </c>
      <c r="K65" s="933">
        <f t="shared" si="11"/>
        <v>43</v>
      </c>
      <c r="L65" s="1584"/>
      <c r="M65" s="1585"/>
      <c r="N65" s="1634" t="s">
        <v>775</v>
      </c>
      <c r="O65" s="1610"/>
      <c r="P65" s="1611"/>
      <c r="Q65" s="1580" t="s">
        <v>42</v>
      </c>
      <c r="R65" s="869"/>
      <c r="S65" s="869"/>
      <c r="T65" s="869"/>
      <c r="U65" s="869"/>
      <c r="V65" s="869"/>
      <c r="W65" s="869"/>
    </row>
    <row r="66" spans="1:23">
      <c r="A66" s="2404"/>
      <c r="B66" s="2407"/>
      <c r="C66" s="2410"/>
      <c r="D66" s="2317" t="s">
        <v>776</v>
      </c>
      <c r="E66" s="2413" t="s">
        <v>41</v>
      </c>
      <c r="F66" s="2417" t="s">
        <v>777</v>
      </c>
      <c r="G66" s="599" t="s">
        <v>742</v>
      </c>
      <c r="H66" s="1569">
        <f>I66+K66</f>
        <v>50</v>
      </c>
      <c r="I66" s="601">
        <v>0</v>
      </c>
      <c r="J66" s="628"/>
      <c r="K66" s="629">
        <v>50</v>
      </c>
      <c r="L66" s="914">
        <v>60.7</v>
      </c>
      <c r="M66" s="605">
        <v>105.8</v>
      </c>
      <c r="N66" s="1586" t="s">
        <v>747</v>
      </c>
      <c r="O66" s="1603"/>
      <c r="P66" s="1604"/>
      <c r="Q66" s="1565"/>
      <c r="R66" s="869"/>
      <c r="S66" s="869"/>
      <c r="T66" s="869"/>
      <c r="U66" s="869"/>
      <c r="V66" s="869"/>
      <c r="W66" s="869"/>
    </row>
    <row r="67" spans="1:23">
      <c r="A67" s="2405"/>
      <c r="B67" s="2408"/>
      <c r="C67" s="2411"/>
      <c r="D67" s="2328"/>
      <c r="E67" s="2414"/>
      <c r="F67" s="2418"/>
      <c r="G67" s="1566" t="s">
        <v>752</v>
      </c>
      <c r="H67" s="1569">
        <f>I67+K67</f>
        <v>0</v>
      </c>
      <c r="I67" s="1332">
        <v>0</v>
      </c>
      <c r="J67" s="1581"/>
      <c r="K67" s="1568">
        <v>0</v>
      </c>
      <c r="L67" s="1582">
        <v>590</v>
      </c>
      <c r="M67" s="965">
        <v>609</v>
      </c>
      <c r="N67" s="1629" t="s">
        <v>746</v>
      </c>
      <c r="O67" s="1607"/>
      <c r="P67" s="822"/>
      <c r="Q67" s="1573"/>
      <c r="R67" s="869"/>
      <c r="S67" s="869"/>
      <c r="T67" s="869"/>
      <c r="U67" s="869"/>
      <c r="V67" s="869"/>
      <c r="W67" s="869"/>
    </row>
    <row r="68" spans="1:23">
      <c r="A68" s="2405"/>
      <c r="B68" s="2408"/>
      <c r="C68" s="2411"/>
      <c r="D68" s="2328"/>
      <c r="E68" s="2415"/>
      <c r="F68" s="2419"/>
      <c r="G68" s="1566" t="s">
        <v>37</v>
      </c>
      <c r="H68" s="1569">
        <f>I68+K68</f>
        <v>0</v>
      </c>
      <c r="I68" s="1631"/>
      <c r="J68" s="1581"/>
      <c r="K68" s="1568"/>
      <c r="L68" s="1632"/>
      <c r="M68" s="965"/>
      <c r="N68" s="1629" t="s">
        <v>756</v>
      </c>
      <c r="O68" s="1626" t="s">
        <v>42</v>
      </c>
      <c r="P68" s="829"/>
      <c r="Q68" s="846"/>
      <c r="R68" s="869"/>
      <c r="S68" s="869"/>
      <c r="T68" s="869"/>
      <c r="U68" s="869"/>
      <c r="V68" s="869"/>
      <c r="W68" s="869"/>
    </row>
    <row r="69" spans="1:23">
      <c r="A69" s="2405"/>
      <c r="B69" s="2408"/>
      <c r="C69" s="2411"/>
      <c r="D69" s="2328"/>
      <c r="E69" s="2415"/>
      <c r="F69" s="2415"/>
      <c r="G69" s="606"/>
      <c r="H69" s="632"/>
      <c r="I69" s="608"/>
      <c r="J69" s="633"/>
      <c r="K69" s="634"/>
      <c r="L69" s="917"/>
      <c r="M69" s="611"/>
      <c r="N69" s="1629" t="s">
        <v>748</v>
      </c>
      <c r="O69" s="1626" t="s">
        <v>42</v>
      </c>
      <c r="P69" s="829"/>
      <c r="Q69" s="846"/>
      <c r="R69" s="869"/>
      <c r="S69" s="869"/>
      <c r="T69" s="869"/>
      <c r="U69" s="869"/>
      <c r="V69" s="869"/>
      <c r="W69" s="869"/>
    </row>
    <row r="70" spans="1:23" ht="24.6" customHeight="1" thickBot="1">
      <c r="A70" s="2406"/>
      <c r="B70" s="2409"/>
      <c r="C70" s="2412"/>
      <c r="D70" s="2318"/>
      <c r="E70" s="2416"/>
      <c r="F70" s="2416"/>
      <c r="G70" s="924" t="s">
        <v>12</v>
      </c>
      <c r="H70" s="925">
        <f t="shared" ref="H70:K70" si="12">SUM(H66:H68)</f>
        <v>50</v>
      </c>
      <c r="I70" s="931">
        <f t="shared" si="12"/>
        <v>0</v>
      </c>
      <c r="J70" s="932">
        <f t="shared" si="12"/>
        <v>0</v>
      </c>
      <c r="K70" s="933">
        <f t="shared" si="12"/>
        <v>50</v>
      </c>
      <c r="L70" s="1584"/>
      <c r="M70" s="1585"/>
      <c r="N70" s="1634" t="s">
        <v>775</v>
      </c>
      <c r="O70" s="1610"/>
      <c r="P70" s="1611"/>
      <c r="Q70" s="1580" t="s">
        <v>42</v>
      </c>
      <c r="R70" s="869"/>
      <c r="S70" s="869"/>
      <c r="T70" s="869"/>
      <c r="U70" s="869"/>
      <c r="V70" s="869"/>
      <c r="W70" s="869"/>
    </row>
    <row r="71" spans="1:23">
      <c r="A71" s="2404"/>
      <c r="B71" s="2407"/>
      <c r="C71" s="2410"/>
      <c r="D71" s="2317" t="s">
        <v>778</v>
      </c>
      <c r="E71" s="2413" t="s">
        <v>41</v>
      </c>
      <c r="F71" s="2417" t="s">
        <v>779</v>
      </c>
      <c r="G71" s="599" t="s">
        <v>742</v>
      </c>
      <c r="H71" s="1569">
        <f>I71+K71</f>
        <v>30</v>
      </c>
      <c r="I71" s="601">
        <v>0</v>
      </c>
      <c r="J71" s="628"/>
      <c r="K71" s="629">
        <v>30</v>
      </c>
      <c r="L71" s="914">
        <v>38</v>
      </c>
      <c r="M71" s="605">
        <v>39.5</v>
      </c>
      <c r="N71" s="1586" t="s">
        <v>747</v>
      </c>
      <c r="O71" s="1603"/>
      <c r="P71" s="1604"/>
      <c r="Q71" s="1565"/>
      <c r="R71" s="869"/>
      <c r="S71" s="869"/>
      <c r="T71" s="869"/>
      <c r="U71" s="869"/>
      <c r="V71" s="869"/>
      <c r="W71" s="869"/>
    </row>
    <row r="72" spans="1:23">
      <c r="A72" s="2405"/>
      <c r="B72" s="2408"/>
      <c r="C72" s="2411"/>
      <c r="D72" s="2328"/>
      <c r="E72" s="2414"/>
      <c r="F72" s="2418"/>
      <c r="G72" s="1792" t="s">
        <v>743</v>
      </c>
      <c r="H72" s="1771">
        <f>I72+K72</f>
        <v>10.1</v>
      </c>
      <c r="I72" s="1871">
        <v>7</v>
      </c>
      <c r="J72" s="1873">
        <v>0.9</v>
      </c>
      <c r="K72" s="1795">
        <v>3.1</v>
      </c>
      <c r="L72" s="1582">
        <v>477</v>
      </c>
      <c r="M72" s="965">
        <v>478</v>
      </c>
      <c r="N72" s="1629" t="s">
        <v>746</v>
      </c>
      <c r="O72" s="1607"/>
      <c r="P72" s="822"/>
      <c r="Q72" s="1573"/>
      <c r="R72" s="869"/>
      <c r="S72" s="869"/>
      <c r="T72" s="869"/>
      <c r="U72" s="869"/>
      <c r="V72" s="869"/>
      <c r="W72" s="869"/>
    </row>
    <row r="73" spans="1:23">
      <c r="A73" s="2405"/>
      <c r="B73" s="2408"/>
      <c r="C73" s="2411"/>
      <c r="D73" s="2328"/>
      <c r="E73" s="2415"/>
      <c r="F73" s="2419"/>
      <c r="G73" s="606" t="s">
        <v>37</v>
      </c>
      <c r="H73" s="1569">
        <f>I73+K73</f>
        <v>1.4</v>
      </c>
      <c r="I73" s="1332">
        <v>1.4</v>
      </c>
      <c r="J73" s="963">
        <v>1.1000000000000001</v>
      </c>
      <c r="K73" s="1568"/>
      <c r="L73" s="1632"/>
      <c r="M73" s="965"/>
      <c r="N73" s="1629" t="s">
        <v>756</v>
      </c>
      <c r="O73" s="1626" t="s">
        <v>42</v>
      </c>
      <c r="P73" s="829"/>
      <c r="Q73" s="846"/>
      <c r="R73" s="869"/>
      <c r="S73" s="869"/>
      <c r="T73" s="869"/>
      <c r="U73" s="869"/>
      <c r="V73" s="869"/>
      <c r="W73" s="869"/>
    </row>
    <row r="74" spans="1:23">
      <c r="A74" s="2405"/>
      <c r="B74" s="2408"/>
      <c r="C74" s="2411"/>
      <c r="D74" s="2328"/>
      <c r="E74" s="2415"/>
      <c r="F74" s="2415"/>
      <c r="G74" s="606"/>
      <c r="H74" s="632"/>
      <c r="I74" s="608"/>
      <c r="J74" s="633"/>
      <c r="K74" s="634"/>
      <c r="L74" s="917"/>
      <c r="M74" s="611"/>
      <c r="N74" s="1629" t="s">
        <v>748</v>
      </c>
      <c r="O74" s="1626" t="s">
        <v>42</v>
      </c>
      <c r="P74" s="829"/>
      <c r="Q74" s="846"/>
      <c r="R74" s="869"/>
      <c r="S74" s="869"/>
      <c r="T74" s="869"/>
      <c r="U74" s="869"/>
      <c r="V74" s="869"/>
      <c r="W74" s="869"/>
    </row>
    <row r="75" spans="1:23" ht="19.899999999999999" customHeight="1" thickBot="1">
      <c r="A75" s="2406"/>
      <c r="B75" s="2409"/>
      <c r="C75" s="2412"/>
      <c r="D75" s="2318"/>
      <c r="E75" s="2416"/>
      <c r="F75" s="2416"/>
      <c r="G75" s="924" t="s">
        <v>12</v>
      </c>
      <c r="H75" s="925">
        <f t="shared" ref="H75:K75" si="13">SUM(H71:H73)</f>
        <v>41.5</v>
      </c>
      <c r="I75" s="931">
        <f t="shared" si="13"/>
        <v>8.4</v>
      </c>
      <c r="J75" s="932">
        <f t="shared" si="13"/>
        <v>2</v>
      </c>
      <c r="K75" s="933">
        <f t="shared" si="13"/>
        <v>33.1</v>
      </c>
      <c r="L75" s="1584"/>
      <c r="M75" s="1585"/>
      <c r="N75" s="1634" t="s">
        <v>775</v>
      </c>
      <c r="O75" s="1610"/>
      <c r="P75" s="1611"/>
      <c r="Q75" s="1580" t="s">
        <v>42</v>
      </c>
      <c r="R75" s="869"/>
      <c r="S75" s="869"/>
      <c r="T75" s="869"/>
      <c r="U75" s="869"/>
      <c r="V75" s="869"/>
      <c r="W75" s="869"/>
    </row>
    <row r="76" spans="1:23">
      <c r="A76" s="2404"/>
      <c r="B76" s="2407"/>
      <c r="C76" s="2410"/>
      <c r="D76" s="2317" t="s">
        <v>780</v>
      </c>
      <c r="E76" s="2413" t="s">
        <v>41</v>
      </c>
      <c r="F76" s="2417" t="s">
        <v>761</v>
      </c>
      <c r="G76" s="599" t="s">
        <v>742</v>
      </c>
      <c r="H76" s="627">
        <f>I76+K76</f>
        <v>20</v>
      </c>
      <c r="I76" s="601">
        <v>0</v>
      </c>
      <c r="J76" s="628"/>
      <c r="K76" s="629">
        <v>20</v>
      </c>
      <c r="L76" s="914">
        <v>15</v>
      </c>
      <c r="M76" s="605">
        <v>15</v>
      </c>
      <c r="N76" s="1586" t="s">
        <v>747</v>
      </c>
      <c r="O76" s="1603"/>
      <c r="P76" s="1604" t="s">
        <v>42</v>
      </c>
      <c r="Q76" s="1565"/>
      <c r="R76" s="869"/>
      <c r="S76" s="869"/>
      <c r="T76" s="869"/>
      <c r="U76" s="869"/>
      <c r="V76" s="869"/>
      <c r="W76" s="869"/>
    </row>
    <row r="77" spans="1:23">
      <c r="A77" s="2405"/>
      <c r="B77" s="2408"/>
      <c r="C77" s="2411"/>
      <c r="D77" s="2328"/>
      <c r="E77" s="2414"/>
      <c r="F77" s="2418"/>
      <c r="G77" s="1566" t="s">
        <v>743</v>
      </c>
      <c r="H77" s="1569">
        <f>I77+K77</f>
        <v>0</v>
      </c>
      <c r="I77" s="1332">
        <v>0</v>
      </c>
      <c r="J77" s="1581"/>
      <c r="K77" s="1568">
        <v>0</v>
      </c>
      <c r="L77" s="1582">
        <v>185</v>
      </c>
      <c r="M77" s="965">
        <v>185</v>
      </c>
      <c r="N77" s="1629" t="s">
        <v>746</v>
      </c>
      <c r="O77" s="1607"/>
      <c r="P77" s="822" t="s">
        <v>42</v>
      </c>
      <c r="Q77" s="1573"/>
      <c r="R77" s="869"/>
      <c r="S77" s="869"/>
      <c r="T77" s="869"/>
      <c r="U77" s="869"/>
      <c r="V77" s="869"/>
      <c r="W77" s="869"/>
    </row>
    <row r="78" spans="1:23">
      <c r="A78" s="2405"/>
      <c r="B78" s="2408"/>
      <c r="C78" s="2411"/>
      <c r="D78" s="2328"/>
      <c r="E78" s="2415"/>
      <c r="F78" s="2419"/>
      <c r="G78" s="1566" t="s">
        <v>37</v>
      </c>
      <c r="H78" s="1569">
        <f>I78+K78</f>
        <v>0</v>
      </c>
      <c r="I78" s="1631"/>
      <c r="J78" s="1581"/>
      <c r="K78" s="1609"/>
      <c r="L78" s="1582"/>
      <c r="M78" s="965"/>
      <c r="N78" s="1629" t="s">
        <v>756</v>
      </c>
      <c r="O78" s="1626"/>
      <c r="P78" s="829" t="s">
        <v>42</v>
      </c>
      <c r="Q78" s="846"/>
      <c r="R78" s="869"/>
      <c r="S78" s="869"/>
      <c r="T78" s="869"/>
      <c r="U78" s="869"/>
      <c r="V78" s="869"/>
      <c r="W78" s="869"/>
    </row>
    <row r="79" spans="1:23">
      <c r="A79" s="2405"/>
      <c r="B79" s="2408"/>
      <c r="C79" s="2411"/>
      <c r="D79" s="2328"/>
      <c r="E79" s="2415"/>
      <c r="F79" s="2415"/>
      <c r="G79" s="606"/>
      <c r="H79" s="632"/>
      <c r="I79" s="608"/>
      <c r="J79" s="633"/>
      <c r="K79" s="634"/>
      <c r="L79" s="917"/>
      <c r="M79" s="611"/>
      <c r="N79" s="1629" t="s">
        <v>748</v>
      </c>
      <c r="O79" s="1635" t="s">
        <v>42</v>
      </c>
      <c r="P79" s="829"/>
      <c r="Q79" s="846"/>
      <c r="R79" s="869"/>
      <c r="S79" s="869"/>
      <c r="T79" s="869"/>
      <c r="U79" s="869"/>
      <c r="V79" s="869"/>
      <c r="W79" s="869"/>
    </row>
    <row r="80" spans="1:23" ht="13.5" thickBot="1">
      <c r="A80" s="2406"/>
      <c r="B80" s="2409"/>
      <c r="C80" s="2412"/>
      <c r="D80" s="2318"/>
      <c r="E80" s="2416"/>
      <c r="F80" s="2416"/>
      <c r="G80" s="924" t="s">
        <v>12</v>
      </c>
      <c r="H80" s="925">
        <f t="shared" ref="H80:K80" si="14">SUM(H76:H78)</f>
        <v>20</v>
      </c>
      <c r="I80" s="931">
        <f t="shared" si="14"/>
        <v>0</v>
      </c>
      <c r="J80" s="932">
        <f t="shared" si="14"/>
        <v>0</v>
      </c>
      <c r="K80" s="933">
        <f t="shared" si="14"/>
        <v>20</v>
      </c>
      <c r="L80" s="1584"/>
      <c r="M80" s="1585"/>
      <c r="N80" s="1634" t="s">
        <v>775</v>
      </c>
      <c r="O80" s="1610"/>
      <c r="P80" s="1611"/>
      <c r="Q80" s="1580"/>
      <c r="R80" s="869"/>
      <c r="S80" s="869"/>
      <c r="T80" s="869"/>
      <c r="U80" s="869"/>
      <c r="V80" s="869"/>
      <c r="W80" s="869"/>
    </row>
    <row r="81" spans="1:23">
      <c r="A81" s="2404"/>
      <c r="B81" s="2407"/>
      <c r="C81" s="2410"/>
      <c r="D81" s="2317" t="s">
        <v>781</v>
      </c>
      <c r="E81" s="2413" t="s">
        <v>41</v>
      </c>
      <c r="F81" s="2417" t="s">
        <v>761</v>
      </c>
      <c r="G81" s="599" t="s">
        <v>742</v>
      </c>
      <c r="H81" s="627">
        <f>I81+K81</f>
        <v>0</v>
      </c>
      <c r="I81" s="601">
        <v>0</v>
      </c>
      <c r="J81" s="628"/>
      <c r="K81" s="629">
        <v>0</v>
      </c>
      <c r="L81" s="914">
        <v>0</v>
      </c>
      <c r="M81" s="605">
        <v>0</v>
      </c>
      <c r="N81" s="1586" t="s">
        <v>747</v>
      </c>
      <c r="O81" s="1603"/>
      <c r="P81" s="1604"/>
      <c r="Q81" s="1565"/>
      <c r="R81" s="21"/>
      <c r="S81" s="21"/>
      <c r="T81" s="21"/>
      <c r="U81" s="21"/>
      <c r="V81" s="21"/>
      <c r="W81" s="21"/>
    </row>
    <row r="82" spans="1:23">
      <c r="A82" s="2405"/>
      <c r="B82" s="2408"/>
      <c r="C82" s="2411"/>
      <c r="D82" s="2328"/>
      <c r="E82" s="2414"/>
      <c r="F82" s="2418"/>
      <c r="G82" s="1566" t="s">
        <v>743</v>
      </c>
      <c r="H82" s="1569">
        <f>I82+K82</f>
        <v>0</v>
      </c>
      <c r="I82" s="1332">
        <v>0</v>
      </c>
      <c r="J82" s="1581"/>
      <c r="K82" s="1568">
        <v>0</v>
      </c>
      <c r="L82" s="1582">
        <v>140</v>
      </c>
      <c r="M82" s="965">
        <v>165</v>
      </c>
      <c r="N82" s="1629" t="s">
        <v>746</v>
      </c>
      <c r="O82" s="1607"/>
      <c r="P82" s="822"/>
      <c r="Q82" s="1573"/>
      <c r="R82" s="869"/>
      <c r="S82" s="869"/>
      <c r="T82" s="869"/>
      <c r="U82" s="869"/>
      <c r="V82" s="869"/>
      <c r="W82" s="869"/>
    </row>
    <row r="83" spans="1:23">
      <c r="A83" s="2405"/>
      <c r="B83" s="2408"/>
      <c r="C83" s="2411"/>
      <c r="D83" s="2328"/>
      <c r="E83" s="2415"/>
      <c r="F83" s="2419"/>
      <c r="G83" s="1566" t="s">
        <v>37</v>
      </c>
      <c r="H83" s="1569">
        <f>I83+K83</f>
        <v>0</v>
      </c>
      <c r="I83" s="1631"/>
      <c r="J83" s="1581"/>
      <c r="K83" s="1609"/>
      <c r="L83" s="1582"/>
      <c r="M83" s="965"/>
      <c r="N83" s="1629" t="s">
        <v>756</v>
      </c>
      <c r="O83" s="1626" t="s">
        <v>42</v>
      </c>
      <c r="P83" s="829"/>
      <c r="Q83" s="846"/>
      <c r="R83" s="869"/>
      <c r="S83" s="869"/>
      <c r="T83" s="869"/>
      <c r="U83" s="869"/>
      <c r="V83" s="869"/>
      <c r="W83" s="869"/>
    </row>
    <row r="84" spans="1:23">
      <c r="A84" s="2405"/>
      <c r="B84" s="2408"/>
      <c r="C84" s="2411"/>
      <c r="D84" s="2328"/>
      <c r="E84" s="2415"/>
      <c r="F84" s="2415"/>
      <c r="G84" s="606"/>
      <c r="H84" s="632"/>
      <c r="I84" s="608"/>
      <c r="J84" s="633"/>
      <c r="K84" s="634"/>
      <c r="L84" s="917"/>
      <c r="M84" s="611"/>
      <c r="N84" s="1629" t="s">
        <v>748</v>
      </c>
      <c r="O84" s="1626" t="s">
        <v>42</v>
      </c>
      <c r="P84" s="829"/>
      <c r="Q84" s="846"/>
      <c r="R84" s="869"/>
      <c r="S84" s="869"/>
      <c r="T84" s="869"/>
      <c r="U84" s="869"/>
      <c r="V84" s="869"/>
      <c r="W84" s="869"/>
    </row>
    <row r="85" spans="1:23" ht="13.5" thickBot="1">
      <c r="A85" s="2406"/>
      <c r="B85" s="2409"/>
      <c r="C85" s="2412"/>
      <c r="D85" s="2318"/>
      <c r="E85" s="2416"/>
      <c r="F85" s="2416"/>
      <c r="G85" s="924" t="s">
        <v>12</v>
      </c>
      <c r="H85" s="925">
        <f>SUM(H81:H84)</f>
        <v>0</v>
      </c>
      <c r="I85" s="931">
        <f t="shared" ref="I85:K85" si="15">SUM(I81:I83)</f>
        <v>0</v>
      </c>
      <c r="J85" s="932">
        <f t="shared" si="15"/>
        <v>0</v>
      </c>
      <c r="K85" s="933">
        <f t="shared" si="15"/>
        <v>0</v>
      </c>
      <c r="L85" s="1584">
        <f>SUM(L81:L84)</f>
        <v>140</v>
      </c>
      <c r="M85" s="1585">
        <f>SUM(M81:M84)</f>
        <v>165</v>
      </c>
      <c r="N85" s="1634" t="s">
        <v>775</v>
      </c>
      <c r="O85" s="1610"/>
      <c r="P85" s="1611"/>
      <c r="Q85" s="1580" t="s">
        <v>42</v>
      </c>
      <c r="R85" s="869"/>
      <c r="S85" s="869"/>
      <c r="T85" s="869"/>
      <c r="U85" s="869"/>
      <c r="V85" s="869"/>
      <c r="W85" s="869"/>
    </row>
    <row r="86" spans="1:23">
      <c r="A86" s="2404"/>
      <c r="B86" s="2407"/>
      <c r="C86" s="2410"/>
      <c r="D86" s="2317" t="s">
        <v>782</v>
      </c>
      <c r="E86" s="2413" t="s">
        <v>41</v>
      </c>
      <c r="F86" s="2417" t="s">
        <v>783</v>
      </c>
      <c r="G86" s="599" t="s">
        <v>37</v>
      </c>
      <c r="H86" s="627">
        <f>I86+K86</f>
        <v>0</v>
      </c>
      <c r="I86" s="601">
        <v>0</v>
      </c>
      <c r="J86" s="628"/>
      <c r="K86" s="629">
        <v>0</v>
      </c>
      <c r="L86" s="914">
        <v>0</v>
      </c>
      <c r="M86" s="605">
        <v>0</v>
      </c>
      <c r="N86" s="1636" t="s">
        <v>756</v>
      </c>
      <c r="O86" s="1603"/>
      <c r="P86" s="1604"/>
      <c r="Q86" s="1565"/>
      <c r="R86" s="869"/>
      <c r="S86" s="869"/>
      <c r="T86" s="869"/>
      <c r="U86" s="869"/>
      <c r="V86" s="869"/>
      <c r="W86" s="869"/>
    </row>
    <row r="87" spans="1:23">
      <c r="A87" s="2405"/>
      <c r="B87" s="2408"/>
      <c r="C87" s="2411"/>
      <c r="D87" s="2328"/>
      <c r="E87" s="2414"/>
      <c r="F87" s="2418"/>
      <c r="G87" s="1566" t="s">
        <v>209</v>
      </c>
      <c r="H87" s="1569">
        <f>I87+K87</f>
        <v>0</v>
      </c>
      <c r="I87" s="1332">
        <v>0</v>
      </c>
      <c r="J87" s="1581"/>
      <c r="K87" s="1568">
        <v>0</v>
      </c>
      <c r="L87" s="1582">
        <v>319</v>
      </c>
      <c r="M87" s="965">
        <v>319</v>
      </c>
      <c r="N87" s="1637"/>
      <c r="O87" s="1607"/>
      <c r="P87" s="822"/>
      <c r="Q87" s="1573"/>
      <c r="R87" s="869"/>
      <c r="S87" s="869"/>
      <c r="T87" s="869"/>
      <c r="U87" s="869"/>
      <c r="V87" s="869"/>
      <c r="W87" s="869"/>
    </row>
    <row r="88" spans="1:23">
      <c r="A88" s="2405"/>
      <c r="B88" s="2408"/>
      <c r="C88" s="2411"/>
      <c r="D88" s="2328"/>
      <c r="E88" s="2415"/>
      <c r="F88" s="2419"/>
      <c r="G88" s="606"/>
      <c r="H88" s="632"/>
      <c r="I88" s="608"/>
      <c r="J88" s="633"/>
      <c r="K88" s="634"/>
      <c r="L88" s="917"/>
      <c r="M88" s="611"/>
      <c r="N88" s="1637"/>
      <c r="O88" s="1626"/>
      <c r="P88" s="829"/>
      <c r="Q88" s="846"/>
      <c r="R88" s="869"/>
      <c r="S88" s="869"/>
      <c r="T88" s="869"/>
      <c r="U88" s="869"/>
      <c r="V88" s="869"/>
      <c r="W88" s="869"/>
    </row>
    <row r="89" spans="1:23" ht="13.5" thickBot="1">
      <c r="A89" s="2406"/>
      <c r="B89" s="2409"/>
      <c r="C89" s="2412"/>
      <c r="D89" s="2318"/>
      <c r="E89" s="2416"/>
      <c r="F89" s="2416"/>
      <c r="G89" s="924" t="s">
        <v>12</v>
      </c>
      <c r="H89" s="925">
        <f t="shared" ref="H89:M89" si="16">SUM(H86:H88)</f>
        <v>0</v>
      </c>
      <c r="I89" s="931">
        <f t="shared" si="16"/>
        <v>0</v>
      </c>
      <c r="J89" s="932">
        <f t="shared" si="16"/>
        <v>0</v>
      </c>
      <c r="K89" s="933">
        <f t="shared" si="16"/>
        <v>0</v>
      </c>
      <c r="L89" s="1584">
        <f>SUM(L86:L88)</f>
        <v>319</v>
      </c>
      <c r="M89" s="1585">
        <f t="shared" si="16"/>
        <v>319</v>
      </c>
      <c r="N89" s="1577" t="s">
        <v>775</v>
      </c>
      <c r="O89" s="1610"/>
      <c r="P89" s="1611"/>
      <c r="Q89" s="1580"/>
      <c r="R89" s="869"/>
      <c r="S89" s="869"/>
      <c r="T89" s="869"/>
      <c r="U89" s="869"/>
      <c r="V89" s="869"/>
      <c r="W89" s="869"/>
    </row>
    <row r="90" spans="1:23">
      <c r="A90" s="2404"/>
      <c r="B90" s="2407"/>
      <c r="C90" s="2410"/>
      <c r="D90" s="2317" t="s">
        <v>784</v>
      </c>
      <c r="E90" s="2413" t="s">
        <v>41</v>
      </c>
      <c r="F90" s="2417" t="s">
        <v>785</v>
      </c>
      <c r="G90" s="599" t="s">
        <v>742</v>
      </c>
      <c r="H90" s="627">
        <f>I90+K90</f>
        <v>0</v>
      </c>
      <c r="I90" s="601">
        <v>0</v>
      </c>
      <c r="J90" s="628"/>
      <c r="K90" s="629">
        <v>0</v>
      </c>
      <c r="L90" s="914">
        <v>18</v>
      </c>
      <c r="M90" s="605">
        <v>150</v>
      </c>
      <c r="N90" s="1586" t="s">
        <v>747</v>
      </c>
      <c r="O90" s="1603"/>
      <c r="P90" s="1604"/>
      <c r="Q90" s="1565"/>
      <c r="R90" s="869"/>
      <c r="S90" s="869"/>
      <c r="T90" s="869"/>
      <c r="U90" s="869"/>
      <c r="V90" s="869"/>
      <c r="W90" s="869"/>
    </row>
    <row r="91" spans="1:23">
      <c r="A91" s="2405"/>
      <c r="B91" s="2408"/>
      <c r="C91" s="2411"/>
      <c r="D91" s="2328"/>
      <c r="E91" s="2414"/>
      <c r="F91" s="2418"/>
      <c r="G91" s="1566" t="s">
        <v>372</v>
      </c>
      <c r="H91" s="1569">
        <f>I91+K91</f>
        <v>0</v>
      </c>
      <c r="I91" s="1332">
        <v>0</v>
      </c>
      <c r="J91" s="1581"/>
      <c r="K91" s="1568">
        <v>0</v>
      </c>
      <c r="L91" s="1582">
        <v>120</v>
      </c>
      <c r="M91" s="965">
        <v>1000</v>
      </c>
      <c r="N91" s="1629" t="s">
        <v>746</v>
      </c>
      <c r="O91" s="1607" t="s">
        <v>42</v>
      </c>
      <c r="P91" s="822"/>
      <c r="Q91" s="1573"/>
      <c r="R91" s="869"/>
      <c r="S91" s="869"/>
      <c r="T91" s="869"/>
      <c r="U91" s="869"/>
      <c r="V91" s="869"/>
      <c r="W91" s="869"/>
    </row>
    <row r="92" spans="1:23">
      <c r="A92" s="2405"/>
      <c r="B92" s="2408"/>
      <c r="C92" s="2411"/>
      <c r="D92" s="2328"/>
      <c r="E92" s="2415"/>
      <c r="F92" s="2419"/>
      <c r="G92" s="1638" t="s">
        <v>37</v>
      </c>
      <c r="H92" s="1594">
        <f>I92+K92</f>
        <v>1.5</v>
      </c>
      <c r="I92" s="653">
        <v>1.5</v>
      </c>
      <c r="J92" s="652">
        <v>1.2</v>
      </c>
      <c r="K92" s="1639"/>
      <c r="L92" s="1596"/>
      <c r="M92" s="655"/>
      <c r="N92" s="1629" t="s">
        <v>756</v>
      </c>
      <c r="O92" s="1626" t="s">
        <v>42</v>
      </c>
      <c r="P92" s="829"/>
      <c r="Q92" s="846"/>
      <c r="R92" s="869"/>
      <c r="S92" s="869"/>
      <c r="T92" s="869"/>
      <c r="U92" s="869"/>
      <c r="V92" s="869"/>
      <c r="W92" s="869"/>
    </row>
    <row r="93" spans="1:23">
      <c r="A93" s="2405"/>
      <c r="B93" s="2408"/>
      <c r="C93" s="2411"/>
      <c r="D93" s="2328"/>
      <c r="E93" s="2415"/>
      <c r="F93" s="2415"/>
      <c r="G93" s="606"/>
      <c r="H93" s="632"/>
      <c r="I93" s="608"/>
      <c r="J93" s="633"/>
      <c r="K93" s="634"/>
      <c r="L93" s="917"/>
      <c r="M93" s="611"/>
      <c r="N93" s="1629" t="s">
        <v>748</v>
      </c>
      <c r="O93" s="1626"/>
      <c r="P93" s="829" t="s">
        <v>42</v>
      </c>
      <c r="Q93" s="846"/>
      <c r="R93" s="869"/>
      <c r="S93" s="869"/>
      <c r="T93" s="869"/>
      <c r="U93" s="869"/>
      <c r="V93" s="869"/>
      <c r="W93" s="869"/>
    </row>
    <row r="94" spans="1:23" ht="13.5" thickBot="1">
      <c r="A94" s="2406"/>
      <c r="B94" s="2409"/>
      <c r="C94" s="2412"/>
      <c r="D94" s="2318"/>
      <c r="E94" s="2416"/>
      <c r="F94" s="2416"/>
      <c r="G94" s="924" t="s">
        <v>12</v>
      </c>
      <c r="H94" s="925">
        <f t="shared" ref="H94:K94" si="17">SUM(H90:H92)</f>
        <v>1.5</v>
      </c>
      <c r="I94" s="931">
        <f t="shared" si="17"/>
        <v>1.5</v>
      </c>
      <c r="J94" s="932">
        <f t="shared" si="17"/>
        <v>1.2</v>
      </c>
      <c r="K94" s="933">
        <f t="shared" si="17"/>
        <v>0</v>
      </c>
      <c r="L94" s="1584">
        <f>SUM(L90:L93)</f>
        <v>138</v>
      </c>
      <c r="M94" s="1585">
        <f>SUM(M90:M93)</f>
        <v>1150</v>
      </c>
      <c r="N94" s="1634" t="s">
        <v>775</v>
      </c>
      <c r="O94" s="1610"/>
      <c r="P94" s="1611"/>
      <c r="Q94" s="1580"/>
      <c r="R94" s="869"/>
      <c r="S94" s="869"/>
      <c r="T94" s="869"/>
      <c r="U94" s="869"/>
      <c r="V94" s="869"/>
      <c r="W94" s="869"/>
    </row>
    <row r="95" spans="1:23">
      <c r="A95" s="2404"/>
      <c r="B95" s="2407"/>
      <c r="C95" s="2410"/>
      <c r="D95" s="2317" t="s">
        <v>786</v>
      </c>
      <c r="E95" s="2413" t="s">
        <v>41</v>
      </c>
      <c r="F95" s="2417" t="s">
        <v>56</v>
      </c>
      <c r="G95" s="599" t="s">
        <v>742</v>
      </c>
      <c r="H95" s="627">
        <f>I95+K95</f>
        <v>0</v>
      </c>
      <c r="I95" s="601">
        <v>0</v>
      </c>
      <c r="J95" s="628"/>
      <c r="K95" s="629">
        <v>0</v>
      </c>
      <c r="L95" s="914">
        <v>0</v>
      </c>
      <c r="M95" s="605">
        <v>0</v>
      </c>
      <c r="N95" s="1629" t="s">
        <v>746</v>
      </c>
      <c r="O95" s="1603"/>
      <c r="P95" s="1604"/>
      <c r="Q95" s="1565"/>
      <c r="R95" s="869"/>
      <c r="S95" s="869"/>
      <c r="T95" s="869"/>
      <c r="U95" s="869"/>
      <c r="V95" s="869"/>
      <c r="W95" s="869"/>
    </row>
    <row r="96" spans="1:23">
      <c r="A96" s="2405"/>
      <c r="B96" s="2408"/>
      <c r="C96" s="2411"/>
      <c r="D96" s="2328"/>
      <c r="E96" s="2414"/>
      <c r="F96" s="2418"/>
      <c r="G96" s="1566" t="s">
        <v>209</v>
      </c>
      <c r="H96" s="1569">
        <f>I96+K96</f>
        <v>0</v>
      </c>
      <c r="I96" s="1332">
        <v>0</v>
      </c>
      <c r="J96" s="1581"/>
      <c r="K96" s="1568">
        <v>0</v>
      </c>
      <c r="L96" s="1582">
        <v>0</v>
      </c>
      <c r="M96" s="965">
        <v>0</v>
      </c>
      <c r="N96" s="1629" t="s">
        <v>756</v>
      </c>
      <c r="O96" s="1607"/>
      <c r="P96" s="822"/>
      <c r="Q96" s="1573" t="s">
        <v>42</v>
      </c>
      <c r="R96" s="869"/>
      <c r="S96" s="869"/>
      <c r="T96" s="869"/>
      <c r="U96" s="869"/>
      <c r="V96" s="869"/>
      <c r="W96" s="869"/>
    </row>
    <row r="97" spans="1:23">
      <c r="A97" s="2405"/>
      <c r="B97" s="2408"/>
      <c r="C97" s="2411"/>
      <c r="D97" s="2328"/>
      <c r="E97" s="2415"/>
      <c r="F97" s="2419"/>
      <c r="G97" s="606"/>
      <c r="H97" s="632"/>
      <c r="I97" s="608"/>
      <c r="J97" s="633"/>
      <c r="K97" s="634"/>
      <c r="L97" s="917"/>
      <c r="M97" s="611"/>
      <c r="N97" s="1629" t="s">
        <v>748</v>
      </c>
      <c r="O97" s="1626"/>
      <c r="P97" s="829"/>
      <c r="Q97" s="846"/>
      <c r="R97" s="869"/>
      <c r="S97" s="869"/>
      <c r="T97" s="869"/>
      <c r="U97" s="869"/>
      <c r="V97" s="869"/>
      <c r="W97" s="869"/>
    </row>
    <row r="98" spans="1:23" ht="13.5" thickBot="1">
      <c r="A98" s="2406"/>
      <c r="B98" s="2409"/>
      <c r="C98" s="2412"/>
      <c r="D98" s="2318"/>
      <c r="E98" s="2416"/>
      <c r="F98" s="2416"/>
      <c r="G98" s="924" t="s">
        <v>12</v>
      </c>
      <c r="H98" s="925">
        <f t="shared" ref="H98:M98" si="18">SUM(H95:H97)</f>
        <v>0</v>
      </c>
      <c r="I98" s="931">
        <f t="shared" si="18"/>
        <v>0</v>
      </c>
      <c r="J98" s="932">
        <f t="shared" si="18"/>
        <v>0</v>
      </c>
      <c r="K98" s="933">
        <f t="shared" si="18"/>
        <v>0</v>
      </c>
      <c r="L98" s="1584">
        <f t="shared" si="18"/>
        <v>0</v>
      </c>
      <c r="M98" s="1585">
        <f t="shared" si="18"/>
        <v>0</v>
      </c>
      <c r="N98" s="1634" t="s">
        <v>775</v>
      </c>
      <c r="O98" s="1610"/>
      <c r="P98" s="1611"/>
      <c r="Q98" s="1580"/>
      <c r="R98" s="869"/>
      <c r="S98" s="869"/>
      <c r="T98" s="869"/>
      <c r="U98" s="869"/>
      <c r="V98" s="869"/>
      <c r="W98" s="869"/>
    </row>
    <row r="99" spans="1:23">
      <c r="A99" s="2404"/>
      <c r="B99" s="2407"/>
      <c r="C99" s="2410"/>
      <c r="D99" s="2317" t="s">
        <v>787</v>
      </c>
      <c r="E99" s="2417" t="s">
        <v>41</v>
      </c>
      <c r="F99" s="2417" t="s">
        <v>56</v>
      </c>
      <c r="G99" s="599" t="s">
        <v>372</v>
      </c>
      <c r="H99" s="627">
        <f>I99+K99</f>
        <v>0</v>
      </c>
      <c r="I99" s="601">
        <v>0</v>
      </c>
      <c r="J99" s="628"/>
      <c r="K99" s="629">
        <v>0</v>
      </c>
      <c r="L99" s="914">
        <v>0</v>
      </c>
      <c r="M99" s="605">
        <v>0</v>
      </c>
      <c r="N99" s="1640"/>
      <c r="O99" s="1603"/>
      <c r="P99" s="1604"/>
      <c r="Q99" s="1565"/>
      <c r="R99" s="869"/>
      <c r="S99" s="869"/>
      <c r="T99" s="869"/>
      <c r="U99" s="869"/>
      <c r="V99" s="869"/>
      <c r="W99" s="869"/>
    </row>
    <row r="100" spans="1:23">
      <c r="A100" s="2405"/>
      <c r="B100" s="2408"/>
      <c r="C100" s="2411"/>
      <c r="D100" s="2328"/>
      <c r="E100" s="2420"/>
      <c r="F100" s="2418"/>
      <c r="G100" s="1566" t="s">
        <v>37</v>
      </c>
      <c r="H100" s="1569">
        <f>I100+K100</f>
        <v>8</v>
      </c>
      <c r="I100" s="1332">
        <v>8</v>
      </c>
      <c r="J100" s="963"/>
      <c r="K100" s="1568">
        <v>0</v>
      </c>
      <c r="L100" s="1582">
        <v>8</v>
      </c>
      <c r="M100" s="965">
        <v>8</v>
      </c>
      <c r="N100" s="1641" t="s">
        <v>788</v>
      </c>
      <c r="O100" s="1607"/>
      <c r="P100" s="822"/>
      <c r="Q100" s="1573"/>
      <c r="R100" s="869"/>
      <c r="S100" s="869"/>
      <c r="T100" s="869"/>
      <c r="U100" s="869"/>
      <c r="V100" s="869"/>
      <c r="W100" s="869"/>
    </row>
    <row r="101" spans="1:23">
      <c r="A101" s="2405"/>
      <c r="B101" s="2408"/>
      <c r="C101" s="2411"/>
      <c r="D101" s="2328"/>
      <c r="E101" s="2415"/>
      <c r="F101" s="2419"/>
      <c r="G101" s="606"/>
      <c r="H101" s="632"/>
      <c r="I101" s="608"/>
      <c r="J101" s="633"/>
      <c r="K101" s="634"/>
      <c r="L101" s="917"/>
      <c r="M101" s="611"/>
      <c r="N101" s="21"/>
      <c r="O101" s="1626" t="s">
        <v>42</v>
      </c>
      <c r="P101" s="829" t="s">
        <v>42</v>
      </c>
      <c r="Q101" s="846" t="s">
        <v>42</v>
      </c>
      <c r="R101" s="869"/>
      <c r="S101" s="869"/>
      <c r="T101" s="869"/>
      <c r="U101" s="869"/>
      <c r="V101" s="869"/>
      <c r="W101" s="869"/>
    </row>
    <row r="102" spans="1:23" ht="13.5" thickBot="1">
      <c r="A102" s="2406"/>
      <c r="B102" s="2409"/>
      <c r="C102" s="2412"/>
      <c r="D102" s="2318"/>
      <c r="E102" s="2416"/>
      <c r="F102" s="2416"/>
      <c r="G102" s="1642" t="s">
        <v>12</v>
      </c>
      <c r="H102" s="925">
        <f t="shared" ref="H102:M102" si="19">SUM(H99:H101)</f>
        <v>8</v>
      </c>
      <c r="I102" s="925">
        <f t="shared" si="19"/>
        <v>8</v>
      </c>
      <c r="J102" s="925">
        <f t="shared" si="19"/>
        <v>0</v>
      </c>
      <c r="K102" s="925">
        <f t="shared" si="19"/>
        <v>0</v>
      </c>
      <c r="L102" s="925">
        <f t="shared" si="19"/>
        <v>8</v>
      </c>
      <c r="M102" s="925">
        <f t="shared" si="19"/>
        <v>8</v>
      </c>
      <c r="N102" s="1643"/>
      <c r="O102" s="1610"/>
      <c r="P102" s="1611"/>
      <c r="Q102" s="1580"/>
      <c r="R102" s="869"/>
      <c r="S102" s="869"/>
      <c r="T102" s="869"/>
      <c r="U102" s="869"/>
      <c r="V102" s="869"/>
      <c r="W102" s="869"/>
    </row>
    <row r="103" spans="1:23">
      <c r="A103" s="2404"/>
      <c r="B103" s="2407"/>
      <c r="C103" s="2410"/>
      <c r="D103" s="2317" t="s">
        <v>789</v>
      </c>
      <c r="E103" s="2417" t="s">
        <v>41</v>
      </c>
      <c r="F103" s="2512" t="s">
        <v>790</v>
      </c>
      <c r="G103" s="599" t="s">
        <v>372</v>
      </c>
      <c r="H103" s="627">
        <f>I103+K103</f>
        <v>0</v>
      </c>
      <c r="I103" s="601">
        <v>0</v>
      </c>
      <c r="J103" s="628"/>
      <c r="K103" s="629">
        <v>0</v>
      </c>
      <c r="L103" s="914">
        <v>0</v>
      </c>
      <c r="M103" s="605">
        <v>0</v>
      </c>
      <c r="N103" s="1629" t="s">
        <v>746</v>
      </c>
      <c r="O103" s="1603"/>
      <c r="P103" s="1604"/>
      <c r="Q103" s="1565"/>
      <c r="R103" s="869"/>
      <c r="S103" s="869"/>
      <c r="T103" s="869"/>
      <c r="U103" s="869"/>
      <c r="V103" s="869"/>
      <c r="W103" s="869"/>
    </row>
    <row r="104" spans="1:23">
      <c r="A104" s="2405"/>
      <c r="B104" s="2408"/>
      <c r="C104" s="2411"/>
      <c r="D104" s="2328"/>
      <c r="E104" s="2420"/>
      <c r="F104" s="2418"/>
      <c r="G104" s="1792" t="s">
        <v>742</v>
      </c>
      <c r="H104" s="1771">
        <f>I104+K104</f>
        <v>58</v>
      </c>
      <c r="I104" s="1332">
        <v>0</v>
      </c>
      <c r="J104" s="963"/>
      <c r="K104" s="1795">
        <v>58</v>
      </c>
      <c r="L104" s="1582">
        <v>0</v>
      </c>
      <c r="M104" s="965">
        <v>0</v>
      </c>
      <c r="N104" s="1629" t="s">
        <v>756</v>
      </c>
      <c r="O104" s="1607"/>
      <c r="P104" s="822" t="s">
        <v>42</v>
      </c>
      <c r="Q104" s="1573"/>
      <c r="R104" s="869"/>
      <c r="S104" s="869"/>
      <c r="T104" s="869"/>
      <c r="U104" s="869"/>
      <c r="V104" s="869"/>
      <c r="W104" s="869"/>
    </row>
    <row r="105" spans="1:23" ht="11.45" customHeight="1">
      <c r="A105" s="2405"/>
      <c r="B105" s="2408"/>
      <c r="C105" s="2411"/>
      <c r="D105" s="2328"/>
      <c r="E105" s="2415"/>
      <c r="F105" s="2419"/>
      <c r="G105" s="606"/>
      <c r="H105" s="632"/>
      <c r="I105" s="608"/>
      <c r="J105" s="633"/>
      <c r="K105" s="634"/>
      <c r="L105" s="917"/>
      <c r="M105" s="611"/>
      <c r="N105" s="1629" t="s">
        <v>748</v>
      </c>
      <c r="O105" s="1626" t="s">
        <v>42</v>
      </c>
      <c r="P105" s="829"/>
      <c r="Q105" s="846"/>
      <c r="R105" s="869"/>
      <c r="S105" s="869"/>
      <c r="T105" s="869"/>
      <c r="U105" s="869"/>
      <c r="V105" s="869"/>
      <c r="W105" s="869"/>
    </row>
    <row r="106" spans="1:23" ht="13.5" thickBot="1">
      <c r="A106" s="2406"/>
      <c r="B106" s="2409"/>
      <c r="C106" s="2412"/>
      <c r="D106" s="2318"/>
      <c r="E106" s="2416"/>
      <c r="F106" s="2416"/>
      <c r="G106" s="1642" t="s">
        <v>12</v>
      </c>
      <c r="H106" s="925">
        <f t="shared" ref="H106:M106" si="20">SUM(H103:H105)</f>
        <v>58</v>
      </c>
      <c r="I106" s="925">
        <f t="shared" si="20"/>
        <v>0</v>
      </c>
      <c r="J106" s="925">
        <f t="shared" si="20"/>
        <v>0</v>
      </c>
      <c r="K106" s="925">
        <f t="shared" si="20"/>
        <v>58</v>
      </c>
      <c r="L106" s="925">
        <f t="shared" si="20"/>
        <v>0</v>
      </c>
      <c r="M106" s="925">
        <f t="shared" si="20"/>
        <v>0</v>
      </c>
      <c r="N106" s="1634" t="s">
        <v>775</v>
      </c>
      <c r="O106" s="1610"/>
      <c r="P106" s="1611"/>
      <c r="Q106" s="1580"/>
      <c r="R106" s="869"/>
      <c r="S106" s="869"/>
      <c r="T106" s="869"/>
      <c r="U106" s="869"/>
      <c r="V106" s="869"/>
      <c r="W106" s="869"/>
    </row>
    <row r="107" spans="1:23">
      <c r="A107" s="2404"/>
      <c r="B107" s="2407"/>
      <c r="C107" s="2410"/>
      <c r="D107" s="2317" t="s">
        <v>791</v>
      </c>
      <c r="E107" s="2417" t="s">
        <v>41</v>
      </c>
      <c r="F107" s="2512" t="s">
        <v>792</v>
      </c>
      <c r="G107" s="599" t="s">
        <v>742</v>
      </c>
      <c r="H107" s="627">
        <f>I107+K107</f>
        <v>0</v>
      </c>
      <c r="I107" s="601">
        <v>0</v>
      </c>
      <c r="J107" s="628"/>
      <c r="K107" s="629">
        <v>0</v>
      </c>
      <c r="L107" s="914">
        <v>0</v>
      </c>
      <c r="M107" s="605">
        <v>0</v>
      </c>
      <c r="N107" s="1629" t="s">
        <v>746</v>
      </c>
      <c r="O107" s="1603"/>
      <c r="P107" s="1604"/>
      <c r="Q107" s="1565"/>
      <c r="R107" s="869"/>
      <c r="S107" s="869"/>
      <c r="T107" s="869"/>
      <c r="U107" s="869"/>
      <c r="V107" s="869"/>
      <c r="W107" s="869"/>
    </row>
    <row r="108" spans="1:23" ht="14.45" customHeight="1">
      <c r="A108" s="2405"/>
      <c r="B108" s="2408"/>
      <c r="C108" s="2411"/>
      <c r="D108" s="2328"/>
      <c r="E108" s="2420"/>
      <c r="F108" s="2418"/>
      <c r="G108" s="1566" t="s">
        <v>37</v>
      </c>
      <c r="H108" s="1569">
        <f>I108+K108</f>
        <v>50</v>
      </c>
      <c r="I108" s="1332">
        <v>50</v>
      </c>
      <c r="J108" s="963"/>
      <c r="K108" s="1568">
        <v>0</v>
      </c>
      <c r="L108" s="1582">
        <v>0</v>
      </c>
      <c r="M108" s="965">
        <v>0</v>
      </c>
      <c r="N108" s="1629" t="s">
        <v>756</v>
      </c>
      <c r="O108" s="1607"/>
      <c r="P108" s="822" t="s">
        <v>42</v>
      </c>
      <c r="Q108" s="1573"/>
      <c r="R108" s="869"/>
      <c r="S108" s="869"/>
      <c r="T108" s="869"/>
      <c r="U108" s="869"/>
      <c r="V108" s="869"/>
      <c r="W108" s="869"/>
    </row>
    <row r="109" spans="1:23" ht="14.45" customHeight="1">
      <c r="A109" s="2405"/>
      <c r="B109" s="2408"/>
      <c r="C109" s="2411"/>
      <c r="D109" s="2328"/>
      <c r="E109" s="2415"/>
      <c r="F109" s="2419"/>
      <c r="G109" s="606" t="s">
        <v>752</v>
      </c>
      <c r="H109" s="632">
        <f>I109+K109</f>
        <v>0</v>
      </c>
      <c r="I109" s="608"/>
      <c r="J109" s="633"/>
      <c r="K109" s="634"/>
      <c r="L109" s="917"/>
      <c r="M109" s="611"/>
      <c r="N109" s="1629" t="s">
        <v>748</v>
      </c>
      <c r="O109" s="1626"/>
      <c r="P109" s="829"/>
      <c r="Q109" s="846"/>
      <c r="R109" s="869"/>
      <c r="S109" s="869"/>
      <c r="T109" s="869"/>
      <c r="U109" s="869"/>
      <c r="V109" s="869"/>
      <c r="W109" s="869"/>
    </row>
    <row r="110" spans="1:23" ht="13.5" thickBot="1">
      <c r="A110" s="2406"/>
      <c r="B110" s="2409"/>
      <c r="C110" s="2412"/>
      <c r="D110" s="2318"/>
      <c r="E110" s="2416"/>
      <c r="F110" s="2416"/>
      <c r="G110" s="1642" t="s">
        <v>12</v>
      </c>
      <c r="H110" s="925">
        <f t="shared" ref="H110:M110" si="21">SUM(H107:H109)</f>
        <v>50</v>
      </c>
      <c r="I110" s="925">
        <f t="shared" si="21"/>
        <v>50</v>
      </c>
      <c r="J110" s="925">
        <f t="shared" si="21"/>
        <v>0</v>
      </c>
      <c r="K110" s="925">
        <f t="shared" si="21"/>
        <v>0</v>
      </c>
      <c r="L110" s="925">
        <f t="shared" si="21"/>
        <v>0</v>
      </c>
      <c r="M110" s="925">
        <f t="shared" si="21"/>
        <v>0</v>
      </c>
      <c r="N110" s="1634" t="s">
        <v>775</v>
      </c>
      <c r="O110" s="1610"/>
      <c r="P110" s="1611"/>
      <c r="Q110" s="1580"/>
      <c r="R110" s="869"/>
      <c r="S110" s="869"/>
      <c r="T110" s="869"/>
      <c r="U110" s="869"/>
      <c r="V110" s="869"/>
      <c r="W110" s="869"/>
    </row>
    <row r="111" spans="1:23" ht="13.9" customHeight="1">
      <c r="A111" s="2404"/>
      <c r="B111" s="2407"/>
      <c r="C111" s="2410"/>
      <c r="D111" s="2317" t="s">
        <v>793</v>
      </c>
      <c r="E111" s="2417" t="s">
        <v>41</v>
      </c>
      <c r="F111" s="2417" t="s">
        <v>56</v>
      </c>
      <c r="G111" s="599" t="s">
        <v>742</v>
      </c>
      <c r="H111" s="627">
        <f>I111+K111</f>
        <v>0</v>
      </c>
      <c r="I111" s="601">
        <v>0</v>
      </c>
      <c r="J111" s="628"/>
      <c r="K111" s="629">
        <v>0</v>
      </c>
      <c r="L111" s="914">
        <v>40</v>
      </c>
      <c r="M111" s="605">
        <v>40</v>
      </c>
      <c r="N111" s="1629" t="s">
        <v>746</v>
      </c>
      <c r="O111" s="1603" t="s">
        <v>42</v>
      </c>
      <c r="P111" s="1604"/>
      <c r="Q111" s="1565"/>
      <c r="R111" s="1644"/>
      <c r="S111" s="869"/>
      <c r="T111" s="869"/>
      <c r="U111" s="869"/>
      <c r="V111" s="869"/>
      <c r="W111" s="869"/>
    </row>
    <row r="112" spans="1:23" ht="14.45" customHeight="1">
      <c r="A112" s="2405"/>
      <c r="B112" s="2408"/>
      <c r="C112" s="2411"/>
      <c r="D112" s="2328"/>
      <c r="E112" s="2420"/>
      <c r="F112" s="2418"/>
      <c r="G112" s="1566" t="s">
        <v>372</v>
      </c>
      <c r="H112" s="1569">
        <f>I112+K112</f>
        <v>0</v>
      </c>
      <c r="I112" s="1332">
        <v>0</v>
      </c>
      <c r="J112" s="963"/>
      <c r="K112" s="1568">
        <v>0</v>
      </c>
      <c r="L112" s="1582">
        <v>225.7</v>
      </c>
      <c r="M112" s="965">
        <v>225.7</v>
      </c>
      <c r="N112" s="1629" t="s">
        <v>756</v>
      </c>
      <c r="O112" s="1607" t="s">
        <v>42</v>
      </c>
      <c r="P112" s="822"/>
      <c r="Q112" s="1573"/>
      <c r="R112" s="1644"/>
      <c r="S112" s="869"/>
      <c r="T112" s="869"/>
      <c r="U112" s="869"/>
      <c r="V112" s="869"/>
      <c r="W112" s="869"/>
    </row>
    <row r="113" spans="1:23" ht="12.6" customHeight="1">
      <c r="A113" s="2405"/>
      <c r="B113" s="2408"/>
      <c r="C113" s="2411"/>
      <c r="D113" s="2328"/>
      <c r="E113" s="2415"/>
      <c r="F113" s="2419"/>
      <c r="G113" s="606" t="s">
        <v>37</v>
      </c>
      <c r="H113" s="632">
        <f>I113+K113</f>
        <v>15</v>
      </c>
      <c r="I113" s="622">
        <v>15</v>
      </c>
      <c r="J113" s="633"/>
      <c r="K113" s="634"/>
      <c r="L113" s="917"/>
      <c r="M113" s="611"/>
      <c r="N113" s="1629" t="s">
        <v>747</v>
      </c>
      <c r="O113" s="1626" t="s">
        <v>42</v>
      </c>
      <c r="P113" s="829"/>
      <c r="Q113" s="846"/>
      <c r="R113" s="1644"/>
      <c r="S113" s="869"/>
      <c r="T113" s="869"/>
      <c r="U113" s="869"/>
      <c r="V113" s="869"/>
      <c r="W113" s="869"/>
    </row>
    <row r="114" spans="1:23" ht="25.9" customHeight="1" thickBot="1">
      <c r="A114" s="2406"/>
      <c r="B114" s="2409"/>
      <c r="C114" s="2412"/>
      <c r="D114" s="2318"/>
      <c r="E114" s="2416"/>
      <c r="F114" s="2416"/>
      <c r="G114" s="1642" t="s">
        <v>12</v>
      </c>
      <c r="H114" s="925">
        <f t="shared" ref="H114:M114" si="22">SUM(H111:H113)</f>
        <v>15</v>
      </c>
      <c r="I114" s="925">
        <f t="shared" si="22"/>
        <v>15</v>
      </c>
      <c r="J114" s="925">
        <f t="shared" si="22"/>
        <v>0</v>
      </c>
      <c r="K114" s="925">
        <f t="shared" si="22"/>
        <v>0</v>
      </c>
      <c r="L114" s="925">
        <f t="shared" si="22"/>
        <v>265.7</v>
      </c>
      <c r="M114" s="925">
        <f t="shared" si="22"/>
        <v>265.7</v>
      </c>
      <c r="N114" s="1634" t="s">
        <v>775</v>
      </c>
      <c r="O114" s="1610"/>
      <c r="P114" s="1611"/>
      <c r="Q114" s="1580" t="s">
        <v>42</v>
      </c>
      <c r="R114" s="1644"/>
      <c r="S114" s="869"/>
      <c r="T114" s="869"/>
      <c r="U114" s="869"/>
      <c r="V114" s="869"/>
      <c r="W114" s="869"/>
    </row>
    <row r="115" spans="1:23" ht="15" customHeight="1">
      <c r="A115" s="2404"/>
      <c r="B115" s="2407"/>
      <c r="C115" s="2410"/>
      <c r="D115" s="2317" t="s">
        <v>975</v>
      </c>
      <c r="E115" s="2413" t="s">
        <v>41</v>
      </c>
      <c r="F115" s="2417" t="s">
        <v>774</v>
      </c>
      <c r="G115" s="599" t="s">
        <v>742</v>
      </c>
      <c r="H115" s="627">
        <f>I115+K115</f>
        <v>0</v>
      </c>
      <c r="I115" s="601">
        <v>0</v>
      </c>
      <c r="J115" s="628"/>
      <c r="K115" s="629">
        <v>0</v>
      </c>
      <c r="L115" s="914">
        <v>6</v>
      </c>
      <c r="M115" s="605">
        <v>37.5</v>
      </c>
      <c r="N115" s="1586" t="s">
        <v>747</v>
      </c>
      <c r="O115" s="1603" t="s">
        <v>42</v>
      </c>
      <c r="P115" s="1604"/>
      <c r="Q115" s="1565"/>
      <c r="R115" s="1644"/>
      <c r="S115" s="869"/>
      <c r="T115" s="869"/>
      <c r="U115" s="869"/>
      <c r="V115" s="869"/>
      <c r="W115" s="869"/>
    </row>
    <row r="116" spans="1:23">
      <c r="A116" s="2405"/>
      <c r="B116" s="2408"/>
      <c r="C116" s="2411"/>
      <c r="D116" s="2328"/>
      <c r="E116" s="2414"/>
      <c r="F116" s="2418"/>
      <c r="G116" s="1566" t="s">
        <v>743</v>
      </c>
      <c r="H116" s="1569">
        <f>I116+K116</f>
        <v>0</v>
      </c>
      <c r="I116" s="1332">
        <v>0</v>
      </c>
      <c r="J116" s="1581"/>
      <c r="K116" s="1568">
        <v>0</v>
      </c>
      <c r="L116" s="1582">
        <v>74</v>
      </c>
      <c r="M116" s="965">
        <v>462.5</v>
      </c>
      <c r="N116" s="1629" t="s">
        <v>746</v>
      </c>
      <c r="O116" s="1607"/>
      <c r="P116" s="822" t="s">
        <v>42</v>
      </c>
      <c r="Q116" s="1573"/>
      <c r="R116" s="1644"/>
      <c r="S116" s="869"/>
      <c r="T116" s="869"/>
      <c r="U116" s="869"/>
      <c r="V116" s="869"/>
      <c r="W116" s="869"/>
    </row>
    <row r="117" spans="1:23">
      <c r="A117" s="2405"/>
      <c r="B117" s="2408"/>
      <c r="C117" s="2411"/>
      <c r="D117" s="2328"/>
      <c r="E117" s="2415"/>
      <c r="F117" s="2419"/>
      <c r="G117" s="1566" t="s">
        <v>37</v>
      </c>
      <c r="H117" s="1569">
        <f>I117+K117</f>
        <v>0</v>
      </c>
      <c r="I117" s="1332">
        <v>0</v>
      </c>
      <c r="J117" s="1581"/>
      <c r="K117" s="1568">
        <v>0</v>
      </c>
      <c r="L117" s="1582"/>
      <c r="M117" s="965"/>
      <c r="N117" s="1629" t="s">
        <v>756</v>
      </c>
      <c r="O117" s="1626"/>
      <c r="P117" s="829" t="s">
        <v>42</v>
      </c>
      <c r="Q117" s="846"/>
      <c r="R117" s="1644"/>
      <c r="S117" s="869"/>
      <c r="T117" s="869"/>
      <c r="U117" s="869"/>
      <c r="V117" s="869"/>
      <c r="W117" s="869"/>
    </row>
    <row r="118" spans="1:23" ht="10.9" customHeight="1">
      <c r="A118" s="2405"/>
      <c r="B118" s="2408"/>
      <c r="C118" s="2411"/>
      <c r="D118" s="2328"/>
      <c r="E118" s="2415"/>
      <c r="F118" s="2415"/>
      <c r="G118" s="606"/>
      <c r="H118" s="632"/>
      <c r="I118" s="608"/>
      <c r="J118" s="633"/>
      <c r="K118" s="634"/>
      <c r="L118" s="917"/>
      <c r="M118" s="611"/>
      <c r="N118" s="1629" t="s">
        <v>748</v>
      </c>
      <c r="O118" s="1626"/>
      <c r="P118" s="829" t="s">
        <v>42</v>
      </c>
      <c r="Q118" s="846"/>
      <c r="R118" s="1644"/>
      <c r="S118" s="869"/>
      <c r="T118" s="869"/>
      <c r="U118" s="869"/>
      <c r="V118" s="869"/>
      <c r="W118" s="869"/>
    </row>
    <row r="119" spans="1:23" ht="13.5" thickBot="1">
      <c r="A119" s="2406"/>
      <c r="B119" s="2409"/>
      <c r="C119" s="2412"/>
      <c r="D119" s="2318"/>
      <c r="E119" s="2416"/>
      <c r="F119" s="2416"/>
      <c r="G119" s="924" t="s">
        <v>12</v>
      </c>
      <c r="H119" s="925">
        <f>SUM(H115:H118)</f>
        <v>0</v>
      </c>
      <c r="I119" s="925">
        <f t="shared" ref="I119:K119" si="23">SUM(I115:I118)</f>
        <v>0</v>
      </c>
      <c r="J119" s="925">
        <f t="shared" si="23"/>
        <v>0</v>
      </c>
      <c r="K119" s="1585">
        <f t="shared" si="23"/>
        <v>0</v>
      </c>
      <c r="L119" s="1584">
        <f>SUM(L115:L118)</f>
        <v>80</v>
      </c>
      <c r="M119" s="1585">
        <f>SUM(M115:M118)</f>
        <v>500</v>
      </c>
      <c r="N119" s="1634" t="s">
        <v>775</v>
      </c>
      <c r="O119" s="1610"/>
      <c r="P119" s="1611"/>
      <c r="Q119" s="1580"/>
      <c r="R119" s="1644"/>
      <c r="S119" s="869"/>
      <c r="T119" s="869"/>
      <c r="U119" s="869"/>
      <c r="V119" s="869"/>
      <c r="W119" s="869"/>
    </row>
    <row r="120" spans="1:23" ht="13.5" thickBot="1">
      <c r="A120" s="870" t="s">
        <v>11</v>
      </c>
      <c r="B120" s="935" t="s">
        <v>13</v>
      </c>
      <c r="C120" s="2465" t="s">
        <v>14</v>
      </c>
      <c r="D120" s="2466"/>
      <c r="E120" s="2466"/>
      <c r="F120" s="2466"/>
      <c r="G120" s="2467"/>
      <c r="H120" s="1627">
        <f>H55+H60+H65+H70+H75+H80+H85+H89+H94+H114+H98+H102+H106+H110+H119</f>
        <v>302.5</v>
      </c>
      <c r="I120" s="1627">
        <f t="shared" ref="I120:K120" si="24">I55+I60+I65+I70+I75+I80+I85+I89+I94+I114+I98+I102+I106+I110+I119</f>
        <v>87.4</v>
      </c>
      <c r="J120" s="1627">
        <f t="shared" si="24"/>
        <v>4.5</v>
      </c>
      <c r="K120" s="1627">
        <f t="shared" si="24"/>
        <v>215.1</v>
      </c>
      <c r="L120" s="1627">
        <f>L55+L60+L65+L70+L75+L80+L85+L89+L94+L114+L98+L102+L106+L110</f>
        <v>870.7</v>
      </c>
      <c r="M120" s="1627">
        <f>M55+M60+M65+M70+M75+M80+M85+M89+M94+M114+M98+M102+M106+M110</f>
        <v>1907.7</v>
      </c>
      <c r="N120" s="937"/>
      <c r="O120" s="980"/>
      <c r="P120" s="980"/>
      <c r="Q120" s="981"/>
      <c r="R120" s="869"/>
      <c r="S120" s="869"/>
      <c r="T120" s="869"/>
      <c r="U120" s="869"/>
      <c r="V120" s="869"/>
      <c r="W120" s="869"/>
    </row>
    <row r="121" spans="1:23" ht="13.5" thickBot="1">
      <c r="A121" s="934" t="s">
        <v>11</v>
      </c>
      <c r="B121" s="2468" t="s">
        <v>349</v>
      </c>
      <c r="C121" s="2468"/>
      <c r="D121" s="2468"/>
      <c r="E121" s="2468"/>
      <c r="F121" s="2468"/>
      <c r="G121" s="2469"/>
      <c r="H121" s="1876">
        <f t="shared" ref="H121:M121" si="25">H120+H45</f>
        <v>706.3</v>
      </c>
      <c r="I121" s="1876">
        <f t="shared" si="25"/>
        <v>96.2</v>
      </c>
      <c r="J121" s="1876">
        <f t="shared" si="25"/>
        <v>7.9</v>
      </c>
      <c r="K121" s="1876">
        <f t="shared" si="25"/>
        <v>610.1</v>
      </c>
      <c r="L121" s="1645">
        <f t="shared" si="25"/>
        <v>978.7</v>
      </c>
      <c r="M121" s="1645">
        <f t="shared" si="25"/>
        <v>2731.5</v>
      </c>
      <c r="N121" s="984"/>
      <c r="O121" s="984"/>
      <c r="P121" s="984"/>
      <c r="Q121" s="985"/>
      <c r="R121" s="869"/>
      <c r="S121" s="869"/>
      <c r="T121" s="869"/>
      <c r="U121" s="869"/>
      <c r="V121" s="869"/>
      <c r="W121" s="869"/>
    </row>
    <row r="122" spans="1:23" ht="13.5" thickBot="1">
      <c r="A122" s="868" t="s">
        <v>13</v>
      </c>
      <c r="B122" s="2507" t="s">
        <v>794</v>
      </c>
      <c r="C122" s="2507"/>
      <c r="D122" s="2507"/>
      <c r="E122" s="2507"/>
      <c r="F122" s="2507"/>
      <c r="G122" s="2507"/>
      <c r="H122" s="2507"/>
      <c r="I122" s="2507"/>
      <c r="J122" s="2507"/>
      <c r="K122" s="2507"/>
      <c r="L122" s="2507"/>
      <c r="M122" s="2507"/>
      <c r="N122" s="2507"/>
      <c r="O122" s="2507"/>
      <c r="P122" s="2507"/>
      <c r="Q122" s="2508"/>
      <c r="R122" s="869"/>
      <c r="S122" s="869"/>
      <c r="T122" s="869"/>
      <c r="U122" s="869"/>
      <c r="V122" s="869"/>
      <c r="W122" s="869"/>
    </row>
    <row r="123" spans="1:23" ht="13.5" thickBot="1">
      <c r="A123" s="870" t="s">
        <v>13</v>
      </c>
      <c r="B123" s="871" t="s">
        <v>11</v>
      </c>
      <c r="C123" s="2509" t="s">
        <v>795</v>
      </c>
      <c r="D123" s="2510"/>
      <c r="E123" s="2510"/>
      <c r="F123" s="2510"/>
      <c r="G123" s="2510"/>
      <c r="H123" s="2510"/>
      <c r="I123" s="2510"/>
      <c r="J123" s="2510"/>
      <c r="K123" s="2510"/>
      <c r="L123" s="2510"/>
      <c r="M123" s="2510"/>
      <c r="N123" s="2510"/>
      <c r="O123" s="2510"/>
      <c r="P123" s="2510"/>
      <c r="Q123" s="2511"/>
      <c r="R123" s="869"/>
      <c r="S123" s="869"/>
      <c r="T123" s="869"/>
      <c r="U123" s="869"/>
      <c r="V123" s="869"/>
      <c r="W123" s="869"/>
    </row>
    <row r="124" spans="1:23" ht="16.899999999999999" customHeight="1">
      <c r="A124" s="2404" t="s">
        <v>13</v>
      </c>
      <c r="B124" s="2407" t="s">
        <v>11</v>
      </c>
      <c r="C124" s="2410" t="s">
        <v>11</v>
      </c>
      <c r="D124" s="2498" t="s">
        <v>796</v>
      </c>
      <c r="E124" s="2413" t="s">
        <v>41</v>
      </c>
      <c r="F124" s="2417" t="s">
        <v>367</v>
      </c>
      <c r="G124" s="599" t="s">
        <v>742</v>
      </c>
      <c r="H124" s="600">
        <f t="shared" ref="H124:M124" si="26">H129+H134+H139+H144+H149+H153+H157+H161+H165+H169+H173+H178+H183+H187</f>
        <v>210.33999999999997</v>
      </c>
      <c r="I124" s="603">
        <f t="shared" si="26"/>
        <v>10.309999999999999</v>
      </c>
      <c r="J124" s="603">
        <f t="shared" si="26"/>
        <v>0</v>
      </c>
      <c r="K124" s="629">
        <f t="shared" si="26"/>
        <v>200.03</v>
      </c>
      <c r="L124" s="627">
        <f t="shared" si="26"/>
        <v>642.76</v>
      </c>
      <c r="M124" s="627">
        <f t="shared" si="26"/>
        <v>438.65999999999997</v>
      </c>
      <c r="N124" s="1586"/>
      <c r="O124" s="1603"/>
      <c r="P124" s="1604"/>
      <c r="Q124" s="1565"/>
      <c r="R124" s="869"/>
      <c r="S124" s="869"/>
      <c r="T124" s="869"/>
      <c r="U124" s="869"/>
      <c r="V124" s="869"/>
      <c r="W124" s="869"/>
    </row>
    <row r="125" spans="1:23">
      <c r="A125" s="2405"/>
      <c r="B125" s="2408"/>
      <c r="C125" s="2411"/>
      <c r="D125" s="2499"/>
      <c r="E125" s="2414"/>
      <c r="F125" s="2418"/>
      <c r="G125" s="1566" t="s">
        <v>743</v>
      </c>
      <c r="H125" s="1567">
        <f t="shared" ref="H125:M125" si="27">H130+H135+H140+H145+H150+H158+H162+H166+H170+H174+H179+H184+H188</f>
        <v>810.3</v>
      </c>
      <c r="I125" s="1333">
        <f t="shared" si="27"/>
        <v>27.3</v>
      </c>
      <c r="J125" s="1333">
        <f t="shared" si="27"/>
        <v>6</v>
      </c>
      <c r="K125" s="1568">
        <f t="shared" si="27"/>
        <v>783</v>
      </c>
      <c r="L125" s="1569">
        <f t="shared" si="27"/>
        <v>5822.6900000000005</v>
      </c>
      <c r="M125" s="1569">
        <f t="shared" si="27"/>
        <v>4008.6899999999996</v>
      </c>
      <c r="N125" s="1629"/>
      <c r="O125" s="1607"/>
      <c r="P125" s="822"/>
      <c r="Q125" s="1573"/>
      <c r="R125" s="869"/>
      <c r="S125" s="869"/>
      <c r="T125" s="869"/>
      <c r="U125" s="869"/>
      <c r="V125" s="869"/>
      <c r="W125" s="869"/>
    </row>
    <row r="126" spans="1:23">
      <c r="A126" s="2405"/>
      <c r="B126" s="2408"/>
      <c r="C126" s="2411"/>
      <c r="D126" s="2499"/>
      <c r="E126" s="2415"/>
      <c r="F126" s="2419"/>
      <c r="G126" s="1566" t="s">
        <v>37</v>
      </c>
      <c r="H126" s="1567">
        <f t="shared" ref="H126:M126" si="28">H131+H136+H141+H146+H151+H155+H159+H163+H167+H171+H175+H180+H185+H189</f>
        <v>42.5</v>
      </c>
      <c r="I126" s="1333">
        <f t="shared" si="28"/>
        <v>42.5</v>
      </c>
      <c r="J126" s="1333">
        <f t="shared" si="28"/>
        <v>6.8</v>
      </c>
      <c r="K126" s="1568">
        <f t="shared" si="28"/>
        <v>0</v>
      </c>
      <c r="L126" s="1569">
        <f t="shared" si="28"/>
        <v>0</v>
      </c>
      <c r="M126" s="1569">
        <f t="shared" si="28"/>
        <v>0</v>
      </c>
      <c r="N126" s="1629"/>
      <c r="O126" s="1626"/>
      <c r="P126" s="829"/>
      <c r="Q126" s="846"/>
      <c r="R126" s="869"/>
      <c r="S126" s="869"/>
      <c r="T126" s="869"/>
      <c r="U126" s="869"/>
      <c r="V126" s="869"/>
      <c r="W126" s="869"/>
    </row>
    <row r="127" spans="1:23" ht="6.6" customHeight="1">
      <c r="A127" s="2405"/>
      <c r="B127" s="2408"/>
      <c r="C127" s="2411"/>
      <c r="D127" s="2499"/>
      <c r="E127" s="2415"/>
      <c r="F127" s="2415"/>
      <c r="G127" s="606"/>
      <c r="H127" s="607"/>
      <c r="I127" s="609"/>
      <c r="J127" s="609"/>
      <c r="K127" s="634"/>
      <c r="L127" s="917"/>
      <c r="M127" s="611"/>
      <c r="N127" s="1629"/>
      <c r="O127" s="829"/>
      <c r="P127" s="21"/>
      <c r="Q127" s="846"/>
      <c r="R127" s="869"/>
      <c r="S127" s="869"/>
      <c r="T127" s="869"/>
      <c r="U127" s="869"/>
      <c r="V127" s="869"/>
      <c r="W127" s="869"/>
    </row>
    <row r="128" spans="1:23" ht="13.5" thickBot="1">
      <c r="A128" s="2406"/>
      <c r="B128" s="2409"/>
      <c r="C128" s="2412"/>
      <c r="D128" s="2500"/>
      <c r="E128" s="2416"/>
      <c r="F128" s="2416"/>
      <c r="G128" s="924" t="s">
        <v>12</v>
      </c>
      <c r="H128" s="1575">
        <f>H124+H125+H126</f>
        <v>1063.1399999999999</v>
      </c>
      <c r="I128" s="1576">
        <f t="shared" ref="I128:M128" si="29">I124+I125+I126</f>
        <v>80.11</v>
      </c>
      <c r="J128" s="1576">
        <f t="shared" si="29"/>
        <v>12.8</v>
      </c>
      <c r="K128" s="933">
        <f t="shared" si="29"/>
        <v>983.03</v>
      </c>
      <c r="L128" s="925">
        <f t="shared" si="29"/>
        <v>6465.4500000000007</v>
      </c>
      <c r="M128" s="925">
        <f t="shared" si="29"/>
        <v>4447.3499999999995</v>
      </c>
      <c r="N128" s="1634"/>
      <c r="O128" s="1610"/>
      <c r="P128" s="1611"/>
      <c r="Q128" s="1580"/>
      <c r="R128" s="869"/>
      <c r="S128" s="869"/>
      <c r="T128" s="869"/>
      <c r="U128" s="869"/>
      <c r="V128" s="869"/>
      <c r="W128" s="869"/>
    </row>
    <row r="129" spans="1:23">
      <c r="A129" s="2404"/>
      <c r="B129" s="2407"/>
      <c r="C129" s="2410"/>
      <c r="D129" s="2317" t="s">
        <v>797</v>
      </c>
      <c r="E129" s="2413" t="s">
        <v>41</v>
      </c>
      <c r="F129" s="2417" t="s">
        <v>56</v>
      </c>
      <c r="G129" s="599" t="s">
        <v>742</v>
      </c>
      <c r="H129" s="627">
        <f>I129+K129</f>
        <v>54.5</v>
      </c>
      <c r="I129" s="601">
        <v>0.3</v>
      </c>
      <c r="J129" s="628"/>
      <c r="K129" s="629">
        <v>54.2</v>
      </c>
      <c r="L129" s="914">
        <v>88</v>
      </c>
      <c r="M129" s="605">
        <v>90</v>
      </c>
      <c r="N129" s="1586" t="s">
        <v>747</v>
      </c>
      <c r="O129" s="1603"/>
      <c r="P129" s="1604"/>
      <c r="Q129" s="1565"/>
      <c r="R129" s="869"/>
      <c r="S129" s="869"/>
      <c r="T129" s="869"/>
      <c r="U129" s="869"/>
      <c r="V129" s="869"/>
      <c r="W129" s="869"/>
    </row>
    <row r="130" spans="1:23">
      <c r="A130" s="2405"/>
      <c r="B130" s="2408"/>
      <c r="C130" s="2411"/>
      <c r="D130" s="2328"/>
      <c r="E130" s="2414"/>
      <c r="F130" s="2418"/>
      <c r="G130" s="1566" t="s">
        <v>743</v>
      </c>
      <c r="H130" s="1569">
        <f>I130+K130</f>
        <v>534.79999999999995</v>
      </c>
      <c r="I130" s="1332">
        <v>3.5</v>
      </c>
      <c r="J130" s="963">
        <v>2.2000000000000002</v>
      </c>
      <c r="K130" s="1568">
        <v>531.29999999999995</v>
      </c>
      <c r="L130" s="1582">
        <v>1160</v>
      </c>
      <c r="M130" s="965">
        <v>1160</v>
      </c>
      <c r="N130" s="1629" t="s">
        <v>746</v>
      </c>
      <c r="O130" s="1607"/>
      <c r="P130" s="822"/>
      <c r="Q130" s="1573"/>
      <c r="R130" s="869"/>
      <c r="S130" s="869"/>
      <c r="T130" s="869"/>
      <c r="U130" s="869"/>
      <c r="V130" s="869"/>
      <c r="W130" s="869"/>
    </row>
    <row r="131" spans="1:23">
      <c r="A131" s="2405"/>
      <c r="B131" s="2408"/>
      <c r="C131" s="2411"/>
      <c r="D131" s="2328"/>
      <c r="E131" s="2415"/>
      <c r="F131" s="2419"/>
      <c r="G131" s="1566" t="s">
        <v>37</v>
      </c>
      <c r="H131" s="1569">
        <f>I131+K131</f>
        <v>4.4000000000000004</v>
      </c>
      <c r="I131" s="1332">
        <v>4.4000000000000004</v>
      </c>
      <c r="J131" s="963">
        <v>3.4</v>
      </c>
      <c r="K131" s="1568"/>
      <c r="L131" s="1582"/>
      <c r="M131" s="965"/>
      <c r="N131" s="1629" t="s">
        <v>756</v>
      </c>
      <c r="O131" s="1626"/>
      <c r="P131" s="829"/>
      <c r="Q131" s="846"/>
      <c r="R131" s="869"/>
      <c r="S131" s="869"/>
      <c r="T131" s="869"/>
      <c r="U131" s="869"/>
      <c r="V131" s="869"/>
      <c r="W131" s="869"/>
    </row>
    <row r="132" spans="1:23">
      <c r="A132" s="2405"/>
      <c r="B132" s="2408"/>
      <c r="C132" s="2411"/>
      <c r="D132" s="2328"/>
      <c r="E132" s="2415"/>
      <c r="F132" s="2415"/>
      <c r="G132" s="606"/>
      <c r="H132" s="632"/>
      <c r="I132" s="608"/>
      <c r="J132" s="633"/>
      <c r="K132" s="634"/>
      <c r="L132" s="917"/>
      <c r="M132" s="611"/>
      <c r="N132" s="1629" t="s">
        <v>748</v>
      </c>
      <c r="O132" s="829" t="s">
        <v>42</v>
      </c>
      <c r="P132" s="21"/>
      <c r="Q132" s="846"/>
      <c r="R132" s="869"/>
      <c r="S132" s="869"/>
      <c r="T132" s="869"/>
      <c r="U132" s="869"/>
      <c r="V132" s="869"/>
      <c r="W132" s="869"/>
    </row>
    <row r="133" spans="1:23" ht="42" customHeight="1" thickBot="1">
      <c r="A133" s="2406"/>
      <c r="B133" s="2409"/>
      <c r="C133" s="2412"/>
      <c r="D133" s="2318"/>
      <c r="E133" s="2416"/>
      <c r="F133" s="2416"/>
      <c r="G133" s="924" t="s">
        <v>12</v>
      </c>
      <c r="H133" s="925">
        <f t="shared" ref="H133:K133" si="30">SUM(H129:H131)</f>
        <v>593.69999999999993</v>
      </c>
      <c r="I133" s="931">
        <f t="shared" si="30"/>
        <v>8.1999999999999993</v>
      </c>
      <c r="J133" s="932">
        <f t="shared" si="30"/>
        <v>5.6</v>
      </c>
      <c r="K133" s="933">
        <f t="shared" si="30"/>
        <v>585.5</v>
      </c>
      <c r="L133" s="1584"/>
      <c r="M133" s="1585"/>
      <c r="N133" s="1634" t="s">
        <v>775</v>
      </c>
      <c r="O133" s="1610"/>
      <c r="P133" s="1611"/>
      <c r="Q133" s="1580" t="s">
        <v>42</v>
      </c>
      <c r="R133" s="869"/>
      <c r="S133" s="869"/>
      <c r="T133" s="869"/>
      <c r="U133" s="869"/>
      <c r="V133" s="869"/>
      <c r="W133" s="869"/>
    </row>
    <row r="134" spans="1:23">
      <c r="A134" s="2404"/>
      <c r="B134" s="2407"/>
      <c r="C134" s="2410"/>
      <c r="D134" s="2317" t="s">
        <v>798</v>
      </c>
      <c r="E134" s="2413" t="s">
        <v>41</v>
      </c>
      <c r="F134" s="2417" t="s">
        <v>56</v>
      </c>
      <c r="G134" s="599" t="s">
        <v>742</v>
      </c>
      <c r="H134" s="627">
        <f>I134+K134</f>
        <v>4.1399999999999997</v>
      </c>
      <c r="I134" s="601">
        <v>0.41</v>
      </c>
      <c r="J134" s="628"/>
      <c r="K134" s="629">
        <v>3.73</v>
      </c>
      <c r="L134" s="914">
        <v>33.06</v>
      </c>
      <c r="M134" s="605">
        <v>33.06</v>
      </c>
      <c r="N134" s="1586" t="s">
        <v>747</v>
      </c>
      <c r="O134" s="1603"/>
      <c r="P134" s="1604"/>
      <c r="Q134" s="1565"/>
      <c r="R134" s="869"/>
      <c r="S134" s="869"/>
      <c r="T134" s="869"/>
      <c r="U134" s="869"/>
      <c r="V134" s="869"/>
      <c r="W134" s="869"/>
    </row>
    <row r="135" spans="1:23">
      <c r="A135" s="2405"/>
      <c r="B135" s="2408"/>
      <c r="C135" s="2411"/>
      <c r="D135" s="2328"/>
      <c r="E135" s="2414"/>
      <c r="F135" s="2418"/>
      <c r="G135" s="1566" t="s">
        <v>743</v>
      </c>
      <c r="H135" s="1569">
        <f>I135+K135</f>
        <v>55.4</v>
      </c>
      <c r="I135" s="1332">
        <v>12.9</v>
      </c>
      <c r="J135" s="1581"/>
      <c r="K135" s="1568">
        <v>42.5</v>
      </c>
      <c r="L135" s="1582">
        <v>407.79</v>
      </c>
      <c r="M135" s="965">
        <v>407.79</v>
      </c>
      <c r="N135" s="1629" t="s">
        <v>746</v>
      </c>
      <c r="O135" s="1607"/>
      <c r="P135" s="822"/>
      <c r="Q135" s="1573"/>
      <c r="R135" s="869"/>
      <c r="S135" s="869"/>
      <c r="T135" s="869"/>
      <c r="U135" s="869"/>
      <c r="V135" s="869"/>
      <c r="W135" s="869"/>
    </row>
    <row r="136" spans="1:23">
      <c r="A136" s="2405"/>
      <c r="B136" s="2408"/>
      <c r="C136" s="2411"/>
      <c r="D136" s="2328"/>
      <c r="E136" s="2415"/>
      <c r="F136" s="2419"/>
      <c r="G136" s="1566" t="s">
        <v>37</v>
      </c>
      <c r="H136" s="1569">
        <f>I136+K136</f>
        <v>1.5</v>
      </c>
      <c r="I136" s="1332">
        <v>1.5</v>
      </c>
      <c r="J136" s="963">
        <v>1.2</v>
      </c>
      <c r="K136" s="1568"/>
      <c r="L136" s="1582"/>
      <c r="M136" s="965"/>
      <c r="N136" s="1629" t="s">
        <v>756</v>
      </c>
      <c r="O136" s="1626"/>
      <c r="P136" s="829"/>
      <c r="Q136" s="846"/>
      <c r="R136" s="869"/>
      <c r="S136" s="869"/>
      <c r="T136" s="869"/>
      <c r="U136" s="869"/>
      <c r="V136" s="869"/>
      <c r="W136" s="869"/>
    </row>
    <row r="137" spans="1:23">
      <c r="A137" s="2405"/>
      <c r="B137" s="2408"/>
      <c r="C137" s="2411"/>
      <c r="D137" s="2328"/>
      <c r="E137" s="2415"/>
      <c r="F137" s="2415"/>
      <c r="G137" s="606"/>
      <c r="H137" s="632"/>
      <c r="I137" s="608"/>
      <c r="J137" s="633"/>
      <c r="K137" s="634"/>
      <c r="L137" s="917"/>
      <c r="M137" s="611"/>
      <c r="N137" s="1646" t="s">
        <v>799</v>
      </c>
      <c r="O137" s="1626" t="s">
        <v>42</v>
      </c>
      <c r="P137" s="829"/>
      <c r="Q137" s="846"/>
      <c r="R137" s="869"/>
      <c r="S137" s="869"/>
      <c r="T137" s="869"/>
      <c r="U137" s="869"/>
      <c r="V137" s="869"/>
      <c r="W137" s="869"/>
    </row>
    <row r="138" spans="1:23" ht="10.15" customHeight="1" thickBot="1">
      <c r="A138" s="2406"/>
      <c r="B138" s="2409"/>
      <c r="C138" s="2412"/>
      <c r="D138" s="2318"/>
      <c r="E138" s="2416"/>
      <c r="F138" s="2416"/>
      <c r="G138" s="924" t="s">
        <v>12</v>
      </c>
      <c r="H138" s="925">
        <f>H134+H135+H136</f>
        <v>61.04</v>
      </c>
      <c r="I138" s="931">
        <f>SUM(I134:I136)</f>
        <v>14.81</v>
      </c>
      <c r="J138" s="932">
        <f t="shared" ref="J138:K138" si="31">SUM(J134:J136)</f>
        <v>1.2</v>
      </c>
      <c r="K138" s="933">
        <f t="shared" si="31"/>
        <v>46.23</v>
      </c>
      <c r="L138" s="1584"/>
      <c r="M138" s="1585"/>
      <c r="N138" s="1634" t="s">
        <v>775</v>
      </c>
      <c r="O138" s="1610"/>
      <c r="P138" s="1611"/>
      <c r="Q138" s="1580" t="s">
        <v>42</v>
      </c>
      <c r="R138" s="869"/>
      <c r="S138" s="869"/>
      <c r="T138" s="869"/>
      <c r="U138" s="869"/>
      <c r="V138" s="869"/>
      <c r="W138" s="869"/>
    </row>
    <row r="139" spans="1:23">
      <c r="A139" s="2404"/>
      <c r="B139" s="2407"/>
      <c r="C139" s="2410"/>
      <c r="D139" s="2317" t="s">
        <v>800</v>
      </c>
      <c r="E139" s="2413" t="s">
        <v>41</v>
      </c>
      <c r="F139" s="2417" t="s">
        <v>774</v>
      </c>
      <c r="G139" s="599" t="s">
        <v>742</v>
      </c>
      <c r="H139" s="627">
        <v>85</v>
      </c>
      <c r="I139" s="601">
        <v>0</v>
      </c>
      <c r="J139" s="628"/>
      <c r="K139" s="629">
        <v>85</v>
      </c>
      <c r="L139" s="914">
        <v>0</v>
      </c>
      <c r="M139" s="605">
        <v>70</v>
      </c>
      <c r="N139" s="1586" t="s">
        <v>747</v>
      </c>
      <c r="O139" s="1603" t="s">
        <v>42</v>
      </c>
      <c r="P139" s="1604"/>
      <c r="Q139" s="1565"/>
      <c r="R139" s="869"/>
      <c r="S139" s="869"/>
      <c r="T139" s="869"/>
      <c r="U139" s="869"/>
      <c r="V139" s="869"/>
      <c r="W139" s="869"/>
    </row>
    <row r="140" spans="1:23">
      <c r="A140" s="2405"/>
      <c r="B140" s="2408"/>
      <c r="C140" s="2411"/>
      <c r="D140" s="2328"/>
      <c r="E140" s="2414"/>
      <c r="F140" s="2418"/>
      <c r="G140" s="1566" t="s">
        <v>743</v>
      </c>
      <c r="H140" s="1569">
        <f>I140+K140</f>
        <v>0</v>
      </c>
      <c r="I140" s="1332">
        <v>0</v>
      </c>
      <c r="J140" s="1581"/>
      <c r="K140" s="1568">
        <v>0</v>
      </c>
      <c r="L140" s="1582">
        <v>925</v>
      </c>
      <c r="M140" s="965">
        <v>925</v>
      </c>
      <c r="N140" s="1629" t="s">
        <v>746</v>
      </c>
      <c r="O140" s="1607" t="s">
        <v>42</v>
      </c>
      <c r="P140" s="822"/>
      <c r="Q140" s="1573"/>
      <c r="R140" s="869"/>
      <c r="S140" s="869"/>
      <c r="T140" s="869"/>
      <c r="U140" s="869"/>
      <c r="V140" s="869"/>
      <c r="W140" s="869"/>
    </row>
    <row r="141" spans="1:23">
      <c r="A141" s="2405"/>
      <c r="B141" s="2408"/>
      <c r="C141" s="2411"/>
      <c r="D141" s="2328"/>
      <c r="E141" s="2415"/>
      <c r="F141" s="2419"/>
      <c r="G141" s="1566" t="s">
        <v>37</v>
      </c>
      <c r="H141" s="1569">
        <f>I141+K141</f>
        <v>3.9</v>
      </c>
      <c r="I141" s="1332">
        <v>3.9</v>
      </c>
      <c r="J141" s="1581"/>
      <c r="K141" s="1568">
        <v>0</v>
      </c>
      <c r="L141" s="1582"/>
      <c r="M141" s="965"/>
      <c r="N141" s="1629" t="s">
        <v>756</v>
      </c>
      <c r="O141" s="1626" t="s">
        <v>42</v>
      </c>
      <c r="P141" s="829"/>
      <c r="Q141" s="846"/>
      <c r="R141" s="869"/>
      <c r="S141" s="869"/>
      <c r="T141" s="869"/>
      <c r="U141" s="869"/>
      <c r="V141" s="869"/>
      <c r="W141" s="869"/>
    </row>
    <row r="142" spans="1:23">
      <c r="A142" s="2405"/>
      <c r="B142" s="2408"/>
      <c r="C142" s="2411"/>
      <c r="D142" s="2328"/>
      <c r="E142" s="2415"/>
      <c r="F142" s="2415"/>
      <c r="G142" s="606"/>
      <c r="H142" s="632"/>
      <c r="I142" s="608"/>
      <c r="J142" s="633"/>
      <c r="K142" s="634"/>
      <c r="L142" s="917"/>
      <c r="M142" s="611"/>
      <c r="N142" s="1629" t="s">
        <v>748</v>
      </c>
      <c r="O142" s="1626" t="s">
        <v>42</v>
      </c>
      <c r="P142" s="829"/>
      <c r="Q142" s="846"/>
      <c r="R142" s="869"/>
      <c r="S142" s="869"/>
      <c r="T142" s="869"/>
      <c r="U142" s="869"/>
      <c r="V142" s="869"/>
      <c r="W142" s="869"/>
    </row>
    <row r="143" spans="1:23" ht="18" customHeight="1" thickBot="1">
      <c r="A143" s="2406"/>
      <c r="B143" s="2409"/>
      <c r="C143" s="2412"/>
      <c r="D143" s="2318"/>
      <c r="E143" s="2416"/>
      <c r="F143" s="2416"/>
      <c r="G143" s="924" t="s">
        <v>12</v>
      </c>
      <c r="H143" s="925">
        <f t="shared" ref="H143:K143" si="32">SUM(H139:H141)</f>
        <v>88.9</v>
      </c>
      <c r="I143" s="931">
        <f t="shared" si="32"/>
        <v>3.9</v>
      </c>
      <c r="J143" s="932">
        <f t="shared" si="32"/>
        <v>0</v>
      </c>
      <c r="K143" s="933">
        <f t="shared" si="32"/>
        <v>85</v>
      </c>
      <c r="L143" s="1584">
        <f>SUM(L139:L142)</f>
        <v>925</v>
      </c>
      <c r="M143" s="1585">
        <f>SUM(M139:M142)</f>
        <v>995</v>
      </c>
      <c r="N143" s="1634" t="s">
        <v>775</v>
      </c>
      <c r="O143" s="1610"/>
      <c r="P143" s="1611"/>
      <c r="Q143" s="1580"/>
      <c r="R143" s="869"/>
      <c r="S143" s="869"/>
      <c r="T143" s="869"/>
      <c r="U143" s="869"/>
      <c r="V143" s="869"/>
      <c r="W143" s="869"/>
    </row>
    <row r="144" spans="1:23">
      <c r="A144" s="2404"/>
      <c r="B144" s="2407"/>
      <c r="C144" s="2410"/>
      <c r="D144" s="2317" t="s">
        <v>801</v>
      </c>
      <c r="E144" s="2413" t="s">
        <v>41</v>
      </c>
      <c r="F144" s="2417" t="s">
        <v>774</v>
      </c>
      <c r="G144" s="599" t="s">
        <v>742</v>
      </c>
      <c r="H144" s="627">
        <f>I144+K144</f>
        <v>0</v>
      </c>
      <c r="I144" s="601">
        <v>0</v>
      </c>
      <c r="J144" s="628"/>
      <c r="K144" s="629">
        <v>0</v>
      </c>
      <c r="L144" s="914">
        <v>0</v>
      </c>
      <c r="M144" s="605">
        <v>32</v>
      </c>
      <c r="N144" s="1586" t="s">
        <v>747</v>
      </c>
      <c r="O144" s="1603"/>
      <c r="P144" s="1604" t="s">
        <v>42</v>
      </c>
      <c r="Q144" s="1565"/>
      <c r="R144" s="21"/>
      <c r="S144" s="869"/>
      <c r="T144" s="869"/>
      <c r="U144" s="869"/>
      <c r="V144" s="869"/>
      <c r="W144" s="869"/>
    </row>
    <row r="145" spans="1:23">
      <c r="A145" s="2405"/>
      <c r="B145" s="2408"/>
      <c r="C145" s="2411"/>
      <c r="D145" s="2328"/>
      <c r="E145" s="2414"/>
      <c r="F145" s="2418"/>
      <c r="G145" s="1566" t="s">
        <v>372</v>
      </c>
      <c r="H145" s="1569">
        <f>I145+K145</f>
        <v>0</v>
      </c>
      <c r="I145" s="1332">
        <v>0</v>
      </c>
      <c r="J145" s="1581"/>
      <c r="K145" s="1568">
        <v>0</v>
      </c>
      <c r="L145" s="1582">
        <v>0</v>
      </c>
      <c r="M145" s="965">
        <v>184</v>
      </c>
      <c r="N145" s="1629" t="s">
        <v>746</v>
      </c>
      <c r="O145" s="1607"/>
      <c r="P145" s="822" t="s">
        <v>42</v>
      </c>
      <c r="Q145" s="1573"/>
      <c r="R145" s="21"/>
      <c r="S145" s="869"/>
      <c r="T145" s="869"/>
      <c r="U145" s="869"/>
      <c r="V145" s="869"/>
      <c r="W145" s="869"/>
    </row>
    <row r="146" spans="1:23">
      <c r="A146" s="2405"/>
      <c r="B146" s="2408"/>
      <c r="C146" s="2411"/>
      <c r="D146" s="2328"/>
      <c r="E146" s="2415"/>
      <c r="F146" s="2419"/>
      <c r="G146" s="1566" t="s">
        <v>37</v>
      </c>
      <c r="H146" s="1569">
        <f>I146+K146</f>
        <v>0</v>
      </c>
      <c r="I146" s="1631"/>
      <c r="J146" s="1581"/>
      <c r="K146" s="1609"/>
      <c r="L146" s="1582"/>
      <c r="M146" s="965"/>
      <c r="N146" s="1629" t="s">
        <v>756</v>
      </c>
      <c r="O146" s="1626"/>
      <c r="P146" s="829" t="s">
        <v>42</v>
      </c>
      <c r="Q146" s="846"/>
      <c r="R146" s="21"/>
      <c r="S146" s="869"/>
      <c r="T146" s="869"/>
      <c r="U146" s="869"/>
      <c r="V146" s="869"/>
      <c r="W146" s="869"/>
    </row>
    <row r="147" spans="1:23">
      <c r="A147" s="2405"/>
      <c r="B147" s="2408"/>
      <c r="C147" s="2411"/>
      <c r="D147" s="2328"/>
      <c r="E147" s="2415"/>
      <c r="F147" s="2415"/>
      <c r="G147" s="606"/>
      <c r="H147" s="632"/>
      <c r="I147" s="608"/>
      <c r="J147" s="633"/>
      <c r="K147" s="634"/>
      <c r="L147" s="917"/>
      <c r="M147" s="611"/>
      <c r="N147" s="1629" t="s">
        <v>748</v>
      </c>
      <c r="O147" s="1626"/>
      <c r="P147" s="829"/>
      <c r="Q147" s="846" t="s">
        <v>42</v>
      </c>
      <c r="R147" s="21"/>
      <c r="S147" s="869"/>
      <c r="T147" s="869"/>
      <c r="U147" s="869"/>
      <c r="V147" s="869"/>
      <c r="W147" s="869"/>
    </row>
    <row r="148" spans="1:23" ht="33" customHeight="1" thickBot="1">
      <c r="A148" s="2406"/>
      <c r="B148" s="2409"/>
      <c r="C148" s="2412"/>
      <c r="D148" s="2318"/>
      <c r="E148" s="2416"/>
      <c r="F148" s="2416"/>
      <c r="G148" s="924" t="s">
        <v>12</v>
      </c>
      <c r="H148" s="925">
        <f t="shared" ref="H148:M148" si="33">SUM(H144:H146)</f>
        <v>0</v>
      </c>
      <c r="I148" s="931">
        <f t="shared" si="33"/>
        <v>0</v>
      </c>
      <c r="J148" s="932">
        <f t="shared" si="33"/>
        <v>0</v>
      </c>
      <c r="K148" s="933">
        <f t="shared" si="33"/>
        <v>0</v>
      </c>
      <c r="L148" s="1584">
        <f t="shared" si="33"/>
        <v>0</v>
      </c>
      <c r="M148" s="1585">
        <f t="shared" si="33"/>
        <v>216</v>
      </c>
      <c r="N148" s="1633" t="s">
        <v>802</v>
      </c>
      <c r="O148" s="1610"/>
      <c r="P148" s="1611"/>
      <c r="Q148" s="1580"/>
      <c r="R148" s="21"/>
      <c r="S148" s="869"/>
      <c r="T148" s="869"/>
      <c r="U148" s="869"/>
      <c r="V148" s="869"/>
      <c r="W148" s="869"/>
    </row>
    <row r="149" spans="1:23">
      <c r="A149" s="2404"/>
      <c r="B149" s="2407"/>
      <c r="C149" s="2410"/>
      <c r="D149" s="2317" t="s">
        <v>803</v>
      </c>
      <c r="E149" s="2413" t="s">
        <v>41</v>
      </c>
      <c r="F149" s="2417" t="s">
        <v>785</v>
      </c>
      <c r="G149" s="599" t="s">
        <v>742</v>
      </c>
      <c r="H149" s="627">
        <f>I149+K149</f>
        <v>30.4</v>
      </c>
      <c r="I149" s="601">
        <v>9.4</v>
      </c>
      <c r="J149" s="628"/>
      <c r="K149" s="629">
        <v>21</v>
      </c>
      <c r="L149" s="914">
        <v>23.6</v>
      </c>
      <c r="M149" s="605">
        <v>54</v>
      </c>
      <c r="N149" s="1586" t="s">
        <v>747</v>
      </c>
      <c r="O149" s="1603"/>
      <c r="P149" s="1604"/>
      <c r="Q149" s="1565"/>
      <c r="R149" s="869"/>
      <c r="S149" s="869"/>
      <c r="T149" s="869"/>
      <c r="U149" s="869"/>
      <c r="V149" s="869"/>
      <c r="W149" s="869"/>
    </row>
    <row r="150" spans="1:23">
      <c r="A150" s="2405"/>
      <c r="B150" s="2408"/>
      <c r="C150" s="2411"/>
      <c r="D150" s="2328"/>
      <c r="E150" s="2414"/>
      <c r="F150" s="2418"/>
      <c r="G150" s="1566" t="s">
        <v>372</v>
      </c>
      <c r="H150" s="1569">
        <f>I150+K150</f>
        <v>8.6</v>
      </c>
      <c r="I150" s="1332">
        <v>8.6</v>
      </c>
      <c r="J150" s="963">
        <v>3</v>
      </c>
      <c r="K150" s="1568">
        <v>0</v>
      </c>
      <c r="L150" s="1582">
        <v>302</v>
      </c>
      <c r="M150" s="965">
        <v>302</v>
      </c>
      <c r="N150" s="1629" t="s">
        <v>746</v>
      </c>
      <c r="O150" s="1607"/>
      <c r="P150" s="822"/>
      <c r="Q150" s="1573"/>
      <c r="R150" s="869"/>
      <c r="S150" s="869"/>
      <c r="T150" s="869"/>
      <c r="U150" s="869"/>
      <c r="V150" s="869"/>
      <c r="W150" s="869"/>
    </row>
    <row r="151" spans="1:23">
      <c r="A151" s="2405"/>
      <c r="B151" s="2408"/>
      <c r="C151" s="2411"/>
      <c r="D151" s="2328"/>
      <c r="E151" s="2415"/>
      <c r="F151" s="2419"/>
      <c r="G151" s="1566" t="s">
        <v>37</v>
      </c>
      <c r="H151" s="1569">
        <f>I151+K151</f>
        <v>1.5</v>
      </c>
      <c r="I151" s="1332">
        <v>1.5</v>
      </c>
      <c r="J151" s="963">
        <v>1.2</v>
      </c>
      <c r="K151" s="1568"/>
      <c r="L151" s="1647"/>
      <c r="M151" s="965"/>
      <c r="N151" s="1629" t="s">
        <v>756</v>
      </c>
      <c r="O151" s="1626"/>
      <c r="P151" s="829"/>
      <c r="Q151" s="846"/>
      <c r="R151" s="869"/>
      <c r="S151" s="869"/>
      <c r="T151" s="869"/>
      <c r="U151" s="869"/>
      <c r="V151" s="869"/>
      <c r="W151" s="869"/>
    </row>
    <row r="152" spans="1:23" ht="18" customHeight="1" thickBot="1">
      <c r="A152" s="2406"/>
      <c r="B152" s="2409"/>
      <c r="C152" s="2412"/>
      <c r="D152" s="2318"/>
      <c r="E152" s="2416"/>
      <c r="F152" s="2416"/>
      <c r="G152" s="924" t="s">
        <v>12</v>
      </c>
      <c r="H152" s="925">
        <f>SUM(H149:H151)</f>
        <v>40.5</v>
      </c>
      <c r="I152" s="931">
        <f>SUM(I149:I151)</f>
        <v>19.5</v>
      </c>
      <c r="J152" s="932">
        <f>SUM(J149:J151)</f>
        <v>4.2</v>
      </c>
      <c r="K152" s="933">
        <f>SUM(K149:K151)</f>
        <v>21</v>
      </c>
      <c r="L152" s="1648"/>
      <c r="M152" s="1585"/>
      <c r="N152" s="1634" t="s">
        <v>775</v>
      </c>
      <c r="O152" s="1610"/>
      <c r="P152" s="1611"/>
      <c r="Q152" s="1580" t="s">
        <v>42</v>
      </c>
      <c r="R152" s="869"/>
      <c r="S152" s="869"/>
      <c r="T152" s="869"/>
      <c r="U152" s="869"/>
      <c r="V152" s="869"/>
      <c r="W152" s="869"/>
    </row>
    <row r="153" spans="1:23">
      <c r="A153" s="1613"/>
      <c r="B153" s="1877"/>
      <c r="C153" s="1814"/>
      <c r="D153" s="2272" t="s">
        <v>804</v>
      </c>
      <c r="E153" s="2413" t="s">
        <v>41</v>
      </c>
      <c r="F153" s="1816" t="s">
        <v>805</v>
      </c>
      <c r="G153" s="1649" t="s">
        <v>742</v>
      </c>
      <c r="H153" s="1650">
        <f>I153+K153</f>
        <v>0</v>
      </c>
      <c r="I153" s="1651"/>
      <c r="J153" s="1652"/>
      <c r="K153" s="1653"/>
      <c r="L153" s="1654"/>
      <c r="M153" s="1655"/>
      <c r="N153" s="1586" t="s">
        <v>747</v>
      </c>
      <c r="O153" s="1656"/>
      <c r="P153" s="1657"/>
      <c r="Q153" s="1658"/>
      <c r="R153" s="869"/>
      <c r="S153" s="869"/>
      <c r="T153" s="869"/>
      <c r="U153" s="869"/>
      <c r="V153" s="869"/>
      <c r="W153" s="869"/>
    </row>
    <row r="154" spans="1:23">
      <c r="A154" s="1808"/>
      <c r="B154" s="1809"/>
      <c r="C154" s="1810"/>
      <c r="D154" s="2295"/>
      <c r="E154" s="2414"/>
      <c r="F154" s="1811"/>
      <c r="G154" s="1659" t="s">
        <v>372</v>
      </c>
      <c r="H154" s="1660">
        <f>I154+K154</f>
        <v>0</v>
      </c>
      <c r="I154" s="1661"/>
      <c r="J154" s="1662"/>
      <c r="K154" s="1663"/>
      <c r="L154" s="1664"/>
      <c r="M154" s="1665"/>
      <c r="N154" s="1629" t="s">
        <v>746</v>
      </c>
      <c r="O154" s="1666"/>
      <c r="P154" s="1667"/>
      <c r="Q154" s="1668"/>
      <c r="R154" s="869"/>
      <c r="S154" s="869"/>
      <c r="T154" s="869"/>
      <c r="U154" s="869"/>
      <c r="V154" s="869"/>
      <c r="W154" s="869"/>
    </row>
    <row r="155" spans="1:23">
      <c r="A155" s="1808"/>
      <c r="B155" s="1809"/>
      <c r="C155" s="1810"/>
      <c r="D155" s="2295"/>
      <c r="E155" s="2415"/>
      <c r="F155" s="1811"/>
      <c r="G155" s="1669" t="s">
        <v>37</v>
      </c>
      <c r="H155" s="1670">
        <f>I155+K155</f>
        <v>30</v>
      </c>
      <c r="I155" s="1671">
        <v>30</v>
      </c>
      <c r="J155" s="1672"/>
      <c r="K155" s="1673"/>
      <c r="L155" s="1674"/>
      <c r="M155" s="1675"/>
      <c r="N155" s="1629" t="s">
        <v>756</v>
      </c>
      <c r="O155" s="1676"/>
      <c r="P155" s="1677"/>
      <c r="Q155" s="1678"/>
      <c r="R155" s="869"/>
      <c r="S155" s="869"/>
      <c r="T155" s="869"/>
      <c r="U155" s="869"/>
      <c r="V155" s="869"/>
      <c r="W155" s="869"/>
    </row>
    <row r="156" spans="1:23" ht="13.5" thickBot="1">
      <c r="A156" s="1619"/>
      <c r="B156" s="977"/>
      <c r="C156" s="1815"/>
      <c r="D156" s="2273"/>
      <c r="E156" s="2416"/>
      <c r="F156" s="1817"/>
      <c r="G156" s="924" t="s">
        <v>12</v>
      </c>
      <c r="H156" s="1878">
        <f>H153+H154+H155</f>
        <v>30</v>
      </c>
      <c r="I156" s="1878">
        <f t="shared" ref="I156:M156" si="34">I153+I154+I155</f>
        <v>30</v>
      </c>
      <c r="J156" s="1878">
        <f t="shared" si="34"/>
        <v>0</v>
      </c>
      <c r="K156" s="1878">
        <f t="shared" si="34"/>
        <v>0</v>
      </c>
      <c r="L156" s="1878">
        <f t="shared" si="34"/>
        <v>0</v>
      </c>
      <c r="M156" s="1878">
        <f t="shared" si="34"/>
        <v>0</v>
      </c>
      <c r="N156" s="1634" t="s">
        <v>775</v>
      </c>
      <c r="O156" s="1610"/>
      <c r="P156" s="1611"/>
      <c r="Q156" s="1580"/>
      <c r="R156" s="869"/>
      <c r="S156" s="869"/>
      <c r="T156" s="869"/>
      <c r="U156" s="869"/>
      <c r="V156" s="869"/>
      <c r="W156" s="869"/>
    </row>
    <row r="157" spans="1:23">
      <c r="A157" s="2404"/>
      <c r="B157" s="2407"/>
      <c r="C157" s="2410"/>
      <c r="D157" s="2317" t="s">
        <v>806</v>
      </c>
      <c r="E157" s="2413" t="s">
        <v>41</v>
      </c>
      <c r="F157" s="2417" t="s">
        <v>785</v>
      </c>
      <c r="G157" s="599" t="s">
        <v>742</v>
      </c>
      <c r="H157" s="627">
        <f>I157+K157</f>
        <v>0</v>
      </c>
      <c r="I157" s="601">
        <v>0</v>
      </c>
      <c r="J157" s="628"/>
      <c r="K157" s="629">
        <v>0</v>
      </c>
      <c r="L157" s="914">
        <v>11.3</v>
      </c>
      <c r="M157" s="605">
        <v>0</v>
      </c>
      <c r="N157" s="1629" t="s">
        <v>746</v>
      </c>
      <c r="O157" s="1603"/>
      <c r="P157" s="1604"/>
      <c r="Q157" s="1565"/>
      <c r="R157" s="869"/>
      <c r="S157" s="869"/>
      <c r="T157" s="869"/>
      <c r="U157" s="869"/>
      <c r="V157" s="869"/>
      <c r="W157" s="869"/>
    </row>
    <row r="158" spans="1:23">
      <c r="A158" s="2405"/>
      <c r="B158" s="2408"/>
      <c r="C158" s="2411"/>
      <c r="D158" s="2328"/>
      <c r="E158" s="2414"/>
      <c r="F158" s="2418"/>
      <c r="G158" s="1566" t="s">
        <v>372</v>
      </c>
      <c r="H158" s="1569">
        <f>I158+K158</f>
        <v>0</v>
      </c>
      <c r="I158" s="1332">
        <v>0</v>
      </c>
      <c r="J158" s="1581"/>
      <c r="K158" s="1568">
        <v>0</v>
      </c>
      <c r="L158" s="1582">
        <v>63.8</v>
      </c>
      <c r="M158" s="965">
        <v>0</v>
      </c>
      <c r="N158" s="1629" t="s">
        <v>756</v>
      </c>
      <c r="O158" s="1626" t="s">
        <v>42</v>
      </c>
      <c r="P158" s="822"/>
      <c r="Q158" s="1573"/>
      <c r="R158" s="869"/>
      <c r="S158" s="869"/>
      <c r="T158" s="869"/>
      <c r="U158" s="869"/>
      <c r="V158" s="869"/>
      <c r="W158" s="869"/>
    </row>
    <row r="159" spans="1:23">
      <c r="A159" s="2405"/>
      <c r="B159" s="2408"/>
      <c r="C159" s="2411"/>
      <c r="D159" s="2328"/>
      <c r="E159" s="2415"/>
      <c r="F159" s="2419"/>
      <c r="G159" s="1566" t="s">
        <v>37</v>
      </c>
      <c r="H159" s="1569">
        <f>I159+K159</f>
        <v>0</v>
      </c>
      <c r="I159" s="1631"/>
      <c r="J159" s="1581"/>
      <c r="K159" s="1609"/>
      <c r="L159" s="1582"/>
      <c r="M159" s="965"/>
      <c r="N159" s="21"/>
      <c r="O159" s="1679"/>
      <c r="P159" s="829"/>
      <c r="Q159" s="846"/>
      <c r="R159" s="869"/>
      <c r="S159" s="869"/>
      <c r="T159" s="869"/>
      <c r="U159" s="869"/>
      <c r="V159" s="869"/>
      <c r="W159" s="869"/>
    </row>
    <row r="160" spans="1:23" ht="13.5" thickBot="1">
      <c r="A160" s="2406"/>
      <c r="B160" s="2409"/>
      <c r="C160" s="2412"/>
      <c r="D160" s="2318"/>
      <c r="E160" s="2416"/>
      <c r="F160" s="2416"/>
      <c r="G160" s="924" t="s">
        <v>12</v>
      </c>
      <c r="H160" s="925">
        <f t="shared" ref="H160:M160" si="35">SUM(H157:H159)</f>
        <v>0</v>
      </c>
      <c r="I160" s="931">
        <f t="shared" si="35"/>
        <v>0</v>
      </c>
      <c r="J160" s="932">
        <f t="shared" si="35"/>
        <v>0</v>
      </c>
      <c r="K160" s="933">
        <f t="shared" si="35"/>
        <v>0</v>
      </c>
      <c r="L160" s="1584">
        <f t="shared" si="35"/>
        <v>75.099999999999994</v>
      </c>
      <c r="M160" s="1585">
        <f t="shared" si="35"/>
        <v>0</v>
      </c>
      <c r="N160" s="1634" t="s">
        <v>775</v>
      </c>
      <c r="O160" s="1610"/>
      <c r="P160" s="1611" t="s">
        <v>42</v>
      </c>
      <c r="Q160" s="1580"/>
      <c r="R160" s="869"/>
      <c r="S160" s="869"/>
      <c r="T160" s="869"/>
      <c r="U160" s="869"/>
      <c r="V160" s="869"/>
      <c r="W160" s="869"/>
    </row>
    <row r="161" spans="1:23">
      <c r="A161" s="2404"/>
      <c r="B161" s="2407"/>
      <c r="C161" s="2410"/>
      <c r="D161" s="2317" t="s">
        <v>807</v>
      </c>
      <c r="E161" s="2413" t="s">
        <v>41</v>
      </c>
      <c r="F161" s="2417" t="s">
        <v>56</v>
      </c>
      <c r="G161" s="599" t="s">
        <v>742</v>
      </c>
      <c r="H161" s="627">
        <f>I161+K161</f>
        <v>0</v>
      </c>
      <c r="I161" s="601">
        <v>0</v>
      </c>
      <c r="J161" s="628"/>
      <c r="K161" s="629">
        <v>0</v>
      </c>
      <c r="L161" s="914">
        <v>43.4</v>
      </c>
      <c r="M161" s="605">
        <v>43.4</v>
      </c>
      <c r="N161" s="1586" t="s">
        <v>747</v>
      </c>
      <c r="O161" s="1603"/>
      <c r="P161" s="1604" t="s">
        <v>42</v>
      </c>
      <c r="Q161" s="1565"/>
      <c r="R161" s="869"/>
      <c r="S161" s="869"/>
      <c r="T161" s="869"/>
      <c r="U161" s="869"/>
      <c r="V161" s="869"/>
      <c r="W161" s="869"/>
    </row>
    <row r="162" spans="1:23">
      <c r="A162" s="2405"/>
      <c r="B162" s="2408"/>
      <c r="C162" s="2411"/>
      <c r="D162" s="2328"/>
      <c r="E162" s="2414"/>
      <c r="F162" s="2418"/>
      <c r="G162" s="1566" t="s">
        <v>372</v>
      </c>
      <c r="H162" s="1569">
        <f>I162+K162</f>
        <v>0</v>
      </c>
      <c r="I162" s="1332">
        <v>0</v>
      </c>
      <c r="J162" s="1581"/>
      <c r="K162" s="1568">
        <v>0</v>
      </c>
      <c r="L162" s="1582">
        <v>246</v>
      </c>
      <c r="M162" s="965">
        <v>241</v>
      </c>
      <c r="N162" s="1629" t="s">
        <v>746</v>
      </c>
      <c r="O162" s="1607"/>
      <c r="P162" s="822" t="s">
        <v>42</v>
      </c>
      <c r="Q162" s="1573"/>
      <c r="R162" s="869"/>
      <c r="S162" s="869"/>
      <c r="T162" s="869"/>
      <c r="U162" s="869"/>
      <c r="V162" s="869"/>
      <c r="W162" s="869"/>
    </row>
    <row r="163" spans="1:23">
      <c r="A163" s="2405"/>
      <c r="B163" s="2408"/>
      <c r="C163" s="2411"/>
      <c r="D163" s="2328"/>
      <c r="E163" s="2415"/>
      <c r="F163" s="2419"/>
      <c r="G163" s="1566" t="s">
        <v>37</v>
      </c>
      <c r="H163" s="1569">
        <f>I163+K163</f>
        <v>0</v>
      </c>
      <c r="I163" s="1631"/>
      <c r="J163" s="1581"/>
      <c r="K163" s="1609"/>
      <c r="L163" s="1582"/>
      <c r="M163" s="965"/>
      <c r="N163" s="1629" t="s">
        <v>756</v>
      </c>
      <c r="O163" s="1626"/>
      <c r="P163" s="829" t="s">
        <v>42</v>
      </c>
      <c r="Q163" s="846"/>
      <c r="R163" s="869"/>
      <c r="S163" s="869"/>
      <c r="T163" s="869"/>
      <c r="U163" s="869"/>
      <c r="V163" s="869"/>
      <c r="W163" s="869"/>
    </row>
    <row r="164" spans="1:23" ht="13.5" thickBot="1">
      <c r="A164" s="2406"/>
      <c r="B164" s="2409"/>
      <c r="C164" s="2412"/>
      <c r="D164" s="2318"/>
      <c r="E164" s="2416"/>
      <c r="F164" s="2416"/>
      <c r="G164" s="924" t="s">
        <v>12</v>
      </c>
      <c r="H164" s="925">
        <f t="shared" ref="H164:M164" si="36">SUM(H161:H163)</f>
        <v>0</v>
      </c>
      <c r="I164" s="931">
        <f t="shared" si="36"/>
        <v>0</v>
      </c>
      <c r="J164" s="932">
        <f t="shared" si="36"/>
        <v>0</v>
      </c>
      <c r="K164" s="933">
        <f t="shared" si="36"/>
        <v>0</v>
      </c>
      <c r="L164" s="1584">
        <f t="shared" si="36"/>
        <v>289.39999999999998</v>
      </c>
      <c r="M164" s="1585">
        <f t="shared" si="36"/>
        <v>284.39999999999998</v>
      </c>
      <c r="N164" s="1634" t="s">
        <v>775</v>
      </c>
      <c r="O164" s="1610"/>
      <c r="P164" s="1611"/>
      <c r="Q164" s="1580"/>
      <c r="R164" s="869"/>
      <c r="S164" s="869"/>
      <c r="T164" s="869"/>
      <c r="U164" s="869"/>
      <c r="V164" s="869"/>
      <c r="W164" s="869"/>
    </row>
    <row r="165" spans="1:23">
      <c r="A165" s="2404"/>
      <c r="B165" s="2407"/>
      <c r="C165" s="2410"/>
      <c r="D165" s="2317" t="s">
        <v>808</v>
      </c>
      <c r="E165" s="2413" t="s">
        <v>41</v>
      </c>
      <c r="F165" s="2417" t="s">
        <v>809</v>
      </c>
      <c r="G165" s="599" t="s">
        <v>742</v>
      </c>
      <c r="H165" s="627">
        <f>I165+K165</f>
        <v>0</v>
      </c>
      <c r="I165" s="601">
        <v>0</v>
      </c>
      <c r="J165" s="628"/>
      <c r="K165" s="629">
        <v>0</v>
      </c>
      <c r="L165" s="914">
        <v>340</v>
      </c>
      <c r="M165" s="605">
        <v>0</v>
      </c>
      <c r="N165" s="1586" t="s">
        <v>747</v>
      </c>
      <c r="O165" s="1603" t="s">
        <v>42</v>
      </c>
      <c r="P165" s="1604"/>
      <c r="Q165" s="1565"/>
      <c r="R165" s="869"/>
      <c r="S165" s="869"/>
      <c r="T165" s="869"/>
      <c r="U165" s="869"/>
      <c r="V165" s="869"/>
      <c r="W165" s="869"/>
    </row>
    <row r="166" spans="1:23">
      <c r="A166" s="2405"/>
      <c r="B166" s="2408"/>
      <c r="C166" s="2411"/>
      <c r="D166" s="2328"/>
      <c r="E166" s="2414"/>
      <c r="F166" s="2418"/>
      <c r="G166" s="1566" t="s">
        <v>752</v>
      </c>
      <c r="H166" s="1569">
        <f>I166+K166</f>
        <v>0</v>
      </c>
      <c r="I166" s="1332">
        <v>0</v>
      </c>
      <c r="J166" s="1581"/>
      <c r="K166" s="1568">
        <v>0</v>
      </c>
      <c r="L166" s="1582">
        <v>1923</v>
      </c>
      <c r="M166" s="965">
        <v>0</v>
      </c>
      <c r="N166" s="1629" t="s">
        <v>746</v>
      </c>
      <c r="O166" s="1607" t="s">
        <v>42</v>
      </c>
      <c r="P166" s="822"/>
      <c r="Q166" s="1573"/>
      <c r="R166" s="869"/>
      <c r="S166" s="869"/>
      <c r="T166" s="869"/>
      <c r="U166" s="869"/>
      <c r="V166" s="869"/>
      <c r="W166" s="869"/>
    </row>
    <row r="167" spans="1:23" ht="16.899999999999999" customHeight="1">
      <c r="A167" s="2405"/>
      <c r="B167" s="2408"/>
      <c r="C167" s="2411"/>
      <c r="D167" s="2328"/>
      <c r="E167" s="2415"/>
      <c r="F167" s="2419"/>
      <c r="G167" s="1566" t="s">
        <v>37</v>
      </c>
      <c r="H167" s="1569">
        <f>I167+K167</f>
        <v>0</v>
      </c>
      <c r="I167" s="1631"/>
      <c r="J167" s="1581"/>
      <c r="K167" s="1609"/>
      <c r="L167" s="1582"/>
      <c r="M167" s="965"/>
      <c r="N167" s="1629" t="s">
        <v>756</v>
      </c>
      <c r="O167" s="1626" t="s">
        <v>42</v>
      </c>
      <c r="P167" s="829"/>
      <c r="Q167" s="846"/>
      <c r="R167" s="869"/>
      <c r="S167" s="869"/>
      <c r="T167" s="869"/>
      <c r="U167" s="869"/>
      <c r="V167" s="869"/>
      <c r="W167" s="869"/>
    </row>
    <row r="168" spans="1:23" ht="18.600000000000001" customHeight="1" thickBot="1">
      <c r="A168" s="2406"/>
      <c r="B168" s="2409"/>
      <c r="C168" s="2412"/>
      <c r="D168" s="2318"/>
      <c r="E168" s="2416"/>
      <c r="F168" s="2416"/>
      <c r="G168" s="924" t="s">
        <v>12</v>
      </c>
      <c r="H168" s="925">
        <f t="shared" ref="H168:M168" si="37">SUM(H165:H167)</f>
        <v>0</v>
      </c>
      <c r="I168" s="931">
        <f t="shared" si="37"/>
        <v>0</v>
      </c>
      <c r="J168" s="932">
        <f t="shared" si="37"/>
        <v>0</v>
      </c>
      <c r="K168" s="933">
        <f t="shared" si="37"/>
        <v>0</v>
      </c>
      <c r="L168" s="1584">
        <f t="shared" si="37"/>
        <v>2263</v>
      </c>
      <c r="M168" s="1585">
        <f t="shared" si="37"/>
        <v>0</v>
      </c>
      <c r="N168" s="1634" t="s">
        <v>810</v>
      </c>
      <c r="O168" s="1610"/>
      <c r="P168" s="1680">
        <v>10</v>
      </c>
      <c r="Q168" s="1580"/>
      <c r="R168" s="869"/>
      <c r="S168" s="869"/>
      <c r="T168" s="869"/>
      <c r="U168" s="869"/>
      <c r="V168" s="869"/>
      <c r="W168" s="869"/>
    </row>
    <row r="169" spans="1:23">
      <c r="A169" s="2404"/>
      <c r="B169" s="2407"/>
      <c r="C169" s="2410"/>
      <c r="D169" s="2317" t="s">
        <v>811</v>
      </c>
      <c r="E169" s="2413" t="s">
        <v>41</v>
      </c>
      <c r="F169" s="2417" t="s">
        <v>56</v>
      </c>
      <c r="G169" s="599" t="s">
        <v>742</v>
      </c>
      <c r="H169" s="627">
        <f>I169+K169</f>
        <v>8.6</v>
      </c>
      <c r="I169" s="601">
        <v>0</v>
      </c>
      <c r="J169" s="628"/>
      <c r="K169" s="629">
        <v>8.6</v>
      </c>
      <c r="L169" s="914">
        <v>15.4</v>
      </c>
      <c r="M169" s="605">
        <v>24.5</v>
      </c>
      <c r="N169" s="1629" t="s">
        <v>746</v>
      </c>
      <c r="O169" s="1626" t="s">
        <v>42</v>
      </c>
      <c r="P169" s="1604"/>
      <c r="Q169" s="1565"/>
      <c r="R169" s="869"/>
      <c r="S169" s="869"/>
      <c r="T169" s="869"/>
      <c r="U169" s="869"/>
      <c r="V169" s="869"/>
      <c r="W169" s="869"/>
    </row>
    <row r="170" spans="1:23">
      <c r="A170" s="2405"/>
      <c r="B170" s="2408"/>
      <c r="C170" s="2411"/>
      <c r="D170" s="2328"/>
      <c r="E170" s="2414"/>
      <c r="F170" s="2418"/>
      <c r="G170" s="1566" t="s">
        <v>372</v>
      </c>
      <c r="H170" s="1569">
        <f>I170+K170</f>
        <v>0</v>
      </c>
      <c r="I170" s="1332">
        <v>0</v>
      </c>
      <c r="J170" s="1581"/>
      <c r="K170" s="1568">
        <v>0</v>
      </c>
      <c r="L170" s="1582">
        <v>146</v>
      </c>
      <c r="M170" s="965">
        <v>137.69999999999999</v>
      </c>
      <c r="N170" s="1629" t="s">
        <v>756</v>
      </c>
      <c r="O170" s="1607" t="s">
        <v>42</v>
      </c>
      <c r="P170" s="822"/>
      <c r="Q170" s="1573"/>
      <c r="R170" s="869"/>
      <c r="S170" s="869"/>
      <c r="T170" s="869"/>
      <c r="U170" s="869"/>
      <c r="V170" s="869"/>
      <c r="W170" s="869"/>
    </row>
    <row r="171" spans="1:23" ht="18" customHeight="1">
      <c r="A171" s="2405"/>
      <c r="B171" s="2408"/>
      <c r="C171" s="2411"/>
      <c r="D171" s="2328"/>
      <c r="E171" s="2415"/>
      <c r="F171" s="2419"/>
      <c r="G171" s="1566" t="s">
        <v>37</v>
      </c>
      <c r="H171" s="1569">
        <f>I171+K171</f>
        <v>0</v>
      </c>
      <c r="I171" s="1631"/>
      <c r="J171" s="1581"/>
      <c r="K171" s="1609"/>
      <c r="L171" s="1582"/>
      <c r="M171" s="965"/>
      <c r="N171" s="1629" t="s">
        <v>748</v>
      </c>
      <c r="O171" s="1626" t="s">
        <v>42</v>
      </c>
      <c r="P171" s="829"/>
      <c r="Q171" s="846"/>
      <c r="R171" s="869"/>
      <c r="S171" s="869"/>
      <c r="T171" s="869"/>
      <c r="U171" s="869"/>
      <c r="V171" s="869"/>
      <c r="W171" s="869"/>
    </row>
    <row r="172" spans="1:23" ht="29.45" customHeight="1" thickBot="1">
      <c r="A172" s="2406"/>
      <c r="B172" s="2409"/>
      <c r="C172" s="2412"/>
      <c r="D172" s="2318"/>
      <c r="E172" s="2416"/>
      <c r="F172" s="2416"/>
      <c r="G172" s="924" t="s">
        <v>12</v>
      </c>
      <c r="H172" s="925">
        <f>SUM(H169:H171)</f>
        <v>8.6</v>
      </c>
      <c r="I172" s="931">
        <f>SUM(I169:I171)</f>
        <v>0</v>
      </c>
      <c r="J172" s="932">
        <f>SUM(J169:J171)</f>
        <v>0</v>
      </c>
      <c r="K172" s="933">
        <f>SUM(K169:K171)</f>
        <v>8.6</v>
      </c>
      <c r="L172" s="1584">
        <v>161.4</v>
      </c>
      <c r="M172" s="1585">
        <f>SUM(M169:M171)</f>
        <v>162.19999999999999</v>
      </c>
      <c r="N172" s="1634" t="s">
        <v>775</v>
      </c>
      <c r="O172" s="1610"/>
      <c r="P172" s="1611"/>
      <c r="Q172" s="1580" t="s">
        <v>42</v>
      </c>
      <c r="R172" s="869"/>
      <c r="S172" s="869"/>
      <c r="T172" s="869"/>
      <c r="U172" s="869"/>
      <c r="V172" s="869"/>
      <c r="W172" s="869"/>
    </row>
    <row r="173" spans="1:23">
      <c r="A173" s="2404"/>
      <c r="B173" s="2407"/>
      <c r="C173" s="2410"/>
      <c r="D173" s="2317" t="s">
        <v>812</v>
      </c>
      <c r="E173" s="2413" t="s">
        <v>41</v>
      </c>
      <c r="F173" s="2417" t="s">
        <v>785</v>
      </c>
      <c r="G173" s="599" t="s">
        <v>742</v>
      </c>
      <c r="H173" s="627">
        <f>I173+K173</f>
        <v>0</v>
      </c>
      <c r="I173" s="601">
        <v>0</v>
      </c>
      <c r="J173" s="628"/>
      <c r="K173" s="629">
        <v>0</v>
      </c>
      <c r="L173" s="914">
        <v>7</v>
      </c>
      <c r="M173" s="605">
        <v>7.1</v>
      </c>
      <c r="N173" s="1586" t="s">
        <v>747</v>
      </c>
      <c r="O173" s="1603"/>
      <c r="P173" s="1604"/>
      <c r="Q173" s="1565"/>
      <c r="R173" s="869"/>
      <c r="S173" s="869"/>
      <c r="T173" s="869"/>
      <c r="U173" s="869"/>
      <c r="V173" s="869"/>
      <c r="W173" s="869"/>
    </row>
    <row r="174" spans="1:23">
      <c r="A174" s="2405"/>
      <c r="B174" s="2408"/>
      <c r="C174" s="2411"/>
      <c r="D174" s="2328"/>
      <c r="E174" s="2414"/>
      <c r="F174" s="2418"/>
      <c r="G174" s="1566" t="s">
        <v>372</v>
      </c>
      <c r="H174" s="1569">
        <f>I174+K174</f>
        <v>0</v>
      </c>
      <c r="I174" s="1332">
        <v>0</v>
      </c>
      <c r="J174" s="1581"/>
      <c r="K174" s="1568">
        <v>0</v>
      </c>
      <c r="L174" s="1582">
        <v>42.5</v>
      </c>
      <c r="M174" s="965">
        <v>42.6</v>
      </c>
      <c r="N174" s="1629" t="s">
        <v>746</v>
      </c>
      <c r="O174" s="1607" t="s">
        <v>42</v>
      </c>
      <c r="P174" s="822"/>
      <c r="Q174" s="1573"/>
      <c r="R174" s="869"/>
      <c r="S174" s="869"/>
      <c r="T174" s="869"/>
      <c r="U174" s="869"/>
      <c r="V174" s="869"/>
      <c r="W174" s="869"/>
    </row>
    <row r="175" spans="1:23">
      <c r="A175" s="2405"/>
      <c r="B175" s="2408"/>
      <c r="C175" s="2411"/>
      <c r="D175" s="2328"/>
      <c r="E175" s="2415"/>
      <c r="F175" s="2419"/>
      <c r="G175" s="1566" t="s">
        <v>37</v>
      </c>
      <c r="H175" s="1569">
        <f>I175+K175</f>
        <v>0</v>
      </c>
      <c r="I175" s="1631"/>
      <c r="J175" s="1581"/>
      <c r="K175" s="1609"/>
      <c r="L175" s="1582"/>
      <c r="M175" s="965"/>
      <c r="N175" s="1629" t="s">
        <v>756</v>
      </c>
      <c r="O175" s="1626"/>
      <c r="P175" s="829" t="s">
        <v>42</v>
      </c>
      <c r="Q175" s="846"/>
      <c r="R175" s="869"/>
      <c r="S175" s="869"/>
      <c r="T175" s="869"/>
      <c r="U175" s="869"/>
      <c r="V175" s="869"/>
      <c r="W175" s="869"/>
    </row>
    <row r="176" spans="1:23">
      <c r="A176" s="2405"/>
      <c r="B176" s="2408"/>
      <c r="C176" s="2411"/>
      <c r="D176" s="2328"/>
      <c r="E176" s="2415"/>
      <c r="F176" s="2415"/>
      <c r="G176" s="606"/>
      <c r="H176" s="632"/>
      <c r="I176" s="608"/>
      <c r="J176" s="633"/>
      <c r="K176" s="634"/>
      <c r="L176" s="917"/>
      <c r="M176" s="611"/>
      <c r="N176" s="1629" t="s">
        <v>748</v>
      </c>
      <c r="O176" s="1626"/>
      <c r="P176" s="829" t="s">
        <v>42</v>
      </c>
      <c r="Q176" s="846"/>
      <c r="R176" s="869"/>
      <c r="S176" s="869"/>
      <c r="T176" s="869"/>
      <c r="U176" s="869"/>
      <c r="V176" s="869"/>
      <c r="W176" s="869"/>
    </row>
    <row r="177" spans="1:23" ht="30.6" customHeight="1" thickBot="1">
      <c r="A177" s="2406"/>
      <c r="B177" s="2409"/>
      <c r="C177" s="2412"/>
      <c r="D177" s="2318"/>
      <c r="E177" s="2416"/>
      <c r="F177" s="2416"/>
      <c r="G177" s="924" t="s">
        <v>12</v>
      </c>
      <c r="H177" s="925">
        <f t="shared" ref="H177:K177" si="38">SUM(H173:H175)</f>
        <v>0</v>
      </c>
      <c r="I177" s="931">
        <f t="shared" si="38"/>
        <v>0</v>
      </c>
      <c r="J177" s="932">
        <f t="shared" si="38"/>
        <v>0</v>
      </c>
      <c r="K177" s="933">
        <f t="shared" si="38"/>
        <v>0</v>
      </c>
      <c r="L177" s="1584"/>
      <c r="M177" s="1585"/>
      <c r="N177" s="1634" t="s">
        <v>775</v>
      </c>
      <c r="O177" s="1610"/>
      <c r="P177" s="1611"/>
      <c r="Q177" s="1580"/>
      <c r="R177" s="869"/>
      <c r="S177" s="869"/>
      <c r="T177" s="869"/>
      <c r="U177" s="869"/>
      <c r="V177" s="869"/>
      <c r="W177" s="869"/>
    </row>
    <row r="178" spans="1:23">
      <c r="A178" s="2404"/>
      <c r="B178" s="2407"/>
      <c r="C178" s="2410"/>
      <c r="D178" s="2317" t="s">
        <v>813</v>
      </c>
      <c r="E178" s="2413" t="s">
        <v>41</v>
      </c>
      <c r="F178" s="2417" t="s">
        <v>809</v>
      </c>
      <c r="G178" s="599" t="s">
        <v>742</v>
      </c>
      <c r="H178" s="627">
        <f>I178+K178</f>
        <v>0</v>
      </c>
      <c r="I178" s="601">
        <v>0</v>
      </c>
      <c r="J178" s="628"/>
      <c r="K178" s="629">
        <v>0</v>
      </c>
      <c r="L178" s="914">
        <v>70</v>
      </c>
      <c r="M178" s="605">
        <v>73.599999999999994</v>
      </c>
      <c r="N178" s="1586" t="s">
        <v>747</v>
      </c>
      <c r="O178" s="1603"/>
      <c r="P178" s="1604"/>
      <c r="Q178" s="1565"/>
      <c r="R178" s="869"/>
      <c r="S178" s="869"/>
      <c r="T178" s="869"/>
      <c r="U178" s="869"/>
      <c r="V178" s="869"/>
      <c r="W178" s="869"/>
    </row>
    <row r="179" spans="1:23">
      <c r="A179" s="2405"/>
      <c r="B179" s="2408"/>
      <c r="C179" s="2411"/>
      <c r="D179" s="2328"/>
      <c r="E179" s="2414"/>
      <c r="F179" s="2418"/>
      <c r="G179" s="1566" t="s">
        <v>372</v>
      </c>
      <c r="H179" s="1569">
        <f>I179+K179</f>
        <v>0</v>
      </c>
      <c r="I179" s="1332">
        <v>0</v>
      </c>
      <c r="J179" s="1581"/>
      <c r="K179" s="1568">
        <v>0</v>
      </c>
      <c r="L179" s="1582">
        <v>406</v>
      </c>
      <c r="M179" s="965">
        <v>408</v>
      </c>
      <c r="N179" s="1629" t="s">
        <v>746</v>
      </c>
      <c r="O179" s="1607"/>
      <c r="P179" s="822"/>
      <c r="Q179" s="1573"/>
      <c r="R179" s="869"/>
      <c r="S179" s="869"/>
      <c r="T179" s="869"/>
      <c r="U179" s="869"/>
      <c r="V179" s="869"/>
      <c r="W179" s="869"/>
    </row>
    <row r="180" spans="1:23">
      <c r="A180" s="2405"/>
      <c r="B180" s="2408"/>
      <c r="C180" s="2411"/>
      <c r="D180" s="2328"/>
      <c r="E180" s="2415"/>
      <c r="F180" s="2419"/>
      <c r="G180" s="1566" t="s">
        <v>37</v>
      </c>
      <c r="H180" s="1569">
        <f>I180+K180</f>
        <v>0</v>
      </c>
      <c r="I180" s="1631"/>
      <c r="J180" s="1581"/>
      <c r="K180" s="1568"/>
      <c r="L180" s="1582"/>
      <c r="M180" s="965"/>
      <c r="N180" s="1629" t="s">
        <v>756</v>
      </c>
      <c r="O180" s="1626" t="s">
        <v>42</v>
      </c>
      <c r="P180" s="829"/>
      <c r="Q180" s="846"/>
      <c r="R180" s="869"/>
      <c r="S180" s="869"/>
      <c r="T180" s="869"/>
      <c r="U180" s="869"/>
      <c r="V180" s="869"/>
      <c r="W180" s="869"/>
    </row>
    <row r="181" spans="1:23">
      <c r="A181" s="2405"/>
      <c r="B181" s="2408"/>
      <c r="C181" s="2411"/>
      <c r="D181" s="2328"/>
      <c r="E181" s="2415"/>
      <c r="F181" s="2415"/>
      <c r="G181" s="606"/>
      <c r="H181" s="632"/>
      <c r="I181" s="608"/>
      <c r="J181" s="633"/>
      <c r="K181" s="634"/>
      <c r="L181" s="917"/>
      <c r="M181" s="611"/>
      <c r="N181" s="1629" t="s">
        <v>748</v>
      </c>
      <c r="O181" s="1626" t="s">
        <v>42</v>
      </c>
      <c r="P181" s="829"/>
      <c r="Q181" s="846"/>
      <c r="R181" s="869"/>
      <c r="S181" s="869"/>
      <c r="T181" s="869"/>
      <c r="U181" s="869"/>
      <c r="V181" s="869"/>
      <c r="W181" s="869"/>
    </row>
    <row r="182" spans="1:23" ht="13.5" thickBot="1">
      <c r="A182" s="2406"/>
      <c r="B182" s="2409"/>
      <c r="C182" s="2412"/>
      <c r="D182" s="2318"/>
      <c r="E182" s="2416"/>
      <c r="F182" s="2416"/>
      <c r="G182" s="924" t="s">
        <v>12</v>
      </c>
      <c r="H182" s="925">
        <f t="shared" ref="H182:K182" si="39">SUM(H178:H180)</f>
        <v>0</v>
      </c>
      <c r="I182" s="931">
        <f t="shared" si="39"/>
        <v>0</v>
      </c>
      <c r="J182" s="932">
        <f t="shared" si="39"/>
        <v>0</v>
      </c>
      <c r="K182" s="933">
        <f t="shared" si="39"/>
        <v>0</v>
      </c>
      <c r="L182" s="1584"/>
      <c r="M182" s="1585"/>
      <c r="N182" s="1634" t="s">
        <v>775</v>
      </c>
      <c r="O182" s="1610"/>
      <c r="P182" s="1611"/>
      <c r="Q182" s="1580" t="s">
        <v>42</v>
      </c>
      <c r="R182" s="869"/>
      <c r="S182" s="869"/>
      <c r="T182" s="869"/>
      <c r="U182" s="869"/>
      <c r="V182" s="869"/>
      <c r="W182" s="869"/>
    </row>
    <row r="183" spans="1:23">
      <c r="A183" s="2404"/>
      <c r="B183" s="2407"/>
      <c r="C183" s="2410"/>
      <c r="D183" s="2317" t="s">
        <v>814</v>
      </c>
      <c r="E183" s="2413" t="s">
        <v>41</v>
      </c>
      <c r="F183" s="2417" t="s">
        <v>809</v>
      </c>
      <c r="G183" s="599" t="s">
        <v>742</v>
      </c>
      <c r="H183" s="627">
        <f>I183+K183</f>
        <v>0</v>
      </c>
      <c r="I183" s="601">
        <v>0</v>
      </c>
      <c r="J183" s="628"/>
      <c r="K183" s="629">
        <v>0</v>
      </c>
      <c r="L183" s="914">
        <v>0</v>
      </c>
      <c r="M183" s="605">
        <v>0</v>
      </c>
      <c r="N183" s="1586" t="s">
        <v>747</v>
      </c>
      <c r="O183" s="1603" t="s">
        <v>42</v>
      </c>
      <c r="P183" s="1604"/>
      <c r="Q183" s="1565"/>
      <c r="R183" s="869"/>
      <c r="S183" s="869"/>
      <c r="T183" s="869"/>
      <c r="U183" s="869"/>
      <c r="V183" s="869"/>
      <c r="W183" s="869"/>
    </row>
    <row r="184" spans="1:23">
      <c r="A184" s="2405"/>
      <c r="B184" s="2408"/>
      <c r="C184" s="2411"/>
      <c r="D184" s="2328"/>
      <c r="E184" s="2414"/>
      <c r="F184" s="2418"/>
      <c r="G184" s="1566" t="s">
        <v>372</v>
      </c>
      <c r="H184" s="1569">
        <f>I184+K184</f>
        <v>0</v>
      </c>
      <c r="I184" s="1332">
        <v>0</v>
      </c>
      <c r="J184" s="1581"/>
      <c r="K184" s="1568">
        <v>0</v>
      </c>
      <c r="L184" s="1582">
        <v>0</v>
      </c>
      <c r="M184" s="965">
        <v>0</v>
      </c>
      <c r="N184" s="1629" t="s">
        <v>756</v>
      </c>
      <c r="O184" s="1607"/>
      <c r="P184" s="822"/>
      <c r="Q184" s="1573"/>
      <c r="R184" s="869"/>
      <c r="S184" s="869"/>
      <c r="T184" s="869"/>
      <c r="U184" s="869"/>
      <c r="V184" s="869"/>
      <c r="W184" s="869"/>
    </row>
    <row r="185" spans="1:23">
      <c r="A185" s="2405"/>
      <c r="B185" s="2408"/>
      <c r="C185" s="2411"/>
      <c r="D185" s="2328"/>
      <c r="E185" s="2415"/>
      <c r="F185" s="2419"/>
      <c r="G185" s="1566" t="s">
        <v>37</v>
      </c>
      <c r="H185" s="1569">
        <f>I185+K185</f>
        <v>0</v>
      </c>
      <c r="I185" s="1631"/>
      <c r="J185" s="1581"/>
      <c r="K185" s="1609"/>
      <c r="L185" s="1582"/>
      <c r="M185" s="965"/>
      <c r="N185" s="1629" t="s">
        <v>748</v>
      </c>
      <c r="O185" s="1626"/>
      <c r="P185" s="829"/>
      <c r="Q185" s="846"/>
      <c r="R185" s="869"/>
      <c r="S185" s="869"/>
      <c r="T185" s="869"/>
      <c r="U185" s="869"/>
      <c r="V185" s="869"/>
      <c r="W185" s="869"/>
    </row>
    <row r="186" spans="1:23" ht="13.5" thickBot="1">
      <c r="A186" s="2406"/>
      <c r="B186" s="2409"/>
      <c r="C186" s="2412"/>
      <c r="D186" s="2318"/>
      <c r="E186" s="2416"/>
      <c r="F186" s="2416"/>
      <c r="G186" s="924" t="s">
        <v>12</v>
      </c>
      <c r="H186" s="925">
        <f t="shared" ref="H186:M186" si="40">SUM(H183:H185)</f>
        <v>0</v>
      </c>
      <c r="I186" s="931">
        <f t="shared" si="40"/>
        <v>0</v>
      </c>
      <c r="J186" s="932">
        <f t="shared" si="40"/>
        <v>0</v>
      </c>
      <c r="K186" s="933">
        <f t="shared" si="40"/>
        <v>0</v>
      </c>
      <c r="L186" s="1584">
        <f t="shared" si="40"/>
        <v>0</v>
      </c>
      <c r="M186" s="1585">
        <f t="shared" si="40"/>
        <v>0</v>
      </c>
      <c r="N186" s="1634" t="s">
        <v>775</v>
      </c>
      <c r="O186" s="1610"/>
      <c r="P186" s="1611"/>
      <c r="Q186" s="1580"/>
      <c r="R186" s="869"/>
      <c r="S186" s="869"/>
      <c r="T186" s="869"/>
      <c r="U186" s="869"/>
      <c r="V186" s="869"/>
      <c r="W186" s="869"/>
    </row>
    <row r="187" spans="1:23">
      <c r="A187" s="1613"/>
      <c r="B187" s="898"/>
      <c r="C187" s="1681"/>
      <c r="D187" s="2501" t="s">
        <v>815</v>
      </c>
      <c r="E187" s="1029" t="s">
        <v>41</v>
      </c>
      <c r="F187" s="1682" t="s">
        <v>761</v>
      </c>
      <c r="G187" s="1683" t="s">
        <v>742</v>
      </c>
      <c r="H187" s="1650">
        <f>I187+K187</f>
        <v>27.7</v>
      </c>
      <c r="I187" s="1684">
        <v>0.2</v>
      </c>
      <c r="J187" s="1684"/>
      <c r="K187" s="914">
        <v>27.5</v>
      </c>
      <c r="L187" s="1685">
        <v>11</v>
      </c>
      <c r="M187" s="1686">
        <v>11</v>
      </c>
      <c r="N187" s="1687" t="s">
        <v>747</v>
      </c>
      <c r="O187" s="1688"/>
      <c r="P187" s="1689"/>
      <c r="Q187" s="1690"/>
      <c r="R187" s="869"/>
      <c r="S187" s="869"/>
      <c r="T187" s="869"/>
      <c r="U187" s="869"/>
      <c r="V187" s="869"/>
      <c r="W187" s="869"/>
    </row>
    <row r="188" spans="1:23">
      <c r="A188" s="1024"/>
      <c r="B188" s="901"/>
      <c r="C188" s="2504"/>
      <c r="D188" s="2502"/>
      <c r="E188" s="1027"/>
      <c r="F188" s="1691"/>
      <c r="G188" s="1692" t="s">
        <v>743</v>
      </c>
      <c r="H188" s="1660">
        <f>I188+K188</f>
        <v>211.5</v>
      </c>
      <c r="I188" s="1693">
        <v>2.2999999999999998</v>
      </c>
      <c r="J188" s="1693">
        <v>0.8</v>
      </c>
      <c r="K188" s="1596">
        <v>209.2</v>
      </c>
      <c r="L188" s="1694">
        <v>200.6</v>
      </c>
      <c r="M188" s="1695">
        <v>200.6</v>
      </c>
      <c r="N188" s="1696" t="s">
        <v>746</v>
      </c>
      <c r="O188" s="1697"/>
      <c r="P188" s="1698"/>
      <c r="Q188" s="1699"/>
      <c r="R188" s="869"/>
      <c r="S188" s="869"/>
      <c r="T188" s="869"/>
      <c r="U188" s="869"/>
      <c r="V188" s="869"/>
      <c r="W188" s="869"/>
    </row>
    <row r="189" spans="1:23">
      <c r="A189" s="1024"/>
      <c r="B189" s="901"/>
      <c r="C189" s="2505"/>
      <c r="D189" s="2502"/>
      <c r="E189" s="1027"/>
      <c r="F189" s="1691"/>
      <c r="G189" s="1669" t="s">
        <v>37</v>
      </c>
      <c r="H189" s="1670">
        <f>I189+K189</f>
        <v>1.2</v>
      </c>
      <c r="I189" s="1700">
        <v>1.2</v>
      </c>
      <c r="J189" s="1700">
        <v>1</v>
      </c>
      <c r="K189" s="1582"/>
      <c r="L189" s="1701"/>
      <c r="M189" s="1632"/>
      <c r="N189" s="1702" t="s">
        <v>756</v>
      </c>
      <c r="O189" s="1703"/>
      <c r="P189" s="1704"/>
      <c r="Q189" s="1705"/>
      <c r="R189" s="869"/>
      <c r="S189" s="869"/>
      <c r="T189" s="869"/>
      <c r="U189" s="869"/>
      <c r="V189" s="869"/>
      <c r="W189" s="869"/>
    </row>
    <row r="190" spans="1:23">
      <c r="A190" s="1024"/>
      <c r="B190" s="901"/>
      <c r="C190" s="2505"/>
      <c r="D190" s="2502"/>
      <c r="E190" s="1027"/>
      <c r="F190" s="1691"/>
      <c r="G190" s="1706"/>
      <c r="H190" s="1670"/>
      <c r="I190" s="1700"/>
      <c r="J190" s="1700"/>
      <c r="K190" s="1582"/>
      <c r="L190" s="1701"/>
      <c r="M190" s="1632"/>
      <c r="N190" s="1707" t="s">
        <v>748</v>
      </c>
      <c r="O190" s="1703" t="s">
        <v>42</v>
      </c>
      <c r="P190" s="1704"/>
      <c r="Q190" s="1705"/>
      <c r="R190" s="869"/>
      <c r="S190" s="869"/>
      <c r="T190" s="869"/>
      <c r="U190" s="869"/>
      <c r="V190" s="869"/>
      <c r="W190" s="869"/>
    </row>
    <row r="191" spans="1:23" ht="13.5" thickBot="1">
      <c r="A191" s="1619"/>
      <c r="B191" s="905"/>
      <c r="C191" s="2506"/>
      <c r="D191" s="2503"/>
      <c r="E191" s="1030"/>
      <c r="F191" s="1708"/>
      <c r="G191" s="1709" t="s">
        <v>12</v>
      </c>
      <c r="H191" s="1710">
        <f>H187+H188+H189+H190</f>
        <v>240.39999999999998</v>
      </c>
      <c r="I191" s="1710">
        <f t="shared" ref="I191:K191" si="41">I187+I188+I189+I190</f>
        <v>3.7</v>
      </c>
      <c r="J191" s="1710">
        <f t="shared" si="41"/>
        <v>1.8</v>
      </c>
      <c r="K191" s="1710">
        <f t="shared" si="41"/>
        <v>236.7</v>
      </c>
      <c r="L191" s="1710"/>
      <c r="M191" s="1710"/>
      <c r="N191" s="1711" t="s">
        <v>775</v>
      </c>
      <c r="O191" s="1578"/>
      <c r="P191" s="1712"/>
      <c r="Q191" s="1612" t="s">
        <v>42</v>
      </c>
      <c r="R191" s="869"/>
      <c r="S191" s="869"/>
      <c r="T191" s="869"/>
      <c r="U191" s="869"/>
      <c r="V191" s="869"/>
      <c r="W191" s="869"/>
    </row>
    <row r="192" spans="1:23">
      <c r="A192" s="2404" t="s">
        <v>13</v>
      </c>
      <c r="B192" s="2407" t="s">
        <v>11</v>
      </c>
      <c r="C192" s="2410" t="s">
        <v>13</v>
      </c>
      <c r="D192" s="2498" t="s">
        <v>816</v>
      </c>
      <c r="E192" s="2413" t="s">
        <v>41</v>
      </c>
      <c r="F192" s="2417" t="s">
        <v>68</v>
      </c>
      <c r="G192" s="599" t="s">
        <v>742</v>
      </c>
      <c r="H192" s="627">
        <v>0</v>
      </c>
      <c r="I192" s="601">
        <v>0</v>
      </c>
      <c r="J192" s="628"/>
      <c r="K192" s="629">
        <v>0</v>
      </c>
      <c r="L192" s="914">
        <v>0</v>
      </c>
      <c r="M192" s="605">
        <v>0</v>
      </c>
      <c r="N192" s="1713" t="s">
        <v>817</v>
      </c>
      <c r="O192" s="1571" t="s">
        <v>42</v>
      </c>
      <c r="P192" s="1714"/>
      <c r="Q192" s="1573"/>
      <c r="R192" s="587"/>
      <c r="S192" s="869"/>
      <c r="T192" s="880"/>
      <c r="U192" s="869"/>
      <c r="V192" s="869"/>
      <c r="W192" s="869"/>
    </row>
    <row r="193" spans="1:23">
      <c r="A193" s="2405"/>
      <c r="B193" s="2408"/>
      <c r="C193" s="2411"/>
      <c r="D193" s="2499"/>
      <c r="E193" s="2414"/>
      <c r="F193" s="2418"/>
      <c r="G193" s="1566" t="s">
        <v>818</v>
      </c>
      <c r="H193" s="1569">
        <v>1653.2</v>
      </c>
      <c r="I193" s="1332"/>
      <c r="J193" s="1581"/>
      <c r="K193" s="1568">
        <v>1653.2</v>
      </c>
      <c r="L193" s="1582">
        <v>2500</v>
      </c>
      <c r="M193" s="965">
        <v>2500</v>
      </c>
      <c r="N193" s="2493" t="s">
        <v>819</v>
      </c>
      <c r="O193" s="1715"/>
      <c r="P193" s="1716" t="s">
        <v>42</v>
      </c>
      <c r="Q193" s="1717"/>
      <c r="R193" s="587"/>
      <c r="S193" s="869"/>
      <c r="T193" s="880"/>
      <c r="U193" s="869"/>
      <c r="V193" s="869"/>
      <c r="W193" s="869"/>
    </row>
    <row r="194" spans="1:23">
      <c r="A194" s="2405"/>
      <c r="B194" s="2408"/>
      <c r="C194" s="2411"/>
      <c r="D194" s="2499"/>
      <c r="E194" s="2414"/>
      <c r="F194" s="2418"/>
      <c r="G194" s="606"/>
      <c r="H194" s="632"/>
      <c r="I194" s="622"/>
      <c r="J194" s="633"/>
      <c r="K194" s="916"/>
      <c r="L194" s="1718"/>
      <c r="M194" s="607"/>
      <c r="N194" s="2494"/>
      <c r="O194" s="1719"/>
      <c r="P194" s="1720"/>
      <c r="Q194" s="1721"/>
      <c r="R194" s="587"/>
      <c r="S194" s="869"/>
      <c r="T194" s="880"/>
      <c r="U194" s="869"/>
      <c r="V194" s="869"/>
      <c r="W194" s="869"/>
    </row>
    <row r="195" spans="1:23" ht="25.5">
      <c r="A195" s="2405"/>
      <c r="B195" s="2408"/>
      <c r="C195" s="2411"/>
      <c r="D195" s="2499"/>
      <c r="E195" s="2415"/>
      <c r="F195" s="2415"/>
      <c r="G195" s="606"/>
      <c r="H195" s="632"/>
      <c r="I195" s="608"/>
      <c r="J195" s="633"/>
      <c r="K195" s="634"/>
      <c r="L195" s="1722"/>
      <c r="M195" s="607"/>
      <c r="N195" s="1723" t="s">
        <v>820</v>
      </c>
      <c r="O195" s="1724"/>
      <c r="P195" s="1725" t="s">
        <v>42</v>
      </c>
      <c r="Q195" s="1726" t="s">
        <v>42</v>
      </c>
      <c r="R195" s="587"/>
      <c r="S195" s="869"/>
      <c r="T195" s="880"/>
      <c r="U195" s="869"/>
      <c r="V195" s="869"/>
      <c r="W195" s="869"/>
    </row>
    <row r="196" spans="1:23" ht="38.25">
      <c r="A196" s="2405"/>
      <c r="B196" s="2408"/>
      <c r="C196" s="2411"/>
      <c r="D196" s="2499"/>
      <c r="E196" s="2415"/>
      <c r="F196" s="2415"/>
      <c r="G196" s="606"/>
      <c r="H196" s="632"/>
      <c r="I196" s="608"/>
      <c r="J196" s="633"/>
      <c r="K196" s="634"/>
      <c r="L196" s="1722"/>
      <c r="M196" s="607"/>
      <c r="N196" s="1723" t="s">
        <v>821</v>
      </c>
      <c r="O196" s="1724" t="s">
        <v>42</v>
      </c>
      <c r="P196" s="1725"/>
      <c r="Q196" s="1726"/>
      <c r="R196" s="587"/>
      <c r="S196" s="869"/>
      <c r="T196" s="880"/>
      <c r="U196" s="869"/>
      <c r="V196" s="869"/>
      <c r="W196" s="869"/>
    </row>
    <row r="197" spans="1:23" ht="25.5">
      <c r="A197" s="2405"/>
      <c r="B197" s="2408"/>
      <c r="C197" s="2411"/>
      <c r="D197" s="2499"/>
      <c r="E197" s="2415"/>
      <c r="F197" s="2415"/>
      <c r="G197" s="606"/>
      <c r="H197" s="632"/>
      <c r="I197" s="608"/>
      <c r="J197" s="633"/>
      <c r="K197" s="634"/>
      <c r="L197" s="1722"/>
      <c r="M197" s="607"/>
      <c r="N197" s="1723" t="s">
        <v>822</v>
      </c>
      <c r="O197" s="1724"/>
      <c r="P197" s="1725" t="s">
        <v>42</v>
      </c>
      <c r="Q197" s="1726"/>
      <c r="R197" s="587"/>
      <c r="S197" s="869"/>
      <c r="T197" s="880"/>
      <c r="U197" s="869"/>
      <c r="V197" s="869"/>
      <c r="W197" s="869"/>
    </row>
    <row r="198" spans="1:23" ht="25.5">
      <c r="A198" s="2405"/>
      <c r="B198" s="2408"/>
      <c r="C198" s="2411"/>
      <c r="D198" s="2499"/>
      <c r="E198" s="2415"/>
      <c r="F198" s="2415"/>
      <c r="G198" s="606"/>
      <c r="H198" s="632"/>
      <c r="I198" s="608"/>
      <c r="J198" s="633"/>
      <c r="K198" s="634"/>
      <c r="L198" s="1722"/>
      <c r="M198" s="607"/>
      <c r="N198" s="1723" t="s">
        <v>823</v>
      </c>
      <c r="O198" s="1724" t="s">
        <v>42</v>
      </c>
      <c r="P198" s="1725"/>
      <c r="Q198" s="1726"/>
      <c r="R198" s="587"/>
      <c r="S198" s="869"/>
      <c r="T198" s="880"/>
      <c r="U198" s="869"/>
      <c r="V198" s="869"/>
      <c r="W198" s="869"/>
    </row>
    <row r="199" spans="1:23">
      <c r="A199" s="2405"/>
      <c r="B199" s="2408"/>
      <c r="C199" s="2411"/>
      <c r="D199" s="2499"/>
      <c r="E199" s="2415"/>
      <c r="F199" s="2415"/>
      <c r="G199" s="606"/>
      <c r="H199" s="632"/>
      <c r="I199" s="608"/>
      <c r="J199" s="633"/>
      <c r="K199" s="634"/>
      <c r="L199" s="1722"/>
      <c r="M199" s="607"/>
      <c r="N199" s="1723" t="s">
        <v>824</v>
      </c>
      <c r="O199" s="1724"/>
      <c r="P199" s="1725" t="s">
        <v>42</v>
      </c>
      <c r="Q199" s="1726"/>
      <c r="R199" s="587"/>
      <c r="S199" s="869"/>
      <c r="T199" s="880"/>
      <c r="U199" s="869"/>
      <c r="V199" s="869"/>
      <c r="W199" s="869"/>
    </row>
    <row r="200" spans="1:23" ht="25.5">
      <c r="A200" s="2405"/>
      <c r="B200" s="2408"/>
      <c r="C200" s="2411"/>
      <c r="D200" s="2499"/>
      <c r="E200" s="2415"/>
      <c r="F200" s="2415"/>
      <c r="G200" s="606"/>
      <c r="H200" s="632"/>
      <c r="I200" s="608"/>
      <c r="J200" s="633"/>
      <c r="K200" s="634"/>
      <c r="L200" s="1722"/>
      <c r="M200" s="607"/>
      <c r="N200" s="1723" t="s">
        <v>825</v>
      </c>
      <c r="O200" s="1724" t="s">
        <v>42</v>
      </c>
      <c r="P200" s="1725"/>
      <c r="Q200" s="1726"/>
      <c r="R200" s="587"/>
      <c r="S200" s="869"/>
      <c r="T200" s="880"/>
      <c r="U200" s="869"/>
      <c r="V200" s="869"/>
      <c r="W200" s="869"/>
    </row>
    <row r="201" spans="1:23">
      <c r="A201" s="2405"/>
      <c r="B201" s="2408"/>
      <c r="C201" s="2411"/>
      <c r="D201" s="2499"/>
      <c r="E201" s="2415"/>
      <c r="F201" s="2415"/>
      <c r="G201" s="606"/>
      <c r="H201" s="632"/>
      <c r="I201" s="608"/>
      <c r="J201" s="633"/>
      <c r="K201" s="634"/>
      <c r="L201" s="1722"/>
      <c r="M201" s="607"/>
      <c r="N201" s="1723" t="s">
        <v>826</v>
      </c>
      <c r="O201" s="1724" t="s">
        <v>42</v>
      </c>
      <c r="P201" s="1725"/>
      <c r="Q201" s="1726"/>
      <c r="R201" s="587"/>
      <c r="S201" s="869"/>
      <c r="T201" s="880"/>
      <c r="U201" s="869"/>
      <c r="V201" s="869"/>
      <c r="W201" s="869"/>
    </row>
    <row r="202" spans="1:23" ht="51">
      <c r="A202" s="2405"/>
      <c r="B202" s="2408"/>
      <c r="C202" s="2411"/>
      <c r="D202" s="2499"/>
      <c r="E202" s="2415"/>
      <c r="F202" s="2415"/>
      <c r="G202" s="606"/>
      <c r="H202" s="632"/>
      <c r="I202" s="608"/>
      <c r="J202" s="633"/>
      <c r="K202" s="634"/>
      <c r="L202" s="1722"/>
      <c r="M202" s="607"/>
      <c r="N202" s="1723" t="s">
        <v>827</v>
      </c>
      <c r="O202" s="1724" t="s">
        <v>42</v>
      </c>
      <c r="P202" s="1725"/>
      <c r="Q202" s="1726"/>
      <c r="R202" s="587"/>
      <c r="S202" s="869"/>
      <c r="T202" s="880"/>
      <c r="U202" s="869"/>
      <c r="V202" s="869"/>
      <c r="W202" s="869"/>
    </row>
    <row r="203" spans="1:23" ht="38.25">
      <c r="A203" s="2405"/>
      <c r="B203" s="2408"/>
      <c r="C203" s="2411"/>
      <c r="D203" s="2499"/>
      <c r="E203" s="2415"/>
      <c r="F203" s="2415"/>
      <c r="G203" s="606"/>
      <c r="H203" s="632"/>
      <c r="I203" s="608"/>
      <c r="J203" s="633"/>
      <c r="K203" s="634"/>
      <c r="L203" s="1722"/>
      <c r="M203" s="607"/>
      <c r="N203" s="1702" t="s">
        <v>828</v>
      </c>
      <c r="O203" s="1703"/>
      <c r="P203" s="1727"/>
      <c r="Q203" s="1678" t="s">
        <v>42</v>
      </c>
      <c r="R203" s="587"/>
      <c r="S203" s="869"/>
      <c r="T203" s="880"/>
      <c r="U203" s="869"/>
      <c r="V203" s="869"/>
      <c r="W203" s="869"/>
    </row>
    <row r="204" spans="1:23" ht="38.25">
      <c r="A204" s="2405"/>
      <c r="B204" s="2408"/>
      <c r="C204" s="2411"/>
      <c r="D204" s="2499"/>
      <c r="E204" s="2415"/>
      <c r="F204" s="2415"/>
      <c r="G204" s="606"/>
      <c r="H204" s="632"/>
      <c r="I204" s="608"/>
      <c r="J204" s="633"/>
      <c r="K204" s="634"/>
      <c r="L204" s="1722"/>
      <c r="M204" s="607"/>
      <c r="N204" s="1702" t="s">
        <v>829</v>
      </c>
      <c r="O204" s="1703"/>
      <c r="P204" s="1727"/>
      <c r="Q204" s="1678" t="s">
        <v>42</v>
      </c>
      <c r="R204" s="587"/>
      <c r="S204" s="869"/>
      <c r="T204" s="880"/>
      <c r="U204" s="869"/>
      <c r="V204" s="869"/>
      <c r="W204" s="869"/>
    </row>
    <row r="205" spans="1:23" ht="38.25">
      <c r="A205" s="2405"/>
      <c r="B205" s="2408"/>
      <c r="C205" s="2411"/>
      <c r="D205" s="2499"/>
      <c r="E205" s="2415"/>
      <c r="F205" s="2415"/>
      <c r="G205" s="606"/>
      <c r="H205" s="632"/>
      <c r="I205" s="608"/>
      <c r="J205" s="633"/>
      <c r="K205" s="634"/>
      <c r="L205" s="1722"/>
      <c r="M205" s="607"/>
      <c r="N205" s="1702" t="s">
        <v>830</v>
      </c>
      <c r="O205" s="1703"/>
      <c r="P205" s="1727"/>
      <c r="Q205" s="1678" t="s">
        <v>42</v>
      </c>
      <c r="R205" s="587"/>
      <c r="S205" s="869"/>
      <c r="T205" s="880"/>
      <c r="U205" s="869"/>
      <c r="V205" s="869"/>
      <c r="W205" s="869"/>
    </row>
    <row r="206" spans="1:23" ht="63.75">
      <c r="A206" s="2405"/>
      <c r="B206" s="2408"/>
      <c r="C206" s="2411"/>
      <c r="D206" s="2499"/>
      <c r="E206" s="2415"/>
      <c r="F206" s="2415"/>
      <c r="G206" s="606"/>
      <c r="H206" s="632"/>
      <c r="I206" s="608"/>
      <c r="J206" s="633"/>
      <c r="K206" s="634"/>
      <c r="L206" s="1722"/>
      <c r="M206" s="607"/>
      <c r="N206" s="1702" t="s">
        <v>831</v>
      </c>
      <c r="O206" s="1703"/>
      <c r="P206" s="1727" t="s">
        <v>42</v>
      </c>
      <c r="Q206" s="1678" t="s">
        <v>42</v>
      </c>
      <c r="R206" s="587"/>
      <c r="S206" s="869"/>
      <c r="T206" s="880"/>
      <c r="U206" s="869"/>
      <c r="V206" s="869"/>
      <c r="W206" s="869"/>
    </row>
    <row r="207" spans="1:23" ht="25.5">
      <c r="A207" s="2405"/>
      <c r="B207" s="2408"/>
      <c r="C207" s="2411"/>
      <c r="D207" s="2499"/>
      <c r="E207" s="2415"/>
      <c r="F207" s="2415"/>
      <c r="G207" s="606"/>
      <c r="H207" s="632"/>
      <c r="I207" s="608"/>
      <c r="J207" s="633"/>
      <c r="K207" s="634"/>
      <c r="L207" s="1722"/>
      <c r="M207" s="607"/>
      <c r="N207" s="1702" t="s">
        <v>832</v>
      </c>
      <c r="O207" s="1703" t="s">
        <v>42</v>
      </c>
      <c r="P207" s="1727" t="s">
        <v>42</v>
      </c>
      <c r="Q207" s="1678" t="s">
        <v>42</v>
      </c>
      <c r="R207" s="21"/>
      <c r="S207" s="869"/>
      <c r="T207" s="880"/>
      <c r="U207" s="869"/>
      <c r="V207" s="869"/>
      <c r="W207" s="869"/>
    </row>
    <row r="208" spans="1:23" ht="114.75">
      <c r="A208" s="2405"/>
      <c r="B208" s="2408"/>
      <c r="C208" s="2411"/>
      <c r="D208" s="2499"/>
      <c r="E208" s="2415"/>
      <c r="F208" s="2415"/>
      <c r="G208" s="606"/>
      <c r="H208" s="632"/>
      <c r="I208" s="608"/>
      <c r="J208" s="633"/>
      <c r="K208" s="609"/>
      <c r="L208" s="1722"/>
      <c r="M208" s="607"/>
      <c r="N208" s="1702" t="s">
        <v>833</v>
      </c>
      <c r="O208" s="1703"/>
      <c r="P208" s="1727" t="s">
        <v>42</v>
      </c>
      <c r="Q208" s="1678"/>
      <c r="R208" s="21"/>
      <c r="S208" s="869"/>
      <c r="T208" s="880"/>
      <c r="U208" s="869"/>
      <c r="V208" s="869"/>
      <c r="W208" s="869"/>
    </row>
    <row r="209" spans="1:23" ht="51.75" thickBot="1">
      <c r="A209" s="2405"/>
      <c r="B209" s="2408"/>
      <c r="C209" s="2411"/>
      <c r="D209" s="2499"/>
      <c r="E209" s="2415"/>
      <c r="F209" s="2415"/>
      <c r="G209" s="606"/>
      <c r="H209" s="632"/>
      <c r="I209" s="608"/>
      <c r="J209" s="633"/>
      <c r="K209" s="609"/>
      <c r="L209" s="1722"/>
      <c r="M209" s="607"/>
      <c r="N209" s="1702" t="s">
        <v>834</v>
      </c>
      <c r="O209" s="1703"/>
      <c r="P209" s="1727"/>
      <c r="Q209" s="1678" t="s">
        <v>42</v>
      </c>
      <c r="R209" s="21"/>
      <c r="S209" s="869"/>
      <c r="T209" s="880"/>
      <c r="U209" s="869"/>
      <c r="V209" s="869"/>
      <c r="W209" s="869"/>
    </row>
    <row r="210" spans="1:23" ht="13.5" thickBot="1">
      <c r="A210" s="2406"/>
      <c r="B210" s="2409"/>
      <c r="C210" s="2412"/>
      <c r="D210" s="2500"/>
      <c r="E210" s="2416"/>
      <c r="F210" s="2416"/>
      <c r="G210" s="924" t="s">
        <v>12</v>
      </c>
      <c r="H210" s="925">
        <f t="shared" ref="H210:M210" si="42">SUM(H192:H194)</f>
        <v>1653.2</v>
      </c>
      <c r="I210" s="931">
        <f t="shared" si="42"/>
        <v>0</v>
      </c>
      <c r="J210" s="932">
        <f t="shared" si="42"/>
        <v>0</v>
      </c>
      <c r="K210" s="1576">
        <f t="shared" si="42"/>
        <v>1653.2</v>
      </c>
      <c r="L210" s="1728">
        <f t="shared" si="42"/>
        <v>2500</v>
      </c>
      <c r="M210" s="1575">
        <f t="shared" si="42"/>
        <v>2500</v>
      </c>
      <c r="N210" s="1729"/>
      <c r="O210" s="1610"/>
      <c r="P210" s="1611"/>
      <c r="Q210" s="1580"/>
      <c r="R210" s="21"/>
      <c r="S210" s="869"/>
      <c r="T210" s="880"/>
      <c r="U210" s="869"/>
      <c r="V210" s="869"/>
      <c r="W210" s="869"/>
    </row>
    <row r="211" spans="1:23" ht="13.5" thickBot="1">
      <c r="A211" s="870" t="s">
        <v>13</v>
      </c>
      <c r="B211" s="935" t="s">
        <v>11</v>
      </c>
      <c r="C211" s="2465" t="s">
        <v>14</v>
      </c>
      <c r="D211" s="2466"/>
      <c r="E211" s="2466"/>
      <c r="F211" s="2466"/>
      <c r="G211" s="2467"/>
      <c r="H211" s="1627">
        <f t="shared" ref="H211:M211" si="43">H133+H138+H143+H148+H152+H160+H164+H168+H172+H177+H182+H186+H210+H156+H191</f>
        <v>2716.34</v>
      </c>
      <c r="I211" s="1627">
        <f t="shared" si="43"/>
        <v>80.11</v>
      </c>
      <c r="J211" s="1627">
        <f t="shared" si="43"/>
        <v>12.8</v>
      </c>
      <c r="K211" s="1627">
        <f t="shared" si="43"/>
        <v>2636.23</v>
      </c>
      <c r="L211" s="1627">
        <f t="shared" si="43"/>
        <v>6213.9</v>
      </c>
      <c r="M211" s="1627">
        <f t="shared" si="43"/>
        <v>4157.6000000000004</v>
      </c>
      <c r="N211" s="937"/>
      <c r="O211" s="938"/>
      <c r="P211" s="938"/>
      <c r="Q211" s="939"/>
      <c r="R211" s="869"/>
      <c r="S211" s="869"/>
      <c r="T211" s="880"/>
      <c r="U211" s="869"/>
      <c r="V211" s="869"/>
      <c r="W211" s="869"/>
    </row>
    <row r="212" spans="1:23" ht="21" customHeight="1" thickBot="1">
      <c r="A212" s="870" t="s">
        <v>13</v>
      </c>
      <c r="B212" s="871" t="s">
        <v>13</v>
      </c>
      <c r="C212" s="2495" t="s">
        <v>835</v>
      </c>
      <c r="D212" s="2496"/>
      <c r="E212" s="2496"/>
      <c r="F212" s="2496"/>
      <c r="G212" s="2496"/>
      <c r="H212" s="2496"/>
      <c r="I212" s="2496"/>
      <c r="J212" s="2496"/>
      <c r="K212" s="2496"/>
      <c r="L212" s="2496"/>
      <c r="M212" s="2496"/>
      <c r="N212" s="2496"/>
      <c r="O212" s="2496"/>
      <c r="P212" s="2496"/>
      <c r="Q212" s="2497"/>
      <c r="R212" s="869"/>
      <c r="S212" s="869"/>
      <c r="T212" s="880"/>
      <c r="U212" s="869"/>
      <c r="V212" s="869"/>
      <c r="W212" s="869"/>
    </row>
    <row r="213" spans="1:23">
      <c r="A213" s="2404" t="s">
        <v>13</v>
      </c>
      <c r="B213" s="2407" t="s">
        <v>13</v>
      </c>
      <c r="C213" s="2410" t="s">
        <v>11</v>
      </c>
      <c r="D213" s="2498" t="s">
        <v>836</v>
      </c>
      <c r="E213" s="2413" t="s">
        <v>41</v>
      </c>
      <c r="F213" s="2417" t="s">
        <v>367</v>
      </c>
      <c r="G213" s="599" t="s">
        <v>742</v>
      </c>
      <c r="H213" s="600">
        <f t="shared" ref="H213:M213" si="44">H219+H224+H229+H233+H238+H242+H247+H252+H257+H262+H267+H270+H275+H280+H285+H290+H295+H300+H305+H310+H324+H340</f>
        <v>505.8</v>
      </c>
      <c r="I213" s="603">
        <f t="shared" si="44"/>
        <v>82</v>
      </c>
      <c r="J213" s="603">
        <f t="shared" si="44"/>
        <v>0</v>
      </c>
      <c r="K213" s="629">
        <f t="shared" si="44"/>
        <v>423.8</v>
      </c>
      <c r="L213" s="627">
        <f t="shared" si="44"/>
        <v>2500</v>
      </c>
      <c r="M213" s="627">
        <f t="shared" si="44"/>
        <v>2502.1999999999998</v>
      </c>
      <c r="N213" s="1586"/>
      <c r="O213" s="1603"/>
      <c r="P213" s="1604"/>
      <c r="Q213" s="1565"/>
      <c r="R213" s="869"/>
      <c r="S213" s="869"/>
      <c r="T213" s="880"/>
      <c r="U213" s="869"/>
      <c r="V213" s="869"/>
      <c r="W213" s="869"/>
    </row>
    <row r="214" spans="1:23">
      <c r="A214" s="2405"/>
      <c r="B214" s="2408"/>
      <c r="C214" s="2411"/>
      <c r="D214" s="2499"/>
      <c r="E214" s="2414"/>
      <c r="F214" s="2418"/>
      <c r="G214" s="1566" t="s">
        <v>752</v>
      </c>
      <c r="H214" s="1567">
        <f>H220+H225+H230+H234+H239+H243+H248</f>
        <v>1.6</v>
      </c>
      <c r="I214" s="1333">
        <f t="shared" ref="I214:M214" si="45">I220+I225+I230+I234+I239+I243+I248</f>
        <v>1.6</v>
      </c>
      <c r="J214" s="1333">
        <f t="shared" si="45"/>
        <v>0</v>
      </c>
      <c r="K214" s="1568">
        <f t="shared" si="45"/>
        <v>0</v>
      </c>
      <c r="L214" s="1569">
        <f t="shared" si="45"/>
        <v>2722.4</v>
      </c>
      <c r="M214" s="1569">
        <f t="shared" si="45"/>
        <v>2724.4</v>
      </c>
      <c r="N214" s="1629"/>
      <c r="O214" s="1607"/>
      <c r="P214" s="822"/>
      <c r="Q214" s="1573"/>
      <c r="R214" s="869"/>
      <c r="S214" s="869"/>
      <c r="T214" s="880"/>
      <c r="U214" s="869"/>
      <c r="V214" s="869"/>
      <c r="W214" s="869"/>
    </row>
    <row r="215" spans="1:23">
      <c r="A215" s="2405"/>
      <c r="B215" s="2408"/>
      <c r="C215" s="2411"/>
      <c r="D215" s="2499"/>
      <c r="E215" s="2415"/>
      <c r="F215" s="2419"/>
      <c r="G215" s="1792" t="s">
        <v>37</v>
      </c>
      <c r="H215" s="1796">
        <f>H221+H226+H231+H235+H240+H244+H249+H254+H259+H264+H272+H318+H322+H339+H327+H331</f>
        <v>205.9</v>
      </c>
      <c r="I215" s="1333">
        <f>I221+I226+I231+I235+I240+I244+I249+I254+I259+I264+I272+I318+I322+I339</f>
        <v>150.9</v>
      </c>
      <c r="J215" s="1333">
        <f>J221+J226+J231+J235+J240+J244+J249+J254+J259+J264+J272+J318+J322+J339</f>
        <v>5.5</v>
      </c>
      <c r="K215" s="1795">
        <f>K221+K226+K231+K235+K240+K244+K249+K254+K259+K264+K272+K318+K322+K339</f>
        <v>55</v>
      </c>
      <c r="L215" s="1569">
        <f>L221+L226+L231+L235+L240+L244+L249+L254+L259+L264+L272+L318+L322+L339</f>
        <v>300</v>
      </c>
      <c r="M215" s="1569">
        <f>M221+M226+M231+M235+M240+M244+M249+M254+M259+M264+M272+M318+M322+M339</f>
        <v>280</v>
      </c>
      <c r="N215" s="1629"/>
      <c r="O215" s="1626"/>
      <c r="P215" s="829"/>
      <c r="Q215" s="846"/>
      <c r="R215" s="869"/>
      <c r="S215" s="869"/>
      <c r="T215" s="880"/>
      <c r="U215" s="869"/>
      <c r="V215" s="869"/>
      <c r="W215" s="869"/>
    </row>
    <row r="216" spans="1:23">
      <c r="A216" s="2405"/>
      <c r="B216" s="2408"/>
      <c r="C216" s="2411"/>
      <c r="D216" s="2499"/>
      <c r="E216" s="2415"/>
      <c r="F216" s="2415"/>
      <c r="G216" s="1566" t="s">
        <v>818</v>
      </c>
      <c r="H216" s="1567">
        <f>H253+H258+H329+H333+H341</f>
        <v>336.6</v>
      </c>
      <c r="I216" s="1333">
        <f t="shared" ref="I216:M216" si="46">I253+I258</f>
        <v>0</v>
      </c>
      <c r="J216" s="1333">
        <f t="shared" si="46"/>
        <v>0</v>
      </c>
      <c r="K216" s="1568">
        <f>K253+K258+K329+K333+K341</f>
        <v>336.6</v>
      </c>
      <c r="L216" s="1569">
        <f t="shared" si="46"/>
        <v>0</v>
      </c>
      <c r="M216" s="965">
        <f t="shared" si="46"/>
        <v>0</v>
      </c>
      <c r="N216" s="1629"/>
      <c r="O216" s="1626"/>
      <c r="P216" s="829"/>
      <c r="Q216" s="846"/>
      <c r="R216" s="869"/>
      <c r="S216" s="869"/>
      <c r="T216" s="880"/>
      <c r="U216" s="869"/>
      <c r="V216" s="869"/>
      <c r="W216" s="869"/>
    </row>
    <row r="217" spans="1:23">
      <c r="A217" s="2405"/>
      <c r="B217" s="2408"/>
      <c r="C217" s="2411"/>
      <c r="D217" s="2499"/>
      <c r="E217" s="2415"/>
      <c r="F217" s="2415"/>
      <c r="G217" s="606" t="s">
        <v>209</v>
      </c>
      <c r="H217" s="607">
        <f>H268+H271+H276+H263+H281+H286+H291+H296+H301+H306+H311+H314</f>
        <v>0</v>
      </c>
      <c r="I217" s="1347">
        <f>I268+I271+I276+I263+I281+I286+I291+I296+I301+I306+I311+I314+I341</f>
        <v>0</v>
      </c>
      <c r="J217" s="1347">
        <f>J268+J271+J276+J263+J281+J286+J291+J296+J301+J306+J311+J314+J341</f>
        <v>0</v>
      </c>
      <c r="K217" s="916">
        <v>0</v>
      </c>
      <c r="L217" s="632">
        <f>L268+L271+L276+L263+L281+L286+L291+L296+L301+L306+L311+L314+L341</f>
        <v>0</v>
      </c>
      <c r="M217" s="632">
        <f>M268+M271+M276+M263+M281+M286+M291+M296+M301+M306+M311+M314+M341</f>
        <v>0</v>
      </c>
      <c r="N217" s="1629"/>
      <c r="O217" s="1626"/>
      <c r="P217" s="829"/>
      <c r="Q217" s="846"/>
      <c r="R217" s="869"/>
      <c r="S217" s="869"/>
      <c r="T217" s="880"/>
      <c r="U217" s="869"/>
      <c r="V217" s="869"/>
      <c r="W217" s="869"/>
    </row>
    <row r="218" spans="1:23" ht="13.5" thickBot="1">
      <c r="A218" s="2406"/>
      <c r="B218" s="2409"/>
      <c r="C218" s="2412"/>
      <c r="D218" s="2500"/>
      <c r="E218" s="2416"/>
      <c r="F218" s="2416"/>
      <c r="G218" s="924" t="s">
        <v>12</v>
      </c>
      <c r="H218" s="1575">
        <f>H213+H214+H215+H216+H217</f>
        <v>1049.9000000000001</v>
      </c>
      <c r="I218" s="1576">
        <f t="shared" ref="I218:M218" si="47">I213+I214+I215+I216+I217</f>
        <v>234.5</v>
      </c>
      <c r="J218" s="1576">
        <f t="shared" si="47"/>
        <v>5.5</v>
      </c>
      <c r="K218" s="933">
        <f t="shared" si="47"/>
        <v>815.40000000000009</v>
      </c>
      <c r="L218" s="925">
        <f t="shared" si="47"/>
        <v>5522.4</v>
      </c>
      <c r="M218" s="925">
        <f t="shared" si="47"/>
        <v>5506.6</v>
      </c>
      <c r="N218" s="1634"/>
      <c r="O218" s="1610"/>
      <c r="P218" s="1611"/>
      <c r="Q218" s="1580"/>
      <c r="R218" s="869"/>
      <c r="S218" s="869"/>
      <c r="T218" s="880"/>
      <c r="U218" s="869"/>
      <c r="V218" s="869"/>
      <c r="W218" s="869"/>
    </row>
    <row r="219" spans="1:23">
      <c r="A219" s="2404"/>
      <c r="B219" s="2407"/>
      <c r="C219" s="2410"/>
      <c r="D219" s="2317" t="s">
        <v>837</v>
      </c>
      <c r="E219" s="2413" t="s">
        <v>41</v>
      </c>
      <c r="F219" s="2417" t="s">
        <v>838</v>
      </c>
      <c r="G219" s="599" t="s">
        <v>742</v>
      </c>
      <c r="H219" s="627">
        <f>I219+K219</f>
        <v>0</v>
      </c>
      <c r="I219" s="601">
        <v>0</v>
      </c>
      <c r="J219" s="628"/>
      <c r="K219" s="629">
        <v>0</v>
      </c>
      <c r="L219" s="914">
        <v>168</v>
      </c>
      <c r="M219" s="605">
        <v>169</v>
      </c>
      <c r="N219" s="1586" t="s">
        <v>747</v>
      </c>
      <c r="O219" s="1603"/>
      <c r="P219" s="1604"/>
      <c r="Q219" s="1565"/>
      <c r="R219" s="869"/>
      <c r="S219" s="869"/>
      <c r="T219" s="880"/>
      <c r="U219" s="869"/>
      <c r="V219" s="869"/>
      <c r="W219" s="869"/>
    </row>
    <row r="220" spans="1:23">
      <c r="A220" s="2405"/>
      <c r="B220" s="2408"/>
      <c r="C220" s="2411"/>
      <c r="D220" s="2328"/>
      <c r="E220" s="2414"/>
      <c r="F220" s="2418"/>
      <c r="G220" s="1566" t="s">
        <v>372</v>
      </c>
      <c r="H220" s="1569">
        <f>I220+K220</f>
        <v>1.6</v>
      </c>
      <c r="I220" s="1332">
        <v>1.6</v>
      </c>
      <c r="J220" s="1581"/>
      <c r="K220" s="1568">
        <v>0</v>
      </c>
      <c r="L220" s="1582">
        <v>668</v>
      </c>
      <c r="M220" s="965">
        <v>667</v>
      </c>
      <c r="N220" s="1629" t="s">
        <v>746</v>
      </c>
      <c r="O220" s="1607"/>
      <c r="P220" s="822"/>
      <c r="Q220" s="1573"/>
      <c r="R220" s="21"/>
      <c r="S220" s="869"/>
      <c r="T220" s="880"/>
      <c r="U220" s="869"/>
      <c r="V220" s="869"/>
      <c r="W220" s="869"/>
    </row>
    <row r="221" spans="1:23">
      <c r="A221" s="2405"/>
      <c r="B221" s="2408"/>
      <c r="C221" s="2411"/>
      <c r="D221" s="2328"/>
      <c r="E221" s="2415"/>
      <c r="F221" s="2419"/>
      <c r="G221" s="1566" t="s">
        <v>37</v>
      </c>
      <c r="H221" s="1569">
        <f>I221+K221</f>
        <v>0.8</v>
      </c>
      <c r="I221" s="1332">
        <v>0.8</v>
      </c>
      <c r="J221" s="963">
        <v>0.7</v>
      </c>
      <c r="K221" s="1568"/>
      <c r="L221" s="1582"/>
      <c r="M221" s="965"/>
      <c r="N221" s="1629" t="s">
        <v>756</v>
      </c>
      <c r="O221" s="1626" t="s">
        <v>42</v>
      </c>
      <c r="P221" s="829"/>
      <c r="Q221" s="846"/>
      <c r="R221" s="21"/>
      <c r="S221" s="869"/>
      <c r="T221" s="880"/>
      <c r="U221" s="869"/>
      <c r="V221" s="869"/>
      <c r="W221" s="869"/>
    </row>
    <row r="222" spans="1:23">
      <c r="A222" s="2405"/>
      <c r="B222" s="2408"/>
      <c r="C222" s="2411"/>
      <c r="D222" s="2328"/>
      <c r="E222" s="2415"/>
      <c r="F222" s="2415"/>
      <c r="G222" s="606"/>
      <c r="H222" s="632"/>
      <c r="I222" s="608"/>
      <c r="J222" s="633"/>
      <c r="K222" s="634"/>
      <c r="L222" s="917"/>
      <c r="M222" s="611"/>
      <c r="N222" s="1629" t="s">
        <v>748</v>
      </c>
      <c r="O222" s="1626"/>
      <c r="P222" s="829" t="s">
        <v>42</v>
      </c>
      <c r="Q222" s="846"/>
      <c r="R222" s="21"/>
      <c r="S222" s="869"/>
      <c r="T222" s="880"/>
      <c r="U222" s="869"/>
      <c r="V222" s="869"/>
      <c r="W222" s="869"/>
    </row>
    <row r="223" spans="1:23" ht="13.9" customHeight="1" thickBot="1">
      <c r="A223" s="2406"/>
      <c r="B223" s="2409"/>
      <c r="C223" s="2412"/>
      <c r="D223" s="2318"/>
      <c r="E223" s="2416"/>
      <c r="F223" s="2416"/>
      <c r="G223" s="924" t="s">
        <v>12</v>
      </c>
      <c r="H223" s="925">
        <f t="shared" ref="H223:K223" si="48">SUM(H219:H221)</f>
        <v>2.4000000000000004</v>
      </c>
      <c r="I223" s="931">
        <f t="shared" si="48"/>
        <v>2.4000000000000004</v>
      </c>
      <c r="J223" s="932">
        <f t="shared" si="48"/>
        <v>0.7</v>
      </c>
      <c r="K223" s="933">
        <f t="shared" si="48"/>
        <v>0</v>
      </c>
      <c r="L223" s="1584">
        <f>SUM(L219:L222)</f>
        <v>836</v>
      </c>
      <c r="M223" s="1585">
        <f>SUM(M219:M222)</f>
        <v>836</v>
      </c>
      <c r="N223" s="1634" t="s">
        <v>775</v>
      </c>
      <c r="O223" s="1610"/>
      <c r="P223" s="1611"/>
      <c r="Q223" s="1580" t="s">
        <v>42</v>
      </c>
      <c r="R223" s="21"/>
      <c r="S223" s="869"/>
      <c r="T223" s="880"/>
      <c r="U223" s="869"/>
      <c r="V223" s="869"/>
      <c r="W223" s="869"/>
    </row>
    <row r="224" spans="1:23">
      <c r="A224" s="2404"/>
      <c r="B224" s="2407"/>
      <c r="C224" s="2410"/>
      <c r="D224" s="2317" t="s">
        <v>839</v>
      </c>
      <c r="E224" s="2413" t="s">
        <v>41</v>
      </c>
      <c r="F224" s="2417" t="s">
        <v>809</v>
      </c>
      <c r="G224" s="599" t="s">
        <v>742</v>
      </c>
      <c r="H224" s="627">
        <f>I224+K224</f>
        <v>66</v>
      </c>
      <c r="I224" s="601">
        <v>66</v>
      </c>
      <c r="J224" s="628"/>
      <c r="K224" s="629">
        <v>0</v>
      </c>
      <c r="L224" s="914">
        <v>275</v>
      </c>
      <c r="M224" s="605">
        <v>276</v>
      </c>
      <c r="N224" s="1586" t="s">
        <v>747</v>
      </c>
      <c r="O224" s="1603"/>
      <c r="P224" s="1604"/>
      <c r="Q224" s="1565"/>
      <c r="R224" s="21"/>
      <c r="S224" s="869"/>
      <c r="T224" s="880"/>
      <c r="U224" s="869"/>
      <c r="V224" s="869"/>
      <c r="W224" s="869"/>
    </row>
    <row r="225" spans="1:23">
      <c r="A225" s="2405"/>
      <c r="B225" s="2408"/>
      <c r="C225" s="2411"/>
      <c r="D225" s="2328"/>
      <c r="E225" s="2414"/>
      <c r="F225" s="2418"/>
      <c r="G225" s="1566" t="s">
        <v>372</v>
      </c>
      <c r="H225" s="1569">
        <f>I225+K225</f>
        <v>0</v>
      </c>
      <c r="I225" s="1332">
        <v>0</v>
      </c>
      <c r="J225" s="1581"/>
      <c r="K225" s="1568">
        <v>0</v>
      </c>
      <c r="L225" s="1582">
        <v>1527</v>
      </c>
      <c r="M225" s="965">
        <v>1527</v>
      </c>
      <c r="N225" s="1629" t="s">
        <v>746</v>
      </c>
      <c r="O225" s="1607"/>
      <c r="P225" s="822"/>
      <c r="Q225" s="1573"/>
      <c r="R225" s="21"/>
      <c r="S225" s="869"/>
      <c r="T225" s="880"/>
      <c r="U225" s="869"/>
      <c r="V225" s="869"/>
      <c r="W225" s="869"/>
    </row>
    <row r="226" spans="1:23">
      <c r="A226" s="2405"/>
      <c r="B226" s="2408"/>
      <c r="C226" s="2411"/>
      <c r="D226" s="2328"/>
      <c r="E226" s="2415"/>
      <c r="F226" s="2419"/>
      <c r="G226" s="1566" t="s">
        <v>37</v>
      </c>
      <c r="H226" s="1569">
        <f>I226+K226</f>
        <v>11</v>
      </c>
      <c r="I226" s="1332">
        <v>11</v>
      </c>
      <c r="J226" s="1581"/>
      <c r="K226" s="1568">
        <v>0</v>
      </c>
      <c r="L226" s="1582"/>
      <c r="M226" s="965"/>
      <c r="N226" s="1629" t="s">
        <v>756</v>
      </c>
      <c r="O226" s="1626"/>
      <c r="P226" s="829"/>
      <c r="Q226" s="846"/>
      <c r="R226" s="21"/>
      <c r="S226" s="869"/>
      <c r="T226" s="880"/>
      <c r="U226" s="869"/>
      <c r="V226" s="869"/>
      <c r="W226" s="869"/>
    </row>
    <row r="227" spans="1:23">
      <c r="A227" s="2405"/>
      <c r="B227" s="2408"/>
      <c r="C227" s="2411"/>
      <c r="D227" s="2328"/>
      <c r="E227" s="2415"/>
      <c r="F227" s="2415"/>
      <c r="G227" s="606"/>
      <c r="H227" s="632"/>
      <c r="I227" s="608"/>
      <c r="J227" s="633"/>
      <c r="K227" s="634"/>
      <c r="L227" s="917"/>
      <c r="M227" s="611"/>
      <c r="N227" s="1646" t="s">
        <v>748</v>
      </c>
      <c r="O227" s="1626" t="s">
        <v>42</v>
      </c>
      <c r="P227" s="829"/>
      <c r="Q227" s="846"/>
      <c r="R227" s="21"/>
      <c r="S227" s="869"/>
      <c r="T227" s="880"/>
      <c r="U227" s="869"/>
      <c r="V227" s="869"/>
      <c r="W227" s="869"/>
    </row>
    <row r="228" spans="1:23" ht="13.9" customHeight="1" thickBot="1">
      <c r="A228" s="2406"/>
      <c r="B228" s="2409"/>
      <c r="C228" s="2412"/>
      <c r="D228" s="2318"/>
      <c r="E228" s="2416"/>
      <c r="F228" s="2416"/>
      <c r="G228" s="924" t="s">
        <v>12</v>
      </c>
      <c r="H228" s="925">
        <f>SUM(H224:H226)</f>
        <v>77</v>
      </c>
      <c r="I228" s="931">
        <f t="shared" ref="I228:K228" si="49">SUM(I224:I226)</f>
        <v>77</v>
      </c>
      <c r="J228" s="932">
        <f t="shared" si="49"/>
        <v>0</v>
      </c>
      <c r="K228" s="933">
        <f t="shared" si="49"/>
        <v>0</v>
      </c>
      <c r="L228" s="1584">
        <f>SUM(L224:L227)</f>
        <v>1802</v>
      </c>
      <c r="M228" s="1585">
        <f>SUM(M224:M227)</f>
        <v>1803</v>
      </c>
      <c r="N228" s="1634" t="s">
        <v>775</v>
      </c>
      <c r="O228" s="1610"/>
      <c r="P228" s="1611"/>
      <c r="Q228" s="1580" t="s">
        <v>42</v>
      </c>
      <c r="R228" s="21"/>
      <c r="S228" s="869"/>
      <c r="T228" s="880"/>
      <c r="U228" s="869"/>
      <c r="V228" s="869"/>
      <c r="W228" s="869"/>
    </row>
    <row r="229" spans="1:23">
      <c r="A229" s="2404"/>
      <c r="B229" s="2407"/>
      <c r="C229" s="2410"/>
      <c r="D229" s="2317" t="s">
        <v>840</v>
      </c>
      <c r="E229" s="2413" t="s">
        <v>41</v>
      </c>
      <c r="F229" s="2417" t="s">
        <v>785</v>
      </c>
      <c r="G229" s="599" t="s">
        <v>742</v>
      </c>
      <c r="H229" s="627">
        <f>I229+K229</f>
        <v>0</v>
      </c>
      <c r="I229" s="601">
        <v>0</v>
      </c>
      <c r="J229" s="628"/>
      <c r="K229" s="629">
        <v>0</v>
      </c>
      <c r="L229" s="914">
        <v>19.600000000000001</v>
      </c>
      <c r="M229" s="605">
        <v>19.600000000000001</v>
      </c>
      <c r="N229" s="1629" t="s">
        <v>746</v>
      </c>
      <c r="O229" s="1626" t="s">
        <v>42</v>
      </c>
      <c r="P229" s="1604"/>
      <c r="Q229" s="1565"/>
      <c r="R229" s="21"/>
      <c r="S229" s="869"/>
      <c r="T229" s="880"/>
      <c r="U229" s="869"/>
      <c r="V229" s="869"/>
      <c r="W229" s="869"/>
    </row>
    <row r="230" spans="1:23" ht="12.6" customHeight="1">
      <c r="A230" s="2405"/>
      <c r="B230" s="2408"/>
      <c r="C230" s="2411"/>
      <c r="D230" s="2328"/>
      <c r="E230" s="2414"/>
      <c r="F230" s="2418"/>
      <c r="G230" s="1566" t="s">
        <v>372</v>
      </c>
      <c r="H230" s="1569">
        <f>I230+K230</f>
        <v>0</v>
      </c>
      <c r="I230" s="1332">
        <v>0</v>
      </c>
      <c r="J230" s="1581"/>
      <c r="K230" s="1568">
        <v>0</v>
      </c>
      <c r="L230" s="1582">
        <v>66.400000000000006</v>
      </c>
      <c r="M230" s="965">
        <v>66.400000000000006</v>
      </c>
      <c r="N230" s="1629" t="s">
        <v>756</v>
      </c>
      <c r="O230" s="1607" t="s">
        <v>42</v>
      </c>
      <c r="P230" s="822"/>
      <c r="Q230" s="1573"/>
      <c r="R230" s="21"/>
      <c r="S230" s="869"/>
      <c r="T230" s="880"/>
      <c r="U230" s="869"/>
      <c r="V230" s="869"/>
      <c r="W230" s="869"/>
    </row>
    <row r="231" spans="1:23" ht="11.45" customHeight="1">
      <c r="A231" s="2405"/>
      <c r="B231" s="2408"/>
      <c r="C231" s="2411"/>
      <c r="D231" s="2328"/>
      <c r="E231" s="2415"/>
      <c r="F231" s="2419"/>
      <c r="G231" s="1566" t="s">
        <v>37</v>
      </c>
      <c r="H231" s="1569">
        <f>I231+K231</f>
        <v>0</v>
      </c>
      <c r="I231" s="1631"/>
      <c r="J231" s="1581"/>
      <c r="K231" s="1609"/>
      <c r="L231" s="1582"/>
      <c r="M231" s="965"/>
      <c r="N231" s="1730"/>
      <c r="O231" s="1731"/>
      <c r="P231" s="829"/>
      <c r="Q231" s="846"/>
      <c r="R231" s="21"/>
      <c r="S231" s="869"/>
      <c r="T231" s="880"/>
      <c r="U231" s="869"/>
      <c r="V231" s="869"/>
      <c r="W231" s="869"/>
    </row>
    <row r="232" spans="1:23" ht="13.5" thickBot="1">
      <c r="A232" s="2406"/>
      <c r="B232" s="2409"/>
      <c r="C232" s="2412"/>
      <c r="D232" s="2318"/>
      <c r="E232" s="2416"/>
      <c r="F232" s="2416"/>
      <c r="G232" s="924" t="s">
        <v>12</v>
      </c>
      <c r="H232" s="925">
        <f>SUM(H229:H231)</f>
        <v>0</v>
      </c>
      <c r="I232" s="931">
        <f>SUM(I229:I231)</f>
        <v>0</v>
      </c>
      <c r="J232" s="932">
        <f>SUM(J229:J231)</f>
        <v>0</v>
      </c>
      <c r="K232" s="933">
        <f>SUM(K229:K231)</f>
        <v>0</v>
      </c>
      <c r="L232" s="1584"/>
      <c r="M232" s="1585"/>
      <c r="N232" s="1634" t="s">
        <v>775</v>
      </c>
      <c r="O232" s="1610"/>
      <c r="P232" s="1611"/>
      <c r="Q232" s="1580" t="s">
        <v>42</v>
      </c>
      <c r="R232" s="21"/>
      <c r="S232" s="869"/>
      <c r="T232" s="880"/>
      <c r="U232" s="869"/>
      <c r="V232" s="869"/>
      <c r="W232" s="869"/>
    </row>
    <row r="233" spans="1:23">
      <c r="A233" s="2404"/>
      <c r="B233" s="2407"/>
      <c r="C233" s="2410"/>
      <c r="D233" s="2317" t="s">
        <v>841</v>
      </c>
      <c r="E233" s="2413" t="s">
        <v>41</v>
      </c>
      <c r="F233" s="2417" t="s">
        <v>56</v>
      </c>
      <c r="G233" s="599" t="s">
        <v>742</v>
      </c>
      <c r="H233" s="627">
        <f>I233+K233</f>
        <v>0</v>
      </c>
      <c r="I233" s="601">
        <v>0</v>
      </c>
      <c r="J233" s="628"/>
      <c r="K233" s="629">
        <v>0</v>
      </c>
      <c r="L233" s="914">
        <v>28.6</v>
      </c>
      <c r="M233" s="605">
        <v>28.7</v>
      </c>
      <c r="N233" s="1586" t="s">
        <v>747</v>
      </c>
      <c r="O233" s="1604" t="s">
        <v>42</v>
      </c>
      <c r="P233" s="21"/>
      <c r="Q233" s="1565"/>
      <c r="R233" s="869"/>
      <c r="S233" s="869"/>
      <c r="T233" s="880"/>
      <c r="U233" s="869"/>
      <c r="V233" s="869"/>
      <c r="W233" s="869"/>
    </row>
    <row r="234" spans="1:23">
      <c r="A234" s="2405"/>
      <c r="B234" s="2408"/>
      <c r="C234" s="2411"/>
      <c r="D234" s="2328"/>
      <c r="E234" s="2414"/>
      <c r="F234" s="2418"/>
      <c r="G234" s="1566" t="s">
        <v>743</v>
      </c>
      <c r="H234" s="1569">
        <f>I234+K234</f>
        <v>0</v>
      </c>
      <c r="I234" s="1332">
        <v>0</v>
      </c>
      <c r="J234" s="1581"/>
      <c r="K234" s="1568">
        <v>0</v>
      </c>
      <c r="L234" s="1582">
        <v>353</v>
      </c>
      <c r="M234" s="965">
        <v>354</v>
      </c>
      <c r="N234" s="1629" t="s">
        <v>746</v>
      </c>
      <c r="O234" s="822" t="s">
        <v>42</v>
      </c>
      <c r="P234" s="21"/>
      <c r="Q234" s="1573"/>
      <c r="R234" s="869"/>
      <c r="S234" s="869"/>
      <c r="T234" s="880"/>
      <c r="U234" s="869"/>
      <c r="V234" s="869"/>
      <c r="W234" s="869"/>
    </row>
    <row r="235" spans="1:23">
      <c r="A235" s="2405"/>
      <c r="B235" s="2408"/>
      <c r="C235" s="2411"/>
      <c r="D235" s="2328"/>
      <c r="E235" s="2415"/>
      <c r="F235" s="2419"/>
      <c r="G235" s="1566" t="s">
        <v>37</v>
      </c>
      <c r="H235" s="1569">
        <f>I235+K235</f>
        <v>0</v>
      </c>
      <c r="I235" s="1631"/>
      <c r="J235" s="1581"/>
      <c r="K235" s="1609"/>
      <c r="L235" s="1582"/>
      <c r="M235" s="965"/>
      <c r="N235" s="1629" t="s">
        <v>756</v>
      </c>
      <c r="O235" s="829" t="s">
        <v>42</v>
      </c>
      <c r="P235" s="21"/>
      <c r="Q235" s="846"/>
      <c r="R235" s="869"/>
      <c r="S235" s="869"/>
      <c r="T235" s="880"/>
      <c r="U235" s="869"/>
      <c r="V235" s="869"/>
      <c r="W235" s="869"/>
    </row>
    <row r="236" spans="1:23" ht="11.45" customHeight="1">
      <c r="A236" s="2405"/>
      <c r="B236" s="2408"/>
      <c r="C236" s="2411"/>
      <c r="D236" s="2328"/>
      <c r="E236" s="2415"/>
      <c r="F236" s="2415"/>
      <c r="G236" s="606"/>
      <c r="H236" s="632"/>
      <c r="I236" s="608"/>
      <c r="J236" s="633"/>
      <c r="K236" s="634"/>
      <c r="L236" s="917"/>
      <c r="M236" s="611"/>
      <c r="N236" s="1629" t="s">
        <v>748</v>
      </c>
      <c r="O236" s="1626"/>
      <c r="P236" s="829" t="s">
        <v>42</v>
      </c>
      <c r="Q236" s="846"/>
      <c r="R236" s="869"/>
      <c r="S236" s="869"/>
      <c r="T236" s="880"/>
      <c r="U236" s="869"/>
      <c r="V236" s="869"/>
      <c r="W236" s="869"/>
    </row>
    <row r="237" spans="1:23" ht="13.5" thickBot="1">
      <c r="A237" s="2406"/>
      <c r="B237" s="2409"/>
      <c r="C237" s="2412"/>
      <c r="D237" s="2318"/>
      <c r="E237" s="2416"/>
      <c r="F237" s="2416"/>
      <c r="G237" s="924" t="s">
        <v>12</v>
      </c>
      <c r="H237" s="925">
        <f>SUM(H233:H235)</f>
        <v>0</v>
      </c>
      <c r="I237" s="931">
        <f t="shared" ref="I237:K237" si="50">SUM(I233:I235)</f>
        <v>0</v>
      </c>
      <c r="J237" s="932">
        <f t="shared" si="50"/>
        <v>0</v>
      </c>
      <c r="K237" s="933">
        <f t="shared" si="50"/>
        <v>0</v>
      </c>
      <c r="L237" s="1584">
        <f>SUM(L233:L236)</f>
        <v>381.6</v>
      </c>
      <c r="M237" s="1585">
        <f>SUM(M233:M236)</f>
        <v>382.7</v>
      </c>
      <c r="N237" s="1634" t="s">
        <v>775</v>
      </c>
      <c r="O237" s="1610"/>
      <c r="P237" s="1611"/>
      <c r="Q237" s="1580"/>
      <c r="R237" s="869"/>
      <c r="S237" s="869"/>
      <c r="T237" s="880"/>
      <c r="U237" s="869"/>
      <c r="V237" s="869"/>
      <c r="W237" s="869"/>
    </row>
    <row r="238" spans="1:23">
      <c r="A238" s="2404"/>
      <c r="B238" s="2407"/>
      <c r="C238" s="2410"/>
      <c r="D238" s="2317" t="s">
        <v>842</v>
      </c>
      <c r="E238" s="2413" t="s">
        <v>41</v>
      </c>
      <c r="F238" s="2417" t="s">
        <v>56</v>
      </c>
      <c r="G238" s="599" t="s">
        <v>742</v>
      </c>
      <c r="H238" s="627">
        <f>I238+K238</f>
        <v>10</v>
      </c>
      <c r="I238" s="601">
        <v>0</v>
      </c>
      <c r="J238" s="628"/>
      <c r="K238" s="629">
        <v>10</v>
      </c>
      <c r="L238" s="914">
        <v>8.8000000000000007</v>
      </c>
      <c r="M238" s="605">
        <v>8.9</v>
      </c>
      <c r="N238" s="1629" t="s">
        <v>746</v>
      </c>
      <c r="O238" s="1604" t="s">
        <v>42</v>
      </c>
      <c r="P238" s="21"/>
      <c r="Q238" s="1565"/>
      <c r="R238" s="869"/>
      <c r="S238" s="869"/>
      <c r="T238" s="880"/>
      <c r="U238" s="869"/>
      <c r="V238" s="869"/>
      <c r="W238" s="869"/>
    </row>
    <row r="239" spans="1:23">
      <c r="A239" s="2405"/>
      <c r="B239" s="2408"/>
      <c r="C239" s="2411"/>
      <c r="D239" s="2328"/>
      <c r="E239" s="2414"/>
      <c r="F239" s="2418"/>
      <c r="G239" s="1566" t="s">
        <v>743</v>
      </c>
      <c r="H239" s="1569">
        <f>I239+K239</f>
        <v>0</v>
      </c>
      <c r="I239" s="1332">
        <v>0</v>
      </c>
      <c r="J239" s="1581"/>
      <c r="K239" s="1568">
        <v>0</v>
      </c>
      <c r="L239" s="1582">
        <v>108</v>
      </c>
      <c r="M239" s="965">
        <v>110</v>
      </c>
      <c r="N239" s="1629" t="s">
        <v>756</v>
      </c>
      <c r="O239" s="822" t="s">
        <v>42</v>
      </c>
      <c r="P239" s="21"/>
      <c r="Q239" s="1573"/>
      <c r="R239" s="869"/>
      <c r="S239" s="869"/>
      <c r="T239" s="880"/>
      <c r="U239" s="869"/>
      <c r="V239" s="869"/>
      <c r="W239" s="869"/>
    </row>
    <row r="240" spans="1:23">
      <c r="A240" s="2405"/>
      <c r="B240" s="2408"/>
      <c r="C240" s="2411"/>
      <c r="D240" s="2328"/>
      <c r="E240" s="2415"/>
      <c r="F240" s="2419"/>
      <c r="G240" s="1566" t="s">
        <v>37</v>
      </c>
      <c r="H240" s="1569">
        <f>I240+K240</f>
        <v>0</v>
      </c>
      <c r="I240" s="1631"/>
      <c r="J240" s="1581"/>
      <c r="K240" s="1609"/>
      <c r="L240" s="1582"/>
      <c r="M240" s="965"/>
      <c r="N240" s="1629" t="s">
        <v>748</v>
      </c>
      <c r="O240" s="1626" t="s">
        <v>42</v>
      </c>
      <c r="P240" s="829"/>
      <c r="Q240" s="846"/>
      <c r="R240" s="869"/>
      <c r="S240" s="869"/>
      <c r="T240" s="880"/>
      <c r="U240" s="869"/>
      <c r="V240" s="869"/>
      <c r="W240" s="869"/>
    </row>
    <row r="241" spans="1:23" ht="13.5" thickBot="1">
      <c r="A241" s="2406"/>
      <c r="B241" s="2409"/>
      <c r="C241" s="2412"/>
      <c r="D241" s="2318"/>
      <c r="E241" s="2416"/>
      <c r="F241" s="2416"/>
      <c r="G241" s="924" t="s">
        <v>12</v>
      </c>
      <c r="H241" s="925">
        <f t="shared" ref="H241:M241" si="51">SUM(H238:H240)</f>
        <v>10</v>
      </c>
      <c r="I241" s="931">
        <f t="shared" si="51"/>
        <v>0</v>
      </c>
      <c r="J241" s="932">
        <f t="shared" si="51"/>
        <v>0</v>
      </c>
      <c r="K241" s="933">
        <f t="shared" si="51"/>
        <v>10</v>
      </c>
      <c r="L241" s="1584">
        <f t="shared" si="51"/>
        <v>116.8</v>
      </c>
      <c r="M241" s="1585">
        <f t="shared" si="51"/>
        <v>118.9</v>
      </c>
      <c r="N241" s="1634" t="s">
        <v>775</v>
      </c>
      <c r="O241" s="1610"/>
      <c r="P241" s="1611"/>
      <c r="Q241" s="1580"/>
      <c r="R241" s="869"/>
      <c r="S241" s="869"/>
      <c r="T241" s="880"/>
      <c r="U241" s="869"/>
      <c r="V241" s="869"/>
      <c r="W241" s="869"/>
    </row>
    <row r="242" spans="1:23">
      <c r="A242" s="2404"/>
      <c r="B242" s="2407"/>
      <c r="C242" s="2410"/>
      <c r="D242" s="2317" t="s">
        <v>843</v>
      </c>
      <c r="E242" s="2413" t="s">
        <v>41</v>
      </c>
      <c r="F242" s="2417" t="s">
        <v>758</v>
      </c>
      <c r="G242" s="599" t="s">
        <v>742</v>
      </c>
      <c r="H242" s="627">
        <f>I242+K242</f>
        <v>0</v>
      </c>
      <c r="I242" s="601">
        <v>0</v>
      </c>
      <c r="J242" s="628"/>
      <c r="K242" s="629">
        <v>0</v>
      </c>
      <c r="L242" s="914">
        <v>0</v>
      </c>
      <c r="M242" s="605">
        <v>0</v>
      </c>
      <c r="N242" s="1586" t="s">
        <v>747</v>
      </c>
      <c r="O242" s="1603"/>
      <c r="P242" s="1604"/>
      <c r="Q242" s="1565"/>
      <c r="R242" s="869"/>
      <c r="S242" s="869"/>
      <c r="T242" s="880"/>
      <c r="U242" s="869"/>
      <c r="V242" s="869"/>
      <c r="W242" s="869"/>
    </row>
    <row r="243" spans="1:23">
      <c r="A243" s="2405"/>
      <c r="B243" s="2408"/>
      <c r="C243" s="2411"/>
      <c r="D243" s="2328"/>
      <c r="E243" s="2414"/>
      <c r="F243" s="2418"/>
      <c r="G243" s="1566" t="s">
        <v>752</v>
      </c>
      <c r="H243" s="1569">
        <f>I243+K243</f>
        <v>0</v>
      </c>
      <c r="I243" s="1332">
        <v>0</v>
      </c>
      <c r="J243" s="1581"/>
      <c r="K243" s="1568">
        <v>0</v>
      </c>
      <c r="L243" s="1582">
        <v>0</v>
      </c>
      <c r="M243" s="965">
        <v>0</v>
      </c>
      <c r="N243" s="1629" t="s">
        <v>746</v>
      </c>
      <c r="O243" s="1607"/>
      <c r="P243" s="822" t="s">
        <v>42</v>
      </c>
      <c r="Q243" s="1573"/>
      <c r="R243" s="869"/>
      <c r="S243" s="869"/>
      <c r="T243" s="880"/>
      <c r="U243" s="869"/>
      <c r="V243" s="869"/>
      <c r="W243" s="869"/>
    </row>
    <row r="244" spans="1:23">
      <c r="A244" s="2405"/>
      <c r="B244" s="2408"/>
      <c r="C244" s="2411"/>
      <c r="D244" s="2328"/>
      <c r="E244" s="2415"/>
      <c r="F244" s="2419"/>
      <c r="G244" s="1566" t="s">
        <v>37</v>
      </c>
      <c r="H244" s="1569">
        <f>I244+K244</f>
        <v>0</v>
      </c>
      <c r="I244" s="1631"/>
      <c r="J244" s="1581"/>
      <c r="K244" s="1609"/>
      <c r="L244" s="1582"/>
      <c r="M244" s="965"/>
      <c r="N244" s="1629" t="s">
        <v>756</v>
      </c>
      <c r="O244" s="1626"/>
      <c r="P244" s="829" t="s">
        <v>42</v>
      </c>
      <c r="Q244" s="846"/>
      <c r="R244" s="869"/>
      <c r="S244" s="869"/>
      <c r="T244" s="880"/>
      <c r="U244" s="869"/>
      <c r="V244" s="869"/>
      <c r="W244" s="869"/>
    </row>
    <row r="245" spans="1:23">
      <c r="A245" s="2405"/>
      <c r="B245" s="2408"/>
      <c r="C245" s="2411"/>
      <c r="D245" s="2328"/>
      <c r="E245" s="2415"/>
      <c r="F245" s="2415"/>
      <c r="G245" s="606"/>
      <c r="H245" s="632"/>
      <c r="I245" s="608"/>
      <c r="J245" s="633"/>
      <c r="K245" s="634"/>
      <c r="L245" s="917"/>
      <c r="M245" s="611"/>
      <c r="N245" s="1629" t="s">
        <v>748</v>
      </c>
      <c r="O245" s="1626"/>
      <c r="P245" s="829" t="s">
        <v>42</v>
      </c>
      <c r="Q245" s="846"/>
      <c r="R245" s="869"/>
      <c r="S245" s="869"/>
      <c r="T245" s="880"/>
      <c r="U245" s="869"/>
      <c r="V245" s="869"/>
      <c r="W245" s="869"/>
    </row>
    <row r="246" spans="1:23" ht="16.149999999999999" customHeight="1" thickBot="1">
      <c r="A246" s="2406"/>
      <c r="B246" s="2409"/>
      <c r="C246" s="2412"/>
      <c r="D246" s="2318"/>
      <c r="E246" s="2416"/>
      <c r="F246" s="2416"/>
      <c r="G246" s="924" t="s">
        <v>12</v>
      </c>
      <c r="H246" s="925">
        <f t="shared" ref="H246:K246" si="52">SUM(H242:H244)</f>
        <v>0</v>
      </c>
      <c r="I246" s="931">
        <f t="shared" si="52"/>
        <v>0</v>
      </c>
      <c r="J246" s="932">
        <f t="shared" si="52"/>
        <v>0</v>
      </c>
      <c r="K246" s="933">
        <f t="shared" si="52"/>
        <v>0</v>
      </c>
      <c r="L246" s="1584">
        <f>SUM(L242:L245)</f>
        <v>0</v>
      </c>
      <c r="M246" s="1585">
        <f>SUM(M242:M245)</f>
        <v>0</v>
      </c>
      <c r="N246" s="1634" t="s">
        <v>775</v>
      </c>
      <c r="O246" s="1610"/>
      <c r="P246" s="1611"/>
      <c r="Q246" s="1580"/>
      <c r="R246" s="869"/>
      <c r="S246" s="869"/>
      <c r="T246" s="880"/>
      <c r="U246" s="869"/>
      <c r="V246" s="869"/>
      <c r="W246" s="869"/>
    </row>
    <row r="247" spans="1:23">
      <c r="A247" s="2404"/>
      <c r="B247" s="2407"/>
      <c r="C247" s="2410"/>
      <c r="D247" s="2317" t="s">
        <v>844</v>
      </c>
      <c r="E247" s="2413" t="s">
        <v>41</v>
      </c>
      <c r="F247" s="2417" t="s">
        <v>56</v>
      </c>
      <c r="G247" s="599" t="s">
        <v>742</v>
      </c>
      <c r="H247" s="627">
        <f>I247+K247</f>
        <v>0</v>
      </c>
      <c r="I247" s="601">
        <v>0</v>
      </c>
      <c r="J247" s="628"/>
      <c r="K247" s="629">
        <v>0</v>
      </c>
      <c r="L247" s="914">
        <v>0</v>
      </c>
      <c r="M247" s="605">
        <v>0</v>
      </c>
      <c r="N247" s="1586" t="s">
        <v>747</v>
      </c>
      <c r="O247" s="1603"/>
      <c r="P247" s="1604"/>
      <c r="Q247" s="1565"/>
      <c r="R247" s="869"/>
      <c r="S247" s="869"/>
      <c r="T247" s="880"/>
      <c r="U247" s="869"/>
      <c r="V247" s="869"/>
      <c r="W247" s="869"/>
    </row>
    <row r="248" spans="1:23">
      <c r="A248" s="2405"/>
      <c r="B248" s="2408"/>
      <c r="C248" s="2411"/>
      <c r="D248" s="2328"/>
      <c r="E248" s="2414"/>
      <c r="F248" s="2418"/>
      <c r="G248" s="1566" t="s">
        <v>752</v>
      </c>
      <c r="H248" s="1569">
        <f>I248+K248</f>
        <v>0</v>
      </c>
      <c r="I248" s="1332">
        <v>0</v>
      </c>
      <c r="J248" s="1581"/>
      <c r="K248" s="1568">
        <v>0</v>
      </c>
      <c r="L248" s="1582">
        <v>0</v>
      </c>
      <c r="M248" s="965">
        <v>0</v>
      </c>
      <c r="N248" s="1629" t="s">
        <v>746</v>
      </c>
      <c r="O248" s="1607"/>
      <c r="P248" s="822" t="s">
        <v>42</v>
      </c>
      <c r="Q248" s="1573"/>
      <c r="R248" s="869"/>
      <c r="S248" s="869"/>
      <c r="T248" s="880"/>
      <c r="U248" s="869"/>
      <c r="V248" s="869"/>
      <c r="W248" s="869"/>
    </row>
    <row r="249" spans="1:23">
      <c r="A249" s="2405"/>
      <c r="B249" s="2408"/>
      <c r="C249" s="2411"/>
      <c r="D249" s="2328"/>
      <c r="E249" s="2415"/>
      <c r="F249" s="2419"/>
      <c r="G249" s="1566" t="s">
        <v>37</v>
      </c>
      <c r="H249" s="1569">
        <f>I249+K249</f>
        <v>0</v>
      </c>
      <c r="I249" s="1631"/>
      <c r="J249" s="1581"/>
      <c r="K249" s="1609"/>
      <c r="L249" s="1582"/>
      <c r="M249" s="965"/>
      <c r="N249" s="1629" t="s">
        <v>756</v>
      </c>
      <c r="O249" s="1626"/>
      <c r="P249" s="829" t="s">
        <v>42</v>
      </c>
      <c r="Q249" s="846"/>
      <c r="R249" s="869"/>
      <c r="S249" s="869"/>
      <c r="T249" s="880"/>
      <c r="U249" s="869"/>
      <c r="V249" s="869"/>
      <c r="W249" s="869"/>
    </row>
    <row r="250" spans="1:23">
      <c r="A250" s="2405"/>
      <c r="B250" s="2408"/>
      <c r="C250" s="2411"/>
      <c r="D250" s="2328"/>
      <c r="E250" s="2415"/>
      <c r="F250" s="2415"/>
      <c r="G250" s="606"/>
      <c r="H250" s="632"/>
      <c r="I250" s="608"/>
      <c r="J250" s="633"/>
      <c r="K250" s="634"/>
      <c r="L250" s="917"/>
      <c r="M250" s="611"/>
      <c r="N250" s="1629" t="s">
        <v>748</v>
      </c>
      <c r="O250" s="1626"/>
      <c r="P250" s="829" t="s">
        <v>42</v>
      </c>
      <c r="Q250" s="846"/>
      <c r="R250" s="869"/>
      <c r="S250" s="869"/>
      <c r="T250" s="880"/>
      <c r="U250" s="869"/>
      <c r="V250" s="869"/>
      <c r="W250" s="869"/>
    </row>
    <row r="251" spans="1:23" ht="13.5" thickBot="1">
      <c r="A251" s="2406"/>
      <c r="B251" s="2409"/>
      <c r="C251" s="2412"/>
      <c r="D251" s="2318"/>
      <c r="E251" s="2416"/>
      <c r="F251" s="2416"/>
      <c r="G251" s="924" t="s">
        <v>12</v>
      </c>
      <c r="H251" s="925">
        <f t="shared" ref="H251:L251" si="53">SUM(H247:H249)</f>
        <v>0</v>
      </c>
      <c r="I251" s="931">
        <f t="shared" si="53"/>
        <v>0</v>
      </c>
      <c r="J251" s="932">
        <f t="shared" si="53"/>
        <v>0</v>
      </c>
      <c r="K251" s="933">
        <f t="shared" si="53"/>
        <v>0</v>
      </c>
      <c r="L251" s="1584">
        <f t="shared" si="53"/>
        <v>0</v>
      </c>
      <c r="M251" s="1585">
        <f>SUM(M247:M250)</f>
        <v>0</v>
      </c>
      <c r="N251" s="1634" t="s">
        <v>775</v>
      </c>
      <c r="O251" s="1610"/>
      <c r="P251" s="1611"/>
      <c r="Q251" s="1580"/>
      <c r="R251" s="869"/>
      <c r="S251" s="869"/>
      <c r="T251" s="880"/>
      <c r="U251" s="869"/>
      <c r="V251" s="869"/>
      <c r="W251" s="869"/>
    </row>
    <row r="252" spans="1:23">
      <c r="A252" s="2404"/>
      <c r="B252" s="2407"/>
      <c r="C252" s="2410"/>
      <c r="D252" s="2317" t="s">
        <v>845</v>
      </c>
      <c r="E252" s="2413" t="s">
        <v>41</v>
      </c>
      <c r="F252" s="2417" t="s">
        <v>56</v>
      </c>
      <c r="G252" s="599" t="s">
        <v>742</v>
      </c>
      <c r="H252" s="627">
        <f>I252+K252</f>
        <v>45</v>
      </c>
      <c r="I252" s="601">
        <v>0</v>
      </c>
      <c r="J252" s="628"/>
      <c r="K252" s="629">
        <v>45</v>
      </c>
      <c r="L252" s="914">
        <v>0</v>
      </c>
      <c r="M252" s="605">
        <v>0</v>
      </c>
      <c r="N252" s="1586" t="s">
        <v>747</v>
      </c>
      <c r="O252" s="1603"/>
      <c r="P252" s="1604"/>
      <c r="Q252" s="1565"/>
      <c r="R252" s="869"/>
      <c r="S252" s="869"/>
      <c r="T252" s="880"/>
      <c r="U252" s="869"/>
      <c r="V252" s="869"/>
      <c r="W252" s="869"/>
    </row>
    <row r="253" spans="1:23">
      <c r="A253" s="2405"/>
      <c r="B253" s="2408"/>
      <c r="C253" s="2411"/>
      <c r="D253" s="2328"/>
      <c r="E253" s="2414"/>
      <c r="F253" s="2418"/>
      <c r="G253" s="1566" t="s">
        <v>818</v>
      </c>
      <c r="H253" s="1569">
        <f>I253+K253</f>
        <v>0</v>
      </c>
      <c r="I253" s="1332">
        <v>0</v>
      </c>
      <c r="J253" s="1581"/>
      <c r="K253" s="1568">
        <v>0</v>
      </c>
      <c r="L253" s="1582">
        <v>0</v>
      </c>
      <c r="M253" s="965">
        <v>0</v>
      </c>
      <c r="N253" s="1629" t="s">
        <v>756</v>
      </c>
      <c r="O253" s="1607" t="s">
        <v>42</v>
      </c>
      <c r="P253" s="822"/>
      <c r="Q253" s="1573"/>
      <c r="R253" s="869"/>
      <c r="S253" s="869"/>
      <c r="T253" s="880"/>
      <c r="U253" s="869"/>
      <c r="V253" s="869"/>
      <c r="W253" s="869"/>
    </row>
    <row r="254" spans="1:23">
      <c r="A254" s="2405"/>
      <c r="B254" s="2408"/>
      <c r="C254" s="2411"/>
      <c r="D254" s="2328"/>
      <c r="E254" s="2415"/>
      <c r="F254" s="2419"/>
      <c r="G254" s="1566" t="s">
        <v>37</v>
      </c>
      <c r="H254" s="1569">
        <f>I254+K254</f>
        <v>0</v>
      </c>
      <c r="I254" s="1631"/>
      <c r="J254" s="1581"/>
      <c r="K254" s="1609"/>
      <c r="L254" s="1582"/>
      <c r="M254" s="965"/>
      <c r="N254" s="1629" t="s">
        <v>748</v>
      </c>
      <c r="O254" s="1626" t="s">
        <v>42</v>
      </c>
      <c r="P254" s="829"/>
      <c r="Q254" s="846"/>
      <c r="R254" s="869"/>
      <c r="S254" s="869"/>
      <c r="T254" s="880"/>
      <c r="U254" s="869"/>
      <c r="V254" s="869"/>
      <c r="W254" s="869"/>
    </row>
    <row r="255" spans="1:23">
      <c r="A255" s="2405"/>
      <c r="B255" s="2408"/>
      <c r="C255" s="2411"/>
      <c r="D255" s="2328"/>
      <c r="E255" s="2415"/>
      <c r="F255" s="2415"/>
      <c r="G255" s="606"/>
      <c r="H255" s="632"/>
      <c r="I255" s="608"/>
      <c r="J255" s="633"/>
      <c r="K255" s="634"/>
      <c r="L255" s="917"/>
      <c r="M255" s="611"/>
      <c r="N255" s="1629" t="s">
        <v>775</v>
      </c>
      <c r="O255" s="1626"/>
      <c r="P255" s="829"/>
      <c r="Q255" s="846" t="s">
        <v>42</v>
      </c>
      <c r="R255" s="869"/>
      <c r="S255" s="869"/>
      <c r="T255" s="880"/>
      <c r="U255" s="869"/>
      <c r="V255" s="869"/>
      <c r="W255" s="869"/>
    </row>
    <row r="256" spans="1:23" ht="13.5" thickBot="1">
      <c r="A256" s="2406"/>
      <c r="B256" s="2409"/>
      <c r="C256" s="2412"/>
      <c r="D256" s="2318"/>
      <c r="E256" s="2416"/>
      <c r="F256" s="2416"/>
      <c r="G256" s="924" t="s">
        <v>12</v>
      </c>
      <c r="H256" s="925">
        <f t="shared" ref="H256:M256" si="54">SUM(H252:H254)</f>
        <v>45</v>
      </c>
      <c r="I256" s="931">
        <f t="shared" si="54"/>
        <v>0</v>
      </c>
      <c r="J256" s="932">
        <f t="shared" si="54"/>
        <v>0</v>
      </c>
      <c r="K256" s="933">
        <f t="shared" si="54"/>
        <v>45</v>
      </c>
      <c r="L256" s="1584">
        <f t="shared" si="54"/>
        <v>0</v>
      </c>
      <c r="M256" s="1585">
        <f t="shared" si="54"/>
        <v>0</v>
      </c>
      <c r="N256" s="1634"/>
      <c r="O256" s="1610"/>
      <c r="P256" s="1611"/>
      <c r="Q256" s="1580"/>
      <c r="R256" s="869"/>
      <c r="S256" s="869"/>
      <c r="T256" s="880"/>
      <c r="U256" s="869"/>
      <c r="V256" s="869"/>
      <c r="W256" s="869"/>
    </row>
    <row r="257" spans="1:23">
      <c r="A257" s="2404"/>
      <c r="B257" s="2407"/>
      <c r="C257" s="2410"/>
      <c r="D257" s="2317" t="s">
        <v>846</v>
      </c>
      <c r="E257" s="2413" t="s">
        <v>41</v>
      </c>
      <c r="F257" s="2417" t="s">
        <v>847</v>
      </c>
      <c r="G257" s="599" t="s">
        <v>742</v>
      </c>
      <c r="H257" s="627">
        <f>I257+K257</f>
        <v>0</v>
      </c>
      <c r="I257" s="601">
        <v>0</v>
      </c>
      <c r="J257" s="628"/>
      <c r="K257" s="629">
        <v>0</v>
      </c>
      <c r="L257" s="914">
        <v>0</v>
      </c>
      <c r="M257" s="605">
        <v>0</v>
      </c>
      <c r="N257" s="1586" t="s">
        <v>747</v>
      </c>
      <c r="O257" s="1603" t="s">
        <v>42</v>
      </c>
      <c r="P257" s="1732"/>
      <c r="Q257" s="1565"/>
      <c r="R257" s="869"/>
      <c r="S257" s="869"/>
      <c r="T257" s="880"/>
      <c r="U257" s="869"/>
      <c r="V257" s="869"/>
      <c r="W257" s="869"/>
    </row>
    <row r="258" spans="1:23">
      <c r="A258" s="2405"/>
      <c r="B258" s="2408"/>
      <c r="C258" s="2411"/>
      <c r="D258" s="2328"/>
      <c r="E258" s="2414"/>
      <c r="F258" s="2418"/>
      <c r="G258" s="1566" t="s">
        <v>818</v>
      </c>
      <c r="H258" s="1569">
        <f>I258+K258</f>
        <v>100</v>
      </c>
      <c r="I258" s="1332">
        <v>0</v>
      </c>
      <c r="J258" s="1581"/>
      <c r="K258" s="1568">
        <v>100</v>
      </c>
      <c r="L258" s="1582">
        <v>0</v>
      </c>
      <c r="M258" s="965">
        <v>0</v>
      </c>
      <c r="N258" s="1629" t="s">
        <v>756</v>
      </c>
      <c r="O258" s="1607" t="s">
        <v>42</v>
      </c>
      <c r="P258" s="21"/>
      <c r="Q258" s="1573"/>
      <c r="R258" s="869"/>
      <c r="S258" s="869"/>
      <c r="T258" s="880"/>
      <c r="U258" s="869"/>
      <c r="V258" s="869"/>
      <c r="W258" s="869"/>
    </row>
    <row r="259" spans="1:23">
      <c r="A259" s="2405"/>
      <c r="B259" s="2408"/>
      <c r="C259" s="2411"/>
      <c r="D259" s="2328"/>
      <c r="E259" s="2415"/>
      <c r="F259" s="2419"/>
      <c r="G259" s="1792" t="s">
        <v>37</v>
      </c>
      <c r="H259" s="1771">
        <f>I259+K259</f>
        <v>25</v>
      </c>
      <c r="I259" s="1793"/>
      <c r="J259" s="1794"/>
      <c r="K259" s="1795">
        <v>25</v>
      </c>
      <c r="L259" s="1582"/>
      <c r="M259" s="965"/>
      <c r="N259" s="1629" t="s">
        <v>848</v>
      </c>
      <c r="O259" s="1626" t="s">
        <v>42</v>
      </c>
      <c r="P259" s="21"/>
      <c r="Q259" s="846"/>
      <c r="R259" s="869"/>
      <c r="S259" s="869"/>
      <c r="T259" s="880"/>
      <c r="U259" s="869"/>
      <c r="V259" s="869"/>
      <c r="W259" s="869"/>
    </row>
    <row r="260" spans="1:23">
      <c r="A260" s="2405"/>
      <c r="B260" s="2408"/>
      <c r="C260" s="2411"/>
      <c r="D260" s="2328"/>
      <c r="E260" s="2415"/>
      <c r="F260" s="2415"/>
      <c r="G260" s="606"/>
      <c r="H260" s="632"/>
      <c r="I260" s="608"/>
      <c r="J260" s="633"/>
      <c r="K260" s="634"/>
      <c r="L260" s="917"/>
      <c r="M260" s="611"/>
      <c r="N260" s="1629" t="s">
        <v>748</v>
      </c>
      <c r="O260" s="1626" t="s">
        <v>42</v>
      </c>
      <c r="P260" s="829"/>
      <c r="Q260" s="846"/>
      <c r="R260" s="869"/>
      <c r="S260" s="869"/>
      <c r="T260" s="880"/>
      <c r="U260" s="869"/>
      <c r="V260" s="869"/>
      <c r="W260" s="869"/>
    </row>
    <row r="261" spans="1:23" ht="14.45" customHeight="1" thickBot="1">
      <c r="A261" s="2406"/>
      <c r="B261" s="2409"/>
      <c r="C261" s="2412"/>
      <c r="D261" s="2318"/>
      <c r="E261" s="2416"/>
      <c r="F261" s="2416"/>
      <c r="G261" s="924" t="s">
        <v>12</v>
      </c>
      <c r="H261" s="925">
        <f t="shared" ref="H261:L261" si="55">SUM(H257:H259)</f>
        <v>125</v>
      </c>
      <c r="I261" s="931">
        <f t="shared" si="55"/>
        <v>0</v>
      </c>
      <c r="J261" s="932">
        <f t="shared" si="55"/>
        <v>0</v>
      </c>
      <c r="K261" s="933">
        <f t="shared" si="55"/>
        <v>125</v>
      </c>
      <c r="L261" s="1584">
        <f t="shared" si="55"/>
        <v>0</v>
      </c>
      <c r="M261" s="1585">
        <f>SUM(M257:M260)</f>
        <v>0</v>
      </c>
      <c r="N261" s="1634" t="s">
        <v>775</v>
      </c>
      <c r="O261" s="1610"/>
      <c r="P261" s="1611"/>
      <c r="Q261" s="1580"/>
      <c r="R261" s="869"/>
      <c r="S261" s="869"/>
      <c r="T261" s="880"/>
      <c r="U261" s="869"/>
      <c r="V261" s="869"/>
      <c r="W261" s="869"/>
    </row>
    <row r="262" spans="1:23">
      <c r="A262" s="2404"/>
      <c r="B262" s="2407"/>
      <c r="C262" s="2410"/>
      <c r="D262" s="2317" t="s">
        <v>849</v>
      </c>
      <c r="E262" s="2413" t="s">
        <v>41</v>
      </c>
      <c r="F262" s="2417" t="s">
        <v>809</v>
      </c>
      <c r="G262" s="599" t="s">
        <v>742</v>
      </c>
      <c r="H262" s="627">
        <f>I262+K262</f>
        <v>0</v>
      </c>
      <c r="I262" s="601">
        <v>0</v>
      </c>
      <c r="J262" s="628"/>
      <c r="K262" s="629">
        <v>0</v>
      </c>
      <c r="L262" s="914">
        <v>0</v>
      </c>
      <c r="M262" s="605">
        <v>0</v>
      </c>
      <c r="N262" s="1586" t="s">
        <v>747</v>
      </c>
      <c r="O262" s="1603"/>
      <c r="P262" s="1604" t="s">
        <v>42</v>
      </c>
      <c r="Q262" s="1565"/>
      <c r="R262" s="869"/>
      <c r="S262" s="869"/>
      <c r="T262" s="880"/>
      <c r="U262" s="869"/>
      <c r="V262" s="869"/>
      <c r="W262" s="869"/>
    </row>
    <row r="263" spans="1:23">
      <c r="A263" s="2405"/>
      <c r="B263" s="2408"/>
      <c r="C263" s="2411"/>
      <c r="D263" s="2328"/>
      <c r="E263" s="2414"/>
      <c r="F263" s="2418"/>
      <c r="G263" s="1566" t="s">
        <v>209</v>
      </c>
      <c r="H263" s="1569">
        <f>I263+K263</f>
        <v>0</v>
      </c>
      <c r="I263" s="1332">
        <v>0</v>
      </c>
      <c r="J263" s="1581"/>
      <c r="K263" s="1568">
        <v>0</v>
      </c>
      <c r="L263" s="1582">
        <v>0</v>
      </c>
      <c r="M263" s="965">
        <v>0</v>
      </c>
      <c r="N263" s="1629" t="s">
        <v>746</v>
      </c>
      <c r="O263" s="1607"/>
      <c r="P263" s="822" t="s">
        <v>42</v>
      </c>
      <c r="Q263" s="1573"/>
      <c r="R263" s="869"/>
      <c r="S263" s="869"/>
      <c r="T263" s="880"/>
      <c r="U263" s="869"/>
      <c r="V263" s="869"/>
      <c r="W263" s="869"/>
    </row>
    <row r="264" spans="1:23">
      <c r="A264" s="2405"/>
      <c r="B264" s="2408"/>
      <c r="C264" s="2411"/>
      <c r="D264" s="2328"/>
      <c r="E264" s="2415"/>
      <c r="F264" s="2419"/>
      <c r="G264" s="1566" t="s">
        <v>37</v>
      </c>
      <c r="H264" s="1569">
        <f>I264+K264</f>
        <v>0</v>
      </c>
      <c r="I264" s="1631"/>
      <c r="J264" s="1581"/>
      <c r="K264" s="1609"/>
      <c r="L264" s="1582"/>
      <c r="M264" s="965"/>
      <c r="N264" s="1629" t="s">
        <v>756</v>
      </c>
      <c r="O264" s="1626"/>
      <c r="P264" s="829" t="s">
        <v>42</v>
      </c>
      <c r="Q264" s="846"/>
      <c r="R264" s="869"/>
      <c r="S264" s="869"/>
      <c r="T264" s="880"/>
      <c r="U264" s="869"/>
      <c r="V264" s="869"/>
      <c r="W264" s="869"/>
    </row>
    <row r="265" spans="1:23">
      <c r="A265" s="2405"/>
      <c r="B265" s="2408"/>
      <c r="C265" s="2411"/>
      <c r="D265" s="2328"/>
      <c r="E265" s="2415"/>
      <c r="F265" s="2415"/>
      <c r="G265" s="606"/>
      <c r="H265" s="632"/>
      <c r="I265" s="608"/>
      <c r="J265" s="633"/>
      <c r="K265" s="634"/>
      <c r="L265" s="917"/>
      <c r="M265" s="611"/>
      <c r="N265" s="1629" t="s">
        <v>748</v>
      </c>
      <c r="O265" s="1626"/>
      <c r="P265" s="829" t="s">
        <v>42</v>
      </c>
      <c r="Q265" s="846"/>
      <c r="R265" s="869"/>
      <c r="S265" s="869"/>
      <c r="T265" s="880"/>
      <c r="U265" s="869"/>
      <c r="V265" s="869"/>
      <c r="W265" s="869"/>
    </row>
    <row r="266" spans="1:23" ht="15" customHeight="1" thickBot="1">
      <c r="A266" s="2406"/>
      <c r="B266" s="2409"/>
      <c r="C266" s="2412"/>
      <c r="D266" s="2318"/>
      <c r="E266" s="2416"/>
      <c r="F266" s="2416"/>
      <c r="G266" s="924" t="s">
        <v>12</v>
      </c>
      <c r="H266" s="925">
        <f t="shared" ref="H266:K266" si="56">SUM(H262:H264)</f>
        <v>0</v>
      </c>
      <c r="I266" s="931">
        <f t="shared" si="56"/>
        <v>0</v>
      </c>
      <c r="J266" s="932">
        <f t="shared" si="56"/>
        <v>0</v>
      </c>
      <c r="K266" s="933">
        <f t="shared" si="56"/>
        <v>0</v>
      </c>
      <c r="L266" s="1584">
        <f>SUM(L262:L265)</f>
        <v>0</v>
      </c>
      <c r="M266" s="1585">
        <f>SUM(M262:M265)</f>
        <v>0</v>
      </c>
      <c r="N266" s="1634" t="s">
        <v>775</v>
      </c>
      <c r="O266" s="1610"/>
      <c r="P266" s="1611"/>
      <c r="Q266" s="1580"/>
      <c r="R266" s="869"/>
      <c r="S266" s="869"/>
      <c r="T266" s="880"/>
      <c r="U266" s="869"/>
      <c r="V266" s="869"/>
      <c r="W266" s="869"/>
    </row>
    <row r="267" spans="1:23">
      <c r="A267" s="2404"/>
      <c r="B267" s="2407"/>
      <c r="C267" s="2410"/>
      <c r="D267" s="2317" t="s">
        <v>850</v>
      </c>
      <c r="E267" s="2488" t="s">
        <v>41</v>
      </c>
      <c r="F267" s="2491" t="s">
        <v>851</v>
      </c>
      <c r="G267" s="1733" t="s">
        <v>742</v>
      </c>
      <c r="H267" s="1734">
        <f>I267+K267</f>
        <v>79.3</v>
      </c>
      <c r="I267" s="1735">
        <v>0</v>
      </c>
      <c r="J267" s="1736"/>
      <c r="K267" s="1737">
        <v>79.3</v>
      </c>
      <c r="L267" s="1738">
        <v>0</v>
      </c>
      <c r="M267" s="1739">
        <v>0</v>
      </c>
      <c r="N267" s="1740" t="s">
        <v>775</v>
      </c>
      <c r="O267" s="1741" t="s">
        <v>42</v>
      </c>
      <c r="P267" s="1604"/>
      <c r="Q267" s="1565"/>
      <c r="R267" s="869"/>
      <c r="S267" s="869"/>
      <c r="T267" s="880"/>
      <c r="U267" s="869"/>
      <c r="V267" s="869"/>
      <c r="W267" s="869"/>
    </row>
    <row r="268" spans="1:23">
      <c r="A268" s="2405"/>
      <c r="B268" s="2408"/>
      <c r="C268" s="2411"/>
      <c r="D268" s="2328"/>
      <c r="E268" s="2489"/>
      <c r="F268" s="2492"/>
      <c r="G268" s="1742" t="s">
        <v>209</v>
      </c>
      <c r="H268" s="1743">
        <f>I268+K268</f>
        <v>0</v>
      </c>
      <c r="I268" s="1744">
        <v>0</v>
      </c>
      <c r="J268" s="1745"/>
      <c r="K268" s="1746">
        <v>0</v>
      </c>
      <c r="L268" s="1647">
        <v>0</v>
      </c>
      <c r="M268" s="1747">
        <v>0</v>
      </c>
      <c r="N268" s="1570"/>
      <c r="O268" s="1748"/>
      <c r="P268" s="822"/>
      <c r="Q268" s="1573"/>
      <c r="R268" s="869"/>
      <c r="S268" s="869"/>
      <c r="T268" s="880"/>
      <c r="U268" s="869"/>
      <c r="V268" s="869"/>
      <c r="W268" s="869"/>
    </row>
    <row r="269" spans="1:23" ht="19.899999999999999" customHeight="1" thickBot="1">
      <c r="A269" s="2406"/>
      <c r="B269" s="2409"/>
      <c r="C269" s="2412"/>
      <c r="D269" s="2318"/>
      <c r="E269" s="2490"/>
      <c r="F269" s="2490"/>
      <c r="G269" s="1749" t="s">
        <v>12</v>
      </c>
      <c r="H269" s="1750">
        <f t="shared" ref="H269:M269" si="57">SUM(H267:H268)</f>
        <v>79.3</v>
      </c>
      <c r="I269" s="1751">
        <f t="shared" si="57"/>
        <v>0</v>
      </c>
      <c r="J269" s="1752">
        <f t="shared" si="57"/>
        <v>0</v>
      </c>
      <c r="K269" s="1753">
        <f t="shared" si="57"/>
        <v>79.3</v>
      </c>
      <c r="L269" s="1648">
        <f t="shared" si="57"/>
        <v>0</v>
      </c>
      <c r="M269" s="1754">
        <f t="shared" si="57"/>
        <v>0</v>
      </c>
      <c r="N269" s="1755"/>
      <c r="O269" s="1006"/>
      <c r="P269" s="1611"/>
      <c r="Q269" s="1580"/>
      <c r="R269" s="869"/>
      <c r="S269" s="869"/>
      <c r="T269" s="880"/>
      <c r="U269" s="869"/>
      <c r="V269" s="869"/>
      <c r="W269" s="869"/>
    </row>
    <row r="270" spans="1:23">
      <c r="A270" s="2404"/>
      <c r="B270" s="2407"/>
      <c r="C270" s="2410"/>
      <c r="D270" s="2317" t="s">
        <v>852</v>
      </c>
      <c r="E270" s="2413" t="s">
        <v>41</v>
      </c>
      <c r="F270" s="2417" t="s">
        <v>56</v>
      </c>
      <c r="G270" s="599" t="s">
        <v>742</v>
      </c>
      <c r="H270" s="627">
        <f>I270+K270</f>
        <v>0</v>
      </c>
      <c r="I270" s="601">
        <v>0</v>
      </c>
      <c r="J270" s="628"/>
      <c r="K270" s="629">
        <v>0</v>
      </c>
      <c r="L270" s="914">
        <v>0</v>
      </c>
      <c r="M270" s="605">
        <v>0</v>
      </c>
      <c r="N270" s="1586" t="s">
        <v>747</v>
      </c>
      <c r="O270" s="1603"/>
      <c r="P270" s="1604" t="s">
        <v>42</v>
      </c>
      <c r="Q270" s="1565"/>
      <c r="R270" s="869"/>
      <c r="S270" s="869"/>
      <c r="T270" s="880"/>
      <c r="U270" s="869"/>
      <c r="V270" s="869"/>
      <c r="W270" s="869"/>
    </row>
    <row r="271" spans="1:23">
      <c r="A271" s="2405"/>
      <c r="B271" s="2408"/>
      <c r="C271" s="2411"/>
      <c r="D271" s="2328"/>
      <c r="E271" s="2414"/>
      <c r="F271" s="2418"/>
      <c r="G271" s="1566" t="s">
        <v>209</v>
      </c>
      <c r="H271" s="1569">
        <f>I271+K271</f>
        <v>0</v>
      </c>
      <c r="I271" s="1332">
        <v>0</v>
      </c>
      <c r="J271" s="1581"/>
      <c r="K271" s="1568">
        <v>0</v>
      </c>
      <c r="L271" s="1582">
        <v>0</v>
      </c>
      <c r="M271" s="965">
        <v>0</v>
      </c>
      <c r="N271" s="1629" t="s">
        <v>746</v>
      </c>
      <c r="O271" s="1607"/>
      <c r="P271" s="822" t="s">
        <v>42</v>
      </c>
      <c r="Q271" s="1573"/>
      <c r="R271" s="869"/>
      <c r="S271" s="869"/>
      <c r="T271" s="880"/>
      <c r="U271" s="869"/>
      <c r="V271" s="869"/>
      <c r="W271" s="869"/>
    </row>
    <row r="272" spans="1:23">
      <c r="A272" s="2405"/>
      <c r="B272" s="2408"/>
      <c r="C272" s="2411"/>
      <c r="D272" s="2328"/>
      <c r="E272" s="2415"/>
      <c r="F272" s="2419"/>
      <c r="G272" s="1566" t="s">
        <v>37</v>
      </c>
      <c r="H272" s="1569">
        <f>I272+K272</f>
        <v>0</v>
      </c>
      <c r="I272" s="1631"/>
      <c r="J272" s="1581"/>
      <c r="K272" s="1609"/>
      <c r="L272" s="1582"/>
      <c r="M272" s="965"/>
      <c r="N272" s="1629" t="s">
        <v>756</v>
      </c>
      <c r="O272" s="1626"/>
      <c r="P272" s="829" t="s">
        <v>42</v>
      </c>
      <c r="Q272" s="846"/>
      <c r="R272" s="869"/>
      <c r="S272" s="869"/>
      <c r="T272" s="880"/>
      <c r="U272" s="869"/>
      <c r="V272" s="869"/>
      <c r="W272" s="869"/>
    </row>
    <row r="273" spans="1:23">
      <c r="A273" s="2405"/>
      <c r="B273" s="2408"/>
      <c r="C273" s="2411"/>
      <c r="D273" s="2328"/>
      <c r="E273" s="2415"/>
      <c r="F273" s="2415"/>
      <c r="G273" s="606"/>
      <c r="H273" s="632"/>
      <c r="I273" s="608"/>
      <c r="J273" s="633"/>
      <c r="K273" s="634"/>
      <c r="L273" s="917"/>
      <c r="M273" s="611"/>
      <c r="N273" s="1629" t="s">
        <v>748</v>
      </c>
      <c r="O273" s="1626"/>
      <c r="P273" s="829" t="s">
        <v>42</v>
      </c>
      <c r="Q273" s="846"/>
      <c r="R273" s="869"/>
      <c r="S273" s="869"/>
      <c r="T273" s="880"/>
      <c r="U273" s="869"/>
      <c r="V273" s="869"/>
      <c r="W273" s="869"/>
    </row>
    <row r="274" spans="1:23" ht="12" customHeight="1" thickBot="1">
      <c r="A274" s="2406"/>
      <c r="B274" s="2409"/>
      <c r="C274" s="2412"/>
      <c r="D274" s="2318"/>
      <c r="E274" s="2416"/>
      <c r="F274" s="2416"/>
      <c r="G274" s="924" t="s">
        <v>12</v>
      </c>
      <c r="H274" s="925">
        <f t="shared" ref="H274:M274" si="58">SUM(H270:H272)</f>
        <v>0</v>
      </c>
      <c r="I274" s="931">
        <f t="shared" si="58"/>
        <v>0</v>
      </c>
      <c r="J274" s="932">
        <f t="shared" si="58"/>
        <v>0</v>
      </c>
      <c r="K274" s="933">
        <f t="shared" si="58"/>
        <v>0</v>
      </c>
      <c r="L274" s="1584">
        <f t="shared" si="58"/>
        <v>0</v>
      </c>
      <c r="M274" s="1585">
        <f t="shared" si="58"/>
        <v>0</v>
      </c>
      <c r="N274" s="1634" t="s">
        <v>775</v>
      </c>
      <c r="O274" s="1610"/>
      <c r="P274" s="1611"/>
      <c r="Q274" s="1580"/>
      <c r="R274" s="869"/>
      <c r="S274" s="869"/>
      <c r="T274" s="880"/>
      <c r="U274" s="869"/>
      <c r="V274" s="869"/>
      <c r="W274" s="869"/>
    </row>
    <row r="275" spans="1:23">
      <c r="A275" s="2404"/>
      <c r="B275" s="2407"/>
      <c r="C275" s="2410"/>
      <c r="D275" s="2317" t="s">
        <v>853</v>
      </c>
      <c r="E275" s="2413" t="s">
        <v>41</v>
      </c>
      <c r="F275" s="2417" t="s">
        <v>56</v>
      </c>
      <c r="G275" s="599" t="s">
        <v>742</v>
      </c>
      <c r="H275" s="627">
        <f>I275+K275</f>
        <v>0</v>
      </c>
      <c r="I275" s="601">
        <v>0</v>
      </c>
      <c r="J275" s="628"/>
      <c r="K275" s="629">
        <v>0</v>
      </c>
      <c r="L275" s="914">
        <v>0</v>
      </c>
      <c r="M275" s="605">
        <v>0</v>
      </c>
      <c r="N275" s="1586" t="s">
        <v>747</v>
      </c>
      <c r="O275" s="1603"/>
      <c r="P275" s="1604" t="s">
        <v>42</v>
      </c>
      <c r="Q275" s="1565"/>
      <c r="R275" s="869"/>
      <c r="S275" s="869"/>
      <c r="T275" s="880"/>
      <c r="U275" s="869"/>
      <c r="V275" s="869"/>
      <c r="W275" s="869"/>
    </row>
    <row r="276" spans="1:23">
      <c r="A276" s="2405"/>
      <c r="B276" s="2408"/>
      <c r="C276" s="2411"/>
      <c r="D276" s="2328"/>
      <c r="E276" s="2414"/>
      <c r="F276" s="2418"/>
      <c r="G276" s="1566" t="s">
        <v>209</v>
      </c>
      <c r="H276" s="1569">
        <f>I276+K276</f>
        <v>0</v>
      </c>
      <c r="I276" s="1332">
        <v>0</v>
      </c>
      <c r="J276" s="1581"/>
      <c r="K276" s="1568">
        <v>0</v>
      </c>
      <c r="L276" s="1582">
        <v>0</v>
      </c>
      <c r="M276" s="965">
        <v>0</v>
      </c>
      <c r="N276" s="1629" t="s">
        <v>756</v>
      </c>
      <c r="O276" s="1607"/>
      <c r="P276" s="822" t="s">
        <v>42</v>
      </c>
      <c r="Q276" s="1573"/>
      <c r="R276" s="869"/>
      <c r="S276" s="869"/>
      <c r="T276" s="880"/>
      <c r="U276" s="869"/>
      <c r="V276" s="869"/>
      <c r="W276" s="869"/>
    </row>
    <row r="277" spans="1:23">
      <c r="A277" s="2405"/>
      <c r="B277" s="2408"/>
      <c r="C277" s="2411"/>
      <c r="D277" s="2328"/>
      <c r="E277" s="2415"/>
      <c r="F277" s="2419"/>
      <c r="G277" s="1566"/>
      <c r="H277" s="1569">
        <f>I277+K277</f>
        <v>0</v>
      </c>
      <c r="I277" s="1631"/>
      <c r="J277" s="1581"/>
      <c r="K277" s="1609"/>
      <c r="L277" s="1582"/>
      <c r="M277" s="965"/>
      <c r="N277" s="1629" t="s">
        <v>848</v>
      </c>
      <c r="O277" s="1626"/>
      <c r="P277" s="829" t="s">
        <v>42</v>
      </c>
      <c r="Q277" s="846"/>
      <c r="R277" s="869"/>
      <c r="S277" s="869"/>
      <c r="T277" s="880"/>
      <c r="U277" s="869"/>
      <c r="V277" s="869"/>
      <c r="W277" s="869"/>
    </row>
    <row r="278" spans="1:23">
      <c r="A278" s="2405"/>
      <c r="B278" s="2408"/>
      <c r="C278" s="2411"/>
      <c r="D278" s="2328"/>
      <c r="E278" s="2415"/>
      <c r="F278" s="2415"/>
      <c r="G278" s="606"/>
      <c r="H278" s="632"/>
      <c r="I278" s="608"/>
      <c r="J278" s="633"/>
      <c r="K278" s="634"/>
      <c r="L278" s="917"/>
      <c r="M278" s="611"/>
      <c r="N278" s="1629" t="s">
        <v>748</v>
      </c>
      <c r="O278" s="1626"/>
      <c r="P278" s="829"/>
      <c r="Q278" s="846" t="s">
        <v>42</v>
      </c>
      <c r="R278" s="869"/>
      <c r="S278" s="869"/>
      <c r="T278" s="880"/>
      <c r="U278" s="869"/>
      <c r="V278" s="869"/>
      <c r="W278" s="869"/>
    </row>
    <row r="279" spans="1:23" ht="13.15" customHeight="1" thickBot="1">
      <c r="A279" s="2406"/>
      <c r="B279" s="2409"/>
      <c r="C279" s="2412"/>
      <c r="D279" s="2318"/>
      <c r="E279" s="2416"/>
      <c r="F279" s="2416"/>
      <c r="G279" s="924" t="s">
        <v>12</v>
      </c>
      <c r="H279" s="925">
        <f t="shared" ref="H279:M279" si="59">SUM(H275:H277)</f>
        <v>0</v>
      </c>
      <c r="I279" s="931">
        <f t="shared" si="59"/>
        <v>0</v>
      </c>
      <c r="J279" s="932">
        <f t="shared" si="59"/>
        <v>0</v>
      </c>
      <c r="K279" s="933">
        <f t="shared" si="59"/>
        <v>0</v>
      </c>
      <c r="L279" s="1584">
        <f t="shared" si="59"/>
        <v>0</v>
      </c>
      <c r="M279" s="1585">
        <f t="shared" si="59"/>
        <v>0</v>
      </c>
      <c r="N279" s="1634" t="s">
        <v>775</v>
      </c>
      <c r="O279" s="1610"/>
      <c r="P279" s="1611"/>
      <c r="Q279" s="1580"/>
      <c r="R279" s="869"/>
      <c r="S279" s="869"/>
      <c r="T279" s="880"/>
      <c r="U279" s="869"/>
      <c r="V279" s="869"/>
      <c r="W279" s="869"/>
    </row>
    <row r="280" spans="1:23" ht="13.5" thickBot="1">
      <c r="A280" s="2404"/>
      <c r="B280" s="2407"/>
      <c r="C280" s="2410"/>
      <c r="D280" s="2317" t="s">
        <v>854</v>
      </c>
      <c r="E280" s="2413" t="s">
        <v>41</v>
      </c>
      <c r="F280" s="2417" t="s">
        <v>56</v>
      </c>
      <c r="G280" s="599" t="s">
        <v>742</v>
      </c>
      <c r="H280" s="627">
        <f>I280+K280</f>
        <v>0</v>
      </c>
      <c r="I280" s="601">
        <v>0</v>
      </c>
      <c r="J280" s="628"/>
      <c r="K280" s="629">
        <v>0</v>
      </c>
      <c r="L280" s="914">
        <v>0</v>
      </c>
      <c r="M280" s="605">
        <v>0</v>
      </c>
      <c r="N280" s="1586" t="s">
        <v>747</v>
      </c>
      <c r="O280" s="1603"/>
      <c r="P280" s="1604" t="s">
        <v>42</v>
      </c>
      <c r="Q280" s="1565"/>
      <c r="R280" s="21"/>
      <c r="S280" s="869"/>
      <c r="T280" s="880"/>
      <c r="U280" s="869"/>
      <c r="V280" s="869"/>
      <c r="W280" s="869"/>
    </row>
    <row r="281" spans="1:23">
      <c r="A281" s="2405"/>
      <c r="B281" s="2408"/>
      <c r="C281" s="2411"/>
      <c r="D281" s="2328"/>
      <c r="E281" s="2414"/>
      <c r="F281" s="2418"/>
      <c r="G281" s="1566" t="s">
        <v>209</v>
      </c>
      <c r="H281" s="1569">
        <f>I281+K281</f>
        <v>0</v>
      </c>
      <c r="I281" s="1332">
        <v>0</v>
      </c>
      <c r="J281" s="1581"/>
      <c r="K281" s="1568">
        <v>0</v>
      </c>
      <c r="L281" s="1582">
        <v>0</v>
      </c>
      <c r="M281" s="965">
        <v>0</v>
      </c>
      <c r="N281" s="1629" t="s">
        <v>746</v>
      </c>
      <c r="O281" s="1607"/>
      <c r="P281" s="1604" t="s">
        <v>42</v>
      </c>
      <c r="Q281" s="1573"/>
      <c r="R281" s="21"/>
      <c r="S281" s="869"/>
      <c r="T281" s="880"/>
      <c r="U281" s="869"/>
      <c r="V281" s="869"/>
      <c r="W281" s="869"/>
    </row>
    <row r="282" spans="1:23">
      <c r="A282" s="2405"/>
      <c r="B282" s="2408"/>
      <c r="C282" s="2411"/>
      <c r="D282" s="2328"/>
      <c r="E282" s="2415"/>
      <c r="F282" s="2419"/>
      <c r="G282" s="1566"/>
      <c r="H282" s="1569"/>
      <c r="I282" s="1631"/>
      <c r="J282" s="1581"/>
      <c r="K282" s="1609"/>
      <c r="L282" s="1582"/>
      <c r="M282" s="965"/>
      <c r="N282" s="1629" t="s">
        <v>756</v>
      </c>
      <c r="O282" s="1626"/>
      <c r="P282" s="829" t="s">
        <v>42</v>
      </c>
      <c r="Q282" s="846"/>
      <c r="R282" s="21"/>
      <c r="S282" s="869"/>
      <c r="T282" s="880"/>
      <c r="U282" s="869"/>
      <c r="V282" s="869"/>
      <c r="W282" s="869"/>
    </row>
    <row r="283" spans="1:23">
      <c r="A283" s="2405"/>
      <c r="B283" s="2408"/>
      <c r="C283" s="2411"/>
      <c r="D283" s="2328"/>
      <c r="E283" s="2415"/>
      <c r="F283" s="2415"/>
      <c r="G283" s="606"/>
      <c r="H283" s="632"/>
      <c r="I283" s="608"/>
      <c r="J283" s="633"/>
      <c r="K283" s="634"/>
      <c r="L283" s="917"/>
      <c r="M283" s="611"/>
      <c r="N283" s="1629" t="s">
        <v>748</v>
      </c>
      <c r="O283" s="1626"/>
      <c r="P283" s="829"/>
      <c r="Q283" s="846" t="s">
        <v>42</v>
      </c>
      <c r="R283" s="21"/>
      <c r="S283" s="869"/>
      <c r="T283" s="880"/>
      <c r="U283" s="869"/>
      <c r="V283" s="869"/>
      <c r="W283" s="869"/>
    </row>
    <row r="284" spans="1:23" ht="11.45" customHeight="1" thickBot="1">
      <c r="A284" s="2406"/>
      <c r="B284" s="2409"/>
      <c r="C284" s="2412"/>
      <c r="D284" s="2318"/>
      <c r="E284" s="2416"/>
      <c r="F284" s="2416"/>
      <c r="G284" s="924" t="s">
        <v>12</v>
      </c>
      <c r="H284" s="925">
        <f t="shared" ref="H284:M284" si="60">SUM(H280:H282)</f>
        <v>0</v>
      </c>
      <c r="I284" s="931">
        <f t="shared" si="60"/>
        <v>0</v>
      </c>
      <c r="J284" s="932">
        <f t="shared" si="60"/>
        <v>0</v>
      </c>
      <c r="K284" s="933">
        <f t="shared" si="60"/>
        <v>0</v>
      </c>
      <c r="L284" s="1584">
        <f t="shared" si="60"/>
        <v>0</v>
      </c>
      <c r="M284" s="1585">
        <f t="shared" si="60"/>
        <v>0</v>
      </c>
      <c r="N284" s="1634" t="s">
        <v>775</v>
      </c>
      <c r="O284" s="1610"/>
      <c r="P284" s="1611"/>
      <c r="Q284" s="1580"/>
      <c r="R284" s="21"/>
      <c r="S284" s="869"/>
      <c r="T284" s="880"/>
      <c r="U284" s="869"/>
      <c r="V284" s="869"/>
      <c r="W284" s="869"/>
    </row>
    <row r="285" spans="1:23">
      <c r="A285" s="2404"/>
      <c r="B285" s="2407"/>
      <c r="C285" s="2410"/>
      <c r="D285" s="2317" t="s">
        <v>855</v>
      </c>
      <c r="E285" s="2413" t="s">
        <v>41</v>
      </c>
      <c r="F285" s="2417" t="s">
        <v>56</v>
      </c>
      <c r="G285" s="599" t="s">
        <v>742</v>
      </c>
      <c r="H285" s="627">
        <f>I285+K285</f>
        <v>0</v>
      </c>
      <c r="I285" s="601">
        <v>0</v>
      </c>
      <c r="J285" s="628"/>
      <c r="K285" s="629">
        <v>0</v>
      </c>
      <c r="L285" s="914">
        <v>0</v>
      </c>
      <c r="M285" s="605">
        <v>0</v>
      </c>
      <c r="N285" s="1586" t="s">
        <v>747</v>
      </c>
      <c r="O285" s="1603"/>
      <c r="P285" s="1604" t="s">
        <v>42</v>
      </c>
      <c r="Q285" s="1565"/>
      <c r="R285" s="869"/>
      <c r="S285" s="869"/>
      <c r="T285" s="880"/>
      <c r="U285" s="869"/>
      <c r="V285" s="869"/>
      <c r="W285" s="869"/>
    </row>
    <row r="286" spans="1:23">
      <c r="A286" s="2405"/>
      <c r="B286" s="2408"/>
      <c r="C286" s="2411"/>
      <c r="D286" s="2328"/>
      <c r="E286" s="2414"/>
      <c r="F286" s="2418"/>
      <c r="G286" s="1566" t="s">
        <v>209</v>
      </c>
      <c r="H286" s="1569">
        <f>I286+K286</f>
        <v>0</v>
      </c>
      <c r="I286" s="1332">
        <v>0</v>
      </c>
      <c r="J286" s="1581"/>
      <c r="K286" s="1568">
        <v>0</v>
      </c>
      <c r="L286" s="1582">
        <v>0</v>
      </c>
      <c r="M286" s="965">
        <v>0</v>
      </c>
      <c r="N286" s="1629" t="s">
        <v>756</v>
      </c>
      <c r="O286" s="1607"/>
      <c r="P286" s="822" t="s">
        <v>42</v>
      </c>
      <c r="Q286" s="1573"/>
      <c r="R286" s="869"/>
      <c r="S286" s="869"/>
      <c r="T286" s="880"/>
      <c r="U286" s="869"/>
      <c r="V286" s="869"/>
      <c r="W286" s="869"/>
    </row>
    <row r="287" spans="1:23">
      <c r="A287" s="2405"/>
      <c r="B287" s="2408"/>
      <c r="C287" s="2411"/>
      <c r="D287" s="2328"/>
      <c r="E287" s="2415"/>
      <c r="F287" s="2419"/>
      <c r="G287" s="1566"/>
      <c r="H287" s="1569"/>
      <c r="I287" s="1631"/>
      <c r="J287" s="1581"/>
      <c r="K287" s="1609"/>
      <c r="L287" s="1582"/>
      <c r="M287" s="965"/>
      <c r="N287" s="1629" t="s">
        <v>848</v>
      </c>
      <c r="O287" s="1626"/>
      <c r="P287" s="829" t="s">
        <v>42</v>
      </c>
      <c r="Q287" s="846"/>
      <c r="R287" s="869"/>
      <c r="S287" s="869"/>
      <c r="T287" s="880"/>
      <c r="U287" s="869"/>
      <c r="V287" s="869"/>
      <c r="W287" s="869"/>
    </row>
    <row r="288" spans="1:23">
      <c r="A288" s="2405"/>
      <c r="B288" s="2408"/>
      <c r="C288" s="2411"/>
      <c r="D288" s="2328"/>
      <c r="E288" s="2415"/>
      <c r="F288" s="2415"/>
      <c r="G288" s="606"/>
      <c r="H288" s="632"/>
      <c r="I288" s="608"/>
      <c r="J288" s="633"/>
      <c r="K288" s="634"/>
      <c r="L288" s="917"/>
      <c r="M288" s="611"/>
      <c r="N288" s="1629" t="s">
        <v>748</v>
      </c>
      <c r="O288" s="1626"/>
      <c r="P288" s="829"/>
      <c r="Q288" s="846" t="s">
        <v>42</v>
      </c>
      <c r="R288" s="869"/>
      <c r="S288" s="869"/>
      <c r="T288" s="880"/>
      <c r="U288" s="869"/>
      <c r="V288" s="869"/>
      <c r="W288" s="869"/>
    </row>
    <row r="289" spans="1:23" ht="13.5" thickBot="1">
      <c r="A289" s="2406"/>
      <c r="B289" s="2409"/>
      <c r="C289" s="2412"/>
      <c r="D289" s="2318"/>
      <c r="E289" s="2416"/>
      <c r="F289" s="2416"/>
      <c r="G289" s="924" t="s">
        <v>12</v>
      </c>
      <c r="H289" s="925">
        <f t="shared" ref="H289:M289" si="61">SUM(H285:H287)</f>
        <v>0</v>
      </c>
      <c r="I289" s="931">
        <f t="shared" si="61"/>
        <v>0</v>
      </c>
      <c r="J289" s="932">
        <f t="shared" si="61"/>
        <v>0</v>
      </c>
      <c r="K289" s="933">
        <f t="shared" si="61"/>
        <v>0</v>
      </c>
      <c r="L289" s="1584">
        <f t="shared" si="61"/>
        <v>0</v>
      </c>
      <c r="M289" s="1585">
        <f t="shared" si="61"/>
        <v>0</v>
      </c>
      <c r="N289" s="1634" t="s">
        <v>775</v>
      </c>
      <c r="O289" s="1610"/>
      <c r="P289" s="1611"/>
      <c r="Q289" s="1580"/>
      <c r="R289" s="869"/>
      <c r="S289" s="869"/>
      <c r="T289" s="880"/>
      <c r="U289" s="869"/>
      <c r="V289" s="869"/>
      <c r="W289" s="869"/>
    </row>
    <row r="290" spans="1:23">
      <c r="A290" s="2404"/>
      <c r="B290" s="2407"/>
      <c r="C290" s="2410"/>
      <c r="D290" s="2317" t="s">
        <v>905</v>
      </c>
      <c r="E290" s="2413" t="s">
        <v>41</v>
      </c>
      <c r="F290" s="2417" t="s">
        <v>56</v>
      </c>
      <c r="G290" s="599" t="s">
        <v>742</v>
      </c>
      <c r="H290" s="627">
        <f>I290+K290</f>
        <v>0</v>
      </c>
      <c r="I290" s="601">
        <v>0</v>
      </c>
      <c r="J290" s="628"/>
      <c r="K290" s="629">
        <v>0</v>
      </c>
      <c r="L290" s="914">
        <v>0</v>
      </c>
      <c r="M290" s="605">
        <v>0</v>
      </c>
      <c r="N290" s="1586" t="s">
        <v>747</v>
      </c>
      <c r="O290" s="1603"/>
      <c r="P290" s="1604" t="s">
        <v>42</v>
      </c>
      <c r="Q290" s="1565"/>
      <c r="R290" s="869"/>
      <c r="S290" s="869"/>
      <c r="T290" s="880"/>
      <c r="U290" s="869"/>
      <c r="V290" s="869"/>
      <c r="W290" s="869"/>
    </row>
    <row r="291" spans="1:23">
      <c r="A291" s="2405"/>
      <c r="B291" s="2408"/>
      <c r="C291" s="2411"/>
      <c r="D291" s="2328"/>
      <c r="E291" s="2414"/>
      <c r="F291" s="2418"/>
      <c r="G291" s="1566" t="s">
        <v>209</v>
      </c>
      <c r="H291" s="1569">
        <f>I291+K291</f>
        <v>0</v>
      </c>
      <c r="I291" s="1332">
        <v>0</v>
      </c>
      <c r="J291" s="1581"/>
      <c r="K291" s="1568">
        <v>0</v>
      </c>
      <c r="L291" s="1582">
        <v>0</v>
      </c>
      <c r="M291" s="965">
        <v>0</v>
      </c>
      <c r="N291" s="1629" t="s">
        <v>756</v>
      </c>
      <c r="O291" s="1607"/>
      <c r="P291" s="822" t="s">
        <v>42</v>
      </c>
      <c r="Q291" s="1573"/>
      <c r="R291" s="869"/>
      <c r="S291" s="869"/>
      <c r="T291" s="880"/>
      <c r="U291" s="869"/>
      <c r="V291" s="869"/>
      <c r="W291" s="869"/>
    </row>
    <row r="292" spans="1:23">
      <c r="A292" s="2405"/>
      <c r="B292" s="2408"/>
      <c r="C292" s="2411"/>
      <c r="D292" s="2328"/>
      <c r="E292" s="2415"/>
      <c r="F292" s="2419"/>
      <c r="G292" s="1566"/>
      <c r="H292" s="1569"/>
      <c r="I292" s="1631"/>
      <c r="J292" s="1581"/>
      <c r="K292" s="1609"/>
      <c r="L292" s="1582"/>
      <c r="M292" s="965"/>
      <c r="N292" s="1629" t="s">
        <v>848</v>
      </c>
      <c r="O292" s="1626"/>
      <c r="P292" s="829" t="s">
        <v>42</v>
      </c>
      <c r="Q292" s="846"/>
      <c r="R292" s="869"/>
      <c r="S292" s="869"/>
      <c r="T292" s="880"/>
      <c r="U292" s="869"/>
      <c r="V292" s="869"/>
      <c r="W292" s="869"/>
    </row>
    <row r="293" spans="1:23">
      <c r="A293" s="2405"/>
      <c r="B293" s="2408"/>
      <c r="C293" s="2411"/>
      <c r="D293" s="2328"/>
      <c r="E293" s="2415"/>
      <c r="F293" s="2415"/>
      <c r="G293" s="606"/>
      <c r="H293" s="632"/>
      <c r="I293" s="608"/>
      <c r="J293" s="633"/>
      <c r="K293" s="634"/>
      <c r="L293" s="917"/>
      <c r="M293" s="611"/>
      <c r="N293" s="1629" t="s">
        <v>748</v>
      </c>
      <c r="O293" s="1626"/>
      <c r="P293" s="829"/>
      <c r="Q293" s="846" t="s">
        <v>42</v>
      </c>
      <c r="R293" s="869"/>
      <c r="S293" s="869"/>
      <c r="T293" s="880"/>
      <c r="U293" s="869"/>
      <c r="V293" s="869"/>
      <c r="W293" s="869"/>
    </row>
    <row r="294" spans="1:23" ht="13.9" customHeight="1" thickBot="1">
      <c r="A294" s="2406"/>
      <c r="B294" s="2409"/>
      <c r="C294" s="2412"/>
      <c r="D294" s="2318"/>
      <c r="E294" s="2416"/>
      <c r="F294" s="2416"/>
      <c r="G294" s="924" t="s">
        <v>12</v>
      </c>
      <c r="H294" s="925">
        <f t="shared" ref="H294:M294" si="62">SUM(H290:H292)</f>
        <v>0</v>
      </c>
      <c r="I294" s="931">
        <f t="shared" si="62"/>
        <v>0</v>
      </c>
      <c r="J294" s="932">
        <f t="shared" si="62"/>
        <v>0</v>
      </c>
      <c r="K294" s="933">
        <f t="shared" si="62"/>
        <v>0</v>
      </c>
      <c r="L294" s="1584">
        <f t="shared" si="62"/>
        <v>0</v>
      </c>
      <c r="M294" s="1585">
        <f t="shared" si="62"/>
        <v>0</v>
      </c>
      <c r="N294" s="1634" t="s">
        <v>775</v>
      </c>
      <c r="O294" s="1610"/>
      <c r="P294" s="1611"/>
      <c r="Q294" s="1580"/>
      <c r="R294" s="869"/>
      <c r="S294" s="869"/>
      <c r="T294" s="880"/>
      <c r="U294" s="869"/>
      <c r="V294" s="869"/>
      <c r="W294" s="869"/>
    </row>
    <row r="295" spans="1:23">
      <c r="A295" s="2404"/>
      <c r="B295" s="2407"/>
      <c r="C295" s="2410"/>
      <c r="D295" s="2317" t="s">
        <v>856</v>
      </c>
      <c r="E295" s="2413" t="s">
        <v>41</v>
      </c>
      <c r="F295" s="2417" t="s">
        <v>56</v>
      </c>
      <c r="G295" s="599" t="s">
        <v>742</v>
      </c>
      <c r="H295" s="627">
        <f>I295+K295</f>
        <v>0</v>
      </c>
      <c r="I295" s="601">
        <v>0</v>
      </c>
      <c r="J295" s="628"/>
      <c r="K295" s="629">
        <v>0</v>
      </c>
      <c r="L295" s="914">
        <v>0</v>
      </c>
      <c r="M295" s="605">
        <v>0</v>
      </c>
      <c r="N295" s="1586" t="s">
        <v>747</v>
      </c>
      <c r="O295" s="1603"/>
      <c r="P295" s="1604" t="s">
        <v>42</v>
      </c>
      <c r="Q295" s="1565"/>
      <c r="R295" s="869"/>
      <c r="S295" s="869"/>
      <c r="T295" s="880"/>
      <c r="U295" s="869"/>
      <c r="V295" s="869"/>
      <c r="W295" s="869"/>
    </row>
    <row r="296" spans="1:23">
      <c r="A296" s="2405"/>
      <c r="B296" s="2408"/>
      <c r="C296" s="2411"/>
      <c r="D296" s="2328"/>
      <c r="E296" s="2414"/>
      <c r="F296" s="2418"/>
      <c r="G296" s="1566" t="s">
        <v>209</v>
      </c>
      <c r="H296" s="1569">
        <f>I296+K296</f>
        <v>0</v>
      </c>
      <c r="I296" s="1332">
        <v>0</v>
      </c>
      <c r="J296" s="1581"/>
      <c r="K296" s="1568">
        <v>0</v>
      </c>
      <c r="L296" s="1582">
        <v>0</v>
      </c>
      <c r="M296" s="965">
        <v>0</v>
      </c>
      <c r="N296" s="1629" t="s">
        <v>756</v>
      </c>
      <c r="O296" s="1607"/>
      <c r="P296" s="822" t="s">
        <v>42</v>
      </c>
      <c r="Q296" s="1573"/>
      <c r="R296" s="869"/>
      <c r="S296" s="869"/>
      <c r="T296" s="880"/>
      <c r="U296" s="869"/>
      <c r="V296" s="869"/>
      <c r="W296" s="869"/>
    </row>
    <row r="297" spans="1:23">
      <c r="A297" s="2405"/>
      <c r="B297" s="2408"/>
      <c r="C297" s="2411"/>
      <c r="D297" s="2328"/>
      <c r="E297" s="2415"/>
      <c r="F297" s="2419"/>
      <c r="G297" s="1566"/>
      <c r="H297" s="1569"/>
      <c r="I297" s="1631"/>
      <c r="J297" s="1581"/>
      <c r="K297" s="1609"/>
      <c r="L297" s="1582"/>
      <c r="M297" s="965"/>
      <c r="N297" s="1629" t="s">
        <v>848</v>
      </c>
      <c r="O297" s="1626"/>
      <c r="P297" s="829" t="s">
        <v>42</v>
      </c>
      <c r="Q297" s="846"/>
      <c r="R297" s="869"/>
      <c r="S297" s="869"/>
      <c r="T297" s="880"/>
      <c r="U297" s="869"/>
      <c r="V297" s="869"/>
      <c r="W297" s="869"/>
    </row>
    <row r="298" spans="1:23">
      <c r="A298" s="2405"/>
      <c r="B298" s="2408"/>
      <c r="C298" s="2411"/>
      <c r="D298" s="2328"/>
      <c r="E298" s="2415"/>
      <c r="F298" s="2415"/>
      <c r="G298" s="606"/>
      <c r="H298" s="632"/>
      <c r="I298" s="608"/>
      <c r="J298" s="633"/>
      <c r="K298" s="634"/>
      <c r="L298" s="917"/>
      <c r="M298" s="611"/>
      <c r="N298" s="1629" t="s">
        <v>748</v>
      </c>
      <c r="O298" s="1626"/>
      <c r="P298" s="829"/>
      <c r="Q298" s="846" t="s">
        <v>42</v>
      </c>
      <c r="R298" s="869"/>
      <c r="S298" s="869"/>
      <c r="T298" s="880"/>
      <c r="U298" s="869"/>
      <c r="V298" s="869"/>
      <c r="W298" s="869"/>
    </row>
    <row r="299" spans="1:23" ht="13.15" customHeight="1" thickBot="1">
      <c r="A299" s="2406"/>
      <c r="B299" s="2409"/>
      <c r="C299" s="2412"/>
      <c r="D299" s="2318"/>
      <c r="E299" s="2416"/>
      <c r="F299" s="2416"/>
      <c r="G299" s="924" t="s">
        <v>12</v>
      </c>
      <c r="H299" s="925">
        <f t="shared" ref="H299:M299" si="63">SUM(H295:H297)</f>
        <v>0</v>
      </c>
      <c r="I299" s="931">
        <f t="shared" si="63"/>
        <v>0</v>
      </c>
      <c r="J299" s="932">
        <f t="shared" si="63"/>
        <v>0</v>
      </c>
      <c r="K299" s="933">
        <f t="shared" si="63"/>
        <v>0</v>
      </c>
      <c r="L299" s="1584">
        <f t="shared" si="63"/>
        <v>0</v>
      </c>
      <c r="M299" s="1585">
        <f t="shared" si="63"/>
        <v>0</v>
      </c>
      <c r="N299" s="1634" t="s">
        <v>775</v>
      </c>
      <c r="O299" s="1610"/>
      <c r="P299" s="1611"/>
      <c r="Q299" s="1580"/>
      <c r="R299" s="869"/>
      <c r="S299" s="869"/>
      <c r="T299" s="880"/>
      <c r="U299" s="869"/>
      <c r="V299" s="869"/>
      <c r="W299" s="869"/>
    </row>
    <row r="300" spans="1:23">
      <c r="A300" s="2404"/>
      <c r="B300" s="2407"/>
      <c r="C300" s="2410"/>
      <c r="D300" s="2317" t="s">
        <v>857</v>
      </c>
      <c r="E300" s="2413" t="s">
        <v>41</v>
      </c>
      <c r="F300" s="2417" t="s">
        <v>56</v>
      </c>
      <c r="G300" s="599" t="s">
        <v>742</v>
      </c>
      <c r="H300" s="627">
        <f>I300+K300</f>
        <v>0</v>
      </c>
      <c r="I300" s="601">
        <v>0</v>
      </c>
      <c r="J300" s="628"/>
      <c r="K300" s="629">
        <v>0</v>
      </c>
      <c r="L300" s="914">
        <v>0</v>
      </c>
      <c r="M300" s="605">
        <v>0</v>
      </c>
      <c r="N300" s="1586" t="s">
        <v>747</v>
      </c>
      <c r="O300" s="1603"/>
      <c r="P300" s="1604" t="s">
        <v>42</v>
      </c>
      <c r="Q300" s="1565"/>
      <c r="R300" s="869"/>
      <c r="S300" s="869"/>
      <c r="T300" s="880"/>
      <c r="U300" s="869"/>
      <c r="V300" s="869"/>
      <c r="W300" s="869"/>
    </row>
    <row r="301" spans="1:23">
      <c r="A301" s="2405"/>
      <c r="B301" s="2408"/>
      <c r="C301" s="2411"/>
      <c r="D301" s="2328"/>
      <c r="E301" s="2414"/>
      <c r="F301" s="2418"/>
      <c r="G301" s="1566" t="s">
        <v>209</v>
      </c>
      <c r="H301" s="1569">
        <f>I301+K301</f>
        <v>0</v>
      </c>
      <c r="I301" s="1332">
        <v>0</v>
      </c>
      <c r="J301" s="1581"/>
      <c r="K301" s="1568">
        <v>0</v>
      </c>
      <c r="L301" s="1582">
        <v>0</v>
      </c>
      <c r="M301" s="965">
        <v>0</v>
      </c>
      <c r="N301" s="1629" t="s">
        <v>746</v>
      </c>
      <c r="O301" s="1607"/>
      <c r="P301" s="822"/>
      <c r="Q301" s="1573"/>
      <c r="R301" s="869"/>
      <c r="S301" s="869"/>
      <c r="T301" s="880"/>
      <c r="U301" s="869"/>
      <c r="V301" s="869"/>
      <c r="W301" s="869"/>
    </row>
    <row r="302" spans="1:23">
      <c r="A302" s="2405"/>
      <c r="B302" s="2408"/>
      <c r="C302" s="2411"/>
      <c r="D302" s="2328"/>
      <c r="E302" s="2415"/>
      <c r="F302" s="2419"/>
      <c r="G302" s="1566"/>
      <c r="H302" s="1569"/>
      <c r="I302" s="1631"/>
      <c r="J302" s="1581"/>
      <c r="K302" s="1609"/>
      <c r="L302" s="1582"/>
      <c r="M302" s="965"/>
      <c r="N302" s="1629" t="s">
        <v>756</v>
      </c>
      <c r="O302" s="1626"/>
      <c r="P302" s="829" t="s">
        <v>42</v>
      </c>
      <c r="Q302" s="846"/>
      <c r="R302" s="869"/>
      <c r="S302" s="869"/>
      <c r="T302" s="880"/>
      <c r="U302" s="869"/>
      <c r="V302" s="869"/>
      <c r="W302" s="869"/>
    </row>
    <row r="303" spans="1:23">
      <c r="A303" s="2405"/>
      <c r="B303" s="2408"/>
      <c r="C303" s="2411"/>
      <c r="D303" s="2328"/>
      <c r="E303" s="2415"/>
      <c r="F303" s="2415"/>
      <c r="G303" s="606"/>
      <c r="H303" s="632"/>
      <c r="I303" s="608"/>
      <c r="J303" s="633"/>
      <c r="K303" s="634"/>
      <c r="L303" s="917"/>
      <c r="M303" s="611"/>
      <c r="N303" s="1629" t="s">
        <v>748</v>
      </c>
      <c r="O303" s="1626"/>
      <c r="P303" s="829"/>
      <c r="Q303" s="846" t="s">
        <v>42</v>
      </c>
      <c r="R303" s="869"/>
      <c r="S303" s="869"/>
      <c r="T303" s="880"/>
      <c r="U303" s="869"/>
      <c r="V303" s="869"/>
      <c r="W303" s="869"/>
    </row>
    <row r="304" spans="1:23" ht="13.9" customHeight="1" thickBot="1">
      <c r="A304" s="2406"/>
      <c r="B304" s="2409"/>
      <c r="C304" s="2412"/>
      <c r="D304" s="2318"/>
      <c r="E304" s="2416"/>
      <c r="F304" s="2416"/>
      <c r="G304" s="924" t="s">
        <v>12</v>
      </c>
      <c r="H304" s="925">
        <f t="shared" ref="H304:M304" si="64">SUM(H300:H302)</f>
        <v>0</v>
      </c>
      <c r="I304" s="931">
        <f t="shared" si="64"/>
        <v>0</v>
      </c>
      <c r="J304" s="932">
        <f t="shared" si="64"/>
        <v>0</v>
      </c>
      <c r="K304" s="933">
        <f t="shared" si="64"/>
        <v>0</v>
      </c>
      <c r="L304" s="1584">
        <f t="shared" si="64"/>
        <v>0</v>
      </c>
      <c r="M304" s="1585">
        <f t="shared" si="64"/>
        <v>0</v>
      </c>
      <c r="N304" s="1634" t="s">
        <v>775</v>
      </c>
      <c r="O304" s="1610"/>
      <c r="P304" s="1611"/>
      <c r="Q304" s="1580"/>
      <c r="R304" s="869"/>
      <c r="S304" s="869"/>
      <c r="T304" s="880"/>
      <c r="U304" s="869"/>
      <c r="V304" s="869"/>
      <c r="W304" s="869"/>
    </row>
    <row r="305" spans="1:23">
      <c r="A305" s="2404"/>
      <c r="B305" s="2407"/>
      <c r="C305" s="2410"/>
      <c r="D305" s="2317" t="s">
        <v>858</v>
      </c>
      <c r="E305" s="2413" t="s">
        <v>41</v>
      </c>
      <c r="F305" s="2417" t="s">
        <v>56</v>
      </c>
      <c r="G305" s="599" t="s">
        <v>742</v>
      </c>
      <c r="H305" s="627">
        <f>I305+K305</f>
        <v>0</v>
      </c>
      <c r="I305" s="601">
        <v>0</v>
      </c>
      <c r="J305" s="628"/>
      <c r="K305" s="629">
        <v>0</v>
      </c>
      <c r="L305" s="914">
        <v>0</v>
      </c>
      <c r="M305" s="605">
        <v>0</v>
      </c>
      <c r="N305" s="1586" t="s">
        <v>747</v>
      </c>
      <c r="O305" s="1603"/>
      <c r="P305" s="1604" t="s">
        <v>42</v>
      </c>
      <c r="Q305" s="1565"/>
      <c r="R305" s="869"/>
      <c r="S305" s="869"/>
      <c r="T305" s="880"/>
      <c r="U305" s="869"/>
      <c r="V305" s="869"/>
      <c r="W305" s="869"/>
    </row>
    <row r="306" spans="1:23">
      <c r="A306" s="2405"/>
      <c r="B306" s="2408"/>
      <c r="C306" s="2411"/>
      <c r="D306" s="2328"/>
      <c r="E306" s="2414"/>
      <c r="F306" s="2418"/>
      <c r="G306" s="1566" t="s">
        <v>209</v>
      </c>
      <c r="H306" s="1569">
        <f>I306+K306</f>
        <v>0</v>
      </c>
      <c r="I306" s="1332">
        <v>0</v>
      </c>
      <c r="J306" s="1581"/>
      <c r="K306" s="1568">
        <v>0</v>
      </c>
      <c r="L306" s="1582">
        <v>0</v>
      </c>
      <c r="M306" s="965">
        <v>0</v>
      </c>
      <c r="N306" s="1629" t="s">
        <v>756</v>
      </c>
      <c r="O306" s="1607"/>
      <c r="P306" s="822" t="s">
        <v>42</v>
      </c>
      <c r="Q306" s="1573"/>
      <c r="R306" s="869"/>
      <c r="S306" s="869"/>
      <c r="T306" s="880"/>
      <c r="U306" s="869"/>
      <c r="V306" s="869"/>
      <c r="W306" s="869"/>
    </row>
    <row r="307" spans="1:23">
      <c r="A307" s="2405"/>
      <c r="B307" s="2408"/>
      <c r="C307" s="2411"/>
      <c r="D307" s="2328"/>
      <c r="E307" s="2415"/>
      <c r="F307" s="2419"/>
      <c r="G307" s="1566"/>
      <c r="H307" s="1569"/>
      <c r="I307" s="1631"/>
      <c r="J307" s="1581"/>
      <c r="K307" s="1609"/>
      <c r="L307" s="1582"/>
      <c r="M307" s="965"/>
      <c r="N307" s="1629" t="s">
        <v>848</v>
      </c>
      <c r="O307" s="1626"/>
      <c r="P307" s="829" t="s">
        <v>42</v>
      </c>
      <c r="Q307" s="846"/>
      <c r="R307" s="869"/>
      <c r="S307" s="869"/>
      <c r="T307" s="880"/>
      <c r="U307" s="869"/>
      <c r="V307" s="869"/>
      <c r="W307" s="869"/>
    </row>
    <row r="308" spans="1:23">
      <c r="A308" s="2405"/>
      <c r="B308" s="2408"/>
      <c r="C308" s="2411"/>
      <c r="D308" s="2328"/>
      <c r="E308" s="2415"/>
      <c r="F308" s="2415"/>
      <c r="G308" s="606"/>
      <c r="H308" s="632"/>
      <c r="I308" s="608"/>
      <c r="J308" s="633"/>
      <c r="K308" s="634"/>
      <c r="L308" s="917"/>
      <c r="M308" s="611"/>
      <c r="N308" s="1629" t="s">
        <v>748</v>
      </c>
      <c r="O308" s="1626"/>
      <c r="P308" s="829"/>
      <c r="Q308" s="846" t="s">
        <v>42</v>
      </c>
      <c r="R308" s="869"/>
      <c r="S308" s="869"/>
      <c r="T308" s="880"/>
      <c r="U308" s="869"/>
      <c r="V308" s="869"/>
      <c r="W308" s="869"/>
    </row>
    <row r="309" spans="1:23" ht="18.600000000000001" customHeight="1" thickBot="1">
      <c r="A309" s="2406"/>
      <c r="B309" s="2409"/>
      <c r="C309" s="2412"/>
      <c r="D309" s="2318"/>
      <c r="E309" s="2416"/>
      <c r="F309" s="2416"/>
      <c r="G309" s="924" t="s">
        <v>12</v>
      </c>
      <c r="H309" s="925">
        <f t="shared" ref="H309:M309" si="65">SUM(H305:H307)</f>
        <v>0</v>
      </c>
      <c r="I309" s="931">
        <f t="shared" si="65"/>
        <v>0</v>
      </c>
      <c r="J309" s="932">
        <f t="shared" si="65"/>
        <v>0</v>
      </c>
      <c r="K309" s="933">
        <f t="shared" si="65"/>
        <v>0</v>
      </c>
      <c r="L309" s="1584">
        <f t="shared" si="65"/>
        <v>0</v>
      </c>
      <c r="M309" s="1585">
        <f t="shared" si="65"/>
        <v>0</v>
      </c>
      <c r="N309" s="1634" t="s">
        <v>775</v>
      </c>
      <c r="O309" s="1610"/>
      <c r="P309" s="1611"/>
      <c r="Q309" s="1580"/>
      <c r="R309" s="869"/>
      <c r="S309" s="869"/>
      <c r="T309" s="880"/>
      <c r="U309" s="869"/>
      <c r="V309" s="869"/>
      <c r="W309" s="869"/>
    </row>
    <row r="310" spans="1:23">
      <c r="A310" s="2404"/>
      <c r="B310" s="2407"/>
      <c r="C310" s="2410"/>
      <c r="D310" s="2317" t="s">
        <v>859</v>
      </c>
      <c r="E310" s="2413" t="s">
        <v>41</v>
      </c>
      <c r="F310" s="2417" t="s">
        <v>860</v>
      </c>
      <c r="G310" s="599" t="s">
        <v>742</v>
      </c>
      <c r="H310" s="627">
        <f>I310+K310</f>
        <v>0</v>
      </c>
      <c r="I310" s="601">
        <v>0</v>
      </c>
      <c r="J310" s="628"/>
      <c r="K310" s="629">
        <v>0</v>
      </c>
      <c r="L310" s="914">
        <v>0</v>
      </c>
      <c r="M310" s="605">
        <v>0</v>
      </c>
      <c r="N310" s="1586" t="s">
        <v>747</v>
      </c>
      <c r="O310" s="1603"/>
      <c r="P310" s="1604" t="s">
        <v>42</v>
      </c>
      <c r="Q310" s="1565"/>
      <c r="R310" s="869"/>
      <c r="S310" s="869"/>
      <c r="T310" s="880"/>
      <c r="U310" s="869"/>
      <c r="V310" s="869"/>
      <c r="W310" s="869"/>
    </row>
    <row r="311" spans="1:23">
      <c r="A311" s="2405"/>
      <c r="B311" s="2408"/>
      <c r="C311" s="2411"/>
      <c r="D311" s="2328"/>
      <c r="E311" s="2414"/>
      <c r="F311" s="2418"/>
      <c r="G311" s="1566" t="s">
        <v>209</v>
      </c>
      <c r="H311" s="1569">
        <f>I311+K311</f>
        <v>0</v>
      </c>
      <c r="I311" s="1332">
        <v>0</v>
      </c>
      <c r="J311" s="1581"/>
      <c r="K311" s="1568">
        <v>0</v>
      </c>
      <c r="L311" s="1582">
        <v>0</v>
      </c>
      <c r="M311" s="965">
        <v>0</v>
      </c>
      <c r="N311" s="1629" t="s">
        <v>756</v>
      </c>
      <c r="O311" s="1607"/>
      <c r="P311" s="829" t="s">
        <v>42</v>
      </c>
      <c r="Q311" s="1573"/>
      <c r="R311" s="869"/>
      <c r="S311" s="869"/>
      <c r="T311" s="880"/>
      <c r="U311" s="869"/>
      <c r="V311" s="869"/>
      <c r="W311" s="869"/>
    </row>
    <row r="312" spans="1:23">
      <c r="A312" s="2405"/>
      <c r="B312" s="2408"/>
      <c r="C312" s="2411"/>
      <c r="D312" s="2328"/>
      <c r="E312" s="2415"/>
      <c r="F312" s="2419"/>
      <c r="G312" s="1566"/>
      <c r="H312" s="1569"/>
      <c r="I312" s="1631"/>
      <c r="J312" s="1581"/>
      <c r="K312" s="1609"/>
      <c r="L312" s="1582"/>
      <c r="M312" s="965"/>
      <c r="N312" s="1629" t="s">
        <v>748</v>
      </c>
      <c r="O312" s="1626"/>
      <c r="P312" s="829" t="s">
        <v>42</v>
      </c>
      <c r="Q312" s="846"/>
      <c r="R312" s="869"/>
      <c r="S312" s="869"/>
      <c r="T312" s="880"/>
      <c r="U312" s="869"/>
      <c r="V312" s="869"/>
      <c r="W312" s="869"/>
    </row>
    <row r="313" spans="1:23" ht="17.45" customHeight="1" thickBot="1">
      <c r="A313" s="2406"/>
      <c r="B313" s="2409"/>
      <c r="C313" s="2412"/>
      <c r="D313" s="2318"/>
      <c r="E313" s="2416"/>
      <c r="F313" s="2416"/>
      <c r="G313" s="924" t="s">
        <v>12</v>
      </c>
      <c r="H313" s="925">
        <f t="shared" ref="H313:M313" si="66">SUM(H310:H312)</f>
        <v>0</v>
      </c>
      <c r="I313" s="931">
        <f t="shared" si="66"/>
        <v>0</v>
      </c>
      <c r="J313" s="932">
        <f t="shared" si="66"/>
        <v>0</v>
      </c>
      <c r="K313" s="933">
        <f t="shared" si="66"/>
        <v>0</v>
      </c>
      <c r="L313" s="1584">
        <f t="shared" si="66"/>
        <v>0</v>
      </c>
      <c r="M313" s="1585">
        <f t="shared" si="66"/>
        <v>0</v>
      </c>
      <c r="N313" s="1634" t="s">
        <v>775</v>
      </c>
      <c r="O313" s="1610"/>
      <c r="P313" s="1611"/>
      <c r="Q313" s="1580"/>
      <c r="R313" s="869"/>
      <c r="S313" s="869"/>
      <c r="T313" s="880"/>
      <c r="U313" s="869"/>
      <c r="V313" s="869"/>
      <c r="W313" s="869"/>
    </row>
    <row r="314" spans="1:23">
      <c r="A314" s="1024"/>
      <c r="B314" s="1025"/>
      <c r="C314" s="1026"/>
      <c r="D314" s="2482" t="s">
        <v>861</v>
      </c>
      <c r="E314" s="2485" t="s">
        <v>41</v>
      </c>
      <c r="F314" s="1756" t="s">
        <v>761</v>
      </c>
      <c r="G314" s="1757" t="s">
        <v>209</v>
      </c>
      <c r="H314" s="1758">
        <f>I314+K314</f>
        <v>0</v>
      </c>
      <c r="I314" s="1651"/>
      <c r="J314" s="1652"/>
      <c r="K314" s="1653">
        <v>0</v>
      </c>
      <c r="L314" s="1738">
        <v>0</v>
      </c>
      <c r="M314" s="1655">
        <v>0</v>
      </c>
      <c r="N314" s="1586" t="s">
        <v>747</v>
      </c>
      <c r="O314" s="1741"/>
      <c r="P314" s="1759" t="s">
        <v>42</v>
      </c>
      <c r="Q314" s="1760"/>
      <c r="R314" s="869"/>
      <c r="S314" s="869"/>
      <c r="T314" s="880"/>
      <c r="U314" s="869"/>
      <c r="V314" s="869"/>
      <c r="W314" s="869"/>
    </row>
    <row r="315" spans="1:23" ht="16.149999999999999" customHeight="1">
      <c r="A315" s="1024"/>
      <c r="B315" s="1025"/>
      <c r="C315" s="1026"/>
      <c r="D315" s="2483"/>
      <c r="E315" s="2486"/>
      <c r="F315" s="21"/>
      <c r="G315" s="1761"/>
      <c r="H315" s="1762"/>
      <c r="I315" s="1763"/>
      <c r="J315" s="1672"/>
      <c r="K315" s="1673"/>
      <c r="L315" s="1674"/>
      <c r="M315" s="1675"/>
      <c r="N315" s="1629"/>
      <c r="O315" s="1626"/>
      <c r="P315" s="829"/>
      <c r="Q315" s="846"/>
      <c r="R315" s="869"/>
      <c r="S315" s="869"/>
      <c r="T315" s="880"/>
      <c r="U315" s="869"/>
      <c r="V315" s="869"/>
      <c r="W315" s="869"/>
    </row>
    <row r="316" spans="1:23" ht="10.15" customHeight="1">
      <c r="A316" s="1024"/>
      <c r="B316" s="1025"/>
      <c r="C316" s="1026"/>
      <c r="D316" s="2483"/>
      <c r="E316" s="2486"/>
      <c r="F316" s="1756"/>
      <c r="G316" s="1761"/>
      <c r="H316" s="1762"/>
      <c r="I316" s="1763"/>
      <c r="J316" s="1672"/>
      <c r="K316" s="1673"/>
      <c r="L316" s="1674"/>
      <c r="M316" s="1675"/>
      <c r="N316" s="1629" t="s">
        <v>756</v>
      </c>
      <c r="O316" s="1626"/>
      <c r="P316" s="829"/>
      <c r="Q316" s="846"/>
      <c r="R316" s="869"/>
      <c r="S316" s="869"/>
      <c r="T316" s="880"/>
      <c r="U316" s="869"/>
      <c r="V316" s="869"/>
      <c r="W316" s="869"/>
    </row>
    <row r="317" spans="1:23" ht="13.5" thickBot="1">
      <c r="A317" s="1024"/>
      <c r="B317" s="1025"/>
      <c r="C317" s="1026"/>
      <c r="D317" s="2484"/>
      <c r="E317" s="2487"/>
      <c r="F317" s="1756"/>
      <c r="G317" s="1764" t="s">
        <v>12</v>
      </c>
      <c r="H317" s="1765">
        <f>H314+H315+H316</f>
        <v>0</v>
      </c>
      <c r="I317" s="1765">
        <f t="shared" ref="I317:M317" si="67">I314+I315+I316</f>
        <v>0</v>
      </c>
      <c r="J317" s="1765">
        <f t="shared" si="67"/>
        <v>0</v>
      </c>
      <c r="K317" s="1765">
        <f t="shared" si="67"/>
        <v>0</v>
      </c>
      <c r="L317" s="1765">
        <f t="shared" si="67"/>
        <v>0</v>
      </c>
      <c r="M317" s="1765">
        <f t="shared" si="67"/>
        <v>0</v>
      </c>
      <c r="N317" s="1766" t="s">
        <v>748</v>
      </c>
      <c r="O317" s="1610"/>
      <c r="P317" s="1611"/>
      <c r="Q317" s="1580"/>
      <c r="R317" s="869"/>
      <c r="S317" s="869"/>
      <c r="T317" s="880"/>
      <c r="U317" s="869"/>
      <c r="V317" s="869"/>
      <c r="W317" s="869"/>
    </row>
    <row r="318" spans="1:23">
      <c r="A318" s="2404"/>
      <c r="B318" s="2407"/>
      <c r="C318" s="2410"/>
      <c r="D318" s="2317" t="s">
        <v>862</v>
      </c>
      <c r="E318" s="2413" t="s">
        <v>41</v>
      </c>
      <c r="F318" s="2417" t="s">
        <v>774</v>
      </c>
      <c r="G318" s="599" t="s">
        <v>37</v>
      </c>
      <c r="H318" s="627">
        <f>I318+K318</f>
        <v>128.69999999999999</v>
      </c>
      <c r="I318" s="601">
        <v>98.7</v>
      </c>
      <c r="J318" s="628"/>
      <c r="K318" s="629">
        <v>30</v>
      </c>
      <c r="L318" s="914">
        <v>200</v>
      </c>
      <c r="M318" s="605">
        <v>180</v>
      </c>
      <c r="N318" s="2480" t="s">
        <v>863</v>
      </c>
      <c r="O318" s="1604">
        <v>10</v>
      </c>
      <c r="P318" s="1604"/>
      <c r="Q318" s="1565"/>
      <c r="R318" s="21"/>
      <c r="S318" s="869"/>
      <c r="T318" s="880"/>
      <c r="U318" s="869"/>
      <c r="V318" s="869"/>
      <c r="W318" s="869"/>
    </row>
    <row r="319" spans="1:23">
      <c r="A319" s="2405"/>
      <c r="B319" s="2408"/>
      <c r="C319" s="2411"/>
      <c r="D319" s="2328"/>
      <c r="E319" s="2414"/>
      <c r="F319" s="2418"/>
      <c r="G319" s="1566"/>
      <c r="H319" s="1569"/>
      <c r="I319" s="1332"/>
      <c r="J319" s="1581"/>
      <c r="K319" s="1568"/>
      <c r="L319" s="1582"/>
      <c r="M319" s="965"/>
      <c r="N319" s="2481"/>
      <c r="O319" s="822"/>
      <c r="P319" s="822"/>
      <c r="Q319" s="1573"/>
      <c r="R319" s="21"/>
      <c r="S319" s="869"/>
      <c r="T319" s="880"/>
      <c r="U319" s="869"/>
      <c r="V319" s="869"/>
      <c r="W319" s="869"/>
    </row>
    <row r="320" spans="1:23">
      <c r="A320" s="2405"/>
      <c r="B320" s="2408"/>
      <c r="C320" s="2411"/>
      <c r="D320" s="2328"/>
      <c r="E320" s="2415"/>
      <c r="F320" s="2419"/>
      <c r="G320" s="606"/>
      <c r="H320" s="632"/>
      <c r="I320" s="608"/>
      <c r="J320" s="633"/>
      <c r="K320" s="634"/>
      <c r="L320" s="917"/>
      <c r="M320" s="611"/>
      <c r="N320" s="1767" t="s">
        <v>864</v>
      </c>
      <c r="O320" s="829"/>
      <c r="P320" s="1768">
        <v>6</v>
      </c>
      <c r="Q320" s="846"/>
      <c r="R320" s="21"/>
      <c r="S320" s="869"/>
      <c r="T320" s="880"/>
      <c r="U320" s="869"/>
      <c r="V320" s="869"/>
      <c r="W320" s="869"/>
    </row>
    <row r="321" spans="1:23" ht="16.149999999999999" customHeight="1" thickBot="1">
      <c r="A321" s="2406"/>
      <c r="B321" s="2409"/>
      <c r="C321" s="2412"/>
      <c r="D321" s="2318"/>
      <c r="E321" s="2416"/>
      <c r="F321" s="2416"/>
      <c r="G321" s="924" t="s">
        <v>12</v>
      </c>
      <c r="H321" s="925">
        <f t="shared" ref="H321:M321" si="68">SUM(H318:H320)</f>
        <v>128.69999999999999</v>
      </c>
      <c r="I321" s="925">
        <f t="shared" si="68"/>
        <v>98.7</v>
      </c>
      <c r="J321" s="925">
        <f t="shared" si="68"/>
        <v>0</v>
      </c>
      <c r="K321" s="925">
        <f t="shared" si="68"/>
        <v>30</v>
      </c>
      <c r="L321" s="925">
        <f t="shared" si="68"/>
        <v>200</v>
      </c>
      <c r="M321" s="925">
        <f t="shared" si="68"/>
        <v>180</v>
      </c>
      <c r="N321" s="1769"/>
      <c r="O321" s="1611"/>
      <c r="P321" s="1611"/>
      <c r="Q321" s="1580"/>
      <c r="R321" s="21"/>
      <c r="S321" s="869"/>
      <c r="T321" s="880"/>
      <c r="U321" s="869"/>
      <c r="V321" s="869"/>
      <c r="W321" s="869"/>
    </row>
    <row r="322" spans="1:23">
      <c r="A322" s="2404"/>
      <c r="B322" s="2407"/>
      <c r="C322" s="2410"/>
      <c r="D322" s="2317" t="s">
        <v>865</v>
      </c>
      <c r="E322" s="2413" t="s">
        <v>41</v>
      </c>
      <c r="F322" s="2417" t="s">
        <v>774</v>
      </c>
      <c r="G322" s="599" t="s">
        <v>37</v>
      </c>
      <c r="H322" s="627">
        <f>I322+K322</f>
        <v>40.4</v>
      </c>
      <c r="I322" s="601">
        <v>40.4</v>
      </c>
      <c r="J322" s="649">
        <v>4.8</v>
      </c>
      <c r="K322" s="629">
        <v>0</v>
      </c>
      <c r="L322" s="914">
        <v>100</v>
      </c>
      <c r="M322" s="605">
        <v>100</v>
      </c>
      <c r="N322" s="1770"/>
      <c r="O322" s="1604"/>
      <c r="P322" s="1604"/>
      <c r="Q322" s="1565"/>
      <c r="R322" s="869"/>
      <c r="S322" s="869"/>
      <c r="T322" s="880"/>
      <c r="U322" s="869"/>
      <c r="V322" s="869"/>
      <c r="W322" s="869"/>
    </row>
    <row r="323" spans="1:23" ht="16.899999999999999" customHeight="1" thickBot="1">
      <c r="A323" s="2406"/>
      <c r="B323" s="2409"/>
      <c r="C323" s="2412"/>
      <c r="D323" s="2318"/>
      <c r="E323" s="2416"/>
      <c r="F323" s="2416"/>
      <c r="G323" s="924" t="s">
        <v>12</v>
      </c>
      <c r="H323" s="925">
        <f t="shared" ref="H323:M323" si="69">SUM(H322:H322)</f>
        <v>40.4</v>
      </c>
      <c r="I323" s="931">
        <f t="shared" si="69"/>
        <v>40.4</v>
      </c>
      <c r="J323" s="932">
        <f t="shared" si="69"/>
        <v>4.8</v>
      </c>
      <c r="K323" s="933">
        <f t="shared" si="69"/>
        <v>0</v>
      </c>
      <c r="L323" s="1584">
        <f t="shared" si="69"/>
        <v>100</v>
      </c>
      <c r="M323" s="1585">
        <f t="shared" si="69"/>
        <v>100</v>
      </c>
      <c r="N323" s="1769"/>
      <c r="O323" s="1611"/>
      <c r="P323" s="1611"/>
      <c r="Q323" s="1580"/>
      <c r="R323" s="869"/>
      <c r="S323" s="869"/>
      <c r="T323" s="880"/>
      <c r="U323" s="869"/>
      <c r="V323" s="869"/>
      <c r="W323" s="869"/>
    </row>
    <row r="324" spans="1:23">
      <c r="A324" s="2404"/>
      <c r="B324" s="2407"/>
      <c r="C324" s="2410"/>
      <c r="D324" s="2317" t="s">
        <v>866</v>
      </c>
      <c r="E324" s="2413" t="s">
        <v>41</v>
      </c>
      <c r="F324" s="2417" t="s">
        <v>774</v>
      </c>
      <c r="G324" s="1867" t="s">
        <v>742</v>
      </c>
      <c r="H324" s="1874">
        <f>I324+K324</f>
        <v>186.5</v>
      </c>
      <c r="I324" s="601">
        <v>16</v>
      </c>
      <c r="J324" s="628"/>
      <c r="K324" s="1875">
        <v>170.5</v>
      </c>
      <c r="L324" s="914">
        <v>2000</v>
      </c>
      <c r="M324" s="605">
        <v>2000</v>
      </c>
      <c r="N324" s="1770"/>
      <c r="O324" s="1604"/>
      <c r="P324" s="1604"/>
      <c r="Q324" s="1565"/>
      <c r="R324" s="869"/>
      <c r="S324" s="869"/>
      <c r="T324" s="880"/>
      <c r="U324" s="869"/>
      <c r="V324" s="869"/>
      <c r="W324" s="869"/>
    </row>
    <row r="325" spans="1:23">
      <c r="A325" s="2405"/>
      <c r="B325" s="2408"/>
      <c r="C325" s="2411"/>
      <c r="D325" s="2328"/>
      <c r="E325" s="2414"/>
      <c r="F325" s="2418"/>
      <c r="G325" s="1566"/>
      <c r="H325" s="1569"/>
      <c r="I325" s="1332"/>
      <c r="J325" s="1581"/>
      <c r="K325" s="1568"/>
      <c r="L325" s="1582"/>
      <c r="M325" s="965"/>
      <c r="N325" s="1767"/>
      <c r="O325" s="822"/>
      <c r="P325" s="822"/>
      <c r="Q325" s="1573"/>
      <c r="R325" s="869"/>
      <c r="S325" s="869"/>
      <c r="T325" s="880"/>
      <c r="U325" s="869"/>
      <c r="V325" s="869"/>
      <c r="W325" s="869"/>
    </row>
    <row r="326" spans="1:23" ht="13.5" thickBot="1">
      <c r="A326" s="2406"/>
      <c r="B326" s="2409"/>
      <c r="C326" s="2412"/>
      <c r="D326" s="2318"/>
      <c r="E326" s="2416"/>
      <c r="F326" s="2416"/>
      <c r="G326" s="924" t="s">
        <v>12</v>
      </c>
      <c r="H326" s="925">
        <f t="shared" ref="H326:M326" si="70">SUM(H324:H325)</f>
        <v>186.5</v>
      </c>
      <c r="I326" s="931">
        <f t="shared" si="70"/>
        <v>16</v>
      </c>
      <c r="J326" s="932">
        <f t="shared" si="70"/>
        <v>0</v>
      </c>
      <c r="K326" s="933">
        <f t="shared" si="70"/>
        <v>170.5</v>
      </c>
      <c r="L326" s="1584">
        <f t="shared" si="70"/>
        <v>2000</v>
      </c>
      <c r="M326" s="1585">
        <f t="shared" si="70"/>
        <v>2000</v>
      </c>
      <c r="N326" s="1769"/>
      <c r="O326" s="1611"/>
      <c r="P326" s="1611"/>
      <c r="Q326" s="1580"/>
      <c r="R326" s="869"/>
      <c r="S326" s="869"/>
      <c r="T326" s="880"/>
      <c r="U326" s="869"/>
      <c r="V326" s="869"/>
      <c r="W326" s="869"/>
    </row>
    <row r="327" spans="1:23">
      <c r="A327" s="2404"/>
      <c r="B327" s="2407"/>
      <c r="C327" s="2410"/>
      <c r="D327" s="2317" t="s">
        <v>867</v>
      </c>
      <c r="E327" s="2413" t="s">
        <v>41</v>
      </c>
      <c r="F327" s="2417" t="s">
        <v>56</v>
      </c>
      <c r="G327" s="599" t="s">
        <v>37</v>
      </c>
      <c r="H327" s="627">
        <f>I327+K327</f>
        <v>0</v>
      </c>
      <c r="I327" s="601"/>
      <c r="J327" s="628"/>
      <c r="K327" s="629">
        <v>0</v>
      </c>
      <c r="L327" s="914">
        <v>0</v>
      </c>
      <c r="M327" s="605">
        <v>0</v>
      </c>
      <c r="N327" s="1586" t="s">
        <v>747</v>
      </c>
      <c r="O327" s="1604" t="s">
        <v>42</v>
      </c>
      <c r="P327" s="1604"/>
      <c r="Q327" s="1565"/>
      <c r="R327" s="869"/>
      <c r="S327" s="869"/>
      <c r="T327" s="880"/>
      <c r="U327" s="869"/>
      <c r="V327" s="869"/>
      <c r="W327" s="869"/>
    </row>
    <row r="328" spans="1:23" ht="25.5">
      <c r="A328" s="2405"/>
      <c r="B328" s="2408"/>
      <c r="C328" s="2411"/>
      <c r="D328" s="2328"/>
      <c r="E328" s="2414"/>
      <c r="F328" s="2418"/>
      <c r="G328" s="1566" t="s">
        <v>742</v>
      </c>
      <c r="H328" s="1569">
        <f>I328+K328</f>
        <v>40</v>
      </c>
      <c r="I328" s="1332"/>
      <c r="J328" s="1581"/>
      <c r="K328" s="1568">
        <v>40</v>
      </c>
      <c r="L328" s="1582">
        <v>0</v>
      </c>
      <c r="M328" s="965">
        <v>0</v>
      </c>
      <c r="N328" s="1036" t="s">
        <v>868</v>
      </c>
      <c r="O328" s="822" t="s">
        <v>42</v>
      </c>
      <c r="P328" s="822"/>
      <c r="Q328" s="1573"/>
      <c r="R328" s="869"/>
      <c r="S328" s="869"/>
      <c r="T328" s="880"/>
      <c r="U328" s="869"/>
      <c r="V328" s="869"/>
      <c r="W328" s="869"/>
    </row>
    <row r="329" spans="1:23">
      <c r="A329" s="2405"/>
      <c r="B329" s="2408"/>
      <c r="C329" s="2411"/>
      <c r="D329" s="2328"/>
      <c r="E329" s="2415"/>
      <c r="F329" s="2419"/>
      <c r="G329" s="606" t="s">
        <v>818</v>
      </c>
      <c r="H329" s="1569">
        <f>I329+K329</f>
        <v>80</v>
      </c>
      <c r="I329" s="622">
        <v>0</v>
      </c>
      <c r="J329" s="633"/>
      <c r="K329" s="916">
        <v>80</v>
      </c>
      <c r="L329" s="917"/>
      <c r="M329" s="611"/>
      <c r="N329" s="1629"/>
      <c r="O329" s="829"/>
      <c r="P329" s="829"/>
      <c r="Q329" s="846"/>
      <c r="R329" s="869"/>
      <c r="S329" s="869"/>
      <c r="T329" s="880"/>
      <c r="U329" s="869"/>
      <c r="V329" s="869"/>
      <c r="W329" s="869"/>
    </row>
    <row r="330" spans="1:23" ht="25.9" customHeight="1" thickBot="1">
      <c r="A330" s="2406"/>
      <c r="B330" s="2409"/>
      <c r="C330" s="2412"/>
      <c r="D330" s="2318"/>
      <c r="E330" s="2416"/>
      <c r="F330" s="2416"/>
      <c r="G330" s="924" t="s">
        <v>12</v>
      </c>
      <c r="H330" s="925">
        <f>SUM(H327:H329)</f>
        <v>120</v>
      </c>
      <c r="I330" s="931">
        <f t="shared" ref="I330:M330" si="71">SUM(I327:I329)</f>
        <v>0</v>
      </c>
      <c r="J330" s="932">
        <f t="shared" si="71"/>
        <v>0</v>
      </c>
      <c r="K330" s="933">
        <f t="shared" si="71"/>
        <v>120</v>
      </c>
      <c r="L330" s="1584">
        <f t="shared" si="71"/>
        <v>0</v>
      </c>
      <c r="M330" s="1585">
        <f t="shared" si="71"/>
        <v>0</v>
      </c>
      <c r="N330" s="1629"/>
      <c r="O330" s="1611"/>
      <c r="P330" s="1611"/>
      <c r="Q330" s="1580"/>
      <c r="R330" s="869"/>
      <c r="S330" s="869"/>
      <c r="T330" s="880"/>
      <c r="U330" s="869"/>
      <c r="V330" s="869"/>
      <c r="W330" s="869"/>
    </row>
    <row r="331" spans="1:23">
      <c r="A331" s="2404"/>
      <c r="B331" s="2407"/>
      <c r="C331" s="2410"/>
      <c r="D331" s="2317" t="s">
        <v>869</v>
      </c>
      <c r="E331" s="2413" t="s">
        <v>41</v>
      </c>
      <c r="F331" s="2417" t="s">
        <v>56</v>
      </c>
      <c r="G331" s="599" t="s">
        <v>37</v>
      </c>
      <c r="H331" s="627">
        <f>I331+K331</f>
        <v>0</v>
      </c>
      <c r="I331" s="601"/>
      <c r="J331" s="628"/>
      <c r="K331" s="629">
        <v>0</v>
      </c>
      <c r="L331" s="914">
        <v>0</v>
      </c>
      <c r="M331" s="605">
        <v>0</v>
      </c>
      <c r="N331" s="1586" t="s">
        <v>747</v>
      </c>
      <c r="O331" s="1604" t="s">
        <v>42</v>
      </c>
      <c r="P331" s="1604"/>
      <c r="Q331" s="1565"/>
      <c r="R331" s="869"/>
      <c r="S331" s="869"/>
      <c r="T331" s="880"/>
      <c r="U331" s="869"/>
      <c r="V331" s="869"/>
      <c r="W331" s="869"/>
    </row>
    <row r="332" spans="1:23" ht="25.5">
      <c r="A332" s="2405"/>
      <c r="B332" s="2408"/>
      <c r="C332" s="2411"/>
      <c r="D332" s="2328"/>
      <c r="E332" s="2414"/>
      <c r="F332" s="2418"/>
      <c r="G332" s="1792" t="s">
        <v>742</v>
      </c>
      <c r="H332" s="1771">
        <f>I332+K332</f>
        <v>120.1</v>
      </c>
      <c r="I332" s="1871"/>
      <c r="J332" s="1794"/>
      <c r="K332" s="1795">
        <v>120.1</v>
      </c>
      <c r="L332" s="1582">
        <v>0</v>
      </c>
      <c r="M332" s="965">
        <v>0</v>
      </c>
      <c r="N332" s="1036" t="s">
        <v>868</v>
      </c>
      <c r="O332" s="822" t="s">
        <v>42</v>
      </c>
      <c r="P332" s="822"/>
      <c r="Q332" s="1573"/>
      <c r="R332" s="869"/>
      <c r="S332" s="869"/>
      <c r="T332" s="880"/>
      <c r="U332" s="869"/>
      <c r="V332" s="869"/>
      <c r="W332" s="869"/>
    </row>
    <row r="333" spans="1:23">
      <c r="A333" s="2405"/>
      <c r="B333" s="2408"/>
      <c r="C333" s="2411"/>
      <c r="D333" s="2328"/>
      <c r="E333" s="2415"/>
      <c r="F333" s="2419"/>
      <c r="G333" s="606" t="s">
        <v>818</v>
      </c>
      <c r="H333" s="1569">
        <f>I333+K333</f>
        <v>80</v>
      </c>
      <c r="I333" s="608"/>
      <c r="J333" s="633"/>
      <c r="K333" s="916">
        <v>80</v>
      </c>
      <c r="L333" s="917"/>
      <c r="M333" s="611"/>
      <c r="N333" s="1629"/>
      <c r="O333" s="829"/>
      <c r="P333" s="829"/>
      <c r="Q333" s="846"/>
      <c r="R333" s="869"/>
      <c r="S333" s="869"/>
      <c r="T333" s="880"/>
      <c r="U333" s="869"/>
      <c r="V333" s="869"/>
      <c r="W333" s="869"/>
    </row>
    <row r="334" spans="1:23" ht="23.45" customHeight="1" thickBot="1">
      <c r="A334" s="2406"/>
      <c r="B334" s="2409"/>
      <c r="C334" s="2412"/>
      <c r="D334" s="2318"/>
      <c r="E334" s="2416"/>
      <c r="F334" s="2416"/>
      <c r="G334" s="924" t="s">
        <v>12</v>
      </c>
      <c r="H334" s="925">
        <f>SUM(H331:H333)</f>
        <v>200.1</v>
      </c>
      <c r="I334" s="931">
        <f t="shared" ref="I334:M334" si="72">SUM(I331:I333)</f>
        <v>0</v>
      </c>
      <c r="J334" s="932">
        <f t="shared" si="72"/>
        <v>0</v>
      </c>
      <c r="K334" s="933">
        <f t="shared" si="72"/>
        <v>200.1</v>
      </c>
      <c r="L334" s="1584">
        <f t="shared" si="72"/>
        <v>0</v>
      </c>
      <c r="M334" s="1585">
        <f t="shared" si="72"/>
        <v>0</v>
      </c>
      <c r="N334" s="1629"/>
      <c r="O334" s="1611"/>
      <c r="P334" s="1611"/>
      <c r="Q334" s="1580"/>
      <c r="R334" s="869"/>
      <c r="S334" s="869"/>
      <c r="T334" s="880"/>
      <c r="U334" s="869"/>
      <c r="V334" s="869"/>
      <c r="W334" s="869"/>
    </row>
    <row r="335" spans="1:23">
      <c r="A335" s="1024"/>
      <c r="B335" s="1025"/>
      <c r="C335" s="1026"/>
      <c r="D335" s="2317" t="s">
        <v>870</v>
      </c>
      <c r="E335" s="2413" t="s">
        <v>41</v>
      </c>
      <c r="F335" s="2417" t="s">
        <v>56</v>
      </c>
      <c r="G335" s="599" t="s">
        <v>37</v>
      </c>
      <c r="H335" s="627">
        <f>I335+K335</f>
        <v>0</v>
      </c>
      <c r="I335" s="601"/>
      <c r="J335" s="628"/>
      <c r="K335" s="629">
        <v>0</v>
      </c>
      <c r="L335" s="914">
        <v>0</v>
      </c>
      <c r="M335" s="605">
        <v>0</v>
      </c>
      <c r="N335" s="1586" t="s">
        <v>747</v>
      </c>
      <c r="O335" s="1604" t="s">
        <v>42</v>
      </c>
      <c r="P335" s="1604"/>
      <c r="Q335" s="1565"/>
      <c r="R335" s="869"/>
      <c r="S335" s="869"/>
      <c r="T335" s="880"/>
      <c r="U335" s="869"/>
      <c r="V335" s="869"/>
      <c r="W335" s="869"/>
    </row>
    <row r="336" spans="1:23" ht="21" customHeight="1">
      <c r="A336" s="1024"/>
      <c r="B336" s="1025"/>
      <c r="C336" s="1026"/>
      <c r="D336" s="2328"/>
      <c r="E336" s="2414"/>
      <c r="F336" s="2418"/>
      <c r="G336" s="1566" t="s">
        <v>742</v>
      </c>
      <c r="H336" s="1569">
        <f>I336+K336</f>
        <v>150.19999999999999</v>
      </c>
      <c r="I336" s="1332"/>
      <c r="J336" s="1581"/>
      <c r="K336" s="1568">
        <v>150.19999999999999</v>
      </c>
      <c r="L336" s="1582">
        <v>0</v>
      </c>
      <c r="M336" s="965">
        <v>0</v>
      </c>
      <c r="N336" s="1036" t="s">
        <v>871</v>
      </c>
      <c r="O336" s="822" t="s">
        <v>42</v>
      </c>
      <c r="P336" s="822"/>
      <c r="Q336" s="1573"/>
      <c r="R336" s="869"/>
      <c r="S336" s="869"/>
      <c r="T336" s="880"/>
      <c r="U336" s="869"/>
      <c r="V336" s="869"/>
      <c r="W336" s="869"/>
    </row>
    <row r="337" spans="1:23">
      <c r="A337" s="1024"/>
      <c r="B337" s="1025"/>
      <c r="C337" s="1026"/>
      <c r="D337" s="2328"/>
      <c r="E337" s="2415"/>
      <c r="F337" s="2419"/>
      <c r="G337" s="606" t="s">
        <v>818</v>
      </c>
      <c r="H337" s="1569">
        <f>I337+K337</f>
        <v>232</v>
      </c>
      <c r="I337" s="608"/>
      <c r="J337" s="633"/>
      <c r="K337" s="916">
        <v>232</v>
      </c>
      <c r="L337" s="917"/>
      <c r="M337" s="611"/>
      <c r="N337" s="1629"/>
      <c r="O337" s="829"/>
      <c r="P337" s="829"/>
      <c r="Q337" s="846"/>
      <c r="R337" s="869"/>
      <c r="S337" s="869"/>
      <c r="T337" s="880"/>
      <c r="U337" s="869"/>
      <c r="V337" s="869"/>
      <c r="W337" s="869"/>
    </row>
    <row r="338" spans="1:23" ht="13.5" thickBot="1">
      <c r="A338" s="1024"/>
      <c r="B338" s="1025"/>
      <c r="C338" s="1026"/>
      <c r="D338" s="2318"/>
      <c r="E338" s="2416"/>
      <c r="F338" s="2416"/>
      <c r="G338" s="924" t="s">
        <v>12</v>
      </c>
      <c r="H338" s="925">
        <f>SUM(H335:H337)</f>
        <v>382.2</v>
      </c>
      <c r="I338" s="931">
        <f t="shared" ref="I338:M338" si="73">SUM(I335:I337)</f>
        <v>0</v>
      </c>
      <c r="J338" s="932">
        <f t="shared" si="73"/>
        <v>0</v>
      </c>
      <c r="K338" s="933">
        <f t="shared" si="73"/>
        <v>382.2</v>
      </c>
      <c r="L338" s="1584">
        <f t="shared" si="73"/>
        <v>0</v>
      </c>
      <c r="M338" s="1585">
        <f t="shared" si="73"/>
        <v>0</v>
      </c>
      <c r="N338" s="1629"/>
      <c r="O338" s="1611"/>
      <c r="P338" s="1611"/>
      <c r="Q338" s="1580"/>
      <c r="R338" s="869"/>
      <c r="S338" s="869"/>
      <c r="T338" s="880"/>
      <c r="U338" s="869"/>
      <c r="V338" s="869"/>
      <c r="W338" s="869"/>
    </row>
    <row r="339" spans="1:23">
      <c r="A339" s="2404"/>
      <c r="B339" s="2407"/>
      <c r="C339" s="2410"/>
      <c r="D339" s="2317" t="s">
        <v>872</v>
      </c>
      <c r="E339" s="2413" t="s">
        <v>41</v>
      </c>
      <c r="F339" s="2417" t="s">
        <v>56</v>
      </c>
      <c r="G339" s="599" t="s">
        <v>37</v>
      </c>
      <c r="H339" s="627">
        <f>I339+K339</f>
        <v>0</v>
      </c>
      <c r="I339" s="601"/>
      <c r="J339" s="628"/>
      <c r="K339" s="629">
        <v>0</v>
      </c>
      <c r="L339" s="914">
        <v>0</v>
      </c>
      <c r="M339" s="605">
        <v>0</v>
      </c>
      <c r="N339" s="1586" t="s">
        <v>747</v>
      </c>
      <c r="O339" s="1604" t="s">
        <v>42</v>
      </c>
      <c r="P339" s="1604"/>
      <c r="Q339" s="1565"/>
      <c r="R339" s="869"/>
      <c r="S339" s="869"/>
      <c r="T339" s="880"/>
      <c r="U339" s="869"/>
      <c r="V339" s="869"/>
      <c r="W339" s="869"/>
    </row>
    <row r="340" spans="1:23" ht="25.5">
      <c r="A340" s="2405"/>
      <c r="B340" s="2408"/>
      <c r="C340" s="2411"/>
      <c r="D340" s="2328"/>
      <c r="E340" s="2414"/>
      <c r="F340" s="2418"/>
      <c r="G340" s="1566" t="s">
        <v>742</v>
      </c>
      <c r="H340" s="1569">
        <f>I340+K340</f>
        <v>119</v>
      </c>
      <c r="I340" s="1332"/>
      <c r="J340" s="1581"/>
      <c r="K340" s="1568">
        <v>119</v>
      </c>
      <c r="L340" s="1582">
        <v>0</v>
      </c>
      <c r="M340" s="965">
        <v>0</v>
      </c>
      <c r="N340" s="1036" t="s">
        <v>871</v>
      </c>
      <c r="O340" s="822" t="s">
        <v>42</v>
      </c>
      <c r="P340" s="822"/>
      <c r="Q340" s="1573"/>
      <c r="R340" s="869"/>
      <c r="S340" s="869"/>
      <c r="T340" s="880"/>
      <c r="U340" s="869"/>
      <c r="V340" s="869"/>
      <c r="W340" s="869"/>
    </row>
    <row r="341" spans="1:23">
      <c r="A341" s="2405"/>
      <c r="B341" s="2408"/>
      <c r="C341" s="2411"/>
      <c r="D341" s="2328"/>
      <c r="E341" s="2415"/>
      <c r="F341" s="2419"/>
      <c r="G341" s="606" t="s">
        <v>818</v>
      </c>
      <c r="H341" s="1594">
        <f>I341+K341</f>
        <v>76.599999999999994</v>
      </c>
      <c r="I341" s="608"/>
      <c r="J341" s="633"/>
      <c r="K341" s="916">
        <v>76.599999999999994</v>
      </c>
      <c r="L341" s="917"/>
      <c r="M341" s="611"/>
      <c r="N341" s="1629"/>
      <c r="O341" s="829"/>
      <c r="P341" s="829"/>
      <c r="Q341" s="846"/>
      <c r="R341" s="869"/>
      <c r="S341" s="869"/>
      <c r="T341" s="880"/>
      <c r="U341" s="869"/>
      <c r="V341" s="869"/>
      <c r="W341" s="869"/>
    </row>
    <row r="342" spans="1:23" ht="13.5" thickBot="1">
      <c r="A342" s="2406"/>
      <c r="B342" s="2409"/>
      <c r="C342" s="2412"/>
      <c r="D342" s="2318"/>
      <c r="E342" s="2416"/>
      <c r="F342" s="2416"/>
      <c r="G342" s="924" t="s">
        <v>12</v>
      </c>
      <c r="H342" s="925">
        <f>SUM(H339:H341)</f>
        <v>195.6</v>
      </c>
      <c r="I342" s="931">
        <f t="shared" ref="I342:M342" si="74">SUM(I339:I341)</f>
        <v>0</v>
      </c>
      <c r="J342" s="932">
        <f t="shared" si="74"/>
        <v>0</v>
      </c>
      <c r="K342" s="933">
        <f t="shared" si="74"/>
        <v>195.6</v>
      </c>
      <c r="L342" s="1584">
        <f t="shared" si="74"/>
        <v>0</v>
      </c>
      <c r="M342" s="1585">
        <f t="shared" si="74"/>
        <v>0</v>
      </c>
      <c r="N342" s="1629"/>
      <c r="O342" s="1611"/>
      <c r="P342" s="1611"/>
      <c r="Q342" s="1580"/>
      <c r="R342" s="869"/>
      <c r="S342" s="869"/>
      <c r="T342" s="880"/>
      <c r="U342" s="869"/>
      <c r="V342" s="869"/>
      <c r="W342" s="869"/>
    </row>
    <row r="343" spans="1:23" ht="13.5" thickBot="1">
      <c r="A343" s="934" t="s">
        <v>13</v>
      </c>
      <c r="B343" s="935" t="s">
        <v>13</v>
      </c>
      <c r="C343" s="2465" t="s">
        <v>14</v>
      </c>
      <c r="D343" s="2466"/>
      <c r="E343" s="2466"/>
      <c r="F343" s="2466"/>
      <c r="G343" s="2467"/>
      <c r="H343" s="936">
        <f t="shared" ref="H343:M343" si="75">H223+H228+H232+H237+H241+H246+H251+H256+H261+H266+H269+H274+H279+H284+H289+H294+H299+H304+H309+H313+H321+H323+H326+H342+H330+H334+H338</f>
        <v>1592.2</v>
      </c>
      <c r="I343" s="936">
        <f t="shared" si="75"/>
        <v>234.50000000000003</v>
      </c>
      <c r="J343" s="936">
        <f t="shared" si="75"/>
        <v>5.5</v>
      </c>
      <c r="K343" s="936">
        <f t="shared" si="75"/>
        <v>1357.7</v>
      </c>
      <c r="L343" s="936">
        <f t="shared" si="75"/>
        <v>5436.4</v>
      </c>
      <c r="M343" s="936">
        <f t="shared" si="75"/>
        <v>5420.6</v>
      </c>
      <c r="N343" s="937"/>
      <c r="O343" s="938"/>
      <c r="P343" s="938"/>
      <c r="Q343" s="1772"/>
      <c r="R343" s="869"/>
      <c r="S343" s="869"/>
      <c r="T343" s="869"/>
      <c r="U343" s="869"/>
      <c r="V343" s="869"/>
      <c r="W343" s="869"/>
    </row>
    <row r="344" spans="1:23" ht="13.5" thickBot="1">
      <c r="A344" s="934" t="s">
        <v>13</v>
      </c>
      <c r="B344" s="2468" t="s">
        <v>349</v>
      </c>
      <c r="C344" s="2468"/>
      <c r="D344" s="2468"/>
      <c r="E344" s="2468"/>
      <c r="F344" s="2468"/>
      <c r="G344" s="2469"/>
      <c r="H344" s="1645">
        <f t="shared" ref="H344:M344" si="76">H343+H211</f>
        <v>4308.54</v>
      </c>
      <c r="I344" s="1645">
        <f t="shared" si="76"/>
        <v>314.61</v>
      </c>
      <c r="J344" s="1645">
        <f t="shared" si="76"/>
        <v>18.3</v>
      </c>
      <c r="K344" s="1645">
        <f t="shared" si="76"/>
        <v>3993.9300000000003</v>
      </c>
      <c r="L344" s="1645">
        <f t="shared" si="76"/>
        <v>11650.3</v>
      </c>
      <c r="M344" s="1645">
        <f t="shared" si="76"/>
        <v>9578.2000000000007</v>
      </c>
      <c r="N344" s="984"/>
      <c r="O344" s="984"/>
      <c r="P344" s="984"/>
      <c r="Q344" s="985"/>
      <c r="R344" s="1007"/>
      <c r="S344" s="1007"/>
      <c r="T344" s="1007"/>
      <c r="U344" s="1007"/>
      <c r="V344" s="1007"/>
      <c r="W344" s="1007"/>
    </row>
    <row r="345" spans="1:23" ht="13.5" thickBot="1">
      <c r="A345" s="999"/>
      <c r="B345" s="2470" t="s">
        <v>15</v>
      </c>
      <c r="C345" s="2470"/>
      <c r="D345" s="2470"/>
      <c r="E345" s="2470"/>
      <c r="F345" s="2470"/>
      <c r="G345" s="2470"/>
      <c r="H345" s="1797">
        <f t="shared" ref="H345:M345" si="77">H344+H121</f>
        <v>5014.84</v>
      </c>
      <c r="I345" s="1797">
        <f t="shared" si="77"/>
        <v>410.81</v>
      </c>
      <c r="J345" s="1797">
        <f t="shared" si="77"/>
        <v>26.200000000000003</v>
      </c>
      <c r="K345" s="1797">
        <f t="shared" si="77"/>
        <v>4604.0300000000007</v>
      </c>
      <c r="L345" s="1773">
        <f t="shared" si="77"/>
        <v>12629</v>
      </c>
      <c r="M345" s="1773">
        <f t="shared" si="77"/>
        <v>12309.7</v>
      </c>
      <c r="N345" s="2471"/>
      <c r="O345" s="2472"/>
      <c r="P345" s="2472"/>
      <c r="Q345" s="2473"/>
      <c r="R345" s="1007"/>
      <c r="S345" s="1007"/>
      <c r="T345" s="1007"/>
      <c r="U345" s="1007"/>
      <c r="V345" s="1007"/>
      <c r="W345" s="1007"/>
    </row>
    <row r="346" spans="1:23">
      <c r="A346" s="9"/>
      <c r="B346" s="10"/>
      <c r="C346" s="10"/>
      <c r="D346" s="10"/>
      <c r="E346" s="10"/>
      <c r="F346" s="21"/>
      <c r="G346" s="21"/>
      <c r="H346" s="1870"/>
      <c r="I346" s="21"/>
      <c r="J346" s="21"/>
      <c r="K346" s="21"/>
      <c r="L346" s="21"/>
      <c r="M346" s="21"/>
      <c r="N346" s="22"/>
      <c r="O346" s="22"/>
      <c r="P346" s="22"/>
      <c r="Q346" s="22"/>
      <c r="R346" s="21"/>
      <c r="S346" s="21"/>
      <c r="T346" s="21"/>
      <c r="U346" s="21"/>
      <c r="V346" s="21"/>
      <c r="W346" s="21"/>
    </row>
    <row r="347" spans="1:23" ht="13.5" thickBot="1">
      <c r="A347" s="9"/>
      <c r="B347" s="10"/>
      <c r="C347" s="10"/>
      <c r="D347" s="10"/>
      <c r="E347" s="10"/>
      <c r="F347" s="21"/>
      <c r="G347" s="21"/>
      <c r="H347" s="1870"/>
      <c r="I347" s="21"/>
      <c r="J347" s="21"/>
      <c r="K347" s="21"/>
      <c r="L347" s="21"/>
      <c r="M347" s="21"/>
      <c r="N347" s="22"/>
      <c r="O347" s="22"/>
      <c r="P347" s="22"/>
      <c r="Q347" s="22"/>
      <c r="R347" s="21"/>
      <c r="S347" s="21"/>
      <c r="T347" s="21"/>
      <c r="U347" s="21"/>
      <c r="V347" s="21"/>
      <c r="W347" s="21"/>
    </row>
    <row r="348" spans="1:23" ht="33" customHeight="1" thickBot="1">
      <c r="A348" s="21"/>
      <c r="B348" s="21"/>
      <c r="C348" s="2474" t="s">
        <v>17</v>
      </c>
      <c r="D348" s="2475"/>
      <c r="E348" s="2475"/>
      <c r="F348" s="2475"/>
      <c r="G348" s="2476"/>
      <c r="H348" s="2477" t="s">
        <v>71</v>
      </c>
      <c r="I348" s="2478"/>
      <c r="J348" s="2478"/>
      <c r="K348" s="2479"/>
      <c r="L348" s="21"/>
      <c r="M348" s="21"/>
      <c r="N348" s="21"/>
      <c r="O348" s="1006"/>
      <c r="P348" s="21"/>
      <c r="Q348" s="21"/>
      <c r="R348" s="21"/>
      <c r="S348" s="21"/>
      <c r="T348" s="21"/>
      <c r="U348" s="21"/>
      <c r="V348" s="21"/>
      <c r="W348" s="21"/>
    </row>
    <row r="349" spans="1:23" ht="13.5" thickBot="1">
      <c r="A349" s="21"/>
      <c r="B349" s="21"/>
      <c r="C349" s="2443" t="s">
        <v>18</v>
      </c>
      <c r="D349" s="2444"/>
      <c r="E349" s="2444"/>
      <c r="F349" s="2444"/>
      <c r="G349" s="2445"/>
      <c r="H349" s="2446">
        <f>H350+H351+H352+H353+H356+H354+H355</f>
        <v>5014.8</v>
      </c>
      <c r="I349" s="2447"/>
      <c r="J349" s="2447"/>
      <c r="K349" s="2448"/>
      <c r="L349" s="21"/>
      <c r="M349" s="21"/>
      <c r="N349" s="21"/>
      <c r="O349" s="1006"/>
      <c r="P349" s="21"/>
      <c r="Q349" s="21"/>
      <c r="R349" s="21"/>
      <c r="S349" s="21"/>
      <c r="T349" s="21"/>
      <c r="U349" s="21"/>
      <c r="V349" s="21"/>
      <c r="W349" s="21"/>
    </row>
    <row r="350" spans="1:23" ht="12" customHeight="1">
      <c r="A350" s="21"/>
      <c r="B350" s="21"/>
      <c r="C350" s="2457" t="s">
        <v>351</v>
      </c>
      <c r="D350" s="2458"/>
      <c r="E350" s="2458"/>
      <c r="F350" s="2458"/>
      <c r="G350" s="2459"/>
      <c r="H350" s="2460">
        <v>331.9</v>
      </c>
      <c r="I350" s="2461"/>
      <c r="J350" s="2461"/>
      <c r="K350" s="2462"/>
      <c r="L350" s="21"/>
      <c r="M350" s="21"/>
      <c r="N350" s="21"/>
      <c r="O350" s="1006"/>
      <c r="P350" s="21"/>
      <c r="Q350" s="21"/>
      <c r="R350" s="21"/>
      <c r="S350" s="21"/>
      <c r="T350" s="21"/>
      <c r="U350" s="21"/>
      <c r="V350" s="21"/>
      <c r="W350" s="21"/>
    </row>
    <row r="351" spans="1:23" ht="12" customHeight="1">
      <c r="A351" s="21"/>
      <c r="B351" s="21"/>
      <c r="C351" s="2451" t="s">
        <v>873</v>
      </c>
      <c r="D351" s="2463"/>
      <c r="E351" s="2463"/>
      <c r="F351" s="2463"/>
      <c r="G351" s="2464"/>
      <c r="H351" s="2450"/>
      <c r="I351" s="2424"/>
      <c r="J351" s="2424"/>
      <c r="K351" s="2425"/>
      <c r="L351" s="21"/>
      <c r="M351" s="21"/>
      <c r="N351" s="21"/>
      <c r="O351" s="1006"/>
      <c r="P351" s="21"/>
      <c r="Q351" s="21"/>
      <c r="R351" s="21"/>
      <c r="S351" s="21"/>
      <c r="T351" s="21"/>
      <c r="U351" s="21"/>
      <c r="V351" s="21"/>
      <c r="W351" s="21"/>
    </row>
    <row r="352" spans="1:23" ht="12.6" customHeight="1">
      <c r="A352" s="21"/>
      <c r="B352" s="21"/>
      <c r="C352" s="2421" t="s">
        <v>874</v>
      </c>
      <c r="D352" s="2422"/>
      <c r="E352" s="2422"/>
      <c r="F352" s="2422"/>
      <c r="G352" s="2449"/>
      <c r="H352" s="2450">
        <v>0</v>
      </c>
      <c r="I352" s="2424"/>
      <c r="J352" s="2424"/>
      <c r="K352" s="2425"/>
      <c r="L352" s="21"/>
      <c r="M352" s="21"/>
      <c r="N352" s="21"/>
      <c r="O352" s="1006"/>
      <c r="P352" s="21"/>
      <c r="Q352" s="21"/>
      <c r="R352" s="21"/>
      <c r="S352" s="21"/>
      <c r="T352" s="21"/>
      <c r="U352" s="21"/>
      <c r="V352" s="21"/>
      <c r="W352" s="21"/>
    </row>
    <row r="353" spans="1:23" ht="12.6" customHeight="1">
      <c r="A353" s="21"/>
      <c r="B353" s="21"/>
      <c r="C353" s="2421" t="s">
        <v>432</v>
      </c>
      <c r="D353" s="2422"/>
      <c r="E353" s="2422"/>
      <c r="F353" s="2422"/>
      <c r="G353" s="2449"/>
      <c r="H353" s="2450">
        <v>0</v>
      </c>
      <c r="I353" s="2424"/>
      <c r="J353" s="2424"/>
      <c r="K353" s="2425"/>
      <c r="L353" s="21"/>
      <c r="M353" s="21"/>
      <c r="N353" s="21"/>
      <c r="O353" s="1006"/>
      <c r="P353" s="21"/>
      <c r="Q353" s="21"/>
      <c r="R353" s="21"/>
      <c r="S353" s="21"/>
      <c r="T353" s="21"/>
      <c r="U353" s="21"/>
      <c r="V353" s="21"/>
      <c r="W353" s="21"/>
    </row>
    <row r="354" spans="1:23" ht="11.45" customHeight="1">
      <c r="A354" s="21"/>
      <c r="B354" s="21"/>
      <c r="C354" s="2451" t="s">
        <v>875</v>
      </c>
      <c r="D354" s="2452"/>
      <c r="E354" s="2452"/>
      <c r="F354" s="2452"/>
      <c r="G354" s="2453"/>
      <c r="H354" s="2454">
        <v>2221.8000000000002</v>
      </c>
      <c r="I354" s="2455"/>
      <c r="J354" s="2455"/>
      <c r="K354" s="2456"/>
      <c r="L354" s="21"/>
      <c r="M354" s="21"/>
      <c r="N354" s="21"/>
      <c r="O354" s="1006"/>
      <c r="P354" s="21"/>
      <c r="Q354" s="21"/>
      <c r="R354" s="21"/>
      <c r="S354" s="21"/>
      <c r="T354" s="21"/>
      <c r="U354" s="21"/>
      <c r="V354" s="21"/>
      <c r="W354" s="21"/>
    </row>
    <row r="355" spans="1:23" ht="12" customHeight="1">
      <c r="A355" s="21"/>
      <c r="B355" s="21"/>
      <c r="C355" s="2431" t="s">
        <v>356</v>
      </c>
      <c r="D355" s="2432"/>
      <c r="E355" s="2432"/>
      <c r="F355" s="2432"/>
      <c r="G355" s="2433"/>
      <c r="H355" s="2434">
        <v>1412.1</v>
      </c>
      <c r="I355" s="2435"/>
      <c r="J355" s="2435"/>
      <c r="K355" s="2436"/>
      <c r="L355" s="21"/>
      <c r="M355" s="21"/>
      <c r="N355" s="21"/>
      <c r="O355" s="1006"/>
      <c r="P355" s="21"/>
      <c r="Q355" s="21"/>
      <c r="R355" s="21"/>
      <c r="S355" s="21"/>
      <c r="T355" s="21"/>
      <c r="U355" s="21"/>
      <c r="V355" s="21"/>
      <c r="W355" s="21"/>
    </row>
    <row r="356" spans="1:23" ht="12" customHeight="1" thickBot="1">
      <c r="A356" s="21"/>
      <c r="B356" s="21"/>
      <c r="C356" s="2437" t="s">
        <v>876</v>
      </c>
      <c r="D356" s="2438"/>
      <c r="E356" s="2438"/>
      <c r="F356" s="2438"/>
      <c r="G356" s="2439"/>
      <c r="H356" s="2440">
        <v>1049</v>
      </c>
      <c r="I356" s="2441"/>
      <c r="J356" s="2441"/>
      <c r="K356" s="2442"/>
      <c r="L356" s="21"/>
      <c r="M356" s="1774"/>
      <c r="N356" s="21"/>
      <c r="O356" s="1006"/>
      <c r="P356" s="21"/>
      <c r="Q356" s="21"/>
      <c r="R356" s="21"/>
      <c r="S356" s="21"/>
      <c r="T356" s="21"/>
      <c r="U356" s="21"/>
      <c r="V356" s="21"/>
      <c r="W356" s="21"/>
    </row>
    <row r="357" spans="1:23" ht="10.9" customHeight="1" thickBot="1">
      <c r="A357" s="21"/>
      <c r="B357" s="21"/>
      <c r="C357" s="2443" t="s">
        <v>19</v>
      </c>
      <c r="D357" s="2444"/>
      <c r="E357" s="2444"/>
      <c r="F357" s="2444"/>
      <c r="G357" s="2445"/>
      <c r="H357" s="2446">
        <f>SUM(H358:K358)</f>
        <v>0</v>
      </c>
      <c r="I357" s="2447"/>
      <c r="J357" s="2447"/>
      <c r="K357" s="2448"/>
      <c r="L357" s="21"/>
      <c r="M357" s="21"/>
      <c r="N357" s="21"/>
      <c r="O357" s="1006"/>
      <c r="P357" s="21"/>
      <c r="Q357" s="21"/>
      <c r="R357" s="21"/>
      <c r="S357" s="21"/>
      <c r="T357" s="21"/>
      <c r="U357" s="21"/>
      <c r="V357" s="21"/>
      <c r="W357" s="21"/>
    </row>
    <row r="358" spans="1:23" ht="9" customHeight="1" thickBot="1">
      <c r="A358" s="21"/>
      <c r="B358" s="21"/>
      <c r="C358" s="2421" t="s">
        <v>358</v>
      </c>
      <c r="D358" s="2422"/>
      <c r="E358" s="2422"/>
      <c r="F358" s="2422"/>
      <c r="G358" s="2423"/>
      <c r="H358" s="2424"/>
      <c r="I358" s="2424"/>
      <c r="J358" s="2424"/>
      <c r="K358" s="2425"/>
      <c r="L358" s="21"/>
      <c r="M358" s="21"/>
      <c r="N358" s="21"/>
      <c r="O358" s="1006"/>
      <c r="P358" s="21"/>
      <c r="Q358" s="21"/>
      <c r="R358" s="21"/>
      <c r="S358" s="21"/>
      <c r="T358" s="21"/>
      <c r="U358" s="21"/>
      <c r="V358" s="21"/>
      <c r="W358" s="21"/>
    </row>
    <row r="359" spans="1:23" ht="12" customHeight="1" thickBot="1">
      <c r="A359" s="21"/>
      <c r="B359" s="21"/>
      <c r="C359" s="2426" t="s">
        <v>20</v>
      </c>
      <c r="D359" s="2427"/>
      <c r="E359" s="2427"/>
      <c r="F359" s="2427"/>
      <c r="G359" s="2428"/>
      <c r="H359" s="2429">
        <f>H357+H349</f>
        <v>5014.8</v>
      </c>
      <c r="I359" s="2429"/>
      <c r="J359" s="2429"/>
      <c r="K359" s="2430"/>
      <c r="L359" s="21"/>
      <c r="M359" s="21"/>
      <c r="N359" s="21"/>
      <c r="O359" s="1006"/>
      <c r="P359" s="21"/>
      <c r="Q359" s="21"/>
      <c r="R359" s="21"/>
      <c r="S359" s="21"/>
      <c r="T359" s="21"/>
      <c r="U359" s="21"/>
      <c r="V359" s="21"/>
      <c r="W359" s="21"/>
    </row>
  </sheetData>
  <mergeCells count="456">
    <mergeCell ref="D3:W3"/>
    <mergeCell ref="A4:A6"/>
    <mergeCell ref="B4:B6"/>
    <mergeCell ref="C4:C6"/>
    <mergeCell ref="D4:D6"/>
    <mergeCell ref="E4:E6"/>
    <mergeCell ref="F4:F6"/>
    <mergeCell ref="G4:G6"/>
    <mergeCell ref="H4:K4"/>
    <mergeCell ref="L4:L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A17:A20"/>
    <mergeCell ref="B17:B20"/>
    <mergeCell ref="C17:C20"/>
    <mergeCell ref="D17:D20"/>
    <mergeCell ref="E17:E20"/>
    <mergeCell ref="F17:F20"/>
    <mergeCell ref="A13:A16"/>
    <mergeCell ref="B13:B16"/>
    <mergeCell ref="C13:C16"/>
    <mergeCell ref="D13:D16"/>
    <mergeCell ref="E13:E16"/>
    <mergeCell ref="F13:F16"/>
    <mergeCell ref="A26:A30"/>
    <mergeCell ref="B26:B30"/>
    <mergeCell ref="C26:C30"/>
    <mergeCell ref="D26:D30"/>
    <mergeCell ref="E26:E30"/>
    <mergeCell ref="F26:F30"/>
    <mergeCell ref="A21:A25"/>
    <mergeCell ref="B21:B25"/>
    <mergeCell ref="C21:C25"/>
    <mergeCell ref="D21:D25"/>
    <mergeCell ref="E21:E25"/>
    <mergeCell ref="F21:F25"/>
    <mergeCell ref="D31:D35"/>
    <mergeCell ref="E31:E35"/>
    <mergeCell ref="F31:F35"/>
    <mergeCell ref="A36:A39"/>
    <mergeCell ref="B36:B39"/>
    <mergeCell ref="C36:C39"/>
    <mergeCell ref="D36:D39"/>
    <mergeCell ref="E36:E39"/>
    <mergeCell ref="F36:F39"/>
    <mergeCell ref="A51:A55"/>
    <mergeCell ref="B51:B55"/>
    <mergeCell ref="C51:C55"/>
    <mergeCell ref="D51:D55"/>
    <mergeCell ref="E51:E55"/>
    <mergeCell ref="F51:F55"/>
    <mergeCell ref="C45:G45"/>
    <mergeCell ref="C46:Q46"/>
    <mergeCell ref="A47:A50"/>
    <mergeCell ref="B47:B50"/>
    <mergeCell ref="C47:C50"/>
    <mergeCell ref="D47:D50"/>
    <mergeCell ref="E47:E50"/>
    <mergeCell ref="F47:F50"/>
    <mergeCell ref="A61:A65"/>
    <mergeCell ref="B61:B65"/>
    <mergeCell ref="C61:C65"/>
    <mergeCell ref="D61:D65"/>
    <mergeCell ref="E61:E65"/>
    <mergeCell ref="F61:F65"/>
    <mergeCell ref="A56:A60"/>
    <mergeCell ref="B56:B60"/>
    <mergeCell ref="C56:C60"/>
    <mergeCell ref="D56:D60"/>
    <mergeCell ref="E56:E60"/>
    <mergeCell ref="F56:F60"/>
    <mergeCell ref="A71:A75"/>
    <mergeCell ref="B71:B75"/>
    <mergeCell ref="C71:C75"/>
    <mergeCell ref="D71:D75"/>
    <mergeCell ref="E71:E75"/>
    <mergeCell ref="F71:F75"/>
    <mergeCell ref="A66:A70"/>
    <mergeCell ref="B66:B70"/>
    <mergeCell ref="C66:C70"/>
    <mergeCell ref="D66:D70"/>
    <mergeCell ref="E66:E70"/>
    <mergeCell ref="F66:F70"/>
    <mergeCell ref="A81:A85"/>
    <mergeCell ref="B81:B85"/>
    <mergeCell ref="C81:C85"/>
    <mergeCell ref="D81:D85"/>
    <mergeCell ref="E81:E85"/>
    <mergeCell ref="F81:F85"/>
    <mergeCell ref="A76:A80"/>
    <mergeCell ref="B76:B80"/>
    <mergeCell ref="C76:C80"/>
    <mergeCell ref="D76:D80"/>
    <mergeCell ref="E76:E80"/>
    <mergeCell ref="F76:F80"/>
    <mergeCell ref="A90:A94"/>
    <mergeCell ref="B90:B94"/>
    <mergeCell ref="C90:C94"/>
    <mergeCell ref="D90:D94"/>
    <mergeCell ref="E90:E94"/>
    <mergeCell ref="F90:F94"/>
    <mergeCell ref="A86:A89"/>
    <mergeCell ref="B86:B89"/>
    <mergeCell ref="C86:C89"/>
    <mergeCell ref="D86:D89"/>
    <mergeCell ref="E86:E89"/>
    <mergeCell ref="F86:F89"/>
    <mergeCell ref="A99:A102"/>
    <mergeCell ref="B99:B102"/>
    <mergeCell ref="C99:C102"/>
    <mergeCell ref="D99:D102"/>
    <mergeCell ref="E99:E102"/>
    <mergeCell ref="F99:F102"/>
    <mergeCell ref="A95:A98"/>
    <mergeCell ref="B95:B98"/>
    <mergeCell ref="C95:C98"/>
    <mergeCell ref="D95:D98"/>
    <mergeCell ref="E95:E98"/>
    <mergeCell ref="F95:F98"/>
    <mergeCell ref="D107:D110"/>
    <mergeCell ref="E107:E110"/>
    <mergeCell ref="F107:F110"/>
    <mergeCell ref="A103:A106"/>
    <mergeCell ref="B103:B106"/>
    <mergeCell ref="C103:C106"/>
    <mergeCell ref="D103:D106"/>
    <mergeCell ref="E103:E106"/>
    <mergeCell ref="F103:F106"/>
    <mergeCell ref="A129:A133"/>
    <mergeCell ref="B129:B133"/>
    <mergeCell ref="C129:C133"/>
    <mergeCell ref="D129:D133"/>
    <mergeCell ref="E129:E133"/>
    <mergeCell ref="F129:F133"/>
    <mergeCell ref="C120:G120"/>
    <mergeCell ref="B121:G121"/>
    <mergeCell ref="B122:Q122"/>
    <mergeCell ref="C123:Q123"/>
    <mergeCell ref="A124:A128"/>
    <mergeCell ref="B124:B128"/>
    <mergeCell ref="C124:C128"/>
    <mergeCell ref="D124:D128"/>
    <mergeCell ref="E124:E128"/>
    <mergeCell ref="F124:F128"/>
    <mergeCell ref="A139:A143"/>
    <mergeCell ref="B139:B143"/>
    <mergeCell ref="C139:C143"/>
    <mergeCell ref="D139:D143"/>
    <mergeCell ref="E139:E143"/>
    <mergeCell ref="F139:F143"/>
    <mergeCell ref="A134:A138"/>
    <mergeCell ref="B134:B138"/>
    <mergeCell ref="C134:C138"/>
    <mergeCell ref="D134:D138"/>
    <mergeCell ref="E134:E138"/>
    <mergeCell ref="F134:F138"/>
    <mergeCell ref="A149:A152"/>
    <mergeCell ref="B149:B152"/>
    <mergeCell ref="C149:C152"/>
    <mergeCell ref="D149:D152"/>
    <mergeCell ref="E149:E152"/>
    <mergeCell ref="F149:F152"/>
    <mergeCell ref="A144:A148"/>
    <mergeCell ref="B144:B148"/>
    <mergeCell ref="C144:C148"/>
    <mergeCell ref="D144:D148"/>
    <mergeCell ref="E144:E148"/>
    <mergeCell ref="F144:F148"/>
    <mergeCell ref="F157:F160"/>
    <mergeCell ref="A161:A164"/>
    <mergeCell ref="B161:B164"/>
    <mergeCell ref="C161:C164"/>
    <mergeCell ref="D161:D164"/>
    <mergeCell ref="E161:E164"/>
    <mergeCell ref="F161:F164"/>
    <mergeCell ref="D153:D156"/>
    <mergeCell ref="E153:E156"/>
    <mergeCell ref="A157:A160"/>
    <mergeCell ref="B157:B160"/>
    <mergeCell ref="C157:C160"/>
    <mergeCell ref="D157:D160"/>
    <mergeCell ref="E157:E160"/>
    <mergeCell ref="A169:A172"/>
    <mergeCell ref="B169:B172"/>
    <mergeCell ref="C169:C172"/>
    <mergeCell ref="D169:D172"/>
    <mergeCell ref="E169:E172"/>
    <mergeCell ref="F169:F172"/>
    <mergeCell ref="A165:A168"/>
    <mergeCell ref="B165:B168"/>
    <mergeCell ref="C165:C168"/>
    <mergeCell ref="D165:D168"/>
    <mergeCell ref="E165:E168"/>
    <mergeCell ref="F165:F168"/>
    <mergeCell ref="E183:E186"/>
    <mergeCell ref="F183:F186"/>
    <mergeCell ref="A178:A182"/>
    <mergeCell ref="B178:B182"/>
    <mergeCell ref="C178:C182"/>
    <mergeCell ref="D178:D182"/>
    <mergeCell ref="E178:E182"/>
    <mergeCell ref="F178:F182"/>
    <mergeCell ref="A173:A177"/>
    <mergeCell ref="B173:B177"/>
    <mergeCell ref="C173:C177"/>
    <mergeCell ref="D173:D177"/>
    <mergeCell ref="E173:E177"/>
    <mergeCell ref="F173:F177"/>
    <mergeCell ref="D187:D191"/>
    <mergeCell ref="C188:C191"/>
    <mergeCell ref="A192:A210"/>
    <mergeCell ref="B192:B210"/>
    <mergeCell ref="C192:C210"/>
    <mergeCell ref="D192:D210"/>
    <mergeCell ref="A183:A186"/>
    <mergeCell ref="B183:B186"/>
    <mergeCell ref="C183:C186"/>
    <mergeCell ref="D183:D186"/>
    <mergeCell ref="E192:E210"/>
    <mergeCell ref="F192:F210"/>
    <mergeCell ref="N193:N194"/>
    <mergeCell ref="C211:G211"/>
    <mergeCell ref="C212:Q212"/>
    <mergeCell ref="A213:A218"/>
    <mergeCell ref="B213:B218"/>
    <mergeCell ref="C213:C218"/>
    <mergeCell ref="D213:D218"/>
    <mergeCell ref="E213:E218"/>
    <mergeCell ref="A224:A228"/>
    <mergeCell ref="B224:B228"/>
    <mergeCell ref="C224:C228"/>
    <mergeCell ref="D224:D228"/>
    <mergeCell ref="E224:E228"/>
    <mergeCell ref="F224:F228"/>
    <mergeCell ref="F213:F218"/>
    <mergeCell ref="A219:A223"/>
    <mergeCell ref="B219:B223"/>
    <mergeCell ref="C219:C223"/>
    <mergeCell ref="D219:D223"/>
    <mergeCell ref="E219:E223"/>
    <mergeCell ref="F219:F223"/>
    <mergeCell ref="A233:A237"/>
    <mergeCell ref="B233:B237"/>
    <mergeCell ref="C233:C237"/>
    <mergeCell ref="D233:D237"/>
    <mergeCell ref="E233:E237"/>
    <mergeCell ref="F233:F237"/>
    <mergeCell ref="A229:A232"/>
    <mergeCell ref="B229:B232"/>
    <mergeCell ref="C229:C232"/>
    <mergeCell ref="D229:D232"/>
    <mergeCell ref="E229:E232"/>
    <mergeCell ref="F229:F232"/>
    <mergeCell ref="A242:A246"/>
    <mergeCell ref="B242:B246"/>
    <mergeCell ref="C242:C246"/>
    <mergeCell ref="D242:D246"/>
    <mergeCell ref="E242:E246"/>
    <mergeCell ref="F242:F246"/>
    <mergeCell ref="A238:A241"/>
    <mergeCell ref="B238:B241"/>
    <mergeCell ref="C238:C241"/>
    <mergeCell ref="D238:D241"/>
    <mergeCell ref="E238:E241"/>
    <mergeCell ref="F238:F241"/>
    <mergeCell ref="A252:A256"/>
    <mergeCell ref="B252:B256"/>
    <mergeCell ref="C252:C256"/>
    <mergeCell ref="D252:D256"/>
    <mergeCell ref="E252:E256"/>
    <mergeCell ref="F252:F256"/>
    <mergeCell ref="A247:A251"/>
    <mergeCell ref="B247:B251"/>
    <mergeCell ref="C247:C251"/>
    <mergeCell ref="D247:D251"/>
    <mergeCell ref="E247:E251"/>
    <mergeCell ref="F247:F251"/>
    <mergeCell ref="A262:A266"/>
    <mergeCell ref="B262:B266"/>
    <mergeCell ref="C262:C266"/>
    <mergeCell ref="D262:D266"/>
    <mergeCell ref="E262:E266"/>
    <mergeCell ref="F262:F266"/>
    <mergeCell ref="A257:A261"/>
    <mergeCell ref="B257:B261"/>
    <mergeCell ref="C257:C261"/>
    <mergeCell ref="D257:D261"/>
    <mergeCell ref="E257:E261"/>
    <mergeCell ref="F257:F261"/>
    <mergeCell ref="A270:A274"/>
    <mergeCell ref="B270:B274"/>
    <mergeCell ref="C270:C274"/>
    <mergeCell ref="D270:D274"/>
    <mergeCell ref="E270:E274"/>
    <mergeCell ref="F270:F274"/>
    <mergeCell ref="A267:A269"/>
    <mergeCell ref="B267:B269"/>
    <mergeCell ref="C267:C269"/>
    <mergeCell ref="D267:D269"/>
    <mergeCell ref="E267:E269"/>
    <mergeCell ref="F267:F269"/>
    <mergeCell ref="A280:A284"/>
    <mergeCell ref="B280:B284"/>
    <mergeCell ref="C280:C284"/>
    <mergeCell ref="D280:D284"/>
    <mergeCell ref="E280:E284"/>
    <mergeCell ref="F280:F284"/>
    <mergeCell ref="A275:A279"/>
    <mergeCell ref="B275:B279"/>
    <mergeCell ref="C275:C279"/>
    <mergeCell ref="D275:D279"/>
    <mergeCell ref="E275:E279"/>
    <mergeCell ref="F275:F279"/>
    <mergeCell ref="A290:A294"/>
    <mergeCell ref="B290:B294"/>
    <mergeCell ref="C290:C294"/>
    <mergeCell ref="D290:D294"/>
    <mergeCell ref="E290:E294"/>
    <mergeCell ref="F290:F294"/>
    <mergeCell ref="A285:A289"/>
    <mergeCell ref="B285:B289"/>
    <mergeCell ref="C285:C289"/>
    <mergeCell ref="D285:D289"/>
    <mergeCell ref="E285:E289"/>
    <mergeCell ref="F285:F289"/>
    <mergeCell ref="A300:A304"/>
    <mergeCell ref="B300:B304"/>
    <mergeCell ref="C300:C304"/>
    <mergeCell ref="D300:D304"/>
    <mergeCell ref="E300:E304"/>
    <mergeCell ref="F300:F304"/>
    <mergeCell ref="A295:A299"/>
    <mergeCell ref="B295:B299"/>
    <mergeCell ref="C295:C299"/>
    <mergeCell ref="D295:D299"/>
    <mergeCell ref="E295:E299"/>
    <mergeCell ref="F295:F299"/>
    <mergeCell ref="A310:A313"/>
    <mergeCell ref="B310:B313"/>
    <mergeCell ref="C310:C313"/>
    <mergeCell ref="D310:D313"/>
    <mergeCell ref="E310:E313"/>
    <mergeCell ref="F310:F313"/>
    <mergeCell ref="A305:A309"/>
    <mergeCell ref="B305:B309"/>
    <mergeCell ref="C305:C309"/>
    <mergeCell ref="D305:D309"/>
    <mergeCell ref="E305:E309"/>
    <mergeCell ref="F305:F309"/>
    <mergeCell ref="F318:F321"/>
    <mergeCell ref="N318:N319"/>
    <mergeCell ref="A322:A323"/>
    <mergeCell ref="B322:B323"/>
    <mergeCell ref="C322:C323"/>
    <mergeCell ref="D322:D323"/>
    <mergeCell ref="E322:E323"/>
    <mergeCell ref="F322:F323"/>
    <mergeCell ref="D314:D317"/>
    <mergeCell ref="E314:E317"/>
    <mergeCell ref="A318:A321"/>
    <mergeCell ref="B318:B321"/>
    <mergeCell ref="C318:C321"/>
    <mergeCell ref="D318:D321"/>
    <mergeCell ref="E318:E321"/>
    <mergeCell ref="A327:A330"/>
    <mergeCell ref="B327:B330"/>
    <mergeCell ref="C327:C330"/>
    <mergeCell ref="D327:D330"/>
    <mergeCell ref="E327:E330"/>
    <mergeCell ref="F327:F330"/>
    <mergeCell ref="A324:A326"/>
    <mergeCell ref="B324:B326"/>
    <mergeCell ref="C324:C326"/>
    <mergeCell ref="D324:D326"/>
    <mergeCell ref="E324:E326"/>
    <mergeCell ref="F324:F326"/>
    <mergeCell ref="A339:A342"/>
    <mergeCell ref="B339:B342"/>
    <mergeCell ref="C339:C342"/>
    <mergeCell ref="D339:D342"/>
    <mergeCell ref="E339:E342"/>
    <mergeCell ref="F339:F342"/>
    <mergeCell ref="A331:A334"/>
    <mergeCell ref="B331:B334"/>
    <mergeCell ref="C331:C334"/>
    <mergeCell ref="D331:D334"/>
    <mergeCell ref="E331:E334"/>
    <mergeCell ref="F331:F334"/>
    <mergeCell ref="C343:G343"/>
    <mergeCell ref="B344:G344"/>
    <mergeCell ref="B345:G345"/>
    <mergeCell ref="N345:Q345"/>
    <mergeCell ref="C348:G348"/>
    <mergeCell ref="H348:K348"/>
    <mergeCell ref="D335:D338"/>
    <mergeCell ref="E335:E338"/>
    <mergeCell ref="F335:F338"/>
    <mergeCell ref="C352:G352"/>
    <mergeCell ref="H352:K352"/>
    <mergeCell ref="C353:G353"/>
    <mergeCell ref="H353:K353"/>
    <mergeCell ref="C354:G354"/>
    <mergeCell ref="H354:K354"/>
    <mergeCell ref="C349:G349"/>
    <mergeCell ref="H349:K349"/>
    <mergeCell ref="C350:G350"/>
    <mergeCell ref="H350:K350"/>
    <mergeCell ref="C351:G351"/>
    <mergeCell ref="H351:K351"/>
    <mergeCell ref="C358:G358"/>
    <mergeCell ref="H358:K358"/>
    <mergeCell ref="C359:G359"/>
    <mergeCell ref="H359:K359"/>
    <mergeCell ref="C355:G355"/>
    <mergeCell ref="H355:K355"/>
    <mergeCell ref="C356:G356"/>
    <mergeCell ref="H356:K356"/>
    <mergeCell ref="C357:G357"/>
    <mergeCell ref="H357:K357"/>
    <mergeCell ref="A115:A119"/>
    <mergeCell ref="B115:B119"/>
    <mergeCell ref="C115:C119"/>
    <mergeCell ref="D115:D119"/>
    <mergeCell ref="E115:E119"/>
    <mergeCell ref="F115:F119"/>
    <mergeCell ref="A31:A35"/>
    <mergeCell ref="B31:B35"/>
    <mergeCell ref="C31:C35"/>
    <mergeCell ref="A40:A44"/>
    <mergeCell ref="B40:B44"/>
    <mergeCell ref="C40:C44"/>
    <mergeCell ref="D40:D44"/>
    <mergeCell ref="E40:E44"/>
    <mergeCell ref="F40:F44"/>
    <mergeCell ref="A111:A114"/>
    <mergeCell ref="B111:B114"/>
    <mergeCell ref="C111:C114"/>
    <mergeCell ref="D111:D114"/>
    <mergeCell ref="E111:E114"/>
    <mergeCell ref="F111:F114"/>
    <mergeCell ref="A107:A110"/>
    <mergeCell ref="B107:B110"/>
    <mergeCell ref="C107:C110"/>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topLeftCell="A32" zoomScaleNormal="100" workbookViewId="0">
      <selection activeCell="A53" sqref="A51:A53"/>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6.42578125" customWidth="1"/>
    <col min="9" max="9" width="6.140625" customWidth="1"/>
    <col min="10" max="11" width="5.5703125" customWidth="1"/>
    <col min="12" max="12" width="6.42578125" customWidth="1"/>
    <col min="13" max="13" width="6.28515625" customWidth="1"/>
    <col min="14" max="14" width="29.28515625" customWidth="1"/>
    <col min="15" max="15" width="3.42578125" customWidth="1"/>
    <col min="16" max="17" width="2.85546875" customWidth="1"/>
  </cols>
  <sheetData>
    <row r="1" spans="1:23" ht="15.75">
      <c r="A1" s="1"/>
      <c r="B1" s="1"/>
      <c r="C1" s="1"/>
      <c r="D1" s="1"/>
      <c r="E1" s="2"/>
      <c r="F1" s="1"/>
      <c r="G1" s="302"/>
      <c r="H1" s="1"/>
      <c r="I1" s="1"/>
      <c r="J1" s="1"/>
      <c r="K1" s="1"/>
      <c r="L1" s="2693"/>
      <c r="M1" s="2694"/>
      <c r="N1" s="2694"/>
      <c r="O1" s="2694"/>
      <c r="P1" s="2694"/>
      <c r="Q1" s="2694"/>
      <c r="R1" s="526"/>
      <c r="S1" s="526"/>
      <c r="T1" s="526"/>
      <c r="U1" s="526"/>
      <c r="V1" s="526"/>
      <c r="W1" s="526"/>
    </row>
    <row r="2" spans="1:23">
      <c r="A2" s="13"/>
      <c r="B2" s="13"/>
      <c r="C2" s="13"/>
      <c r="D2" s="303"/>
      <c r="E2" s="738" t="s">
        <v>435</v>
      </c>
      <c r="F2" s="303"/>
      <c r="G2" s="749"/>
      <c r="H2" s="303"/>
      <c r="I2" s="303"/>
      <c r="J2" s="303"/>
      <c r="K2" s="303"/>
      <c r="L2" s="307"/>
      <c r="M2" s="308"/>
      <c r="N2" s="308"/>
      <c r="O2" s="308"/>
      <c r="P2" s="308"/>
      <c r="Q2" s="308"/>
      <c r="R2" s="853"/>
      <c r="S2" s="853"/>
      <c r="T2" s="853"/>
      <c r="U2" s="853"/>
      <c r="V2" s="853"/>
      <c r="W2" s="853"/>
    </row>
    <row r="3" spans="1:23" ht="13.5" thickBot="1">
      <c r="A3" s="309"/>
      <c r="B3" s="310"/>
      <c r="C3" s="310"/>
      <c r="D3" s="2385" t="s">
        <v>34</v>
      </c>
      <c r="E3" s="2385"/>
      <c r="F3" s="2385"/>
      <c r="G3" s="2385"/>
      <c r="H3" s="2385"/>
      <c r="I3" s="2385"/>
      <c r="J3" s="2385"/>
      <c r="K3" s="2385"/>
      <c r="L3" s="2385"/>
      <c r="M3" s="2385"/>
      <c r="N3" s="2385"/>
      <c r="O3" s="2385"/>
      <c r="P3" s="2385"/>
      <c r="Q3" s="2385"/>
      <c r="R3" s="2385"/>
      <c r="S3" s="2385"/>
      <c r="T3" s="2385"/>
      <c r="U3" s="2385"/>
      <c r="V3" s="2385"/>
      <c r="W3" s="2385"/>
    </row>
    <row r="4" spans="1:23">
      <c r="A4" s="2695" t="s">
        <v>0</v>
      </c>
      <c r="B4" s="2698" t="s">
        <v>1</v>
      </c>
      <c r="C4" s="2698" t="s">
        <v>2</v>
      </c>
      <c r="D4" s="2392" t="s">
        <v>3</v>
      </c>
      <c r="E4" s="2701" t="s">
        <v>4</v>
      </c>
      <c r="F4" s="2704" t="s">
        <v>5</v>
      </c>
      <c r="G4" s="2707" t="s">
        <v>6</v>
      </c>
      <c r="H4" s="2710" t="s">
        <v>58</v>
      </c>
      <c r="I4" s="2711"/>
      <c r="J4" s="2711"/>
      <c r="K4" s="2712"/>
      <c r="L4" s="2713" t="s">
        <v>436</v>
      </c>
      <c r="M4" s="2707" t="s">
        <v>437</v>
      </c>
      <c r="N4" s="2716" t="s">
        <v>21</v>
      </c>
      <c r="O4" s="2717"/>
      <c r="P4" s="2717"/>
      <c r="Q4" s="2718"/>
      <c r="R4" s="14"/>
      <c r="S4" s="14"/>
      <c r="T4" s="14"/>
      <c r="U4" s="14"/>
      <c r="V4" s="14"/>
      <c r="W4" s="14"/>
    </row>
    <row r="5" spans="1:23">
      <c r="A5" s="2696"/>
      <c r="B5" s="2699"/>
      <c r="C5" s="2699"/>
      <c r="D5" s="2393"/>
      <c r="E5" s="2702"/>
      <c r="F5" s="2705"/>
      <c r="G5" s="2708"/>
      <c r="H5" s="2719" t="s">
        <v>7</v>
      </c>
      <c r="I5" s="2721" t="s">
        <v>8</v>
      </c>
      <c r="J5" s="2721"/>
      <c r="K5" s="2722" t="s">
        <v>59</v>
      </c>
      <c r="L5" s="2714"/>
      <c r="M5" s="2708"/>
      <c r="N5" s="2381" t="s">
        <v>33</v>
      </c>
      <c r="O5" s="2683" t="s">
        <v>9</v>
      </c>
      <c r="P5" s="2683"/>
      <c r="Q5" s="2684"/>
      <c r="R5" s="14"/>
      <c r="S5" s="14"/>
      <c r="T5" s="14"/>
      <c r="U5" s="14"/>
      <c r="V5" s="14"/>
      <c r="W5" s="14"/>
    </row>
    <row r="6" spans="1:23" ht="118.15" customHeight="1" thickBot="1">
      <c r="A6" s="2697"/>
      <c r="B6" s="2700"/>
      <c r="C6" s="2700"/>
      <c r="D6" s="2394"/>
      <c r="E6" s="2703"/>
      <c r="F6" s="2706"/>
      <c r="G6" s="2709"/>
      <c r="H6" s="2720"/>
      <c r="I6" s="764" t="s">
        <v>7</v>
      </c>
      <c r="J6" s="15" t="s">
        <v>10</v>
      </c>
      <c r="K6" s="2723"/>
      <c r="L6" s="2715"/>
      <c r="M6" s="2709"/>
      <c r="N6" s="2382"/>
      <c r="O6" s="809" t="s">
        <v>43</v>
      </c>
      <c r="P6" s="809" t="s">
        <v>44</v>
      </c>
      <c r="Q6" s="831" t="s">
        <v>57</v>
      </c>
      <c r="R6" s="14"/>
      <c r="S6" s="14"/>
      <c r="T6" s="14"/>
      <c r="U6" s="14"/>
      <c r="V6" s="14"/>
      <c r="W6" s="14"/>
    </row>
    <row r="7" spans="1:23" ht="13.5" thickBot="1">
      <c r="A7" s="315" t="s">
        <v>13</v>
      </c>
      <c r="B7" s="2281" t="s">
        <v>438</v>
      </c>
      <c r="C7" s="2353"/>
      <c r="D7" s="2353"/>
      <c r="E7" s="2353"/>
      <c r="F7" s="2353"/>
      <c r="G7" s="2353"/>
      <c r="H7" s="2353"/>
      <c r="I7" s="2353"/>
      <c r="J7" s="2353"/>
      <c r="K7" s="2353"/>
      <c r="L7" s="2353"/>
      <c r="M7" s="2353"/>
      <c r="N7" s="2353"/>
      <c r="O7" s="2353"/>
      <c r="P7" s="2353"/>
      <c r="Q7" s="2354"/>
      <c r="R7" s="14"/>
      <c r="S7" s="14"/>
      <c r="T7" s="14"/>
      <c r="U7" s="14"/>
      <c r="V7" s="14"/>
      <c r="W7" s="14"/>
    </row>
    <row r="8" spans="1:23" ht="13.5" thickBot="1">
      <c r="A8" s="709" t="s">
        <v>13</v>
      </c>
      <c r="B8" s="716" t="s">
        <v>11</v>
      </c>
      <c r="C8" s="2685" t="s">
        <v>439</v>
      </c>
      <c r="D8" s="2685"/>
      <c r="E8" s="2685"/>
      <c r="F8" s="2685"/>
      <c r="G8" s="2685"/>
      <c r="H8" s="2685"/>
      <c r="I8" s="2685"/>
      <c r="J8" s="2685"/>
      <c r="K8" s="2685"/>
      <c r="L8" s="2685"/>
      <c r="M8" s="2685"/>
      <c r="N8" s="2685"/>
      <c r="O8" s="2685"/>
      <c r="P8" s="2685"/>
      <c r="Q8" s="2686"/>
      <c r="R8" s="14"/>
      <c r="S8" s="14"/>
      <c r="T8" s="14"/>
      <c r="U8" s="14"/>
      <c r="V8" s="14"/>
      <c r="W8" s="14"/>
    </row>
    <row r="9" spans="1:23" ht="26.25" thickBot="1">
      <c r="A9" s="709" t="s">
        <v>13</v>
      </c>
      <c r="B9" s="717" t="s">
        <v>11</v>
      </c>
      <c r="C9" s="2679" t="s">
        <v>11</v>
      </c>
      <c r="D9" s="725" t="s">
        <v>440</v>
      </c>
      <c r="E9" s="704" t="s">
        <v>41</v>
      </c>
      <c r="F9" s="745" t="s">
        <v>414</v>
      </c>
      <c r="G9" s="750" t="s">
        <v>37</v>
      </c>
      <c r="H9" s="2208">
        <f>I9+K9</f>
        <v>143.30000000000001</v>
      </c>
      <c r="I9" s="765">
        <v>82.1</v>
      </c>
      <c r="J9" s="765"/>
      <c r="K9" s="2209">
        <v>61.2</v>
      </c>
      <c r="L9" s="778">
        <v>90</v>
      </c>
      <c r="M9" s="16">
        <v>90</v>
      </c>
      <c r="N9" s="788"/>
      <c r="O9" s="705"/>
      <c r="P9" s="705"/>
      <c r="Q9" s="832"/>
      <c r="R9" s="854"/>
      <c r="S9" s="855"/>
      <c r="T9" s="856"/>
      <c r="U9" s="855"/>
      <c r="V9" s="855"/>
      <c r="W9" s="855"/>
    </row>
    <row r="10" spans="1:23" ht="25.5">
      <c r="A10" s="710"/>
      <c r="B10" s="2633"/>
      <c r="C10" s="2680"/>
      <c r="D10" s="726" t="s">
        <v>441</v>
      </c>
      <c r="E10" s="2673"/>
      <c r="F10" s="2682"/>
      <c r="G10" s="751" t="s">
        <v>372</v>
      </c>
      <c r="H10" s="755"/>
      <c r="I10" s="766"/>
      <c r="J10" s="766"/>
      <c r="K10" s="766"/>
      <c r="L10" s="779">
        <v>89.3</v>
      </c>
      <c r="M10" s="766"/>
      <c r="N10" s="789" t="s">
        <v>442</v>
      </c>
      <c r="O10" s="810">
        <v>25</v>
      </c>
      <c r="P10" s="810">
        <v>25</v>
      </c>
      <c r="Q10" s="833">
        <v>25</v>
      </c>
      <c r="R10" s="854"/>
      <c r="S10" s="855"/>
      <c r="T10" s="856"/>
      <c r="U10" s="855"/>
      <c r="V10" s="855"/>
      <c r="W10" s="855"/>
    </row>
    <row r="11" spans="1:23" ht="25.5">
      <c r="A11" s="2613"/>
      <c r="B11" s="2633"/>
      <c r="C11" s="2680"/>
      <c r="D11" s="727" t="s">
        <v>443</v>
      </c>
      <c r="E11" s="2674"/>
      <c r="F11" s="2620"/>
      <c r="G11" s="2601"/>
      <c r="H11" s="2687"/>
      <c r="I11" s="767"/>
      <c r="J11" s="767"/>
      <c r="K11" s="776"/>
      <c r="L11" s="2690"/>
      <c r="M11" s="2690"/>
      <c r="N11" s="789" t="s">
        <v>444</v>
      </c>
      <c r="O11" s="810">
        <v>30</v>
      </c>
      <c r="P11" s="810">
        <v>30</v>
      </c>
      <c r="Q11" s="833">
        <v>30</v>
      </c>
      <c r="R11" s="854"/>
      <c r="S11" s="855"/>
      <c r="T11" s="856"/>
      <c r="U11" s="855"/>
      <c r="V11" s="855"/>
      <c r="W11" s="855"/>
    </row>
    <row r="12" spans="1:23">
      <c r="A12" s="2613"/>
      <c r="B12" s="2633"/>
      <c r="C12" s="2680"/>
      <c r="D12" s="728" t="s">
        <v>445</v>
      </c>
      <c r="E12" s="2674"/>
      <c r="F12" s="2620"/>
      <c r="G12" s="2623"/>
      <c r="H12" s="2688"/>
      <c r="I12" s="767"/>
      <c r="J12" s="767"/>
      <c r="K12" s="776"/>
      <c r="L12" s="2691"/>
      <c r="M12" s="2691"/>
      <c r="N12" s="790" t="s">
        <v>445</v>
      </c>
      <c r="O12" s="810">
        <v>20</v>
      </c>
      <c r="P12" s="810">
        <v>20</v>
      </c>
      <c r="Q12" s="833">
        <v>20</v>
      </c>
      <c r="R12" s="854"/>
      <c r="S12" s="855"/>
      <c r="T12" s="856"/>
      <c r="U12" s="855"/>
      <c r="V12" s="855"/>
      <c r="W12" s="855"/>
    </row>
    <row r="13" spans="1:23">
      <c r="A13" s="2613"/>
      <c r="B13" s="2633"/>
      <c r="C13" s="2680"/>
      <c r="D13" s="728" t="s">
        <v>446</v>
      </c>
      <c r="E13" s="2674"/>
      <c r="F13" s="2620"/>
      <c r="G13" s="2623"/>
      <c r="H13" s="2688"/>
      <c r="I13" s="767"/>
      <c r="J13" s="767"/>
      <c r="K13" s="776"/>
      <c r="L13" s="2691"/>
      <c r="M13" s="2691"/>
      <c r="N13" s="789" t="s">
        <v>447</v>
      </c>
      <c r="O13" s="810">
        <v>50</v>
      </c>
      <c r="P13" s="810">
        <v>50</v>
      </c>
      <c r="Q13" s="833">
        <v>50</v>
      </c>
      <c r="R13" s="18"/>
      <c r="S13" s="855"/>
      <c r="T13" s="856"/>
      <c r="U13" s="855"/>
      <c r="V13" s="855"/>
      <c r="W13" s="855"/>
    </row>
    <row r="14" spans="1:23" ht="42.6" customHeight="1">
      <c r="A14" s="2613"/>
      <c r="B14" s="2633"/>
      <c r="C14" s="2680"/>
      <c r="D14" s="2207" t="s">
        <v>1012</v>
      </c>
      <c r="E14" s="2674"/>
      <c r="F14" s="2620"/>
      <c r="G14" s="2623"/>
      <c r="H14" s="2688"/>
      <c r="I14" s="767"/>
      <c r="J14" s="767"/>
      <c r="K14" s="776"/>
      <c r="L14" s="2691"/>
      <c r="M14" s="2691"/>
      <c r="N14" s="791" t="s">
        <v>1013</v>
      </c>
      <c r="O14" s="810">
        <v>1</v>
      </c>
      <c r="P14" s="810"/>
      <c r="Q14" s="833"/>
      <c r="R14" s="18"/>
      <c r="S14" s="855"/>
      <c r="T14" s="856"/>
      <c r="U14" s="855"/>
      <c r="V14" s="855"/>
      <c r="W14" s="855"/>
    </row>
    <row r="15" spans="1:23" ht="25.5">
      <c r="A15" s="2613"/>
      <c r="B15" s="2633"/>
      <c r="C15" s="2680"/>
      <c r="D15" s="729" t="s">
        <v>448</v>
      </c>
      <c r="E15" s="2674"/>
      <c r="F15" s="2620"/>
      <c r="G15" s="2623"/>
      <c r="H15" s="2688"/>
      <c r="I15" s="767"/>
      <c r="J15" s="767"/>
      <c r="K15" s="776"/>
      <c r="L15" s="2691"/>
      <c r="M15" s="2691"/>
      <c r="N15" s="729" t="s">
        <v>449</v>
      </c>
      <c r="O15" s="810" t="s">
        <v>42</v>
      </c>
      <c r="P15" s="810"/>
      <c r="Q15" s="833"/>
      <c r="R15" s="18"/>
      <c r="S15" s="855"/>
      <c r="T15" s="856"/>
      <c r="U15" s="855"/>
      <c r="V15" s="855"/>
      <c r="W15" s="855"/>
    </row>
    <row r="16" spans="1:23" ht="38.25">
      <c r="A16" s="2613"/>
      <c r="B16" s="2633"/>
      <c r="C16" s="2680"/>
      <c r="D16" s="729" t="s">
        <v>450</v>
      </c>
      <c r="E16" s="2674"/>
      <c r="F16" s="2620"/>
      <c r="G16" s="2623"/>
      <c r="H16" s="2688"/>
      <c r="I16" s="767"/>
      <c r="J16" s="767"/>
      <c r="K16" s="776"/>
      <c r="L16" s="2691"/>
      <c r="M16" s="2691"/>
      <c r="N16" s="792" t="s">
        <v>451</v>
      </c>
      <c r="O16" s="810"/>
      <c r="P16" s="810">
        <v>1</v>
      </c>
      <c r="Q16" s="833">
        <v>1</v>
      </c>
      <c r="R16" s="18"/>
      <c r="S16" s="855"/>
      <c r="T16" s="856"/>
      <c r="U16" s="855"/>
      <c r="V16" s="855"/>
      <c r="W16" s="855"/>
    </row>
    <row r="17" spans="1:23" ht="38.25">
      <c r="A17" s="2613"/>
      <c r="B17" s="2633"/>
      <c r="C17" s="2680"/>
      <c r="D17" s="729" t="s">
        <v>452</v>
      </c>
      <c r="E17" s="2674"/>
      <c r="F17" s="2620"/>
      <c r="G17" s="2623"/>
      <c r="H17" s="2688"/>
      <c r="I17" s="767"/>
      <c r="J17" s="767"/>
      <c r="K17" s="776"/>
      <c r="L17" s="2691"/>
      <c r="M17" s="2691"/>
      <c r="N17" s="789" t="s">
        <v>453</v>
      </c>
      <c r="O17" s="810">
        <v>1</v>
      </c>
      <c r="P17" s="810"/>
      <c r="Q17" s="833"/>
      <c r="R17" s="18"/>
      <c r="S17" s="855"/>
      <c r="T17" s="856"/>
      <c r="U17" s="855"/>
      <c r="V17" s="855"/>
      <c r="W17" s="855"/>
    </row>
    <row r="18" spans="1:23" ht="26.25" thickBot="1">
      <c r="A18" s="2613"/>
      <c r="B18" s="2633"/>
      <c r="C18" s="2680"/>
      <c r="D18" s="730" t="s">
        <v>454</v>
      </c>
      <c r="E18" s="2675"/>
      <c r="F18" s="2621"/>
      <c r="G18" s="2602"/>
      <c r="H18" s="2689"/>
      <c r="I18" s="768"/>
      <c r="J18" s="768"/>
      <c r="K18" s="777"/>
      <c r="L18" s="2692"/>
      <c r="M18" s="2692"/>
      <c r="N18" s="793" t="s">
        <v>455</v>
      </c>
      <c r="O18" s="811"/>
      <c r="P18" s="811">
        <v>1</v>
      </c>
      <c r="Q18" s="834"/>
      <c r="R18" s="855"/>
      <c r="S18" s="855"/>
      <c r="T18" s="855"/>
      <c r="U18" s="855"/>
      <c r="V18" s="855"/>
      <c r="W18" s="855"/>
    </row>
    <row r="19" spans="1:23" ht="13.5" thickBot="1">
      <c r="A19" s="711"/>
      <c r="B19" s="2634"/>
      <c r="C19" s="2681"/>
      <c r="D19" s="731"/>
      <c r="E19" s="739"/>
      <c r="F19" s="2671" t="s">
        <v>12</v>
      </c>
      <c r="G19" s="2672"/>
      <c r="H19" s="756">
        <f>H9+H10</f>
        <v>143.30000000000001</v>
      </c>
      <c r="I19" s="756">
        <f t="shared" ref="I19:L19" si="0">I9+I10</f>
        <v>82.1</v>
      </c>
      <c r="J19" s="756">
        <f t="shared" si="0"/>
        <v>0</v>
      </c>
      <c r="K19" s="756">
        <f t="shared" si="0"/>
        <v>61.2</v>
      </c>
      <c r="L19" s="756">
        <f t="shared" si="0"/>
        <v>179.3</v>
      </c>
      <c r="M19" s="781">
        <f>M9+M10</f>
        <v>90</v>
      </c>
      <c r="N19" s="794"/>
      <c r="O19" s="812"/>
      <c r="P19" s="812"/>
      <c r="Q19" s="835"/>
      <c r="R19" s="855"/>
      <c r="S19" s="855"/>
      <c r="T19" s="855"/>
      <c r="U19" s="855"/>
      <c r="V19" s="855"/>
      <c r="W19" s="855"/>
    </row>
    <row r="20" spans="1:23">
      <c r="A20" s="712" t="s">
        <v>13</v>
      </c>
      <c r="B20" s="716" t="s">
        <v>11</v>
      </c>
      <c r="C20" s="721" t="s">
        <v>13</v>
      </c>
      <c r="D20" s="1804" t="s">
        <v>456</v>
      </c>
      <c r="E20" s="740" t="s">
        <v>41</v>
      </c>
      <c r="F20" s="745" t="s">
        <v>414</v>
      </c>
      <c r="G20" s="752" t="s">
        <v>37</v>
      </c>
      <c r="H20" s="1864">
        <f>I20+K20</f>
        <v>86.5</v>
      </c>
      <c r="I20" s="1805">
        <v>54.3</v>
      </c>
      <c r="J20" s="1806"/>
      <c r="K20" s="1807">
        <v>32.200000000000003</v>
      </c>
      <c r="L20" s="780">
        <v>110</v>
      </c>
      <c r="M20" s="752">
        <v>110</v>
      </c>
      <c r="N20" s="795"/>
      <c r="O20" s="813"/>
      <c r="P20" s="813"/>
      <c r="Q20" s="836"/>
      <c r="R20" s="855"/>
      <c r="S20" s="855"/>
      <c r="T20" s="855"/>
      <c r="U20" s="855"/>
      <c r="V20" s="855"/>
      <c r="W20" s="855"/>
    </row>
    <row r="21" spans="1:23" ht="51">
      <c r="A21" s="713"/>
      <c r="B21" s="718"/>
      <c r="C21" s="722"/>
      <c r="D21" s="730" t="s">
        <v>457</v>
      </c>
      <c r="E21" s="2673"/>
      <c r="F21" s="2676"/>
      <c r="G21" s="753"/>
      <c r="H21" s="757"/>
      <c r="I21" s="753"/>
      <c r="J21" s="771"/>
      <c r="K21" s="753"/>
      <c r="L21" s="771"/>
      <c r="M21" s="753"/>
      <c r="N21" s="792" t="s">
        <v>458</v>
      </c>
      <c r="O21" s="814">
        <v>1</v>
      </c>
      <c r="P21" s="814"/>
      <c r="Q21" s="833"/>
      <c r="R21" s="855"/>
      <c r="S21" s="855"/>
      <c r="T21" s="855"/>
      <c r="U21" s="855"/>
      <c r="V21" s="855"/>
      <c r="W21" s="855"/>
    </row>
    <row r="22" spans="1:23" ht="25.5">
      <c r="A22" s="713"/>
      <c r="B22" s="718"/>
      <c r="C22" s="722"/>
      <c r="D22" s="730" t="s">
        <v>459</v>
      </c>
      <c r="E22" s="2674"/>
      <c r="F22" s="2677"/>
      <c r="G22" s="2661"/>
      <c r="H22" s="2666"/>
      <c r="I22" s="753"/>
      <c r="J22" s="771"/>
      <c r="K22" s="2661"/>
      <c r="L22" s="2658"/>
      <c r="M22" s="2661"/>
      <c r="N22" s="792" t="s">
        <v>460</v>
      </c>
      <c r="O22" s="814">
        <v>1</v>
      </c>
      <c r="P22" s="814">
        <v>1</v>
      </c>
      <c r="Q22" s="834">
        <v>1</v>
      </c>
      <c r="R22" s="855"/>
      <c r="S22" s="855"/>
      <c r="T22" s="855"/>
      <c r="U22" s="855"/>
      <c r="V22" s="855"/>
      <c r="W22" s="855"/>
    </row>
    <row r="23" spans="1:23">
      <c r="A23" s="713"/>
      <c r="B23" s="718"/>
      <c r="C23" s="722"/>
      <c r="D23" s="2664" t="s">
        <v>461</v>
      </c>
      <c r="E23" s="2674"/>
      <c r="F23" s="2677"/>
      <c r="G23" s="2662"/>
      <c r="H23" s="2667"/>
      <c r="I23" s="753"/>
      <c r="J23" s="771"/>
      <c r="K23" s="2662"/>
      <c r="L23" s="2659"/>
      <c r="M23" s="2662"/>
      <c r="N23" s="792" t="s">
        <v>462</v>
      </c>
      <c r="O23" s="814"/>
      <c r="P23" s="828"/>
      <c r="Q23" s="837">
        <v>100</v>
      </c>
      <c r="R23" s="19"/>
      <c r="S23" s="855"/>
      <c r="T23" s="855"/>
      <c r="U23" s="855"/>
      <c r="V23" s="855"/>
      <c r="W23" s="855"/>
    </row>
    <row r="24" spans="1:23">
      <c r="A24" s="713"/>
      <c r="B24" s="718"/>
      <c r="C24" s="722"/>
      <c r="D24" s="2665"/>
      <c r="E24" s="2674"/>
      <c r="F24" s="2677"/>
      <c r="G24" s="2662"/>
      <c r="H24" s="2667"/>
      <c r="I24" s="753"/>
      <c r="J24" s="771"/>
      <c r="K24" s="2662"/>
      <c r="L24" s="2659"/>
      <c r="M24" s="2662"/>
      <c r="N24" s="796" t="s">
        <v>463</v>
      </c>
      <c r="O24" s="814"/>
      <c r="P24" s="814"/>
      <c r="Q24" s="838">
        <v>1</v>
      </c>
      <c r="R24" s="855"/>
      <c r="S24" s="855"/>
      <c r="T24" s="855"/>
      <c r="U24" s="855"/>
      <c r="V24" s="855"/>
      <c r="W24" s="857"/>
    </row>
    <row r="25" spans="1:23">
      <c r="A25" s="713"/>
      <c r="B25" s="718"/>
      <c r="C25" s="722"/>
      <c r="D25" s="2664" t="s">
        <v>464</v>
      </c>
      <c r="E25" s="2674"/>
      <c r="F25" s="2677"/>
      <c r="G25" s="2662"/>
      <c r="H25" s="2667"/>
      <c r="I25" s="753"/>
      <c r="J25" s="771"/>
      <c r="K25" s="2662"/>
      <c r="L25" s="2659"/>
      <c r="M25" s="2662"/>
      <c r="N25" s="792" t="s">
        <v>465</v>
      </c>
      <c r="O25" s="814">
        <v>1</v>
      </c>
      <c r="P25" s="814">
        <v>1</v>
      </c>
      <c r="Q25" s="833">
        <v>1</v>
      </c>
      <c r="R25" s="855"/>
      <c r="S25" s="855"/>
      <c r="T25" s="855"/>
      <c r="U25" s="855"/>
      <c r="V25" s="855"/>
      <c r="W25" s="855"/>
    </row>
    <row r="26" spans="1:23" ht="38.25">
      <c r="A26" s="2613"/>
      <c r="B26" s="2633"/>
      <c r="C26" s="723"/>
      <c r="D26" s="2665"/>
      <c r="E26" s="2674"/>
      <c r="F26" s="2677"/>
      <c r="G26" s="2662"/>
      <c r="H26" s="2667"/>
      <c r="I26" s="753"/>
      <c r="J26" s="771"/>
      <c r="K26" s="2662"/>
      <c r="L26" s="2659"/>
      <c r="M26" s="2662"/>
      <c r="N26" s="792" t="s">
        <v>466</v>
      </c>
      <c r="O26" s="814" t="s">
        <v>42</v>
      </c>
      <c r="P26" s="814"/>
      <c r="Q26" s="833"/>
      <c r="R26" s="855"/>
      <c r="S26" s="855"/>
      <c r="T26" s="855"/>
      <c r="U26" s="855"/>
      <c r="V26" s="855"/>
      <c r="W26" s="855"/>
    </row>
    <row r="27" spans="1:23">
      <c r="A27" s="2613"/>
      <c r="B27" s="2633"/>
      <c r="C27" s="723"/>
      <c r="D27" s="730" t="s">
        <v>467</v>
      </c>
      <c r="E27" s="2674"/>
      <c r="F27" s="2677"/>
      <c r="G27" s="2662"/>
      <c r="H27" s="2667"/>
      <c r="I27" s="753"/>
      <c r="J27" s="771"/>
      <c r="K27" s="2662"/>
      <c r="L27" s="2659"/>
      <c r="M27" s="2662"/>
      <c r="N27" s="792" t="s">
        <v>468</v>
      </c>
      <c r="O27" s="814"/>
      <c r="P27" s="814"/>
      <c r="Q27" s="833">
        <v>1</v>
      </c>
      <c r="R27" s="855"/>
      <c r="S27" s="855"/>
      <c r="T27" s="855"/>
      <c r="U27" s="855"/>
      <c r="V27" s="855"/>
      <c r="W27" s="855"/>
    </row>
    <row r="28" spans="1:23" ht="39" thickBot="1">
      <c r="A28" s="2613"/>
      <c r="B28" s="2633"/>
      <c r="C28" s="723"/>
      <c r="D28" s="732" t="s">
        <v>469</v>
      </c>
      <c r="E28" s="2675"/>
      <c r="F28" s="2678"/>
      <c r="G28" s="2663"/>
      <c r="H28" s="2668"/>
      <c r="I28" s="769"/>
      <c r="J28" s="772"/>
      <c r="K28" s="2663"/>
      <c r="L28" s="2660"/>
      <c r="M28" s="2663"/>
      <c r="N28" s="797" t="s">
        <v>470</v>
      </c>
      <c r="O28" s="811">
        <v>1</v>
      </c>
      <c r="P28" s="811"/>
      <c r="Q28" s="834"/>
      <c r="R28" s="855"/>
      <c r="S28" s="855"/>
      <c r="T28" s="855"/>
      <c r="U28" s="855"/>
      <c r="V28" s="855"/>
      <c r="W28" s="855"/>
    </row>
    <row r="29" spans="1:23" ht="13.5" thickBot="1">
      <c r="A29" s="2614"/>
      <c r="B29" s="2634"/>
      <c r="C29" s="724"/>
      <c r="D29" s="733"/>
      <c r="E29" s="741"/>
      <c r="F29" s="2669" t="s">
        <v>12</v>
      </c>
      <c r="G29" s="2670"/>
      <c r="H29" s="756">
        <f>H20+H21</f>
        <v>86.5</v>
      </c>
      <c r="I29" s="1863">
        <f t="shared" ref="I29:K29" si="1">I20+I21</f>
        <v>54.3</v>
      </c>
      <c r="J29" s="756">
        <f t="shared" si="1"/>
        <v>0</v>
      </c>
      <c r="K29" s="1863">
        <f t="shared" si="1"/>
        <v>32.200000000000003</v>
      </c>
      <c r="L29" s="781">
        <f>L20+L21</f>
        <v>110</v>
      </c>
      <c r="M29" s="781">
        <f>M20+M21</f>
        <v>110</v>
      </c>
      <c r="N29" s="798"/>
      <c r="O29" s="812"/>
      <c r="P29" s="812"/>
      <c r="Q29" s="835"/>
      <c r="R29" s="855"/>
      <c r="S29" s="855"/>
      <c r="T29" s="855"/>
      <c r="U29" s="855"/>
      <c r="V29" s="855"/>
      <c r="W29" s="855"/>
    </row>
    <row r="30" spans="1:23">
      <c r="A30" s="2647" t="s">
        <v>13</v>
      </c>
      <c r="B30" s="2650" t="s">
        <v>11</v>
      </c>
      <c r="C30" s="2652" t="s">
        <v>35</v>
      </c>
      <c r="D30" s="2654" t="s">
        <v>471</v>
      </c>
      <c r="E30" s="2655" t="s">
        <v>41</v>
      </c>
      <c r="F30" s="746" t="s">
        <v>414</v>
      </c>
      <c r="G30" s="1020" t="s">
        <v>37</v>
      </c>
      <c r="H30" s="1031">
        <f>I30+K30</f>
        <v>15.5</v>
      </c>
      <c r="I30" s="1033">
        <v>3.5</v>
      </c>
      <c r="J30" s="1034"/>
      <c r="K30" s="1035">
        <v>12</v>
      </c>
      <c r="L30" s="1021">
        <v>20</v>
      </c>
      <c r="M30" s="1021">
        <v>20</v>
      </c>
      <c r="N30" s="799" t="s">
        <v>472</v>
      </c>
      <c r="O30" s="815" t="s">
        <v>276</v>
      </c>
      <c r="P30" s="815"/>
      <c r="Q30" s="839"/>
      <c r="R30" s="855"/>
      <c r="S30" s="855"/>
      <c r="T30" s="855"/>
      <c r="U30" s="855"/>
      <c r="V30" s="855"/>
      <c r="W30" s="855"/>
    </row>
    <row r="31" spans="1:23" ht="26.25" thickBot="1">
      <c r="A31" s="2648"/>
      <c r="B31" s="2633"/>
      <c r="C31" s="2636"/>
      <c r="D31" s="2499"/>
      <c r="E31" s="2348"/>
      <c r="F31" s="747"/>
      <c r="G31" s="1020"/>
      <c r="H31" s="1031"/>
      <c r="I31" s="1033"/>
      <c r="J31" s="1034"/>
      <c r="K31" s="1035"/>
      <c r="L31" s="1021"/>
      <c r="M31" s="1021"/>
      <c r="N31" s="800" t="s">
        <v>473</v>
      </c>
      <c r="O31" s="816"/>
      <c r="P31" s="816" t="s">
        <v>276</v>
      </c>
      <c r="Q31" s="840"/>
      <c r="R31" s="855"/>
      <c r="S31" s="855"/>
      <c r="T31" s="855"/>
      <c r="U31" s="855"/>
      <c r="V31" s="855"/>
      <c r="W31" s="855"/>
    </row>
    <row r="32" spans="1:23" ht="26.25" thickBot="1">
      <c r="A32" s="2648"/>
      <c r="B32" s="2633"/>
      <c r="C32" s="2636"/>
      <c r="D32" s="2499"/>
      <c r="E32" s="2348"/>
      <c r="F32" s="747"/>
      <c r="G32" s="1020"/>
      <c r="H32" s="1031"/>
      <c r="I32" s="1033"/>
      <c r="J32" s="1034"/>
      <c r="K32" s="1035"/>
      <c r="L32" s="1021"/>
      <c r="M32" s="1021"/>
      <c r="N32" s="801" t="s">
        <v>474</v>
      </c>
      <c r="O32" s="817" t="s">
        <v>42</v>
      </c>
      <c r="P32" s="817" t="s">
        <v>42</v>
      </c>
      <c r="Q32" s="841" t="s">
        <v>42</v>
      </c>
      <c r="R32" s="855"/>
      <c r="S32" s="855"/>
      <c r="T32" s="855"/>
      <c r="U32" s="855"/>
      <c r="V32" s="855"/>
      <c r="W32" s="855"/>
    </row>
    <row r="33" spans="1:23" ht="13.5" thickBot="1">
      <c r="A33" s="2649"/>
      <c r="B33" s="2651"/>
      <c r="C33" s="2653"/>
      <c r="D33" s="2500"/>
      <c r="E33" s="2275"/>
      <c r="F33" s="2656" t="s">
        <v>12</v>
      </c>
      <c r="G33" s="2657"/>
      <c r="H33" s="758">
        <f>H30+H32</f>
        <v>15.5</v>
      </c>
      <c r="I33" s="758">
        <f t="shared" ref="I33:L33" si="2">I30+I32</f>
        <v>3.5</v>
      </c>
      <c r="J33" s="758">
        <f t="shared" si="2"/>
        <v>0</v>
      </c>
      <c r="K33" s="758">
        <f t="shared" si="2"/>
        <v>12</v>
      </c>
      <c r="L33" s="758">
        <f t="shared" si="2"/>
        <v>20</v>
      </c>
      <c r="M33" s="760">
        <f>M30+M32</f>
        <v>20</v>
      </c>
      <c r="N33" s="1803"/>
      <c r="O33" s="818"/>
      <c r="P33" s="818"/>
      <c r="Q33" s="842"/>
      <c r="R33" s="855"/>
      <c r="S33" s="855"/>
      <c r="T33" s="855"/>
      <c r="U33" s="855"/>
      <c r="V33" s="855"/>
      <c r="W33" s="855"/>
    </row>
    <row r="34" spans="1:23" ht="13.5" thickBot="1">
      <c r="A34" s="714" t="s">
        <v>13</v>
      </c>
      <c r="B34" s="719" t="s">
        <v>11</v>
      </c>
      <c r="C34" s="2624" t="s">
        <v>14</v>
      </c>
      <c r="D34" s="2625"/>
      <c r="E34" s="2626"/>
      <c r="F34" s="2626"/>
      <c r="G34" s="2627"/>
      <c r="H34" s="759">
        <f>H19+H29+H33</f>
        <v>245.3</v>
      </c>
      <c r="I34" s="759">
        <f t="shared" ref="I34:L34" si="3">I19+I29+I33</f>
        <v>139.89999999999998</v>
      </c>
      <c r="J34" s="759">
        <f t="shared" si="3"/>
        <v>0</v>
      </c>
      <c r="K34" s="759">
        <f t="shared" si="3"/>
        <v>105.4</v>
      </c>
      <c r="L34" s="759">
        <f t="shared" si="3"/>
        <v>309.3</v>
      </c>
      <c r="M34" s="786">
        <f>M19+M29+M33</f>
        <v>220</v>
      </c>
      <c r="N34" s="802"/>
      <c r="O34" s="819"/>
      <c r="P34" s="819"/>
      <c r="Q34" s="843"/>
      <c r="R34" s="855"/>
      <c r="S34" s="855"/>
      <c r="T34" s="855"/>
      <c r="U34" s="855"/>
      <c r="V34" s="855"/>
      <c r="W34" s="855"/>
    </row>
    <row r="35" spans="1:23" ht="13.5" thickBot="1">
      <c r="A35" s="715" t="s">
        <v>13</v>
      </c>
      <c r="B35" s="720" t="s">
        <v>13</v>
      </c>
      <c r="C35" s="2628" t="s">
        <v>475</v>
      </c>
      <c r="D35" s="2629"/>
      <c r="E35" s="2629"/>
      <c r="F35" s="2629"/>
      <c r="G35" s="2629"/>
      <c r="H35" s="2629"/>
      <c r="I35" s="2629"/>
      <c r="J35" s="2629"/>
      <c r="K35" s="2629"/>
      <c r="L35" s="2629"/>
      <c r="M35" s="2629"/>
      <c r="N35" s="2629"/>
      <c r="O35" s="2629"/>
      <c r="P35" s="2629"/>
      <c r="Q35" s="2630"/>
      <c r="R35" s="855"/>
      <c r="S35" s="855"/>
      <c r="T35" s="855"/>
      <c r="U35" s="855"/>
      <c r="V35" s="855"/>
      <c r="W35" s="855"/>
    </row>
    <row r="36" spans="1:23" ht="25.5">
      <c r="A36" s="2631" t="s">
        <v>13</v>
      </c>
      <c r="B36" s="2632" t="s">
        <v>13</v>
      </c>
      <c r="C36" s="2635" t="s">
        <v>11</v>
      </c>
      <c r="D36" s="1862" t="s">
        <v>476</v>
      </c>
      <c r="E36" s="742" t="s">
        <v>41</v>
      </c>
      <c r="F36" s="748" t="s">
        <v>414</v>
      </c>
      <c r="G36" s="754" t="s">
        <v>37</v>
      </c>
      <c r="H36" s="20">
        <v>54.1</v>
      </c>
      <c r="I36" s="20">
        <v>54.1</v>
      </c>
      <c r="J36" s="773"/>
      <c r="K36" s="20"/>
      <c r="L36" s="782">
        <v>60</v>
      </c>
      <c r="M36" s="55">
        <v>60</v>
      </c>
      <c r="N36" s="1902"/>
      <c r="O36" s="820"/>
      <c r="P36" s="820"/>
      <c r="Q36" s="844"/>
      <c r="R36" s="855"/>
      <c r="S36" s="855"/>
      <c r="T36" s="856"/>
      <c r="U36" s="855"/>
      <c r="V36" s="855"/>
      <c r="W36" s="855"/>
    </row>
    <row r="37" spans="1:23" ht="38.25">
      <c r="A37" s="2613"/>
      <c r="B37" s="2633"/>
      <c r="C37" s="2636"/>
      <c r="D37" s="734" t="s">
        <v>477</v>
      </c>
      <c r="E37" s="2638"/>
      <c r="F37" s="2641"/>
      <c r="G37" s="2601"/>
      <c r="H37" s="2603"/>
      <c r="I37" s="1021"/>
      <c r="J37" s="774"/>
      <c r="K37" s="1021"/>
      <c r="L37" s="783"/>
      <c r="M37" s="2643"/>
      <c r="N37" s="1903" t="s">
        <v>478</v>
      </c>
      <c r="O37" s="821" t="s">
        <v>42</v>
      </c>
      <c r="P37" s="821"/>
      <c r="Q37" s="845"/>
      <c r="R37" s="855"/>
      <c r="S37" s="855"/>
      <c r="T37" s="856"/>
      <c r="U37" s="855"/>
      <c r="V37" s="855"/>
      <c r="W37" s="855"/>
    </row>
    <row r="38" spans="1:23" ht="51">
      <c r="A38" s="2613"/>
      <c r="B38" s="2633"/>
      <c r="C38" s="2636"/>
      <c r="D38" s="734" t="s">
        <v>479</v>
      </c>
      <c r="E38" s="2639"/>
      <c r="F38" s="2642"/>
      <c r="G38" s="2642"/>
      <c r="H38" s="2642"/>
      <c r="I38" s="1021"/>
      <c r="J38" s="774"/>
      <c r="K38" s="1021"/>
      <c r="L38" s="783"/>
      <c r="M38" s="2644"/>
      <c r="N38" s="1904" t="s">
        <v>480</v>
      </c>
      <c r="O38" s="821">
        <v>2</v>
      </c>
      <c r="P38" s="821">
        <v>3</v>
      </c>
      <c r="Q38" s="845">
        <v>3</v>
      </c>
      <c r="R38" s="855"/>
      <c r="S38" s="855"/>
      <c r="T38" s="856"/>
      <c r="U38" s="855"/>
      <c r="V38" s="855"/>
      <c r="W38" s="855"/>
    </row>
    <row r="39" spans="1:23" ht="25.5">
      <c r="A39" s="2613"/>
      <c r="B39" s="2633"/>
      <c r="C39" s="2636"/>
      <c r="D39" s="734" t="s">
        <v>481</v>
      </c>
      <c r="E39" s="2639"/>
      <c r="F39" s="2642"/>
      <c r="G39" s="2642"/>
      <c r="H39" s="2642"/>
      <c r="I39" s="1021"/>
      <c r="J39" s="774"/>
      <c r="K39" s="1021"/>
      <c r="L39" s="783"/>
      <c r="M39" s="2644"/>
      <c r="N39" s="1905" t="s">
        <v>482</v>
      </c>
      <c r="O39" s="821">
        <v>1</v>
      </c>
      <c r="P39" s="821"/>
      <c r="Q39" s="845"/>
      <c r="R39" s="855"/>
      <c r="S39" s="855"/>
      <c r="T39" s="856"/>
      <c r="U39" s="855"/>
      <c r="V39" s="855"/>
      <c r="W39" s="855"/>
    </row>
    <row r="40" spans="1:23" ht="25.5">
      <c r="A40" s="2613"/>
      <c r="B40" s="2633"/>
      <c r="C40" s="2636"/>
      <c r="D40" s="734" t="s">
        <v>483</v>
      </c>
      <c r="E40" s="2639"/>
      <c r="F40" s="2642"/>
      <c r="G40" s="2642"/>
      <c r="H40" s="2642"/>
      <c r="I40" s="1021"/>
      <c r="J40" s="774"/>
      <c r="K40" s="1021"/>
      <c r="L40" s="783"/>
      <c r="M40" s="2644"/>
      <c r="N40" s="1905" t="s">
        <v>484</v>
      </c>
      <c r="O40" s="821">
        <v>1</v>
      </c>
      <c r="P40" s="821">
        <v>1</v>
      </c>
      <c r="Q40" s="845">
        <v>1</v>
      </c>
      <c r="R40" s="855"/>
      <c r="S40" s="855"/>
      <c r="T40" s="856"/>
      <c r="U40" s="855"/>
      <c r="V40" s="855"/>
      <c r="W40" s="855"/>
    </row>
    <row r="41" spans="1:23" ht="38.25">
      <c r="A41" s="2613"/>
      <c r="B41" s="2633"/>
      <c r="C41" s="2636"/>
      <c r="D41" s="734" t="s">
        <v>485</v>
      </c>
      <c r="E41" s="2639"/>
      <c r="F41" s="2642"/>
      <c r="G41" s="2642"/>
      <c r="H41" s="2642"/>
      <c r="I41" s="1021"/>
      <c r="J41" s="774"/>
      <c r="K41" s="1021"/>
      <c r="L41" s="783"/>
      <c r="M41" s="2644"/>
      <c r="N41" s="1903" t="s">
        <v>486</v>
      </c>
      <c r="O41" s="1901">
        <v>1</v>
      </c>
      <c r="P41" s="1901">
        <v>1</v>
      </c>
      <c r="Q41" s="1906">
        <v>1</v>
      </c>
      <c r="R41" s="855"/>
      <c r="S41" s="855"/>
      <c r="T41" s="856"/>
      <c r="U41" s="855"/>
      <c r="V41" s="855"/>
      <c r="W41" s="855"/>
    </row>
    <row r="42" spans="1:23" ht="26.25" thickBot="1">
      <c r="A42" s="2613"/>
      <c r="B42" s="2633"/>
      <c r="C42" s="2636"/>
      <c r="D42" s="734" t="s">
        <v>487</v>
      </c>
      <c r="E42" s="2640"/>
      <c r="F42" s="2604"/>
      <c r="G42" s="2604"/>
      <c r="H42" s="2604"/>
      <c r="I42" s="1021"/>
      <c r="J42" s="774"/>
      <c r="K42" s="1021"/>
      <c r="L42" s="783"/>
      <c r="M42" s="2645"/>
      <c r="N42" s="1907" t="s">
        <v>488</v>
      </c>
      <c r="O42" s="822">
        <v>5</v>
      </c>
      <c r="P42" s="829"/>
      <c r="Q42" s="846"/>
      <c r="R42" s="855"/>
      <c r="S42" s="855"/>
      <c r="T42" s="856"/>
      <c r="U42" s="855"/>
      <c r="V42" s="855"/>
      <c r="W42" s="855"/>
    </row>
    <row r="43" spans="1:23" ht="13.5" thickBot="1">
      <c r="A43" s="2614"/>
      <c r="B43" s="2634"/>
      <c r="C43" s="2637"/>
      <c r="D43" s="735"/>
      <c r="E43" s="743"/>
      <c r="F43" s="2607" t="s">
        <v>12</v>
      </c>
      <c r="G43" s="2646"/>
      <c r="H43" s="760">
        <f>H36*1</f>
        <v>54.1</v>
      </c>
      <c r="I43" s="760">
        <f t="shared" ref="I43:J43" si="4">I36*1</f>
        <v>54.1</v>
      </c>
      <c r="J43" s="760">
        <f t="shared" si="4"/>
        <v>0</v>
      </c>
      <c r="K43" s="760">
        <f>K36*1</f>
        <v>0</v>
      </c>
      <c r="L43" s="784">
        <f>L36*1</f>
        <v>60</v>
      </c>
      <c r="M43" s="784">
        <f>M36*1</f>
        <v>60</v>
      </c>
      <c r="N43" s="803"/>
      <c r="O43" s="823"/>
      <c r="P43" s="823"/>
      <c r="Q43" s="847"/>
      <c r="R43" s="855"/>
      <c r="S43" s="855"/>
      <c r="T43" s="856"/>
      <c r="U43" s="855"/>
      <c r="V43" s="855"/>
      <c r="W43" s="855"/>
    </row>
    <row r="44" spans="1:23" ht="38.25">
      <c r="A44" s="2613" t="s">
        <v>13</v>
      </c>
      <c r="B44" s="2615" t="s">
        <v>13</v>
      </c>
      <c r="C44" s="2617" t="s">
        <v>13</v>
      </c>
      <c r="D44" s="736" t="s">
        <v>489</v>
      </c>
      <c r="E44" s="2619" t="s">
        <v>41</v>
      </c>
      <c r="F44" s="2622" t="s">
        <v>414</v>
      </c>
      <c r="G44" s="754" t="s">
        <v>37</v>
      </c>
      <c r="H44" s="20">
        <f>I44+K44</f>
        <v>22.5</v>
      </c>
      <c r="I44" s="20">
        <v>22.5</v>
      </c>
      <c r="J44" s="773"/>
      <c r="K44" s="20"/>
      <c r="L44" s="782">
        <v>16</v>
      </c>
      <c r="M44" s="787">
        <v>16</v>
      </c>
      <c r="N44" s="804"/>
      <c r="O44" s="804"/>
      <c r="P44" s="830"/>
      <c r="Q44" s="848"/>
      <c r="R44" s="855"/>
      <c r="S44" s="855"/>
      <c r="T44" s="856"/>
      <c r="U44" s="855"/>
      <c r="V44" s="855"/>
      <c r="W44" s="855"/>
    </row>
    <row r="45" spans="1:23" ht="89.25">
      <c r="A45" s="2613"/>
      <c r="B45" s="2615"/>
      <c r="C45" s="2617"/>
      <c r="D45" s="734" t="s">
        <v>490</v>
      </c>
      <c r="E45" s="2620"/>
      <c r="F45" s="2623"/>
      <c r="G45" s="2601"/>
      <c r="H45" s="2603"/>
      <c r="I45" s="708"/>
      <c r="J45" s="774"/>
      <c r="K45" s="708"/>
      <c r="L45" s="783"/>
      <c r="M45" s="2605"/>
      <c r="N45" s="805" t="s">
        <v>491</v>
      </c>
      <c r="O45" s="824" t="s">
        <v>211</v>
      </c>
      <c r="P45" s="824"/>
      <c r="Q45" s="849"/>
      <c r="R45" s="855"/>
      <c r="S45" s="855"/>
      <c r="T45" s="856"/>
      <c r="U45" s="855"/>
      <c r="V45" s="855"/>
      <c r="W45" s="855"/>
    </row>
    <row r="46" spans="1:23" ht="39" thickBot="1">
      <c r="A46" s="2613"/>
      <c r="B46" s="2615"/>
      <c r="C46" s="2617"/>
      <c r="D46" s="734" t="s">
        <v>492</v>
      </c>
      <c r="E46" s="2621"/>
      <c r="F46" s="2602"/>
      <c r="G46" s="2602"/>
      <c r="H46" s="2604"/>
      <c r="I46" s="770"/>
      <c r="J46" s="775"/>
      <c r="K46" s="770"/>
      <c r="L46" s="785"/>
      <c r="M46" s="2606"/>
      <c r="N46" s="806" t="s">
        <v>493</v>
      </c>
      <c r="O46" s="825" t="s">
        <v>252</v>
      </c>
      <c r="P46" s="825"/>
      <c r="Q46" s="850"/>
      <c r="R46" s="855"/>
      <c r="S46" s="855"/>
      <c r="T46" s="856"/>
      <c r="U46" s="855"/>
      <c r="V46" s="855"/>
      <c r="W46" s="855"/>
    </row>
    <row r="47" spans="1:23" ht="13.5" thickBot="1">
      <c r="A47" s="2614"/>
      <c r="B47" s="2616"/>
      <c r="C47" s="2618"/>
      <c r="D47" s="735"/>
      <c r="E47" s="743"/>
      <c r="F47" s="2607" t="s">
        <v>12</v>
      </c>
      <c r="G47" s="2608"/>
      <c r="H47" s="761">
        <f t="shared" ref="H47:M47" si="5">H44*1</f>
        <v>22.5</v>
      </c>
      <c r="I47" s="761">
        <f t="shared" si="5"/>
        <v>22.5</v>
      </c>
      <c r="J47" s="761">
        <f t="shared" si="5"/>
        <v>0</v>
      </c>
      <c r="K47" s="761">
        <f t="shared" si="5"/>
        <v>0</v>
      </c>
      <c r="L47" s="761">
        <f t="shared" si="5"/>
        <v>16</v>
      </c>
      <c r="M47" s="761">
        <f t="shared" si="5"/>
        <v>16</v>
      </c>
      <c r="N47" s="807"/>
      <c r="O47" s="826"/>
      <c r="P47" s="826"/>
      <c r="Q47" s="851"/>
      <c r="R47" s="855"/>
      <c r="S47" s="855"/>
      <c r="T47" s="856"/>
      <c r="U47" s="855"/>
      <c r="V47" s="855"/>
      <c r="W47" s="855"/>
    </row>
    <row r="48" spans="1:23" ht="13.5" thickBot="1">
      <c r="A48" s="714" t="s">
        <v>13</v>
      </c>
      <c r="B48" s="719" t="s">
        <v>13</v>
      </c>
      <c r="C48" s="2609" t="s">
        <v>14</v>
      </c>
      <c r="D48" s="2610"/>
      <c r="E48" s="2611"/>
      <c r="F48" s="2611"/>
      <c r="G48" s="2612"/>
      <c r="H48" s="762">
        <f t="shared" ref="H48:M48" si="6">H43+H47</f>
        <v>76.599999999999994</v>
      </c>
      <c r="I48" s="762">
        <f t="shared" si="6"/>
        <v>76.599999999999994</v>
      </c>
      <c r="J48" s="762">
        <f t="shared" si="6"/>
        <v>0</v>
      </c>
      <c r="K48" s="762">
        <f t="shared" si="6"/>
        <v>0</v>
      </c>
      <c r="L48" s="762">
        <f t="shared" si="6"/>
        <v>76</v>
      </c>
      <c r="M48" s="762">
        <f t="shared" si="6"/>
        <v>76</v>
      </c>
      <c r="N48" s="808"/>
      <c r="O48" s="827"/>
      <c r="P48" s="827"/>
      <c r="Q48" s="852"/>
      <c r="R48" s="855"/>
      <c r="S48" s="855"/>
      <c r="T48" s="856"/>
      <c r="U48" s="855"/>
      <c r="V48" s="855"/>
      <c r="W48" s="855"/>
    </row>
    <row r="49" spans="1:23" ht="13.5" thickBot="1">
      <c r="A49" s="316" t="s">
        <v>13</v>
      </c>
      <c r="B49" s="2596" t="s">
        <v>349</v>
      </c>
      <c r="C49" s="2597"/>
      <c r="D49" s="2597"/>
      <c r="E49" s="2597"/>
      <c r="F49" s="2597"/>
      <c r="G49" s="2597"/>
      <c r="H49" s="762">
        <f t="shared" ref="H49:M49" si="7">H48+H34</f>
        <v>321.89999999999998</v>
      </c>
      <c r="I49" s="762">
        <f t="shared" si="7"/>
        <v>216.49999999999997</v>
      </c>
      <c r="J49" s="762">
        <f t="shared" si="7"/>
        <v>0</v>
      </c>
      <c r="K49" s="762">
        <f t="shared" si="7"/>
        <v>105.4</v>
      </c>
      <c r="L49" s="762">
        <f t="shared" si="7"/>
        <v>385.3</v>
      </c>
      <c r="M49" s="762">
        <f t="shared" si="7"/>
        <v>296</v>
      </c>
      <c r="N49" s="677"/>
      <c r="O49" s="517"/>
      <c r="P49" s="517"/>
      <c r="Q49" s="518"/>
      <c r="R49" s="855"/>
      <c r="S49" s="855"/>
      <c r="T49" s="855"/>
      <c r="U49" s="855"/>
      <c r="V49" s="855"/>
      <c r="W49" s="855"/>
    </row>
    <row r="50" spans="1:23" ht="13.5" thickBot="1">
      <c r="A50" s="519" t="s">
        <v>13</v>
      </c>
      <c r="B50" s="2589" t="s">
        <v>15</v>
      </c>
      <c r="C50" s="2589"/>
      <c r="D50" s="2589"/>
      <c r="E50" s="2589"/>
      <c r="F50" s="2589"/>
      <c r="G50" s="2589"/>
      <c r="H50" s="1865">
        <f>H49*1</f>
        <v>321.89999999999998</v>
      </c>
      <c r="I50" s="1865">
        <f t="shared" ref="I50:M50" si="8">I49*1</f>
        <v>216.49999999999997</v>
      </c>
      <c r="J50" s="763">
        <f t="shared" si="8"/>
        <v>0</v>
      </c>
      <c r="K50" s="1865">
        <f t="shared" si="8"/>
        <v>105.4</v>
      </c>
      <c r="L50" s="763">
        <f t="shared" si="8"/>
        <v>385.3</v>
      </c>
      <c r="M50" s="763">
        <f t="shared" si="8"/>
        <v>296</v>
      </c>
      <c r="N50" s="2263"/>
      <c r="O50" s="2264"/>
      <c r="P50" s="2264"/>
      <c r="Q50" s="2265"/>
      <c r="R50" s="855"/>
      <c r="S50" s="855"/>
      <c r="T50" s="855"/>
      <c r="U50" s="855"/>
      <c r="V50" s="855"/>
      <c r="W50" s="855"/>
    </row>
    <row r="51" spans="1:23" ht="12" customHeight="1">
      <c r="A51" s="13"/>
      <c r="B51" s="13"/>
      <c r="C51" s="18"/>
      <c r="D51" s="737"/>
      <c r="E51" s="744"/>
      <c r="F51" s="14"/>
      <c r="G51" s="14"/>
      <c r="H51" s="14"/>
      <c r="I51" s="14"/>
      <c r="J51" s="14"/>
      <c r="K51" s="14"/>
      <c r="L51" s="14"/>
      <c r="M51" s="14"/>
      <c r="N51" s="13"/>
      <c r="O51" s="533"/>
      <c r="P51" s="13"/>
      <c r="Q51" s="13"/>
      <c r="R51" s="855"/>
      <c r="S51" s="855"/>
      <c r="T51" s="855"/>
      <c r="U51" s="855"/>
      <c r="V51" s="855"/>
      <c r="W51" s="855"/>
    </row>
    <row r="52" spans="1:23" hidden="1">
      <c r="A52" s="13"/>
      <c r="B52" s="13"/>
      <c r="C52" s="18"/>
      <c r="D52" s="737"/>
      <c r="E52" s="744"/>
      <c r="F52" s="14"/>
      <c r="G52" s="14"/>
      <c r="H52" s="14"/>
      <c r="I52" s="14"/>
      <c r="J52" s="14"/>
      <c r="K52" s="14"/>
      <c r="L52" s="14"/>
      <c r="M52" s="14"/>
      <c r="N52" s="13"/>
      <c r="O52" s="533"/>
      <c r="P52" s="13"/>
      <c r="Q52" s="13"/>
      <c r="R52" s="855"/>
      <c r="S52" s="855"/>
      <c r="T52" s="855"/>
      <c r="U52" s="855"/>
      <c r="V52" s="855"/>
      <c r="W52" s="855"/>
    </row>
    <row r="53" spans="1:23" ht="13.5" thickBot="1">
      <c r="A53" s="13"/>
      <c r="B53" s="13"/>
      <c r="C53" s="18"/>
      <c r="D53" s="737"/>
      <c r="E53" s="744"/>
      <c r="F53" s="2598" t="s">
        <v>16</v>
      </c>
      <c r="G53" s="2598"/>
      <c r="H53" s="2598"/>
      <c r="I53" s="2598"/>
      <c r="J53" s="2598"/>
      <c r="K53" s="2598"/>
      <c r="L53" s="2598"/>
      <c r="M53" s="2598"/>
      <c r="N53" s="13"/>
      <c r="O53" s="533"/>
      <c r="P53" s="13"/>
      <c r="Q53" s="13"/>
      <c r="R53" s="14"/>
      <c r="S53" s="14"/>
      <c r="T53" s="14"/>
      <c r="U53" s="14"/>
      <c r="V53" s="14"/>
      <c r="W53" s="14"/>
    </row>
    <row r="54" spans="1:23" ht="13.5" thickBot="1">
      <c r="A54" s="13"/>
      <c r="B54" s="13"/>
      <c r="C54" s="2248" t="s">
        <v>17</v>
      </c>
      <c r="D54" s="2599"/>
      <c r="E54" s="2599"/>
      <c r="F54" s="2599"/>
      <c r="G54" s="2600"/>
      <c r="H54" s="2248" t="s">
        <v>199</v>
      </c>
      <c r="I54" s="2599"/>
      <c r="J54" s="2599"/>
      <c r="K54" s="2600"/>
      <c r="L54" s="14"/>
      <c r="M54" s="14"/>
      <c r="N54" s="13"/>
      <c r="O54" s="533"/>
      <c r="P54" s="13"/>
      <c r="Q54" s="13"/>
      <c r="R54" s="855"/>
      <c r="S54" s="855"/>
      <c r="T54" s="855"/>
      <c r="U54" s="855"/>
      <c r="V54" s="855"/>
      <c r="W54" s="855"/>
    </row>
    <row r="55" spans="1:23" ht="13.5" thickBot="1">
      <c r="A55" s="13"/>
      <c r="B55" s="13"/>
      <c r="C55" s="2586" t="s">
        <v>18</v>
      </c>
      <c r="D55" s="2587"/>
      <c r="E55" s="2587"/>
      <c r="F55" s="2587"/>
      <c r="G55" s="2588"/>
      <c r="H55" s="2578">
        <f>H56+H57+H58+H59+H60+H61</f>
        <v>321.89999999999998</v>
      </c>
      <c r="I55" s="2579"/>
      <c r="J55" s="2579"/>
      <c r="K55" s="2580"/>
      <c r="L55" s="14"/>
      <c r="M55" s="14"/>
      <c r="N55" s="13"/>
      <c r="O55" s="533"/>
      <c r="P55" s="13"/>
      <c r="Q55" s="13"/>
      <c r="R55" s="14"/>
      <c r="S55" s="14"/>
      <c r="T55" s="14"/>
      <c r="U55" s="14"/>
      <c r="V55" s="14"/>
      <c r="W55" s="14"/>
    </row>
    <row r="56" spans="1:23">
      <c r="A56" s="13"/>
      <c r="B56" s="13"/>
      <c r="C56" s="2590" t="s">
        <v>60</v>
      </c>
      <c r="D56" s="2591"/>
      <c r="E56" s="2591"/>
      <c r="F56" s="2591"/>
      <c r="G56" s="2592"/>
      <c r="H56" s="2593">
        <v>321.89999999999998</v>
      </c>
      <c r="I56" s="2594"/>
      <c r="J56" s="2594"/>
      <c r="K56" s="2595"/>
      <c r="L56" s="14"/>
      <c r="M56" s="14"/>
      <c r="N56" s="13"/>
      <c r="O56" s="533"/>
      <c r="P56" s="13"/>
      <c r="Q56" s="13"/>
      <c r="R56" s="14"/>
      <c r="S56" s="14"/>
      <c r="T56" s="14"/>
      <c r="U56" s="14"/>
      <c r="V56" s="14"/>
      <c r="W56" s="14"/>
    </row>
    <row r="57" spans="1:23">
      <c r="A57" s="13"/>
      <c r="B57" s="13"/>
      <c r="C57" s="2581" t="s">
        <v>61</v>
      </c>
      <c r="D57" s="2582"/>
      <c r="E57" s="2582"/>
      <c r="F57" s="2582"/>
      <c r="G57" s="2583"/>
      <c r="H57" s="2569"/>
      <c r="I57" s="2584"/>
      <c r="J57" s="2584"/>
      <c r="K57" s="2585"/>
      <c r="L57" s="14"/>
      <c r="M57" s="14"/>
      <c r="N57" s="13"/>
      <c r="O57" s="533"/>
      <c r="P57" s="13"/>
      <c r="Q57" s="13"/>
      <c r="R57" s="14"/>
      <c r="S57" s="14"/>
      <c r="T57" s="14"/>
      <c r="U57" s="14"/>
      <c r="V57" s="14"/>
      <c r="W57" s="14"/>
    </row>
    <row r="58" spans="1:23">
      <c r="A58" s="13"/>
      <c r="B58" s="13"/>
      <c r="C58" s="2581" t="s">
        <v>62</v>
      </c>
      <c r="D58" s="2582"/>
      <c r="E58" s="2582"/>
      <c r="F58" s="2582"/>
      <c r="G58" s="2583"/>
      <c r="H58" s="2569"/>
      <c r="I58" s="2584"/>
      <c r="J58" s="2584"/>
      <c r="K58" s="2585"/>
      <c r="L58" s="14"/>
      <c r="M58" s="14"/>
      <c r="N58" s="13"/>
      <c r="O58" s="533"/>
      <c r="P58" s="13"/>
      <c r="Q58" s="13"/>
      <c r="R58" s="14"/>
      <c r="S58" s="14"/>
      <c r="T58" s="14"/>
      <c r="U58" s="14"/>
      <c r="V58" s="14"/>
      <c r="W58" s="14"/>
    </row>
    <row r="59" spans="1:23">
      <c r="A59" s="13"/>
      <c r="B59" s="13"/>
      <c r="C59" s="2581" t="s">
        <v>63</v>
      </c>
      <c r="D59" s="2582"/>
      <c r="E59" s="2582"/>
      <c r="F59" s="2582"/>
      <c r="G59" s="2583"/>
      <c r="H59" s="2569"/>
      <c r="I59" s="2584"/>
      <c r="J59" s="2584"/>
      <c r="K59" s="2585"/>
      <c r="L59" s="14"/>
      <c r="M59" s="14"/>
      <c r="N59" s="13"/>
      <c r="O59" s="533"/>
      <c r="P59" s="13"/>
      <c r="Q59" s="13"/>
      <c r="R59" s="14"/>
      <c r="S59" s="14"/>
      <c r="T59" s="14"/>
      <c r="U59" s="14"/>
      <c r="V59" s="14"/>
      <c r="W59" s="14"/>
    </row>
    <row r="60" spans="1:23">
      <c r="A60" s="13"/>
      <c r="B60" s="13"/>
      <c r="C60" s="2566" t="s">
        <v>64</v>
      </c>
      <c r="D60" s="2567"/>
      <c r="E60" s="2567"/>
      <c r="F60" s="2567"/>
      <c r="G60" s="2568"/>
      <c r="H60" s="2569"/>
      <c r="I60" s="2227"/>
      <c r="J60" s="2227"/>
      <c r="K60" s="2228"/>
      <c r="L60" s="14"/>
      <c r="M60" s="14"/>
      <c r="N60" s="13"/>
      <c r="O60" s="533"/>
      <c r="P60" s="13"/>
      <c r="Q60" s="13"/>
      <c r="R60" s="14"/>
      <c r="S60" s="14"/>
      <c r="T60" s="14"/>
      <c r="U60" s="14"/>
      <c r="V60" s="14"/>
      <c r="W60" s="14"/>
    </row>
    <row r="61" spans="1:23" ht="13.5" thickBot="1">
      <c r="A61" s="13"/>
      <c r="B61" s="13"/>
      <c r="C61" s="2570" t="s">
        <v>65</v>
      </c>
      <c r="D61" s="2571"/>
      <c r="E61" s="2571"/>
      <c r="F61" s="2571"/>
      <c r="G61" s="2572"/>
      <c r="H61" s="2558"/>
      <c r="I61" s="2573"/>
      <c r="J61" s="2573"/>
      <c r="K61" s="2574"/>
      <c r="L61" s="14"/>
      <c r="M61" s="14"/>
      <c r="N61" s="13"/>
      <c r="O61" s="533"/>
      <c r="P61" s="13"/>
      <c r="Q61" s="13"/>
      <c r="R61" s="14"/>
      <c r="S61" s="14"/>
      <c r="T61" s="14"/>
      <c r="U61" s="14"/>
      <c r="V61" s="14"/>
      <c r="W61" s="14"/>
    </row>
    <row r="62" spans="1:23" ht="13.5" thickBot="1">
      <c r="A62" s="13"/>
      <c r="B62" s="13"/>
      <c r="C62" s="2575" t="s">
        <v>19</v>
      </c>
      <c r="D62" s="2576"/>
      <c r="E62" s="2576"/>
      <c r="F62" s="2576"/>
      <c r="G62" s="2577"/>
      <c r="H62" s="2578">
        <f>SUM(H63:K63)</f>
        <v>0</v>
      </c>
      <c r="I62" s="2579"/>
      <c r="J62" s="2579"/>
      <c r="K62" s="2580"/>
      <c r="L62" s="14"/>
      <c r="M62" s="14"/>
      <c r="N62" s="13"/>
      <c r="O62" s="533"/>
      <c r="P62" s="13"/>
      <c r="Q62" s="13"/>
      <c r="R62" s="14"/>
      <c r="S62" s="14"/>
      <c r="T62" s="14"/>
      <c r="U62" s="14"/>
      <c r="V62" s="14"/>
      <c r="W62" s="14"/>
    </row>
    <row r="63" spans="1:23" ht="13.5" thickBot="1">
      <c r="A63" s="13"/>
      <c r="B63" s="13"/>
      <c r="C63" s="2555" t="s">
        <v>66</v>
      </c>
      <c r="D63" s="2556"/>
      <c r="E63" s="2556"/>
      <c r="F63" s="2556"/>
      <c r="G63" s="2557"/>
      <c r="H63" s="2558"/>
      <c r="I63" s="2559"/>
      <c r="J63" s="2559"/>
      <c r="K63" s="2560"/>
      <c r="L63" s="14"/>
      <c r="M63" s="14"/>
      <c r="N63" s="13"/>
      <c r="O63" s="533"/>
      <c r="P63" s="13"/>
      <c r="Q63" s="13"/>
      <c r="R63" s="14"/>
      <c r="S63" s="14"/>
      <c r="T63" s="14"/>
      <c r="U63" s="14"/>
      <c r="V63" s="14"/>
      <c r="W63" s="14"/>
    </row>
    <row r="64" spans="1:23" ht="13.5" thickBot="1">
      <c r="A64" s="13"/>
      <c r="B64" s="13"/>
      <c r="C64" s="2561" t="s">
        <v>20</v>
      </c>
      <c r="D64" s="2562"/>
      <c r="E64" s="2562"/>
      <c r="F64" s="2562"/>
      <c r="G64" s="2563"/>
      <c r="H64" s="2564">
        <f>H62+H55</f>
        <v>321.89999999999998</v>
      </c>
      <c r="I64" s="2564"/>
      <c r="J64" s="2564"/>
      <c r="K64" s="2565"/>
      <c r="L64" s="13"/>
      <c r="M64" s="13"/>
      <c r="N64" s="13"/>
      <c r="O64" s="533"/>
      <c r="P64" s="13"/>
      <c r="Q64" s="13"/>
      <c r="R64" s="14"/>
      <c r="S64" s="14"/>
      <c r="T64" s="14"/>
      <c r="U64" s="14"/>
      <c r="V64" s="14"/>
      <c r="W64" s="14"/>
    </row>
  </sheetData>
  <mergeCells count="95">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H11:H18"/>
    <mergeCell ref="L11:L18"/>
    <mergeCell ref="M11:M18"/>
    <mergeCell ref="A26:A29"/>
    <mergeCell ref="B26:B29"/>
    <mergeCell ref="F29:G29"/>
    <mergeCell ref="F19:G19"/>
    <mergeCell ref="E21:E28"/>
    <mergeCell ref="F21:F28"/>
    <mergeCell ref="G22:G28"/>
    <mergeCell ref="C9:C19"/>
    <mergeCell ref="B10:B19"/>
    <mergeCell ref="E10:E18"/>
    <mergeCell ref="F10:F18"/>
    <mergeCell ref="G11:G18"/>
    <mergeCell ref="A11:A18"/>
    <mergeCell ref="F33:G33"/>
    <mergeCell ref="L22:L28"/>
    <mergeCell ref="M22:M28"/>
    <mergeCell ref="D23:D24"/>
    <mergeCell ref="D25:D26"/>
    <mergeCell ref="H22:H28"/>
    <mergeCell ref="K22:K28"/>
    <mergeCell ref="A30:A33"/>
    <mergeCell ref="B30:B33"/>
    <mergeCell ref="C30:C33"/>
    <mergeCell ref="D30:D33"/>
    <mergeCell ref="E30:E33"/>
    <mergeCell ref="C34:G34"/>
    <mergeCell ref="C35:Q35"/>
    <mergeCell ref="A36:A43"/>
    <mergeCell ref="B36:B43"/>
    <mergeCell ref="C36:C43"/>
    <mergeCell ref="E37:E42"/>
    <mergeCell ref="F37:F42"/>
    <mergeCell ref="G37:G42"/>
    <mergeCell ref="H37:H42"/>
    <mergeCell ref="M37:M42"/>
    <mergeCell ref="F43:G43"/>
    <mergeCell ref="A44:A47"/>
    <mergeCell ref="B44:B47"/>
    <mergeCell ref="C44:C47"/>
    <mergeCell ref="E44:E46"/>
    <mergeCell ref="F44:F46"/>
    <mergeCell ref="G45:G46"/>
    <mergeCell ref="H45:H46"/>
    <mergeCell ref="M45:M46"/>
    <mergeCell ref="F47:G47"/>
    <mergeCell ref="C48:G48"/>
    <mergeCell ref="B49:G49"/>
    <mergeCell ref="N50:Q50"/>
    <mergeCell ref="F53:M53"/>
    <mergeCell ref="C54:G54"/>
    <mergeCell ref="H54:K54"/>
    <mergeCell ref="C55:G55"/>
    <mergeCell ref="H55:K55"/>
    <mergeCell ref="B50:G50"/>
    <mergeCell ref="C56:G56"/>
    <mergeCell ref="H56:K56"/>
    <mergeCell ref="C57:G57"/>
    <mergeCell ref="H57:K57"/>
    <mergeCell ref="C58:G58"/>
    <mergeCell ref="H58:K58"/>
    <mergeCell ref="C59:G59"/>
    <mergeCell ref="H59:K59"/>
    <mergeCell ref="C63:G63"/>
    <mergeCell ref="H63:K63"/>
    <mergeCell ref="C64:G64"/>
    <mergeCell ref="H64:K64"/>
    <mergeCell ref="C60:G60"/>
    <mergeCell ref="H60:K60"/>
    <mergeCell ref="C61:G61"/>
    <mergeCell ref="H61:K61"/>
    <mergeCell ref="C62:G62"/>
    <mergeCell ref="H62:K62"/>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topLeftCell="A28" zoomScaleNormal="100" workbookViewId="0">
      <selection activeCell="N49" sqref="N49"/>
    </sheetView>
  </sheetViews>
  <sheetFormatPr defaultRowHeight="12.75"/>
  <cols>
    <col min="1" max="1" width="2.7109375" customWidth="1"/>
    <col min="2" max="3" width="2.5703125" customWidth="1"/>
    <col min="4" max="4" width="30.42578125" customWidth="1"/>
    <col min="5" max="5" width="7.85546875" customWidth="1"/>
    <col min="6" max="6" width="4.42578125" customWidth="1"/>
    <col min="7" max="7" width="5.7109375" customWidth="1"/>
    <col min="8" max="8" width="5.5703125" customWidth="1"/>
    <col min="9" max="9" width="5.28515625" customWidth="1"/>
    <col min="10" max="10" width="5.42578125" customWidth="1"/>
    <col min="11" max="11" width="4.5703125" customWidth="1"/>
    <col min="12" max="12" width="5.7109375" customWidth="1"/>
    <col min="13" max="13" width="5.28515625" customWidth="1"/>
    <col min="14" max="14" width="29.28515625" customWidth="1"/>
    <col min="15" max="15" width="4.140625" customWidth="1"/>
    <col min="16" max="16" width="3.7109375" customWidth="1"/>
    <col min="17" max="17" width="4.5703125" customWidth="1"/>
  </cols>
  <sheetData>
    <row r="2" spans="1:23" ht="15.75">
      <c r="A2" s="1"/>
      <c r="B2" s="1"/>
      <c r="C2" s="1"/>
      <c r="D2" s="1"/>
      <c r="E2" s="2162" t="s">
        <v>977</v>
      </c>
      <c r="F2" s="2163"/>
      <c r="G2" s="2164"/>
      <c r="H2" s="2163"/>
      <c r="I2" s="2163"/>
      <c r="J2" s="2163"/>
      <c r="K2" s="2163"/>
      <c r="L2" s="2163"/>
      <c r="M2" s="2163"/>
      <c r="N2" s="2163"/>
      <c r="O2" s="526"/>
      <c r="P2" s="526"/>
      <c r="Q2" s="526"/>
      <c r="R2" s="526"/>
      <c r="S2" s="526"/>
      <c r="T2" s="526"/>
      <c r="U2" s="526"/>
      <c r="V2" s="526"/>
      <c r="W2" s="526"/>
    </row>
    <row r="3" spans="1:23" ht="13.5" thickBot="1">
      <c r="A3" s="309"/>
      <c r="B3" s="310"/>
      <c r="C3" s="310"/>
      <c r="D3" s="2756" t="s">
        <v>34</v>
      </c>
      <c r="E3" s="2756"/>
      <c r="F3" s="2756"/>
      <c r="G3" s="2756"/>
      <c r="H3" s="2756"/>
      <c r="I3" s="2756"/>
      <c r="J3" s="2756"/>
      <c r="K3" s="2756"/>
      <c r="L3" s="2756"/>
      <c r="M3" s="2756"/>
      <c r="N3" s="2756"/>
      <c r="O3" s="2756"/>
      <c r="P3" s="2756"/>
      <c r="Q3" s="2756"/>
      <c r="R3" s="2756"/>
      <c r="S3" s="2756"/>
      <c r="T3" s="2756"/>
      <c r="U3" s="2756"/>
      <c r="V3" s="2756"/>
      <c r="W3" s="2756"/>
    </row>
    <row r="4" spans="1:23" ht="24.6" customHeight="1">
      <c r="A4" s="2386" t="s">
        <v>0</v>
      </c>
      <c r="B4" s="2389" t="s">
        <v>1</v>
      </c>
      <c r="C4" s="2389" t="s">
        <v>2</v>
      </c>
      <c r="D4" s="2392" t="s">
        <v>3</v>
      </c>
      <c r="E4" s="2395" t="s">
        <v>4</v>
      </c>
      <c r="F4" s="2398" t="s">
        <v>5</v>
      </c>
      <c r="G4" s="2370" t="s">
        <v>6</v>
      </c>
      <c r="H4" s="2251" t="s">
        <v>58</v>
      </c>
      <c r="I4" s="2252"/>
      <c r="J4" s="2252"/>
      <c r="K4" s="2253"/>
      <c r="L4" s="2757" t="s">
        <v>436</v>
      </c>
      <c r="M4" s="2753" t="s">
        <v>437</v>
      </c>
      <c r="N4" s="2373" t="s">
        <v>21</v>
      </c>
      <c r="O4" s="2374"/>
      <c r="P4" s="2374"/>
      <c r="Q4" s="2375"/>
      <c r="R4" s="526"/>
      <c r="S4" s="526"/>
      <c r="T4" s="526"/>
      <c r="U4" s="526"/>
      <c r="V4" s="526"/>
      <c r="W4" s="526"/>
    </row>
    <row r="5" spans="1:23">
      <c r="A5" s="2387"/>
      <c r="B5" s="2390"/>
      <c r="C5" s="2390"/>
      <c r="D5" s="2393"/>
      <c r="E5" s="2396"/>
      <c r="F5" s="2399"/>
      <c r="G5" s="2371"/>
      <c r="H5" s="2376" t="s">
        <v>7</v>
      </c>
      <c r="I5" s="2378" t="s">
        <v>8</v>
      </c>
      <c r="J5" s="2378"/>
      <c r="K5" s="2379" t="s">
        <v>59</v>
      </c>
      <c r="L5" s="2758"/>
      <c r="M5" s="2754"/>
      <c r="N5" s="2381" t="s">
        <v>33</v>
      </c>
      <c r="O5" s="2383" t="s">
        <v>9</v>
      </c>
      <c r="P5" s="2383"/>
      <c r="Q5" s="2384"/>
      <c r="R5" s="526"/>
      <c r="S5" s="526"/>
      <c r="T5" s="526"/>
      <c r="U5" s="526"/>
      <c r="V5" s="526"/>
      <c r="W5" s="526"/>
    </row>
    <row r="6" spans="1:23" ht="79.900000000000006" customHeight="1" thickBot="1">
      <c r="A6" s="2388"/>
      <c r="B6" s="2391"/>
      <c r="C6" s="2391"/>
      <c r="D6" s="2394"/>
      <c r="E6" s="2397"/>
      <c r="F6" s="2400"/>
      <c r="G6" s="2372"/>
      <c r="H6" s="2377"/>
      <c r="I6" s="1990" t="s">
        <v>7</v>
      </c>
      <c r="J6" s="1992" t="s">
        <v>10</v>
      </c>
      <c r="K6" s="2380"/>
      <c r="L6" s="2759"/>
      <c r="M6" s="2755"/>
      <c r="N6" s="2382"/>
      <c r="O6" s="313" t="s">
        <v>43</v>
      </c>
      <c r="P6" s="313" t="s">
        <v>44</v>
      </c>
      <c r="Q6" s="314" t="s">
        <v>57</v>
      </c>
      <c r="R6" s="526"/>
      <c r="S6" s="526"/>
      <c r="T6" s="526"/>
      <c r="U6" s="526"/>
      <c r="V6" s="526"/>
      <c r="W6" s="526"/>
    </row>
    <row r="7" spans="1:23" ht="13.5" thickBot="1">
      <c r="A7" s="315" t="s">
        <v>11</v>
      </c>
      <c r="B7" s="2353" t="s">
        <v>978</v>
      </c>
      <c r="C7" s="2353"/>
      <c r="D7" s="2353"/>
      <c r="E7" s="2353"/>
      <c r="F7" s="2353"/>
      <c r="G7" s="2353"/>
      <c r="H7" s="2353"/>
      <c r="I7" s="2353"/>
      <c r="J7" s="2353"/>
      <c r="K7" s="2353"/>
      <c r="L7" s="2353"/>
      <c r="M7" s="2353"/>
      <c r="N7" s="2353"/>
      <c r="O7" s="2353"/>
      <c r="P7" s="2353"/>
      <c r="Q7" s="2354"/>
      <c r="R7" s="526"/>
      <c r="S7" s="526"/>
      <c r="T7" s="526"/>
      <c r="U7" s="526"/>
      <c r="V7" s="526"/>
      <c r="W7" s="526"/>
    </row>
    <row r="8" spans="1:23" ht="13.5" thickBot="1">
      <c r="A8" s="316" t="s">
        <v>11</v>
      </c>
      <c r="B8" s="317" t="s">
        <v>11</v>
      </c>
      <c r="C8" s="2355" t="s">
        <v>979</v>
      </c>
      <c r="D8" s="2355"/>
      <c r="E8" s="2355"/>
      <c r="F8" s="2355"/>
      <c r="G8" s="2355"/>
      <c r="H8" s="2355"/>
      <c r="I8" s="2355"/>
      <c r="J8" s="2355"/>
      <c r="K8" s="2355"/>
      <c r="L8" s="2355"/>
      <c r="M8" s="2355"/>
      <c r="N8" s="2355"/>
      <c r="O8" s="2355"/>
      <c r="P8" s="2355"/>
      <c r="Q8" s="2356"/>
      <c r="R8" s="526"/>
      <c r="S8" s="526"/>
      <c r="T8" s="526"/>
      <c r="U8" s="526"/>
      <c r="V8" s="526"/>
      <c r="W8" s="526"/>
    </row>
    <row r="9" spans="1:23">
      <c r="A9" s="2311" t="s">
        <v>11</v>
      </c>
      <c r="B9" s="2313" t="s">
        <v>11</v>
      </c>
      <c r="C9" s="2315" t="s">
        <v>11</v>
      </c>
      <c r="D9" s="2317" t="s">
        <v>980</v>
      </c>
      <c r="E9" s="2274" t="s">
        <v>41</v>
      </c>
      <c r="F9" s="2319" t="s">
        <v>272</v>
      </c>
      <c r="G9" s="599" t="s">
        <v>37</v>
      </c>
      <c r="H9" s="627">
        <v>0</v>
      </c>
      <c r="I9" s="601">
        <v>0</v>
      </c>
      <c r="J9" s="628"/>
      <c r="K9" s="629">
        <v>0</v>
      </c>
      <c r="L9" s="630">
        <v>0</v>
      </c>
      <c r="M9" s="605">
        <v>0</v>
      </c>
      <c r="N9" s="2748" t="s">
        <v>981</v>
      </c>
      <c r="O9" s="1604">
        <v>2</v>
      </c>
      <c r="P9" s="1604" t="s">
        <v>212</v>
      </c>
      <c r="Q9" s="1565">
        <v>2</v>
      </c>
      <c r="R9" s="526"/>
      <c r="S9" s="526"/>
      <c r="T9" s="526"/>
      <c r="U9" s="526"/>
      <c r="V9" s="526"/>
      <c r="W9" s="526"/>
    </row>
    <row r="10" spans="1:23">
      <c r="A10" s="2325"/>
      <c r="B10" s="2326"/>
      <c r="C10" s="2327"/>
      <c r="D10" s="2328"/>
      <c r="E10" s="2297"/>
      <c r="F10" s="2329"/>
      <c r="G10" s="606"/>
      <c r="H10" s="632"/>
      <c r="I10" s="608"/>
      <c r="J10" s="633"/>
      <c r="K10" s="634"/>
      <c r="L10" s="635"/>
      <c r="M10" s="611"/>
      <c r="N10" s="2749"/>
      <c r="O10" s="829"/>
      <c r="P10" s="829"/>
      <c r="Q10" s="846"/>
      <c r="R10" s="526"/>
      <c r="S10" s="526"/>
      <c r="T10" s="1293"/>
      <c r="U10" s="526"/>
      <c r="V10" s="526"/>
      <c r="W10" s="526"/>
    </row>
    <row r="11" spans="1:23" ht="25.15" customHeight="1" thickBot="1">
      <c r="A11" s="2312"/>
      <c r="B11" s="2314"/>
      <c r="C11" s="2316"/>
      <c r="D11" s="2318"/>
      <c r="E11" s="2275"/>
      <c r="F11" s="2275"/>
      <c r="G11" s="612" t="s">
        <v>12</v>
      </c>
      <c r="H11" s="638">
        <v>0</v>
      </c>
      <c r="I11" s="614">
        <f>SUM(I9:I10)</f>
        <v>0</v>
      </c>
      <c r="J11" s="641"/>
      <c r="K11" s="642">
        <f>SUM(K9:K10)</f>
        <v>0</v>
      </c>
      <c r="L11" s="643">
        <f>L9</f>
        <v>0</v>
      </c>
      <c r="M11" s="616">
        <f>M9</f>
        <v>0</v>
      </c>
      <c r="N11" s="2750"/>
      <c r="O11" s="1611"/>
      <c r="P11" s="1611"/>
      <c r="Q11" s="1580"/>
      <c r="R11" s="21"/>
      <c r="S11" s="526"/>
      <c r="T11" s="1293"/>
      <c r="U11" s="526"/>
      <c r="V11" s="526"/>
      <c r="W11" s="526"/>
    </row>
    <row r="12" spans="1:23">
      <c r="A12" s="2311" t="s">
        <v>11</v>
      </c>
      <c r="B12" s="2313" t="s">
        <v>11</v>
      </c>
      <c r="C12" s="2315" t="s">
        <v>13</v>
      </c>
      <c r="D12" s="2317" t="s">
        <v>982</v>
      </c>
      <c r="E12" s="2274" t="s">
        <v>41</v>
      </c>
      <c r="F12" s="2319" t="s">
        <v>272</v>
      </c>
      <c r="G12" s="599" t="s">
        <v>37</v>
      </c>
      <c r="H12" s="627">
        <v>1.5</v>
      </c>
      <c r="I12" s="601">
        <v>1.5</v>
      </c>
      <c r="J12" s="628"/>
      <c r="K12" s="629"/>
      <c r="L12" s="630">
        <v>2</v>
      </c>
      <c r="M12" s="605">
        <v>2</v>
      </c>
      <c r="N12" s="2165" t="s">
        <v>983</v>
      </c>
      <c r="O12" s="2166">
        <v>200</v>
      </c>
      <c r="P12" s="2166">
        <v>220</v>
      </c>
      <c r="Q12" s="2167">
        <v>220</v>
      </c>
      <c r="R12" s="556"/>
      <c r="S12" s="535"/>
      <c r="T12" s="547"/>
      <c r="U12" s="535"/>
      <c r="V12" s="535"/>
      <c r="W12" s="535"/>
    </row>
    <row r="13" spans="1:23">
      <c r="A13" s="2325"/>
      <c r="B13" s="2326"/>
      <c r="C13" s="2327"/>
      <c r="D13" s="2328"/>
      <c r="E13" s="2297"/>
      <c r="F13" s="2329"/>
      <c r="G13" s="606"/>
      <c r="H13" s="632"/>
      <c r="I13" s="608"/>
      <c r="J13" s="633"/>
      <c r="K13" s="634"/>
      <c r="L13" s="635"/>
      <c r="M13" s="611"/>
      <c r="N13" s="2751" t="s">
        <v>984</v>
      </c>
      <c r="O13" s="822">
        <v>180</v>
      </c>
      <c r="P13" s="822">
        <v>200</v>
      </c>
      <c r="Q13" s="1573">
        <v>200</v>
      </c>
      <c r="R13" s="556"/>
      <c r="S13" s="535"/>
      <c r="T13" s="547"/>
      <c r="U13" s="535"/>
      <c r="V13" s="535"/>
      <c r="W13" s="535"/>
    </row>
    <row r="14" spans="1:23" ht="13.5" thickBot="1">
      <c r="A14" s="2312"/>
      <c r="B14" s="2314"/>
      <c r="C14" s="2316"/>
      <c r="D14" s="2318"/>
      <c r="E14" s="2275"/>
      <c r="F14" s="2275"/>
      <c r="G14" s="612" t="s">
        <v>12</v>
      </c>
      <c r="H14" s="614">
        <f>SUM(H12:H13)</f>
        <v>1.5</v>
      </c>
      <c r="I14" s="614">
        <f>SUM(I12:I13)</f>
        <v>1.5</v>
      </c>
      <c r="J14" s="641"/>
      <c r="K14" s="642">
        <f>SUM(K12:K13)</f>
        <v>0</v>
      </c>
      <c r="L14" s="643">
        <f>L12</f>
        <v>2</v>
      </c>
      <c r="M14" s="616">
        <f>M12</f>
        <v>2</v>
      </c>
      <c r="N14" s="2752"/>
      <c r="O14" s="1836"/>
      <c r="P14" s="1836"/>
      <c r="Q14" s="1590"/>
      <c r="R14" s="556"/>
      <c r="S14" s="535"/>
      <c r="T14" s="547"/>
      <c r="U14" s="535"/>
      <c r="V14" s="535"/>
      <c r="W14" s="535"/>
    </row>
    <row r="15" spans="1:23" ht="25.15" customHeight="1">
      <c r="A15" s="2311" t="s">
        <v>11</v>
      </c>
      <c r="B15" s="2313" t="s">
        <v>11</v>
      </c>
      <c r="C15" s="2315" t="s">
        <v>35</v>
      </c>
      <c r="D15" s="2317" t="s">
        <v>985</v>
      </c>
      <c r="E15" s="2274" t="s">
        <v>41</v>
      </c>
      <c r="F15" s="2319" t="s">
        <v>272</v>
      </c>
      <c r="G15" s="599" t="s">
        <v>37</v>
      </c>
      <c r="H15" s="627">
        <v>0</v>
      </c>
      <c r="I15" s="601">
        <v>0</v>
      </c>
      <c r="J15" s="628"/>
      <c r="K15" s="629">
        <v>0</v>
      </c>
      <c r="L15" s="630">
        <v>5</v>
      </c>
      <c r="M15" s="605">
        <v>5</v>
      </c>
      <c r="N15" s="2165" t="s">
        <v>986</v>
      </c>
      <c r="O15" s="2168">
        <v>0</v>
      </c>
      <c r="P15" s="2168">
        <v>160</v>
      </c>
      <c r="Q15" s="2169">
        <v>160</v>
      </c>
      <c r="R15" s="556"/>
      <c r="S15" s="535"/>
      <c r="T15" s="547"/>
      <c r="U15" s="535"/>
      <c r="V15" s="535"/>
      <c r="W15" s="535"/>
    </row>
    <row r="16" spans="1:23" ht="13.5" thickBot="1">
      <c r="A16" s="2312"/>
      <c r="B16" s="2314"/>
      <c r="C16" s="2316"/>
      <c r="D16" s="2318"/>
      <c r="E16" s="2275"/>
      <c r="F16" s="2275"/>
      <c r="G16" s="612" t="s">
        <v>12</v>
      </c>
      <c r="H16" s="614">
        <f>SUM(H15:H15)</f>
        <v>0</v>
      </c>
      <c r="I16" s="614">
        <f>SUM(I15:I15)</f>
        <v>0</v>
      </c>
      <c r="J16" s="641"/>
      <c r="K16" s="642">
        <f>SUM(K15:K15)</f>
        <v>0</v>
      </c>
      <c r="L16" s="643">
        <f>L15</f>
        <v>5</v>
      </c>
      <c r="M16" s="616">
        <f>M15</f>
        <v>5</v>
      </c>
      <c r="N16" s="2170"/>
      <c r="O16" s="1839"/>
      <c r="P16" s="1839"/>
      <c r="Q16" s="2171"/>
      <c r="R16" s="556"/>
      <c r="S16" s="535"/>
      <c r="T16" s="547"/>
      <c r="U16" s="535"/>
      <c r="V16" s="535"/>
      <c r="W16" s="535"/>
    </row>
    <row r="17" spans="1:23">
      <c r="A17" s="2311" t="s">
        <v>11</v>
      </c>
      <c r="B17" s="2313" t="s">
        <v>11</v>
      </c>
      <c r="C17" s="2315" t="s">
        <v>36</v>
      </c>
      <c r="D17" s="2317" t="s">
        <v>987</v>
      </c>
      <c r="E17" s="2274" t="s">
        <v>41</v>
      </c>
      <c r="F17" s="2319" t="s">
        <v>272</v>
      </c>
      <c r="G17" s="599" t="s">
        <v>37</v>
      </c>
      <c r="H17" s="627">
        <v>0</v>
      </c>
      <c r="I17" s="601">
        <v>0</v>
      </c>
      <c r="J17" s="628"/>
      <c r="K17" s="629">
        <v>0</v>
      </c>
      <c r="L17" s="630">
        <v>2</v>
      </c>
      <c r="M17" s="605">
        <v>2</v>
      </c>
      <c r="N17" s="2480" t="s">
        <v>988</v>
      </c>
      <c r="O17" s="1604">
        <v>0</v>
      </c>
      <c r="P17" s="1604">
        <v>1</v>
      </c>
      <c r="Q17" s="1605">
        <v>1</v>
      </c>
      <c r="R17" s="556"/>
      <c r="S17" s="535"/>
      <c r="T17" s="547"/>
      <c r="U17" s="535"/>
      <c r="V17" s="535"/>
      <c r="W17" s="535"/>
    </row>
    <row r="18" spans="1:23">
      <c r="A18" s="2325"/>
      <c r="B18" s="2326"/>
      <c r="C18" s="2327"/>
      <c r="D18" s="2328"/>
      <c r="E18" s="2297"/>
      <c r="F18" s="2329"/>
      <c r="G18" s="606"/>
      <c r="H18" s="632"/>
      <c r="I18" s="608"/>
      <c r="J18" s="633"/>
      <c r="K18" s="634"/>
      <c r="L18" s="635"/>
      <c r="M18" s="611"/>
      <c r="N18" s="2745"/>
      <c r="O18" s="829"/>
      <c r="P18" s="829"/>
      <c r="Q18" s="2172"/>
      <c r="R18" s="556"/>
      <c r="S18" s="535"/>
      <c r="T18" s="547"/>
      <c r="U18" s="535"/>
      <c r="V18" s="535"/>
      <c r="W18" s="535"/>
    </row>
    <row r="19" spans="1:23" ht="13.5" thickBot="1">
      <c r="A19" s="2312"/>
      <c r="B19" s="2314"/>
      <c r="C19" s="2316"/>
      <c r="D19" s="2318"/>
      <c r="E19" s="2275"/>
      <c r="F19" s="2275"/>
      <c r="G19" s="612" t="s">
        <v>12</v>
      </c>
      <c r="H19" s="638">
        <f>H17</f>
        <v>0</v>
      </c>
      <c r="I19" s="614">
        <f>SUM(I17:I18)</f>
        <v>0</v>
      </c>
      <c r="J19" s="641"/>
      <c r="K19" s="642">
        <f>SUM(K17:K18)</f>
        <v>0</v>
      </c>
      <c r="L19" s="643">
        <f>L17</f>
        <v>2</v>
      </c>
      <c r="M19" s="616">
        <f>M17</f>
        <v>2</v>
      </c>
      <c r="N19" s="2746"/>
      <c r="O19" s="1611"/>
      <c r="P19" s="1611"/>
      <c r="Q19" s="1612"/>
      <c r="R19" s="556"/>
      <c r="S19" s="535"/>
      <c r="T19" s="547"/>
      <c r="U19" s="535"/>
      <c r="V19" s="535"/>
      <c r="W19" s="535"/>
    </row>
    <row r="20" spans="1:23">
      <c r="A20" s="2038" t="s">
        <v>11</v>
      </c>
      <c r="B20" s="2173" t="s">
        <v>11</v>
      </c>
      <c r="C20" s="2174" t="s">
        <v>240</v>
      </c>
      <c r="D20" s="2317" t="s">
        <v>989</v>
      </c>
      <c r="E20" s="2274" t="s">
        <v>41</v>
      </c>
      <c r="F20" s="2319" t="s">
        <v>272</v>
      </c>
      <c r="G20" s="599" t="s">
        <v>37</v>
      </c>
      <c r="H20" s="627">
        <v>1</v>
      </c>
      <c r="I20" s="601">
        <v>1</v>
      </c>
      <c r="J20" s="628"/>
      <c r="K20" s="629"/>
      <c r="L20" s="630">
        <v>1</v>
      </c>
      <c r="M20" s="605">
        <v>1</v>
      </c>
      <c r="N20" s="2480" t="s">
        <v>990</v>
      </c>
      <c r="O20" s="1604">
        <v>1</v>
      </c>
      <c r="P20" s="1604" t="s">
        <v>276</v>
      </c>
      <c r="Q20" s="1605">
        <v>1</v>
      </c>
      <c r="R20" s="556"/>
      <c r="S20" s="535"/>
      <c r="T20" s="547"/>
      <c r="U20" s="535"/>
      <c r="V20" s="535"/>
      <c r="W20" s="535"/>
    </row>
    <row r="21" spans="1:23" ht="13.5" thickBot="1">
      <c r="A21" s="1321"/>
      <c r="B21" s="2175"/>
      <c r="C21" s="2176"/>
      <c r="D21" s="2318"/>
      <c r="E21" s="2275"/>
      <c r="F21" s="2275"/>
      <c r="G21" s="612" t="s">
        <v>12</v>
      </c>
      <c r="H21" s="614">
        <f>SUM(H20:H20)</f>
        <v>1</v>
      </c>
      <c r="I21" s="614">
        <f>SUM(I20:I20)</f>
        <v>1</v>
      </c>
      <c r="J21" s="641"/>
      <c r="K21" s="642">
        <f>SUM(K20:K20)</f>
        <v>0</v>
      </c>
      <c r="L21" s="643">
        <f>L20</f>
        <v>1</v>
      </c>
      <c r="M21" s="616">
        <f>M20</f>
        <v>1</v>
      </c>
      <c r="N21" s="2746"/>
      <c r="O21" s="1611"/>
      <c r="P21" s="1611"/>
      <c r="Q21" s="1612"/>
      <c r="R21" s="556"/>
      <c r="S21" s="535"/>
      <c r="T21" s="547"/>
      <c r="U21" s="535"/>
      <c r="V21" s="535"/>
      <c r="W21" s="535"/>
    </row>
    <row r="22" spans="1:23">
      <c r="A22" s="2311" t="s">
        <v>11</v>
      </c>
      <c r="B22" s="2313" t="s">
        <v>11</v>
      </c>
      <c r="C22" s="2315" t="s">
        <v>38</v>
      </c>
      <c r="D22" s="2317" t="s">
        <v>991</v>
      </c>
      <c r="E22" s="2274" t="s">
        <v>41</v>
      </c>
      <c r="F22" s="2319" t="s">
        <v>272</v>
      </c>
      <c r="G22" s="599" t="s">
        <v>37</v>
      </c>
      <c r="H22" s="627">
        <v>5.5</v>
      </c>
      <c r="I22" s="601">
        <v>5.5</v>
      </c>
      <c r="J22" s="628"/>
      <c r="K22" s="629"/>
      <c r="L22" s="630">
        <v>5.5</v>
      </c>
      <c r="M22" s="605">
        <v>5.5</v>
      </c>
      <c r="N22" s="2748" t="s">
        <v>992</v>
      </c>
      <c r="O22" s="2177">
        <v>25</v>
      </c>
      <c r="P22" s="1622" t="s">
        <v>250</v>
      </c>
      <c r="Q22" s="1565">
        <v>25</v>
      </c>
      <c r="R22" s="556"/>
      <c r="S22" s="535"/>
      <c r="T22" s="547"/>
      <c r="U22" s="535"/>
      <c r="V22" s="535"/>
      <c r="W22" s="535"/>
    </row>
    <row r="23" spans="1:23">
      <c r="A23" s="2325"/>
      <c r="B23" s="2326"/>
      <c r="C23" s="2327"/>
      <c r="D23" s="2328"/>
      <c r="E23" s="2297"/>
      <c r="F23" s="2329"/>
      <c r="G23" s="606"/>
      <c r="H23" s="632"/>
      <c r="I23" s="608"/>
      <c r="J23" s="633"/>
      <c r="K23" s="634"/>
      <c r="L23" s="635"/>
      <c r="M23" s="611"/>
      <c r="N23" s="2749"/>
      <c r="O23" s="829"/>
      <c r="P23" s="829"/>
      <c r="Q23" s="846"/>
      <c r="R23" s="556"/>
      <c r="S23" s="535"/>
      <c r="T23" s="547"/>
      <c r="U23" s="535"/>
      <c r="V23" s="535"/>
      <c r="W23" s="535"/>
    </row>
    <row r="24" spans="1:23" ht="12.6" customHeight="1" thickBot="1">
      <c r="A24" s="2312"/>
      <c r="B24" s="2314"/>
      <c r="C24" s="2316"/>
      <c r="D24" s="2318"/>
      <c r="E24" s="2275"/>
      <c r="F24" s="2275"/>
      <c r="G24" s="612" t="s">
        <v>12</v>
      </c>
      <c r="H24" s="614">
        <f>SUM(H22:H23)</f>
        <v>5.5</v>
      </c>
      <c r="I24" s="614">
        <f>SUM(I22:I23)</f>
        <v>5.5</v>
      </c>
      <c r="J24" s="641"/>
      <c r="K24" s="642">
        <f>SUM(K22:K23)</f>
        <v>0</v>
      </c>
      <c r="L24" s="643">
        <f>L22</f>
        <v>5.5</v>
      </c>
      <c r="M24" s="616">
        <f>M22</f>
        <v>5.5</v>
      </c>
      <c r="N24" s="2750"/>
      <c r="O24" s="1611"/>
      <c r="P24" s="1611"/>
      <c r="Q24" s="1580"/>
      <c r="R24" s="556"/>
      <c r="S24" s="535"/>
      <c r="T24" s="547"/>
      <c r="U24" s="535"/>
      <c r="V24" s="535"/>
      <c r="W24" s="535"/>
    </row>
    <row r="25" spans="1:23">
      <c r="A25" s="2311" t="s">
        <v>11</v>
      </c>
      <c r="B25" s="2313" t="s">
        <v>11</v>
      </c>
      <c r="C25" s="2315" t="s">
        <v>267</v>
      </c>
      <c r="D25" s="2317" t="s">
        <v>993</v>
      </c>
      <c r="E25" s="2274" t="s">
        <v>41</v>
      </c>
      <c r="F25" s="2319" t="s">
        <v>994</v>
      </c>
      <c r="G25" s="599" t="s">
        <v>37</v>
      </c>
      <c r="H25" s="627">
        <v>220.9</v>
      </c>
      <c r="I25" s="601">
        <v>220.9</v>
      </c>
      <c r="J25" s="628"/>
      <c r="K25" s="629">
        <v>0</v>
      </c>
      <c r="L25" s="630">
        <v>80</v>
      </c>
      <c r="M25" s="605">
        <v>80</v>
      </c>
      <c r="N25" s="2743"/>
      <c r="O25" s="1604"/>
      <c r="P25" s="1604"/>
      <c r="Q25" s="1605"/>
      <c r="R25" s="556"/>
      <c r="S25" s="535"/>
      <c r="T25" s="547"/>
      <c r="U25" s="535"/>
      <c r="V25" s="535"/>
      <c r="W25" s="535"/>
    </row>
    <row r="26" spans="1:23" ht="49.9" customHeight="1" thickBot="1">
      <c r="A26" s="2312"/>
      <c r="B26" s="2314"/>
      <c r="C26" s="2316"/>
      <c r="D26" s="2318"/>
      <c r="E26" s="2275"/>
      <c r="F26" s="2275"/>
      <c r="G26" s="612" t="s">
        <v>12</v>
      </c>
      <c r="H26" s="614">
        <f>SUM(H25:H25)</f>
        <v>220.9</v>
      </c>
      <c r="I26" s="614">
        <f>SUM(I25:I25)</f>
        <v>220.9</v>
      </c>
      <c r="J26" s="641"/>
      <c r="K26" s="642">
        <f>SUM(K25:K25)</f>
        <v>0</v>
      </c>
      <c r="L26" s="642">
        <f>SUM(L25:L25)</f>
        <v>80</v>
      </c>
      <c r="M26" s="642">
        <f>SUM(M25:M25)</f>
        <v>80</v>
      </c>
      <c r="N26" s="2744"/>
      <c r="O26" s="1611"/>
      <c r="P26" s="1611"/>
      <c r="Q26" s="1612"/>
      <c r="R26" s="556"/>
      <c r="S26" s="535"/>
      <c r="T26" s="547"/>
      <c r="U26" s="535"/>
      <c r="V26" s="535"/>
      <c r="W26" s="535"/>
    </row>
    <row r="27" spans="1:23">
      <c r="A27" s="2311" t="s">
        <v>11</v>
      </c>
      <c r="B27" s="2313" t="s">
        <v>11</v>
      </c>
      <c r="C27" s="2315" t="s">
        <v>39</v>
      </c>
      <c r="D27" s="2317" t="s">
        <v>995</v>
      </c>
      <c r="E27" s="2274" t="s">
        <v>41</v>
      </c>
      <c r="F27" s="2319" t="s">
        <v>272</v>
      </c>
      <c r="G27" s="599" t="s">
        <v>37</v>
      </c>
      <c r="H27" s="627">
        <v>0</v>
      </c>
      <c r="I27" s="601">
        <v>0</v>
      </c>
      <c r="J27" s="628"/>
      <c r="K27" s="629">
        <v>0</v>
      </c>
      <c r="L27" s="630">
        <v>2</v>
      </c>
      <c r="M27" s="605">
        <v>2</v>
      </c>
      <c r="N27" s="2480" t="s">
        <v>996</v>
      </c>
      <c r="O27" s="1604">
        <v>0</v>
      </c>
      <c r="P27" s="1604">
        <v>2</v>
      </c>
      <c r="Q27" s="1605">
        <v>2</v>
      </c>
      <c r="R27" s="556"/>
      <c r="S27" s="535"/>
      <c r="T27" s="547"/>
      <c r="U27" s="535"/>
      <c r="V27" s="535"/>
      <c r="W27" s="535"/>
    </row>
    <row r="28" spans="1:23" ht="13.5" thickBot="1">
      <c r="A28" s="2312"/>
      <c r="B28" s="2314"/>
      <c r="C28" s="2316"/>
      <c r="D28" s="2318"/>
      <c r="E28" s="2275"/>
      <c r="F28" s="2275"/>
      <c r="G28" s="612" t="s">
        <v>12</v>
      </c>
      <c r="H28" s="614">
        <f>H27*1</f>
        <v>0</v>
      </c>
      <c r="I28" s="614">
        <f>I27*1</f>
        <v>0</v>
      </c>
      <c r="J28" s="614"/>
      <c r="K28" s="614">
        <f>K27*1</f>
        <v>0</v>
      </c>
      <c r="L28" s="614">
        <f>L27*1</f>
        <v>2</v>
      </c>
      <c r="M28" s="614">
        <f>M27*1</f>
        <v>2</v>
      </c>
      <c r="N28" s="2746"/>
      <c r="O28" s="2178"/>
      <c r="P28" s="2178"/>
      <c r="Q28" s="2179"/>
      <c r="R28" s="556"/>
      <c r="S28" s="535"/>
      <c r="T28" s="547"/>
      <c r="U28" s="535"/>
      <c r="V28" s="535"/>
      <c r="W28" s="535"/>
    </row>
    <row r="29" spans="1:23" ht="13.5" thickBot="1">
      <c r="A29" s="316" t="s">
        <v>11</v>
      </c>
      <c r="B29" s="419"/>
      <c r="C29" s="2287" t="s">
        <v>14</v>
      </c>
      <c r="D29" s="2288"/>
      <c r="E29" s="2288"/>
      <c r="F29" s="2288"/>
      <c r="G29" s="2290"/>
      <c r="H29" s="454">
        <f t="shared" ref="H29:M29" si="0">H24+H21+H19+H16+H14+H11+H26+H28</f>
        <v>228.9</v>
      </c>
      <c r="I29" s="454">
        <f t="shared" si="0"/>
        <v>228.9</v>
      </c>
      <c r="J29" s="454">
        <f t="shared" si="0"/>
        <v>0</v>
      </c>
      <c r="K29" s="454">
        <f t="shared" si="0"/>
        <v>0</v>
      </c>
      <c r="L29" s="454">
        <f t="shared" si="0"/>
        <v>97.5</v>
      </c>
      <c r="M29" s="454">
        <f t="shared" si="0"/>
        <v>97.5</v>
      </c>
      <c r="N29" s="455"/>
      <c r="O29" s="456"/>
      <c r="P29" s="456"/>
      <c r="Q29" s="457"/>
      <c r="R29" s="535"/>
      <c r="S29" s="535"/>
      <c r="T29" s="535"/>
      <c r="U29" s="535"/>
      <c r="V29" s="535"/>
      <c r="W29" s="535"/>
    </row>
    <row r="30" spans="1:23" ht="13.5" thickBot="1">
      <c r="A30" s="315" t="s">
        <v>13</v>
      </c>
      <c r="B30" s="2353" t="s">
        <v>997</v>
      </c>
      <c r="C30" s="2353"/>
      <c r="D30" s="2353"/>
      <c r="E30" s="2353"/>
      <c r="F30" s="2353"/>
      <c r="G30" s="2353"/>
      <c r="H30" s="2353"/>
      <c r="I30" s="2353"/>
      <c r="J30" s="2353"/>
      <c r="K30" s="2353"/>
      <c r="L30" s="2353"/>
      <c r="M30" s="2353"/>
      <c r="N30" s="2353"/>
      <c r="O30" s="2353"/>
      <c r="P30" s="2353"/>
      <c r="Q30" s="2354"/>
      <c r="R30" s="535"/>
      <c r="S30" s="535"/>
      <c r="T30" s="535"/>
      <c r="U30" s="535"/>
      <c r="V30" s="535"/>
      <c r="W30" s="535"/>
    </row>
    <row r="31" spans="1:23" ht="13.5" thickBot="1">
      <c r="A31" s="316" t="s">
        <v>13</v>
      </c>
      <c r="B31" s="317" t="s">
        <v>11</v>
      </c>
      <c r="C31" s="2307" t="s">
        <v>998</v>
      </c>
      <c r="D31" s="2308"/>
      <c r="E31" s="2309"/>
      <c r="F31" s="2309"/>
      <c r="G31" s="2308"/>
      <c r="H31" s="2308"/>
      <c r="I31" s="2308"/>
      <c r="J31" s="2308"/>
      <c r="K31" s="2308"/>
      <c r="L31" s="2308"/>
      <c r="M31" s="2308"/>
      <c r="N31" s="2308"/>
      <c r="O31" s="2308"/>
      <c r="P31" s="2308"/>
      <c r="Q31" s="2324"/>
      <c r="R31" s="535"/>
      <c r="S31" s="535"/>
      <c r="T31" s="535"/>
      <c r="U31" s="535"/>
      <c r="V31" s="535"/>
      <c r="W31" s="535"/>
    </row>
    <row r="32" spans="1:23">
      <c r="A32" s="2311" t="s">
        <v>13</v>
      </c>
      <c r="B32" s="2313" t="s">
        <v>11</v>
      </c>
      <c r="C32" s="2315" t="s">
        <v>11</v>
      </c>
      <c r="D32" s="2317" t="s">
        <v>999</v>
      </c>
      <c r="E32" s="2274" t="s">
        <v>41</v>
      </c>
      <c r="F32" s="2319" t="s">
        <v>1000</v>
      </c>
      <c r="G32" s="599"/>
      <c r="H32" s="627"/>
      <c r="I32" s="601"/>
      <c r="J32" s="628"/>
      <c r="K32" s="627"/>
      <c r="L32" s="630"/>
      <c r="M32" s="605"/>
      <c r="N32" s="2480" t="s">
        <v>1001</v>
      </c>
      <c r="O32" s="2177" t="s">
        <v>42</v>
      </c>
      <c r="P32" s="1622" t="s">
        <v>42</v>
      </c>
      <c r="Q32" s="1760" t="s">
        <v>42</v>
      </c>
      <c r="R32" s="535"/>
      <c r="S32" s="535"/>
      <c r="T32" s="547"/>
      <c r="U32" s="535"/>
      <c r="V32" s="535"/>
      <c r="W32" s="535"/>
    </row>
    <row r="33" spans="1:23">
      <c r="A33" s="2325"/>
      <c r="B33" s="2326"/>
      <c r="C33" s="2327"/>
      <c r="D33" s="2328"/>
      <c r="E33" s="2296"/>
      <c r="F33" s="2348"/>
      <c r="G33" s="606" t="s">
        <v>37</v>
      </c>
      <c r="H33" s="607">
        <v>0.7</v>
      </c>
      <c r="I33" s="653">
        <v>0.7</v>
      </c>
      <c r="J33" s="1328"/>
      <c r="K33" s="611"/>
      <c r="L33" s="2180">
        <v>0.7</v>
      </c>
      <c r="M33" s="611">
        <v>0.7</v>
      </c>
      <c r="N33" s="2745"/>
      <c r="O33" s="1768"/>
      <c r="P33" s="816"/>
      <c r="Q33" s="846"/>
      <c r="R33" s="535"/>
      <c r="S33" s="535"/>
      <c r="T33" s="547"/>
      <c r="U33" s="535"/>
      <c r="V33" s="535"/>
      <c r="W33" s="535"/>
    </row>
    <row r="34" spans="1:23" ht="13.5" thickBot="1">
      <c r="A34" s="2312"/>
      <c r="B34" s="2314"/>
      <c r="C34" s="2316"/>
      <c r="D34" s="2318"/>
      <c r="E34" s="2275"/>
      <c r="F34" s="2275"/>
      <c r="G34" s="612" t="s">
        <v>12</v>
      </c>
      <c r="H34" s="613">
        <f t="shared" ref="H34:M34" si="1">H33*1</f>
        <v>0.7</v>
      </c>
      <c r="I34" s="613">
        <f t="shared" si="1"/>
        <v>0.7</v>
      </c>
      <c r="J34" s="613">
        <f t="shared" si="1"/>
        <v>0</v>
      </c>
      <c r="K34" s="613">
        <f t="shared" si="1"/>
        <v>0</v>
      </c>
      <c r="L34" s="613">
        <f t="shared" si="1"/>
        <v>0.7</v>
      </c>
      <c r="M34" s="613">
        <f t="shared" si="1"/>
        <v>0.7</v>
      </c>
      <c r="N34" s="2746"/>
      <c r="O34" s="1611"/>
      <c r="P34" s="1611"/>
      <c r="Q34" s="1580"/>
      <c r="R34" s="535"/>
      <c r="S34" s="535"/>
      <c r="T34" s="547"/>
      <c r="U34" s="535"/>
      <c r="V34" s="535"/>
      <c r="W34" s="535"/>
    </row>
    <row r="35" spans="1:23" ht="25.5">
      <c r="A35" s="2311" t="s">
        <v>13</v>
      </c>
      <c r="B35" s="2313" t="s">
        <v>11</v>
      </c>
      <c r="C35" s="2315" t="s">
        <v>38</v>
      </c>
      <c r="D35" s="2317" t="s">
        <v>1002</v>
      </c>
      <c r="E35" s="2274" t="s">
        <v>41</v>
      </c>
      <c r="F35" s="2319" t="s">
        <v>1003</v>
      </c>
      <c r="G35" s="24" t="s">
        <v>372</v>
      </c>
      <c r="H35" s="787">
        <v>0</v>
      </c>
      <c r="I35" s="23"/>
      <c r="J35" s="2181"/>
      <c r="K35" s="2182"/>
      <c r="L35" s="2183"/>
      <c r="M35" s="20"/>
      <c r="N35" s="2165" t="s">
        <v>1004</v>
      </c>
      <c r="O35" s="2184"/>
      <c r="P35" s="2184"/>
      <c r="Q35" s="2185" t="s">
        <v>42</v>
      </c>
      <c r="R35" s="535"/>
      <c r="S35" s="535"/>
      <c r="T35" s="547"/>
      <c r="U35" s="535"/>
      <c r="V35" s="535"/>
      <c r="W35" s="535"/>
    </row>
    <row r="36" spans="1:23" ht="37.15" customHeight="1" thickBot="1">
      <c r="A36" s="2312"/>
      <c r="B36" s="2314"/>
      <c r="C36" s="2316"/>
      <c r="D36" s="2318"/>
      <c r="E36" s="2747"/>
      <c r="F36" s="2275"/>
      <c r="G36" s="2186" t="s">
        <v>12</v>
      </c>
      <c r="H36" s="2187">
        <f>SUM(H35:H35)</f>
        <v>0</v>
      </c>
      <c r="I36" s="2187">
        <f>SUM(I35:I35)</f>
        <v>0</v>
      </c>
      <c r="J36" s="2188"/>
      <c r="K36" s="2189">
        <f>SUM(K35:K35)</f>
        <v>0</v>
      </c>
      <c r="L36" s="2190">
        <f>L35</f>
        <v>0</v>
      </c>
      <c r="M36" s="2191">
        <f>M35</f>
        <v>0</v>
      </c>
      <c r="N36" s="2192" t="s">
        <v>1005</v>
      </c>
      <c r="O36" s="684"/>
      <c r="P36" s="684"/>
      <c r="Q36" s="686" t="s">
        <v>42</v>
      </c>
      <c r="R36" s="535"/>
      <c r="S36" s="535"/>
      <c r="T36" s="547"/>
      <c r="U36" s="535"/>
      <c r="V36" s="535"/>
      <c r="W36" s="535"/>
    </row>
    <row r="37" spans="1:23" ht="13.5" thickBot="1">
      <c r="A37" s="316" t="s">
        <v>13</v>
      </c>
      <c r="B37" s="2193"/>
      <c r="C37" s="2287" t="s">
        <v>14</v>
      </c>
      <c r="D37" s="2288"/>
      <c r="E37" s="2288"/>
      <c r="F37" s="2288"/>
      <c r="G37" s="2290"/>
      <c r="H37" s="454">
        <f t="shared" ref="H37:M37" si="2">H34+H36</f>
        <v>0.7</v>
      </c>
      <c r="I37" s="454">
        <f t="shared" si="2"/>
        <v>0.7</v>
      </c>
      <c r="J37" s="454">
        <f t="shared" si="2"/>
        <v>0</v>
      </c>
      <c r="K37" s="454">
        <f t="shared" si="2"/>
        <v>0</v>
      </c>
      <c r="L37" s="454">
        <f t="shared" si="2"/>
        <v>0.7</v>
      </c>
      <c r="M37" s="454">
        <f t="shared" si="2"/>
        <v>0.7</v>
      </c>
      <c r="N37" s="1317"/>
      <c r="O37" s="597"/>
      <c r="P37" s="597"/>
      <c r="Q37" s="2194"/>
      <c r="R37" s="535"/>
      <c r="S37" s="535"/>
      <c r="T37" s="547"/>
      <c r="U37" s="535"/>
      <c r="V37" s="535"/>
      <c r="W37" s="535"/>
    </row>
    <row r="38" spans="1:23" ht="13.5" thickBot="1">
      <c r="A38" s="315" t="s">
        <v>35</v>
      </c>
      <c r="B38" s="2353" t="s">
        <v>1006</v>
      </c>
      <c r="C38" s="2353"/>
      <c r="D38" s="2353"/>
      <c r="E38" s="2353"/>
      <c r="F38" s="2353"/>
      <c r="G38" s="2353"/>
      <c r="H38" s="2353"/>
      <c r="I38" s="2353"/>
      <c r="J38" s="2353"/>
      <c r="K38" s="2353"/>
      <c r="L38" s="2353"/>
      <c r="M38" s="2353"/>
      <c r="N38" s="2353"/>
      <c r="O38" s="2353"/>
      <c r="P38" s="2353"/>
      <c r="Q38" s="2354"/>
      <c r="R38" s="535"/>
      <c r="S38" s="535"/>
      <c r="T38" s="547"/>
      <c r="U38" s="535"/>
      <c r="V38" s="535"/>
      <c r="W38" s="535"/>
    </row>
    <row r="39" spans="1:23" ht="13.5" thickBot="1">
      <c r="A39" s="316" t="s">
        <v>35</v>
      </c>
      <c r="B39" s="317" t="s">
        <v>11</v>
      </c>
      <c r="C39" s="2307" t="s">
        <v>1007</v>
      </c>
      <c r="D39" s="2308"/>
      <c r="E39" s="2308"/>
      <c r="F39" s="2308"/>
      <c r="G39" s="2308"/>
      <c r="H39" s="2308"/>
      <c r="I39" s="2308"/>
      <c r="J39" s="2308"/>
      <c r="K39" s="2308"/>
      <c r="L39" s="2308"/>
      <c r="M39" s="2308"/>
      <c r="N39" s="2308"/>
      <c r="O39" s="2308"/>
      <c r="P39" s="2308"/>
      <c r="Q39" s="2324"/>
      <c r="R39" s="535"/>
      <c r="S39" s="535"/>
      <c r="T39" s="547"/>
      <c r="U39" s="535"/>
      <c r="V39" s="535"/>
      <c r="W39" s="535"/>
    </row>
    <row r="40" spans="1:23">
      <c r="A40" s="2734" t="s">
        <v>35</v>
      </c>
      <c r="B40" s="2736" t="s">
        <v>11</v>
      </c>
      <c r="C40" s="2738" t="s">
        <v>11</v>
      </c>
      <c r="D40" s="2501" t="s">
        <v>1008</v>
      </c>
      <c r="E40" s="2345" t="s">
        <v>41</v>
      </c>
      <c r="F40" s="2276" t="s">
        <v>1009</v>
      </c>
      <c r="G40" s="599" t="s">
        <v>391</v>
      </c>
      <c r="H40" s="627">
        <v>71.3</v>
      </c>
      <c r="I40" s="601">
        <v>71.3</v>
      </c>
      <c r="J40" s="628"/>
      <c r="K40" s="629"/>
      <c r="L40" s="630">
        <v>0</v>
      </c>
      <c r="M40" s="600">
        <v>0</v>
      </c>
      <c r="N40" s="2740" t="s">
        <v>1010</v>
      </c>
      <c r="O40" s="2195">
        <v>440</v>
      </c>
      <c r="P40" s="1490">
        <v>250</v>
      </c>
      <c r="Q40" s="1491">
        <v>250</v>
      </c>
      <c r="R40" s="535"/>
      <c r="S40" s="535"/>
      <c r="T40" s="547"/>
      <c r="U40" s="535"/>
      <c r="V40" s="535"/>
      <c r="W40" s="535"/>
    </row>
    <row r="41" spans="1:23" ht="7.15" customHeight="1" thickBot="1">
      <c r="A41" s="2735"/>
      <c r="B41" s="2737"/>
      <c r="C41" s="2739"/>
      <c r="D41" s="2328"/>
      <c r="E41" s="2348"/>
      <c r="F41" s="2348"/>
      <c r="G41" s="606"/>
      <c r="H41" s="632"/>
      <c r="I41" s="608"/>
      <c r="J41" s="633"/>
      <c r="K41" s="634"/>
      <c r="L41" s="635"/>
      <c r="M41" s="607"/>
      <c r="N41" s="2741"/>
      <c r="O41" s="2196"/>
      <c r="P41" s="2197"/>
      <c r="Q41" s="2198"/>
      <c r="R41" s="535"/>
      <c r="S41" s="535"/>
      <c r="T41" s="547"/>
      <c r="U41" s="535"/>
      <c r="V41" s="535"/>
      <c r="W41" s="535"/>
    </row>
    <row r="42" spans="1:23" ht="13.5" thickBot="1">
      <c r="A42" s="2735"/>
      <c r="B42" s="2737"/>
      <c r="C42" s="2739"/>
      <c r="D42" s="2328"/>
      <c r="E42" s="2348"/>
      <c r="F42" s="2348"/>
      <c r="G42" s="2199" t="s">
        <v>12</v>
      </c>
      <c r="H42" s="2200">
        <f t="shared" ref="H42:M42" si="3">H40</f>
        <v>71.3</v>
      </c>
      <c r="I42" s="2200">
        <f t="shared" si="3"/>
        <v>71.3</v>
      </c>
      <c r="J42" s="2200">
        <f t="shared" si="3"/>
        <v>0</v>
      </c>
      <c r="K42" s="2200">
        <f t="shared" si="3"/>
        <v>0</v>
      </c>
      <c r="L42" s="2200">
        <f t="shared" si="3"/>
        <v>0</v>
      </c>
      <c r="M42" s="2200">
        <f t="shared" si="3"/>
        <v>0</v>
      </c>
      <c r="N42" s="2742"/>
      <c r="O42" s="2201"/>
      <c r="P42" s="1490"/>
      <c r="Q42" s="1491"/>
      <c r="R42" s="535"/>
      <c r="S42" s="535"/>
      <c r="T42" s="547"/>
      <c r="U42" s="535"/>
      <c r="V42" s="535"/>
      <c r="W42" s="535"/>
    </row>
    <row r="43" spans="1:23">
      <c r="A43" s="2734" t="s">
        <v>35</v>
      </c>
      <c r="B43" s="2736" t="s">
        <v>11</v>
      </c>
      <c r="C43" s="2738" t="s">
        <v>13</v>
      </c>
      <c r="D43" s="2501" t="s">
        <v>1011</v>
      </c>
      <c r="E43" s="2345" t="s">
        <v>41</v>
      </c>
      <c r="F43" s="2276" t="s">
        <v>412</v>
      </c>
      <c r="G43" s="1867" t="s">
        <v>391</v>
      </c>
      <c r="H43" s="1874">
        <v>95.1</v>
      </c>
      <c r="I43" s="683">
        <v>95.1</v>
      </c>
      <c r="J43" s="628"/>
      <c r="K43" s="629"/>
      <c r="L43" s="630">
        <v>0</v>
      </c>
      <c r="M43" s="600">
        <v>0</v>
      </c>
      <c r="N43" s="2740" t="s">
        <v>1010</v>
      </c>
      <c r="O43" s="2195">
        <v>50</v>
      </c>
      <c r="P43" s="1490">
        <v>100</v>
      </c>
      <c r="Q43" s="1491">
        <v>100</v>
      </c>
      <c r="R43" s="2202"/>
      <c r="S43" s="535"/>
      <c r="T43" s="547"/>
      <c r="U43" s="535"/>
      <c r="V43" s="535"/>
      <c r="W43" s="535"/>
    </row>
    <row r="44" spans="1:23" ht="13.5" thickBot="1">
      <c r="A44" s="2735"/>
      <c r="B44" s="2737"/>
      <c r="C44" s="2739"/>
      <c r="D44" s="2328"/>
      <c r="E44" s="2348"/>
      <c r="F44" s="2348"/>
      <c r="G44" s="2203"/>
      <c r="H44" s="632"/>
      <c r="I44" s="608"/>
      <c r="J44" s="633"/>
      <c r="K44" s="634"/>
      <c r="L44" s="635"/>
      <c r="M44" s="607"/>
      <c r="N44" s="2741"/>
      <c r="O44" s="2196"/>
      <c r="P44" s="2197"/>
      <c r="Q44" s="2198"/>
      <c r="R44" s="2202"/>
      <c r="S44" s="535"/>
      <c r="T44" s="547"/>
      <c r="U44" s="535"/>
      <c r="V44" s="535"/>
      <c r="W44" s="535"/>
    </row>
    <row r="45" spans="1:23" ht="13.5" thickBot="1">
      <c r="A45" s="2735"/>
      <c r="B45" s="2737"/>
      <c r="C45" s="2739"/>
      <c r="D45" s="2328"/>
      <c r="E45" s="2348"/>
      <c r="F45" s="2348"/>
      <c r="G45" s="2199" t="s">
        <v>12</v>
      </c>
      <c r="H45" s="2200">
        <f t="shared" ref="H45:M45" si="4">H43</f>
        <v>95.1</v>
      </c>
      <c r="I45" s="2200">
        <f t="shared" si="4"/>
        <v>95.1</v>
      </c>
      <c r="J45" s="2200">
        <f t="shared" si="4"/>
        <v>0</v>
      </c>
      <c r="K45" s="2200">
        <f t="shared" si="4"/>
        <v>0</v>
      </c>
      <c r="L45" s="2200">
        <f t="shared" si="4"/>
        <v>0</v>
      </c>
      <c r="M45" s="2200">
        <f t="shared" si="4"/>
        <v>0</v>
      </c>
      <c r="N45" s="2742"/>
      <c r="O45" s="2201"/>
      <c r="P45" s="1490"/>
      <c r="Q45" s="1491"/>
      <c r="R45" s="2202"/>
      <c r="S45" s="535"/>
      <c r="T45" s="547"/>
      <c r="U45" s="535"/>
      <c r="V45" s="535"/>
      <c r="W45" s="535"/>
    </row>
    <row r="46" spans="1:23" ht="13.5" thickBot="1">
      <c r="A46" s="475" t="s">
        <v>36</v>
      </c>
      <c r="B46" s="419" t="s">
        <v>11</v>
      </c>
      <c r="C46" s="2287" t="s">
        <v>14</v>
      </c>
      <c r="D46" s="2288"/>
      <c r="E46" s="2288"/>
      <c r="F46" s="2288"/>
      <c r="G46" s="2290"/>
      <c r="H46" s="1869">
        <f>H42+H45</f>
        <v>166.39999999999998</v>
      </c>
      <c r="I46" s="1869">
        <f t="shared" ref="I46:M46" si="5">I42+I45</f>
        <v>166.39999999999998</v>
      </c>
      <c r="J46" s="476">
        <f t="shared" si="5"/>
        <v>0</v>
      </c>
      <c r="K46" s="476">
        <f t="shared" si="5"/>
        <v>0</v>
      </c>
      <c r="L46" s="476">
        <f t="shared" si="5"/>
        <v>0</v>
      </c>
      <c r="M46" s="476">
        <f t="shared" si="5"/>
        <v>0</v>
      </c>
      <c r="N46" s="455"/>
      <c r="O46" s="456"/>
      <c r="P46" s="456"/>
      <c r="Q46" s="2204"/>
      <c r="R46" s="535"/>
      <c r="S46" s="535"/>
      <c r="T46" s="535"/>
      <c r="U46" s="535"/>
      <c r="V46" s="535"/>
      <c r="W46" s="535"/>
    </row>
    <row r="47" spans="1:23" ht="13.5" thickBot="1">
      <c r="A47" s="519" t="s">
        <v>11</v>
      </c>
      <c r="B47" s="2730" t="s">
        <v>15</v>
      </c>
      <c r="C47" s="2262"/>
      <c r="D47" s="2262"/>
      <c r="E47" s="2262"/>
      <c r="F47" s="2262"/>
      <c r="G47" s="2262"/>
      <c r="H47" s="2206">
        <f>H46+H37+H29</f>
        <v>396</v>
      </c>
      <c r="I47" s="2206">
        <f t="shared" ref="I47:M47" si="6">I46+I37+I29</f>
        <v>396</v>
      </c>
      <c r="J47" s="2205">
        <f t="shared" si="6"/>
        <v>0</v>
      </c>
      <c r="K47" s="2205">
        <f t="shared" si="6"/>
        <v>0</v>
      </c>
      <c r="L47" s="2205">
        <f t="shared" si="6"/>
        <v>98.2</v>
      </c>
      <c r="M47" s="2205">
        <f t="shared" si="6"/>
        <v>98.2</v>
      </c>
      <c r="N47" s="2731"/>
      <c r="O47" s="2732"/>
      <c r="P47" s="2732"/>
      <c r="Q47" s="2733"/>
      <c r="R47" s="535"/>
      <c r="S47" s="535"/>
      <c r="T47" s="535"/>
      <c r="U47" s="535"/>
      <c r="V47" s="535"/>
      <c r="W47" s="535"/>
    </row>
    <row r="48" spans="1:23" ht="5.25" customHeight="1">
      <c r="A48" s="9"/>
      <c r="B48" s="10"/>
      <c r="C48" s="10"/>
      <c r="D48" s="10"/>
      <c r="E48" s="10"/>
      <c r="F48" s="522"/>
      <c r="G48" s="522"/>
      <c r="H48" s="522"/>
      <c r="I48" s="522"/>
      <c r="J48" s="522"/>
      <c r="K48" s="522"/>
      <c r="L48" s="522"/>
      <c r="M48" s="522"/>
      <c r="N48" s="22"/>
      <c r="O48" s="22"/>
      <c r="P48" s="22"/>
      <c r="Q48" s="22"/>
      <c r="R48" s="1371"/>
      <c r="S48" s="1371"/>
      <c r="T48" s="1371"/>
      <c r="U48" s="1371"/>
      <c r="V48" s="1371"/>
      <c r="W48" s="1371"/>
    </row>
    <row r="49" spans="1:23" ht="10.5" customHeight="1">
      <c r="A49" s="9"/>
      <c r="B49" s="10"/>
      <c r="C49" s="10"/>
      <c r="D49" s="10"/>
      <c r="E49" s="10"/>
      <c r="F49" s="522"/>
      <c r="G49" s="522"/>
      <c r="H49" s="522"/>
      <c r="I49" s="522"/>
      <c r="J49" s="522"/>
      <c r="K49" s="522"/>
      <c r="L49" s="522"/>
      <c r="M49" s="522"/>
      <c r="N49" s="22"/>
      <c r="O49" s="22"/>
      <c r="P49" s="22"/>
      <c r="Q49" s="22"/>
      <c r="R49" s="1371"/>
      <c r="S49" s="1371"/>
      <c r="T49" s="1371"/>
      <c r="U49" s="1371"/>
      <c r="V49" s="1371"/>
      <c r="W49" s="1371"/>
    </row>
    <row r="50" spans="1:23" hidden="1">
      <c r="A50" s="9"/>
      <c r="B50" s="10"/>
      <c r="C50" s="10"/>
      <c r="D50" s="10"/>
      <c r="E50" s="10"/>
      <c r="F50" s="522"/>
      <c r="G50" s="522"/>
      <c r="H50" s="522"/>
      <c r="I50" s="522"/>
      <c r="J50" s="522"/>
      <c r="K50" s="522"/>
      <c r="L50" s="522"/>
      <c r="M50" s="522"/>
      <c r="N50" s="22"/>
      <c r="O50" s="22"/>
      <c r="P50" s="22"/>
      <c r="Q50" s="22"/>
      <c r="R50" s="1371"/>
      <c r="S50" s="1371"/>
      <c r="T50" s="1371"/>
      <c r="U50" s="1371"/>
      <c r="V50" s="1371"/>
      <c r="W50" s="1371"/>
    </row>
    <row r="51" spans="1:23" ht="13.5" thickBot="1">
      <c r="A51" s="9"/>
      <c r="B51" s="10"/>
      <c r="C51" s="10"/>
      <c r="D51" s="10"/>
      <c r="E51" s="10"/>
      <c r="F51" s="2268" t="s">
        <v>16</v>
      </c>
      <c r="G51" s="2269"/>
      <c r="H51" s="2269"/>
      <c r="I51" s="2269"/>
      <c r="J51" s="2269"/>
      <c r="K51" s="2269"/>
      <c r="L51" s="2269"/>
      <c r="M51" s="2269"/>
      <c r="N51" s="22"/>
      <c r="O51" s="22"/>
      <c r="P51" s="22"/>
      <c r="Q51" s="22"/>
      <c r="R51" s="1371"/>
      <c r="S51" s="1371"/>
      <c r="T51" s="1371"/>
      <c r="U51" s="1371"/>
      <c r="V51" s="1371"/>
      <c r="W51" s="1371"/>
    </row>
    <row r="52" spans="1:23" ht="36.6" customHeight="1" thickBot="1">
      <c r="A52" s="1"/>
      <c r="B52" s="1"/>
      <c r="C52" s="2248" t="s">
        <v>17</v>
      </c>
      <c r="D52" s="2249"/>
      <c r="E52" s="2249"/>
      <c r="F52" s="2249"/>
      <c r="G52" s="2250"/>
      <c r="H52" s="2251" t="s">
        <v>540</v>
      </c>
      <c r="I52" s="2252"/>
      <c r="J52" s="2252"/>
      <c r="K52" s="2253"/>
      <c r="L52" s="526"/>
      <c r="M52" s="526"/>
      <c r="N52" s="1"/>
      <c r="O52" s="690"/>
      <c r="P52" s="1"/>
      <c r="Q52" s="1"/>
      <c r="R52" s="526"/>
      <c r="S52" s="526"/>
      <c r="T52" s="526"/>
      <c r="U52" s="526"/>
      <c r="V52" s="526"/>
      <c r="W52" s="526"/>
    </row>
    <row r="53" spans="1:23" ht="12.6" customHeight="1" thickBot="1">
      <c r="A53" s="1"/>
      <c r="B53" s="1"/>
      <c r="C53" s="2235" t="s">
        <v>18</v>
      </c>
      <c r="D53" s="2236"/>
      <c r="E53" s="2236"/>
      <c r="F53" s="2236"/>
      <c r="G53" s="2237"/>
      <c r="H53" s="2238">
        <f>H54+H55+H56+H57+H58+H59+H60</f>
        <v>396</v>
      </c>
      <c r="I53" s="2239"/>
      <c r="J53" s="2239"/>
      <c r="K53" s="2240"/>
      <c r="L53" s="526"/>
      <c r="M53" s="526"/>
      <c r="N53" s="1"/>
      <c r="O53" s="690"/>
      <c r="P53" s="1"/>
      <c r="Q53" s="1"/>
      <c r="R53" s="526"/>
      <c r="S53" s="526"/>
      <c r="T53" s="526"/>
      <c r="U53" s="526"/>
      <c r="V53" s="526"/>
      <c r="W53" s="526"/>
    </row>
    <row r="54" spans="1:23">
      <c r="A54" s="1"/>
      <c r="B54" s="1"/>
      <c r="C54" s="2223" t="s">
        <v>351</v>
      </c>
      <c r="D54" s="2224"/>
      <c r="E54" s="2224"/>
      <c r="F54" s="2224"/>
      <c r="G54" s="2254"/>
      <c r="H54" s="2727">
        <v>229.6</v>
      </c>
      <c r="I54" s="2728"/>
      <c r="J54" s="2728"/>
      <c r="K54" s="2729"/>
      <c r="L54" s="526"/>
      <c r="M54" s="526"/>
      <c r="N54" s="1"/>
      <c r="O54" s="690"/>
      <c r="P54" s="1"/>
      <c r="Q54" s="1"/>
      <c r="R54" s="526"/>
      <c r="S54" s="526"/>
      <c r="T54" s="526"/>
      <c r="U54" s="526"/>
      <c r="V54" s="526"/>
      <c r="W54" s="526"/>
    </row>
    <row r="55" spans="1:23">
      <c r="A55" s="1"/>
      <c r="B55" s="1"/>
      <c r="C55" s="2241" t="s">
        <v>352</v>
      </c>
      <c r="D55" s="2242"/>
      <c r="E55" s="2242"/>
      <c r="F55" s="2242"/>
      <c r="G55" s="2243"/>
      <c r="H55" s="2226"/>
      <c r="I55" s="2216"/>
      <c r="J55" s="2216"/>
      <c r="K55" s="2217"/>
      <c r="L55" s="526"/>
      <c r="M55" s="526"/>
      <c r="N55" s="1"/>
      <c r="O55" s="690"/>
      <c r="P55" s="1"/>
      <c r="Q55" s="1"/>
      <c r="R55" s="526"/>
      <c r="S55" s="526"/>
      <c r="T55" s="526"/>
      <c r="U55" s="526"/>
      <c r="V55" s="526"/>
      <c r="W55" s="526"/>
    </row>
    <row r="56" spans="1:23">
      <c r="A56" s="1"/>
      <c r="B56" s="1"/>
      <c r="C56" s="2213" t="s">
        <v>353</v>
      </c>
      <c r="D56" s="2214"/>
      <c r="E56" s="2214"/>
      <c r="F56" s="2214"/>
      <c r="G56" s="2244"/>
      <c r="H56" s="2226"/>
      <c r="I56" s="2216"/>
      <c r="J56" s="2216"/>
      <c r="K56" s="2217"/>
      <c r="L56" s="526"/>
      <c r="M56" s="526"/>
      <c r="N56" s="1"/>
      <c r="O56" s="690"/>
      <c r="P56" s="1"/>
      <c r="Q56" s="1"/>
      <c r="R56" s="526"/>
      <c r="S56" s="526"/>
      <c r="T56" s="526"/>
      <c r="U56" s="526"/>
      <c r="V56" s="526"/>
      <c r="W56" s="526"/>
    </row>
    <row r="57" spans="1:23">
      <c r="A57" s="1"/>
      <c r="B57" s="1"/>
      <c r="C57" s="2213" t="s">
        <v>432</v>
      </c>
      <c r="D57" s="2214"/>
      <c r="E57" s="2214"/>
      <c r="F57" s="2214"/>
      <c r="G57" s="2244"/>
      <c r="H57" s="2245">
        <v>166.4</v>
      </c>
      <c r="I57" s="2246"/>
      <c r="J57" s="2246"/>
      <c r="K57" s="2247"/>
      <c r="L57" s="526"/>
      <c r="M57" s="526"/>
      <c r="N57" s="1"/>
      <c r="O57" s="690"/>
      <c r="P57" s="1"/>
      <c r="Q57" s="1"/>
      <c r="R57" s="526"/>
      <c r="S57" s="526"/>
      <c r="T57" s="526"/>
      <c r="U57" s="526"/>
      <c r="V57" s="526"/>
      <c r="W57" s="526"/>
    </row>
    <row r="58" spans="1:23" ht="10.9" customHeight="1">
      <c r="A58" s="1"/>
      <c r="B58" s="1"/>
      <c r="C58" s="2241" t="s">
        <v>433</v>
      </c>
      <c r="D58" s="2242"/>
      <c r="E58" s="2242"/>
      <c r="F58" s="2242"/>
      <c r="G58" s="2243"/>
      <c r="H58" s="2226">
        <v>0</v>
      </c>
      <c r="I58" s="2216"/>
      <c r="J58" s="2216"/>
      <c r="K58" s="2217"/>
      <c r="L58" s="526"/>
      <c r="M58" s="526"/>
      <c r="N58" s="1"/>
      <c r="O58" s="690"/>
      <c r="P58" s="1"/>
      <c r="Q58" s="1"/>
      <c r="R58" s="526"/>
      <c r="S58" s="526"/>
      <c r="T58" s="526"/>
      <c r="U58" s="526"/>
      <c r="V58" s="526"/>
      <c r="W58" s="526"/>
    </row>
    <row r="59" spans="1:23" ht="12.6" customHeight="1">
      <c r="A59" s="1"/>
      <c r="B59" s="1"/>
      <c r="C59" s="2724" t="s">
        <v>356</v>
      </c>
      <c r="D59" s="2725"/>
      <c r="E59" s="2725"/>
      <c r="F59" s="2725"/>
      <c r="G59" s="2726"/>
      <c r="H59" s="2226"/>
      <c r="I59" s="2227"/>
      <c r="J59" s="2227"/>
      <c r="K59" s="2228"/>
      <c r="L59" s="526"/>
      <c r="M59" s="526"/>
      <c r="N59" s="1"/>
      <c r="O59" s="690"/>
      <c r="P59" s="1"/>
      <c r="Q59" s="1"/>
      <c r="R59" s="526"/>
      <c r="S59" s="526"/>
      <c r="T59" s="526"/>
      <c r="U59" s="526"/>
      <c r="V59" s="526"/>
      <c r="W59" s="526"/>
    </row>
    <row r="60" spans="1:23" ht="12" customHeight="1" thickBot="1">
      <c r="A60" s="1"/>
      <c r="B60" s="1"/>
      <c r="C60" s="2229" t="s">
        <v>357</v>
      </c>
      <c r="D60" s="2230"/>
      <c r="E60" s="2230"/>
      <c r="F60" s="2230"/>
      <c r="G60" s="2231"/>
      <c r="H60" s="2232"/>
      <c r="I60" s="2233"/>
      <c r="J60" s="2233"/>
      <c r="K60" s="2234"/>
      <c r="L60" s="526"/>
      <c r="M60" s="526"/>
      <c r="N60" s="1"/>
      <c r="O60" s="690"/>
      <c r="P60" s="1"/>
      <c r="Q60" s="1"/>
      <c r="R60" s="526"/>
      <c r="S60" s="526"/>
      <c r="T60" s="526"/>
      <c r="U60" s="526"/>
      <c r="V60" s="526"/>
      <c r="W60" s="526"/>
    </row>
    <row r="61" spans="1:23" ht="11.45" customHeight="1" thickBot="1">
      <c r="A61" s="1"/>
      <c r="B61" s="1"/>
      <c r="C61" s="2235" t="s">
        <v>19</v>
      </c>
      <c r="D61" s="2236"/>
      <c r="E61" s="2236"/>
      <c r="F61" s="2236"/>
      <c r="G61" s="2237"/>
      <c r="H61" s="2238">
        <f>SUM(H62:K62)</f>
        <v>0</v>
      </c>
      <c r="I61" s="2239"/>
      <c r="J61" s="2239"/>
      <c r="K61" s="2240"/>
      <c r="L61" s="526"/>
      <c r="M61" s="526"/>
      <c r="N61" s="1"/>
      <c r="O61" s="690"/>
      <c r="P61" s="1"/>
      <c r="Q61" s="1"/>
      <c r="R61" s="526"/>
      <c r="S61" s="526"/>
      <c r="T61" s="526"/>
      <c r="U61" s="526"/>
      <c r="V61" s="526"/>
      <c r="W61" s="526"/>
    </row>
    <row r="62" spans="1:23" ht="13.5" thickBot="1">
      <c r="A62" s="1"/>
      <c r="B62" s="1"/>
      <c r="C62" s="2213" t="s">
        <v>358</v>
      </c>
      <c r="D62" s="2214"/>
      <c r="E62" s="2214"/>
      <c r="F62" s="2214"/>
      <c r="G62" s="2215"/>
      <c r="H62" s="2216"/>
      <c r="I62" s="2216"/>
      <c r="J62" s="2216"/>
      <c r="K62" s="2217"/>
      <c r="L62" s="1"/>
      <c r="M62" s="1"/>
      <c r="N62" s="1"/>
      <c r="O62" s="690"/>
      <c r="P62" s="1"/>
      <c r="Q62" s="1"/>
      <c r="R62" s="526"/>
      <c r="S62" s="526"/>
      <c r="T62" s="526"/>
      <c r="U62" s="526"/>
      <c r="V62" s="526"/>
      <c r="W62" s="526"/>
    </row>
    <row r="63" spans="1:23" ht="12.6" customHeight="1" thickBot="1">
      <c r="A63" s="1"/>
      <c r="B63" s="1"/>
      <c r="C63" s="2218" t="s">
        <v>20</v>
      </c>
      <c r="D63" s="2219"/>
      <c r="E63" s="2219"/>
      <c r="F63" s="2219"/>
      <c r="G63" s="2220"/>
      <c r="H63" s="2221">
        <f>H61+H53</f>
        <v>396</v>
      </c>
      <c r="I63" s="2221"/>
      <c r="J63" s="2221"/>
      <c r="K63" s="2222"/>
      <c r="L63" s="1"/>
      <c r="M63" s="1"/>
      <c r="N63" s="1"/>
      <c r="O63" s="690"/>
      <c r="P63" s="1"/>
      <c r="Q63" s="1"/>
      <c r="R63" s="526"/>
      <c r="S63" s="526"/>
      <c r="T63" s="526"/>
      <c r="U63" s="526"/>
      <c r="V63" s="526"/>
      <c r="W63" s="526"/>
    </row>
  </sheetData>
  <mergeCells count="132">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N9:N11"/>
    <mergeCell ref="N13:N14"/>
    <mergeCell ref="A15:A16"/>
    <mergeCell ref="B15:B16"/>
    <mergeCell ref="C15:C16"/>
    <mergeCell ref="D15:D16"/>
    <mergeCell ref="E15:E16"/>
    <mergeCell ref="F15:F16"/>
    <mergeCell ref="A12:A14"/>
    <mergeCell ref="B12:B14"/>
    <mergeCell ref="C12:C14"/>
    <mergeCell ref="D12:D14"/>
    <mergeCell ref="E12:E14"/>
    <mergeCell ref="F12:F1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A27:A28"/>
    <mergeCell ref="B27:B28"/>
    <mergeCell ref="C27:C28"/>
    <mergeCell ref="D27:D28"/>
    <mergeCell ref="E27:E28"/>
    <mergeCell ref="F27:F28"/>
    <mergeCell ref="C37:G37"/>
    <mergeCell ref="B38:Q38"/>
    <mergeCell ref="C39:Q39"/>
    <mergeCell ref="A40:A42"/>
    <mergeCell ref="B40:B42"/>
    <mergeCell ref="C40:C42"/>
    <mergeCell ref="D40:D42"/>
    <mergeCell ref="E40:E42"/>
    <mergeCell ref="F40:F42"/>
    <mergeCell ref="N40:N42"/>
    <mergeCell ref="N43:N45"/>
    <mergeCell ref="C46:G46"/>
    <mergeCell ref="B47:G47"/>
    <mergeCell ref="N47:Q47"/>
    <mergeCell ref="F51:M51"/>
    <mergeCell ref="C52:G52"/>
    <mergeCell ref="H52:K52"/>
    <mergeCell ref="A43:A45"/>
    <mergeCell ref="B43:B45"/>
    <mergeCell ref="C43:C45"/>
    <mergeCell ref="D43:D45"/>
    <mergeCell ref="E43:E45"/>
    <mergeCell ref="F43:F45"/>
    <mergeCell ref="C56:G56"/>
    <mergeCell ref="H56:K56"/>
    <mergeCell ref="C57:G57"/>
    <mergeCell ref="H57:K57"/>
    <mergeCell ref="C58:G58"/>
    <mergeCell ref="H58:K58"/>
    <mergeCell ref="C53:G53"/>
    <mergeCell ref="H53:K53"/>
    <mergeCell ref="C54:G54"/>
    <mergeCell ref="H54:K54"/>
    <mergeCell ref="C55:G55"/>
    <mergeCell ref="H55:K55"/>
    <mergeCell ref="C62:G62"/>
    <mergeCell ref="H62:K62"/>
    <mergeCell ref="C63:G63"/>
    <mergeCell ref="H63:K63"/>
    <mergeCell ref="C59:G59"/>
    <mergeCell ref="H59:K59"/>
    <mergeCell ref="C60:G60"/>
    <mergeCell ref="H60:K60"/>
    <mergeCell ref="C61:G61"/>
    <mergeCell ref="H61:K61"/>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Normal="100" workbookViewId="0">
      <selection activeCell="Y5" sqref="Y5"/>
    </sheetView>
  </sheetViews>
  <sheetFormatPr defaultRowHeight="12.75"/>
  <cols>
    <col min="1" max="1" width="2.7109375" customWidth="1"/>
    <col min="2" max="3" width="2.5703125" customWidth="1"/>
    <col min="4" max="4" width="36.140625" customWidth="1"/>
    <col min="5" max="5" width="7.85546875" customWidth="1"/>
    <col min="6" max="6" width="4.42578125" customWidth="1"/>
    <col min="7" max="7" width="4.7109375" customWidth="1"/>
    <col min="8" max="8" width="6.5703125" customWidth="1"/>
    <col min="9" max="9" width="5.140625" customWidth="1"/>
    <col min="10" max="10" width="4" customWidth="1"/>
    <col min="11" max="11" width="5.5703125" customWidth="1"/>
    <col min="12" max="12" width="5.7109375" customWidth="1"/>
    <col min="13" max="13" width="5.85546875" customWidth="1"/>
    <col min="14" max="14" width="21.28515625" customWidth="1"/>
    <col min="15" max="15" width="5" customWidth="1"/>
    <col min="16" max="16" width="4.140625" customWidth="1"/>
    <col min="17" max="17" width="3.85546875" customWidth="1"/>
  </cols>
  <sheetData>
    <row r="2" spans="1:17" ht="15.75" thickBot="1">
      <c r="A2" s="1382"/>
      <c r="B2" s="1383"/>
      <c r="C2" s="1383"/>
      <c r="D2" s="1383"/>
      <c r="E2" s="1384" t="s">
        <v>683</v>
      </c>
      <c r="F2" s="1384"/>
      <c r="G2" s="1385"/>
      <c r="H2" s="1384"/>
      <c r="I2" s="1384"/>
      <c r="J2" s="1384"/>
      <c r="K2" s="1384"/>
      <c r="L2" s="1386"/>
      <c r="M2" s="1387"/>
      <c r="N2" s="1388"/>
      <c r="O2" s="1388"/>
      <c r="P2" s="1388"/>
      <c r="Q2" s="1388"/>
    </row>
    <row r="3" spans="1:17" ht="26.45" customHeight="1">
      <c r="A3" s="2892" t="s">
        <v>0</v>
      </c>
      <c r="B3" s="2895" t="s">
        <v>1</v>
      </c>
      <c r="C3" s="2895" t="s">
        <v>2</v>
      </c>
      <c r="D3" s="2898" t="s">
        <v>3</v>
      </c>
      <c r="E3" s="2865" t="s">
        <v>4</v>
      </c>
      <c r="F3" s="2889" t="s">
        <v>5</v>
      </c>
      <c r="G3" s="2865" t="s">
        <v>6</v>
      </c>
      <c r="H3" s="2868" t="s">
        <v>684</v>
      </c>
      <c r="I3" s="2869"/>
      <c r="J3" s="2869"/>
      <c r="K3" s="2870"/>
      <c r="L3" s="2871" t="s">
        <v>74</v>
      </c>
      <c r="M3" s="2874" t="s">
        <v>73</v>
      </c>
      <c r="N3" s="2877" t="s">
        <v>21</v>
      </c>
      <c r="O3" s="2878"/>
      <c r="P3" s="2878"/>
      <c r="Q3" s="2879"/>
    </row>
    <row r="4" spans="1:17">
      <c r="A4" s="2893"/>
      <c r="B4" s="2896"/>
      <c r="C4" s="2896"/>
      <c r="D4" s="2899"/>
      <c r="E4" s="2866"/>
      <c r="F4" s="2890"/>
      <c r="G4" s="2866"/>
      <c r="H4" s="2880" t="s">
        <v>7</v>
      </c>
      <c r="I4" s="2882" t="s">
        <v>8</v>
      </c>
      <c r="J4" s="2882"/>
      <c r="K4" s="2883" t="s">
        <v>200</v>
      </c>
      <c r="L4" s="2872"/>
      <c r="M4" s="2875"/>
      <c r="N4" s="2885" t="s">
        <v>33</v>
      </c>
      <c r="O4" s="2887" t="s">
        <v>9</v>
      </c>
      <c r="P4" s="2887"/>
      <c r="Q4" s="2888"/>
    </row>
    <row r="5" spans="1:17" ht="87.6" customHeight="1" thickBot="1">
      <c r="A5" s="2894"/>
      <c r="B5" s="2897"/>
      <c r="C5" s="2897"/>
      <c r="D5" s="2900"/>
      <c r="E5" s="2867"/>
      <c r="F5" s="2891"/>
      <c r="G5" s="2867"/>
      <c r="H5" s="2881"/>
      <c r="I5" s="1400" t="s">
        <v>7</v>
      </c>
      <c r="J5" s="1401" t="s">
        <v>10</v>
      </c>
      <c r="K5" s="2884"/>
      <c r="L5" s="2873"/>
      <c r="M5" s="2876"/>
      <c r="N5" s="2886"/>
      <c r="O5" s="1402" t="s">
        <v>43</v>
      </c>
      <c r="P5" s="1402" t="s">
        <v>44</v>
      </c>
      <c r="Q5" s="1403" t="s">
        <v>57</v>
      </c>
    </row>
    <row r="6" spans="1:17" ht="13.5" thickBot="1">
      <c r="A6" s="1404" t="s">
        <v>11</v>
      </c>
      <c r="B6" s="2857" t="s">
        <v>685</v>
      </c>
      <c r="C6" s="2857"/>
      <c r="D6" s="2857"/>
      <c r="E6" s="2857"/>
      <c r="F6" s="2857"/>
      <c r="G6" s="2857"/>
      <c r="H6" s="2857"/>
      <c r="I6" s="2857"/>
      <c r="J6" s="2857"/>
      <c r="K6" s="2857"/>
      <c r="L6" s="2857"/>
      <c r="M6" s="2857"/>
      <c r="N6" s="2857"/>
      <c r="O6" s="2857"/>
      <c r="P6" s="2857"/>
      <c r="Q6" s="2858"/>
    </row>
    <row r="7" spans="1:17" ht="13.5" thickBot="1">
      <c r="A7" s="1405" t="s">
        <v>11</v>
      </c>
      <c r="B7" s="1406" t="s">
        <v>11</v>
      </c>
      <c r="C7" s="2859" t="s">
        <v>686</v>
      </c>
      <c r="D7" s="2859"/>
      <c r="E7" s="2859"/>
      <c r="F7" s="2859"/>
      <c r="G7" s="2859"/>
      <c r="H7" s="2859"/>
      <c r="I7" s="2859"/>
      <c r="J7" s="2859"/>
      <c r="K7" s="2859"/>
      <c r="L7" s="2859"/>
      <c r="M7" s="2859"/>
      <c r="N7" s="2859"/>
      <c r="O7" s="2859"/>
      <c r="P7" s="2859"/>
      <c r="Q7" s="2860"/>
    </row>
    <row r="8" spans="1:17">
      <c r="A8" s="2847" t="s">
        <v>11</v>
      </c>
      <c r="B8" s="2850" t="s">
        <v>11</v>
      </c>
      <c r="C8" s="2830" t="s">
        <v>11</v>
      </c>
      <c r="D8" s="2854" t="s">
        <v>687</v>
      </c>
      <c r="E8" s="2822" t="s">
        <v>41</v>
      </c>
      <c r="F8" s="2825">
        <v>9</v>
      </c>
      <c r="G8" s="1407" t="s">
        <v>213</v>
      </c>
      <c r="H8" s="1408">
        <v>2</v>
      </c>
      <c r="I8" s="1409"/>
      <c r="J8" s="1409"/>
      <c r="K8" s="1410"/>
      <c r="L8" s="1411">
        <v>2</v>
      </c>
      <c r="M8" s="1412">
        <v>2</v>
      </c>
      <c r="N8" s="2862" t="s">
        <v>688</v>
      </c>
      <c r="O8" s="1413">
        <v>5</v>
      </c>
      <c r="P8" s="1413">
        <v>5</v>
      </c>
      <c r="Q8" s="1414">
        <v>5</v>
      </c>
    </row>
    <row r="9" spans="1:17">
      <c r="A9" s="2848"/>
      <c r="B9" s="2851"/>
      <c r="C9" s="2861"/>
      <c r="D9" s="2855"/>
      <c r="E9" s="2823"/>
      <c r="F9" s="2826"/>
      <c r="G9" s="1415"/>
      <c r="H9" s="1416">
        <v>0</v>
      </c>
      <c r="I9" s="1417">
        <v>0</v>
      </c>
      <c r="J9" s="1417"/>
      <c r="K9" s="1418">
        <v>0</v>
      </c>
      <c r="L9" s="1419">
        <v>0</v>
      </c>
      <c r="M9" s="1420">
        <v>0</v>
      </c>
      <c r="N9" s="2863"/>
      <c r="O9" s="1421"/>
      <c r="P9" s="1421"/>
      <c r="Q9" s="1422"/>
    </row>
    <row r="10" spans="1:17" ht="13.5" thickBot="1">
      <c r="A10" s="2849"/>
      <c r="B10" s="2852"/>
      <c r="C10" s="2832"/>
      <c r="D10" s="2856"/>
      <c r="E10" s="2824"/>
      <c r="F10" s="2827"/>
      <c r="G10" s="1423" t="s">
        <v>12</v>
      </c>
      <c r="H10" s="1424">
        <f t="shared" ref="H10:M10" si="0">SUM(H8:H9)</f>
        <v>2</v>
      </c>
      <c r="I10" s="1424">
        <f t="shared" si="0"/>
        <v>0</v>
      </c>
      <c r="J10" s="1424">
        <f t="shared" si="0"/>
        <v>0</v>
      </c>
      <c r="K10" s="1424">
        <f t="shared" si="0"/>
        <v>0</v>
      </c>
      <c r="L10" s="1424">
        <f t="shared" si="0"/>
        <v>2</v>
      </c>
      <c r="M10" s="1424">
        <f t="shared" si="0"/>
        <v>2</v>
      </c>
      <c r="N10" s="2864"/>
      <c r="O10" s="1425"/>
      <c r="P10" s="1425"/>
      <c r="Q10" s="1426"/>
    </row>
    <row r="11" spans="1:17">
      <c r="A11" s="2847" t="s">
        <v>11</v>
      </c>
      <c r="B11" s="2850" t="s">
        <v>11</v>
      </c>
      <c r="C11" s="2816" t="s">
        <v>13</v>
      </c>
      <c r="D11" s="2854" t="s">
        <v>689</v>
      </c>
      <c r="E11" s="2822" t="s">
        <v>41</v>
      </c>
      <c r="F11" s="2825">
        <v>7</v>
      </c>
      <c r="G11" s="1407" t="s">
        <v>213</v>
      </c>
      <c r="H11" s="1408">
        <v>8</v>
      </c>
      <c r="I11" s="1409"/>
      <c r="J11" s="1409"/>
      <c r="K11" s="1410"/>
      <c r="L11" s="1411">
        <v>8</v>
      </c>
      <c r="M11" s="1412">
        <v>8</v>
      </c>
      <c r="N11" s="2836" t="s">
        <v>688</v>
      </c>
      <c r="O11" s="1413">
        <v>5</v>
      </c>
      <c r="P11" s="1413">
        <v>5</v>
      </c>
      <c r="Q11" s="1414">
        <v>5</v>
      </c>
    </row>
    <row r="12" spans="1:17">
      <c r="A12" s="2848"/>
      <c r="B12" s="2851"/>
      <c r="C12" s="2853"/>
      <c r="D12" s="2855"/>
      <c r="E12" s="2823"/>
      <c r="F12" s="2826"/>
      <c r="G12" s="1415"/>
      <c r="H12" s="1416">
        <v>0</v>
      </c>
      <c r="I12" s="1417">
        <v>0</v>
      </c>
      <c r="J12" s="1417"/>
      <c r="K12" s="1418">
        <v>0</v>
      </c>
      <c r="L12" s="1419">
        <v>0</v>
      </c>
      <c r="M12" s="1420">
        <v>0</v>
      </c>
      <c r="N12" s="2837"/>
      <c r="O12" s="1427"/>
      <c r="P12" s="1427"/>
      <c r="Q12" s="1428"/>
    </row>
    <row r="13" spans="1:17" ht="13.5" thickBot="1">
      <c r="A13" s="2849"/>
      <c r="B13" s="2852"/>
      <c r="C13" s="2818"/>
      <c r="D13" s="2856"/>
      <c r="E13" s="2824"/>
      <c r="F13" s="2827"/>
      <c r="G13" s="1423" t="s">
        <v>12</v>
      </c>
      <c r="H13" s="1424">
        <f t="shared" ref="H13:M13" si="1">SUM(H11:H12)</f>
        <v>8</v>
      </c>
      <c r="I13" s="1424">
        <f t="shared" si="1"/>
        <v>0</v>
      </c>
      <c r="J13" s="1424">
        <f t="shared" si="1"/>
        <v>0</v>
      </c>
      <c r="K13" s="1424">
        <f t="shared" si="1"/>
        <v>0</v>
      </c>
      <c r="L13" s="1424">
        <f t="shared" si="1"/>
        <v>8</v>
      </c>
      <c r="M13" s="1424">
        <f t="shared" si="1"/>
        <v>8</v>
      </c>
      <c r="N13" s="1429" t="s">
        <v>690</v>
      </c>
      <c r="O13" s="1425">
        <v>2</v>
      </c>
      <c r="P13" s="1425">
        <v>3</v>
      </c>
      <c r="Q13" s="1426">
        <v>3</v>
      </c>
    </row>
    <row r="14" spans="1:17" ht="13.5" thickBot="1">
      <c r="A14" s="1405" t="s">
        <v>11</v>
      </c>
      <c r="B14" s="1430" t="s">
        <v>11</v>
      </c>
      <c r="C14" s="2838" t="s">
        <v>14</v>
      </c>
      <c r="D14" s="2839"/>
      <c r="E14" s="2839"/>
      <c r="F14" s="2839"/>
      <c r="G14" s="2840"/>
      <c r="H14" s="1431">
        <f t="shared" ref="H14:M14" si="2">H10+H13</f>
        <v>10</v>
      </c>
      <c r="I14" s="1431">
        <f t="shared" si="2"/>
        <v>0</v>
      </c>
      <c r="J14" s="1431">
        <f t="shared" si="2"/>
        <v>0</v>
      </c>
      <c r="K14" s="1431">
        <f t="shared" si="2"/>
        <v>0</v>
      </c>
      <c r="L14" s="1431">
        <f t="shared" si="2"/>
        <v>10</v>
      </c>
      <c r="M14" s="1431">
        <f t="shared" si="2"/>
        <v>10</v>
      </c>
      <c r="N14" s="1432"/>
      <c r="O14" s="1433"/>
      <c r="P14" s="1433"/>
      <c r="Q14" s="1434"/>
    </row>
    <row r="15" spans="1:17" ht="13.5" thickBot="1">
      <c r="A15" s="1405" t="s">
        <v>11</v>
      </c>
      <c r="B15" s="1406" t="s">
        <v>13</v>
      </c>
      <c r="C15" s="2841" t="s">
        <v>691</v>
      </c>
      <c r="D15" s="2842"/>
      <c r="E15" s="2843"/>
      <c r="F15" s="2843"/>
      <c r="G15" s="2842"/>
      <c r="H15" s="2842"/>
      <c r="I15" s="2842"/>
      <c r="J15" s="2842"/>
      <c r="K15" s="2842"/>
      <c r="L15" s="2842"/>
      <c r="M15" s="2842"/>
      <c r="N15" s="2842"/>
      <c r="O15" s="2842"/>
      <c r="P15" s="2842"/>
      <c r="Q15" s="2844"/>
    </row>
    <row r="16" spans="1:17" ht="38.25">
      <c r="A16" s="2810" t="s">
        <v>11</v>
      </c>
      <c r="B16" s="2813" t="s">
        <v>13</v>
      </c>
      <c r="C16" s="2830" t="s">
        <v>11</v>
      </c>
      <c r="D16" s="2819" t="s">
        <v>692</v>
      </c>
      <c r="E16" s="2822" t="s">
        <v>41</v>
      </c>
      <c r="F16" s="2825">
        <v>9</v>
      </c>
      <c r="G16" s="1798" t="s">
        <v>213</v>
      </c>
      <c r="H16" s="1477">
        <v>105</v>
      </c>
      <c r="I16" s="1436"/>
      <c r="J16" s="1437"/>
      <c r="K16" s="1438"/>
      <c r="L16" s="1439">
        <v>90</v>
      </c>
      <c r="M16" s="1440">
        <v>90</v>
      </c>
      <c r="N16" s="1441" t="s">
        <v>693</v>
      </c>
      <c r="O16" s="1442">
        <v>10</v>
      </c>
      <c r="P16" s="1442">
        <v>10</v>
      </c>
      <c r="Q16" s="1443">
        <v>10</v>
      </c>
    </row>
    <row r="17" spans="1:17">
      <c r="A17" s="2811"/>
      <c r="B17" s="2814"/>
      <c r="C17" s="2831"/>
      <c r="D17" s="2820"/>
      <c r="E17" s="2823"/>
      <c r="F17" s="2826"/>
      <c r="G17" s="1444"/>
      <c r="H17" s="1445"/>
      <c r="I17" s="1446"/>
      <c r="J17" s="1447"/>
      <c r="K17" s="1448"/>
      <c r="L17" s="1390"/>
      <c r="M17" s="1449"/>
      <c r="N17" s="2845"/>
      <c r="O17" s="1421"/>
      <c r="P17" s="1421"/>
      <c r="Q17" s="1422"/>
    </row>
    <row r="18" spans="1:17" ht="13.5" thickBot="1">
      <c r="A18" s="2812"/>
      <c r="B18" s="2815"/>
      <c r="C18" s="2832"/>
      <c r="D18" s="2821"/>
      <c r="E18" s="2824"/>
      <c r="F18" s="2827"/>
      <c r="G18" s="1423" t="s">
        <v>12</v>
      </c>
      <c r="H18" s="1450">
        <f t="shared" ref="H18:M18" si="3">H16</f>
        <v>105</v>
      </c>
      <c r="I18" s="1450">
        <f t="shared" si="3"/>
        <v>0</v>
      </c>
      <c r="J18" s="1450">
        <f t="shared" si="3"/>
        <v>0</v>
      </c>
      <c r="K18" s="1450">
        <f t="shared" si="3"/>
        <v>0</v>
      </c>
      <c r="L18" s="1450">
        <f t="shared" si="3"/>
        <v>90</v>
      </c>
      <c r="M18" s="1450">
        <f t="shared" si="3"/>
        <v>90</v>
      </c>
      <c r="N18" s="2846"/>
      <c r="O18" s="1425"/>
      <c r="P18" s="1425"/>
      <c r="Q18" s="1426"/>
    </row>
    <row r="19" spans="1:17">
      <c r="A19" s="2810" t="s">
        <v>11</v>
      </c>
      <c r="B19" s="2813" t="s">
        <v>13</v>
      </c>
      <c r="C19" s="2830" t="s">
        <v>13</v>
      </c>
      <c r="D19" s="2819" t="s">
        <v>694</v>
      </c>
      <c r="E19" s="2822" t="s">
        <v>41</v>
      </c>
      <c r="F19" s="2825">
        <v>9</v>
      </c>
      <c r="G19" s="1407" t="s">
        <v>213</v>
      </c>
      <c r="H19" s="1435">
        <v>8</v>
      </c>
      <c r="I19" s="1436"/>
      <c r="J19" s="1437"/>
      <c r="K19" s="1438"/>
      <c r="L19" s="1451">
        <v>8</v>
      </c>
      <c r="M19" s="1440">
        <v>8</v>
      </c>
      <c r="N19" s="1452"/>
      <c r="O19" s="1453"/>
      <c r="P19" s="1453"/>
      <c r="Q19" s="1454"/>
    </row>
    <row r="20" spans="1:17">
      <c r="A20" s="2811"/>
      <c r="B20" s="2814"/>
      <c r="C20" s="2831"/>
      <c r="D20" s="2820"/>
      <c r="E20" s="2823"/>
      <c r="F20" s="2826"/>
      <c r="G20" s="1444"/>
      <c r="H20" s="1445"/>
      <c r="I20" s="1446"/>
      <c r="J20" s="1447"/>
      <c r="K20" s="1448"/>
      <c r="L20" s="1389"/>
      <c r="M20" s="1449"/>
      <c r="N20" s="1455"/>
      <c r="O20" s="1421"/>
      <c r="P20" s="1421"/>
      <c r="Q20" s="1422"/>
    </row>
    <row r="21" spans="1:17" ht="13.5" thickBot="1">
      <c r="A21" s="2812"/>
      <c r="B21" s="2815"/>
      <c r="C21" s="2832"/>
      <c r="D21" s="2821"/>
      <c r="E21" s="2824"/>
      <c r="F21" s="2827"/>
      <c r="G21" s="1423" t="s">
        <v>12</v>
      </c>
      <c r="H21" s="1450">
        <f>H19</f>
        <v>8</v>
      </c>
      <c r="I21" s="1456">
        <f>SUM(I19:I20)</f>
        <v>0</v>
      </c>
      <c r="J21" s="1457"/>
      <c r="K21" s="1458">
        <f>SUM(K19:K20)</f>
        <v>0</v>
      </c>
      <c r="L21" s="1459">
        <f>L19</f>
        <v>8</v>
      </c>
      <c r="M21" s="1460">
        <f>M19</f>
        <v>8</v>
      </c>
      <c r="N21" s="1425"/>
      <c r="O21" s="1425"/>
      <c r="P21" s="1425"/>
      <c r="Q21" s="1426"/>
    </row>
    <row r="22" spans="1:17">
      <c r="A22" s="2810" t="s">
        <v>11</v>
      </c>
      <c r="B22" s="2813" t="s">
        <v>13</v>
      </c>
      <c r="C22" s="2830" t="s">
        <v>35</v>
      </c>
      <c r="D22" s="2833" t="s">
        <v>695</v>
      </c>
      <c r="E22" s="2822" t="s">
        <v>41</v>
      </c>
      <c r="F22" s="2825">
        <v>9</v>
      </c>
      <c r="G22" s="1798" t="s">
        <v>213</v>
      </c>
      <c r="H22" s="1477">
        <v>5</v>
      </c>
      <c r="I22" s="1436"/>
      <c r="J22" s="1437"/>
      <c r="K22" s="1438"/>
      <c r="L22" s="1439">
        <v>20</v>
      </c>
      <c r="M22" s="1461">
        <v>20</v>
      </c>
      <c r="N22" s="2793" t="s">
        <v>696</v>
      </c>
      <c r="O22" s="1453"/>
      <c r="P22" s="1453"/>
      <c r="Q22" s="1454"/>
    </row>
    <row r="23" spans="1:17">
      <c r="A23" s="2811"/>
      <c r="B23" s="2814"/>
      <c r="C23" s="2831"/>
      <c r="D23" s="2834"/>
      <c r="E23" s="2823"/>
      <c r="F23" s="2826"/>
      <c r="G23" s="1444"/>
      <c r="H23" s="1445"/>
      <c r="I23" s="1446"/>
      <c r="J23" s="1447"/>
      <c r="K23" s="1448"/>
      <c r="L23" s="1390"/>
      <c r="M23" s="1462"/>
      <c r="N23" s="2794"/>
      <c r="O23" s="1421">
        <v>2</v>
      </c>
      <c r="P23" s="1421">
        <v>2</v>
      </c>
      <c r="Q23" s="1422">
        <v>2</v>
      </c>
    </row>
    <row r="24" spans="1:17" ht="13.5" thickBot="1">
      <c r="A24" s="2812"/>
      <c r="B24" s="2815"/>
      <c r="C24" s="2832"/>
      <c r="D24" s="2835"/>
      <c r="E24" s="2824"/>
      <c r="F24" s="2827"/>
      <c r="G24" s="1423" t="s">
        <v>12</v>
      </c>
      <c r="H24" s="1450">
        <f t="shared" ref="H24:M24" si="4">H22</f>
        <v>5</v>
      </c>
      <c r="I24" s="1450">
        <f t="shared" si="4"/>
        <v>0</v>
      </c>
      <c r="J24" s="1450">
        <f t="shared" si="4"/>
        <v>0</v>
      </c>
      <c r="K24" s="1450">
        <f t="shared" si="4"/>
        <v>0</v>
      </c>
      <c r="L24" s="1450">
        <f t="shared" si="4"/>
        <v>20</v>
      </c>
      <c r="M24" s="1463">
        <f t="shared" si="4"/>
        <v>20</v>
      </c>
      <c r="N24" s="2795"/>
      <c r="O24" s="1425"/>
      <c r="P24" s="1425"/>
      <c r="Q24" s="1426"/>
    </row>
    <row r="25" spans="1:17" ht="38.25">
      <c r="A25" s="1464" t="s">
        <v>11</v>
      </c>
      <c r="B25" s="1465" t="s">
        <v>13</v>
      </c>
      <c r="C25" s="1466" t="s">
        <v>39</v>
      </c>
      <c r="D25" s="2828" t="s">
        <v>697</v>
      </c>
      <c r="E25" s="2822" t="s">
        <v>41</v>
      </c>
      <c r="F25" s="2825">
        <v>7</v>
      </c>
      <c r="G25" s="1467" t="s">
        <v>213</v>
      </c>
      <c r="H25" s="1799">
        <v>73.400000000000006</v>
      </c>
      <c r="I25" s="1468">
        <v>0</v>
      </c>
      <c r="J25" s="1469"/>
      <c r="K25" s="1470">
        <v>0</v>
      </c>
      <c r="L25" s="1471">
        <v>80</v>
      </c>
      <c r="M25" s="1472">
        <v>80</v>
      </c>
      <c r="N25" s="1441" t="s">
        <v>698</v>
      </c>
      <c r="O25" s="1442">
        <v>4</v>
      </c>
      <c r="P25" s="1442" t="s">
        <v>232</v>
      </c>
      <c r="Q25" s="1443" t="s">
        <v>232</v>
      </c>
    </row>
    <row r="26" spans="1:17" ht="13.5" thickBot="1">
      <c r="A26" s="1464"/>
      <c r="B26" s="1465"/>
      <c r="C26" s="1473"/>
      <c r="D26" s="2829"/>
      <c r="E26" s="2824"/>
      <c r="F26" s="2827"/>
      <c r="G26" s="1423" t="s">
        <v>12</v>
      </c>
      <c r="H26" s="1474">
        <f>H25</f>
        <v>73.400000000000006</v>
      </c>
      <c r="I26" s="1474">
        <f>I25</f>
        <v>0</v>
      </c>
      <c r="J26" s="1474"/>
      <c r="K26" s="1474">
        <f>K25</f>
        <v>0</v>
      </c>
      <c r="L26" s="1474">
        <f>L25</f>
        <v>80</v>
      </c>
      <c r="M26" s="1475">
        <f>M25</f>
        <v>80</v>
      </c>
      <c r="N26" s="1476"/>
      <c r="O26" s="1425"/>
      <c r="P26" s="1425"/>
      <c r="Q26" s="1426"/>
    </row>
    <row r="27" spans="1:17">
      <c r="A27" s="2810" t="s">
        <v>11</v>
      </c>
      <c r="B27" s="2813" t="s">
        <v>13</v>
      </c>
      <c r="C27" s="2816" t="s">
        <v>273</v>
      </c>
      <c r="D27" s="2819" t="s">
        <v>699</v>
      </c>
      <c r="E27" s="2822" t="s">
        <v>41</v>
      </c>
      <c r="F27" s="2825">
        <v>7</v>
      </c>
      <c r="G27" s="1407" t="s">
        <v>213</v>
      </c>
      <c r="H27" s="1435">
        <v>6</v>
      </c>
      <c r="I27" s="1436"/>
      <c r="J27" s="1437"/>
      <c r="K27" s="1438"/>
      <c r="L27" s="1451">
        <v>6</v>
      </c>
      <c r="M27" s="1440">
        <v>6</v>
      </c>
      <c r="N27" s="1453"/>
      <c r="O27" s="1453"/>
      <c r="P27" s="1453"/>
      <c r="Q27" s="1454"/>
    </row>
    <row r="28" spans="1:17">
      <c r="A28" s="2811"/>
      <c r="B28" s="2814"/>
      <c r="C28" s="2817"/>
      <c r="D28" s="2820"/>
      <c r="E28" s="2823"/>
      <c r="F28" s="2826"/>
      <c r="G28" s="1444"/>
      <c r="H28" s="1445"/>
      <c r="I28" s="1446"/>
      <c r="J28" s="1447"/>
      <c r="K28" s="1448"/>
      <c r="L28" s="1389"/>
      <c r="M28" s="1449"/>
      <c r="N28" s="1421"/>
      <c r="O28" s="1421"/>
      <c r="P28" s="1421"/>
      <c r="Q28" s="1422"/>
    </row>
    <row r="29" spans="1:17" ht="13.5" thickBot="1">
      <c r="A29" s="2812"/>
      <c r="B29" s="2815"/>
      <c r="C29" s="2818"/>
      <c r="D29" s="2821"/>
      <c r="E29" s="2824"/>
      <c r="F29" s="2827"/>
      <c r="G29" s="1423" t="s">
        <v>12</v>
      </c>
      <c r="H29" s="1450">
        <f>H27</f>
        <v>6</v>
      </c>
      <c r="I29" s="1456">
        <f>SUM(I27:I28)</f>
        <v>0</v>
      </c>
      <c r="J29" s="1457"/>
      <c r="K29" s="1458">
        <f>SUM(K27:K28)</f>
        <v>0</v>
      </c>
      <c r="L29" s="1459">
        <f>L27</f>
        <v>6</v>
      </c>
      <c r="M29" s="1460">
        <f>M27</f>
        <v>6</v>
      </c>
      <c r="N29" s="1425"/>
      <c r="O29" s="1425"/>
      <c r="P29" s="1425"/>
      <c r="Q29" s="1426"/>
    </row>
    <row r="30" spans="1:17">
      <c r="A30" s="2810" t="s">
        <v>11</v>
      </c>
      <c r="B30" s="2813" t="s">
        <v>13</v>
      </c>
      <c r="C30" s="2816" t="s">
        <v>279</v>
      </c>
      <c r="D30" s="2819" t="s">
        <v>700</v>
      </c>
      <c r="E30" s="2822" t="s">
        <v>41</v>
      </c>
      <c r="F30" s="2825">
        <v>7</v>
      </c>
      <c r="G30" s="1407" t="s">
        <v>213</v>
      </c>
      <c r="H30" s="1435">
        <v>6.6</v>
      </c>
      <c r="I30" s="1436"/>
      <c r="J30" s="1437"/>
      <c r="K30" s="1438">
        <v>6.3</v>
      </c>
      <c r="L30" s="1439">
        <v>3</v>
      </c>
      <c r="M30" s="1461">
        <v>3</v>
      </c>
      <c r="N30" s="2793" t="s">
        <v>696</v>
      </c>
      <c r="O30" s="1453"/>
      <c r="P30" s="1453"/>
      <c r="Q30" s="1454"/>
    </row>
    <row r="31" spans="1:17">
      <c r="A31" s="2811"/>
      <c r="B31" s="2814"/>
      <c r="C31" s="2817"/>
      <c r="D31" s="2820"/>
      <c r="E31" s="2823"/>
      <c r="F31" s="2826"/>
      <c r="G31" s="1444"/>
      <c r="H31" s="1445"/>
      <c r="I31" s="1446"/>
      <c r="J31" s="1447"/>
      <c r="K31" s="1448"/>
      <c r="L31" s="1390"/>
      <c r="M31" s="1462"/>
      <c r="N31" s="2794"/>
      <c r="O31" s="1421">
        <v>2</v>
      </c>
      <c r="P31" s="1421">
        <v>2</v>
      </c>
      <c r="Q31" s="1422">
        <v>2</v>
      </c>
    </row>
    <row r="32" spans="1:17" ht="13.5" thickBot="1">
      <c r="A32" s="2812"/>
      <c r="B32" s="2815"/>
      <c r="C32" s="2818"/>
      <c r="D32" s="2821"/>
      <c r="E32" s="2824"/>
      <c r="F32" s="2827"/>
      <c r="G32" s="1423" t="s">
        <v>12</v>
      </c>
      <c r="H32" s="1450">
        <f t="shared" ref="H32:M32" si="5">H30</f>
        <v>6.6</v>
      </c>
      <c r="I32" s="1450">
        <f t="shared" si="5"/>
        <v>0</v>
      </c>
      <c r="J32" s="1450">
        <f t="shared" si="5"/>
        <v>0</v>
      </c>
      <c r="K32" s="1450">
        <f t="shared" si="5"/>
        <v>6.3</v>
      </c>
      <c r="L32" s="1450">
        <f t="shared" si="5"/>
        <v>3</v>
      </c>
      <c r="M32" s="1463">
        <f t="shared" si="5"/>
        <v>3</v>
      </c>
      <c r="N32" s="2795"/>
      <c r="O32" s="1425"/>
      <c r="P32" s="1425"/>
      <c r="Q32" s="1426"/>
    </row>
    <row r="33" spans="1:17" ht="13.5" thickBot="1">
      <c r="A33" s="1405" t="s">
        <v>11</v>
      </c>
      <c r="B33" s="2796" t="s">
        <v>349</v>
      </c>
      <c r="C33" s="2797"/>
      <c r="D33" s="2797"/>
      <c r="E33" s="2797"/>
      <c r="F33" s="2797"/>
      <c r="G33" s="2797"/>
      <c r="H33" s="1478">
        <f t="shared" ref="H33:M33" si="6">H18+H21+H24+H26+H29+H32</f>
        <v>204</v>
      </c>
      <c r="I33" s="1478">
        <f t="shared" si="6"/>
        <v>0</v>
      </c>
      <c r="J33" s="1478">
        <f t="shared" si="6"/>
        <v>0</v>
      </c>
      <c r="K33" s="1478">
        <f t="shared" si="6"/>
        <v>6.3</v>
      </c>
      <c r="L33" s="1478">
        <f t="shared" si="6"/>
        <v>207</v>
      </c>
      <c r="M33" s="1478">
        <f t="shared" si="6"/>
        <v>207</v>
      </c>
      <c r="N33" s="1479"/>
      <c r="O33" s="1480"/>
      <c r="P33" s="1480"/>
      <c r="Q33" s="1481"/>
    </row>
    <row r="34" spans="1:17" ht="13.5" thickBot="1">
      <c r="A34" s="1482" t="s">
        <v>11</v>
      </c>
      <c r="B34" s="2798" t="s">
        <v>15</v>
      </c>
      <c r="C34" s="2798"/>
      <c r="D34" s="2798"/>
      <c r="E34" s="2798"/>
      <c r="F34" s="2798"/>
      <c r="G34" s="2798"/>
      <c r="H34" s="1483">
        <f t="shared" ref="H34:M34" si="7">H33+H14</f>
        <v>214</v>
      </c>
      <c r="I34" s="1483">
        <f t="shared" si="7"/>
        <v>0</v>
      </c>
      <c r="J34" s="1483">
        <f t="shared" si="7"/>
        <v>0</v>
      </c>
      <c r="K34" s="1483">
        <f t="shared" si="7"/>
        <v>6.3</v>
      </c>
      <c r="L34" s="1483">
        <f t="shared" si="7"/>
        <v>217</v>
      </c>
      <c r="M34" s="1483">
        <f t="shared" si="7"/>
        <v>217</v>
      </c>
      <c r="N34" s="2799"/>
      <c r="O34" s="2800"/>
      <c r="P34" s="2800"/>
      <c r="Q34" s="2801"/>
    </row>
    <row r="35" spans="1:17" ht="15.75">
      <c r="A35" s="1391"/>
      <c r="B35" s="1392"/>
      <c r="C35" s="1392"/>
      <c r="D35" s="1392"/>
      <c r="E35" s="1392"/>
      <c r="F35" s="1393"/>
      <c r="G35" s="1394"/>
      <c r="H35" s="1394"/>
      <c r="I35" s="1394"/>
      <c r="J35" s="1394"/>
      <c r="K35" s="1394"/>
      <c r="L35" s="1394"/>
      <c r="M35" s="1394"/>
      <c r="N35" s="1395"/>
      <c r="O35" s="1395"/>
      <c r="P35" s="1395"/>
      <c r="Q35" s="1395"/>
    </row>
    <row r="36" spans="1:17" ht="13.5" thickBot="1">
      <c r="A36" s="1391"/>
      <c r="B36" s="1392"/>
      <c r="C36" s="1396"/>
      <c r="D36" s="1396"/>
      <c r="E36" s="1396"/>
      <c r="F36" s="2802" t="s">
        <v>16</v>
      </c>
      <c r="G36" s="2803"/>
      <c r="H36" s="2803"/>
      <c r="I36" s="2803"/>
      <c r="J36" s="2803"/>
      <c r="K36" s="2803"/>
      <c r="L36" s="2803"/>
      <c r="M36" s="2803"/>
      <c r="N36" s="1395"/>
      <c r="O36" s="1395"/>
      <c r="P36" s="1395"/>
      <c r="Q36" s="1395"/>
    </row>
    <row r="37" spans="1:17" ht="32.450000000000003" customHeight="1" thickBot="1">
      <c r="A37" s="1397"/>
      <c r="B37" s="1397"/>
      <c r="C37" s="2804" t="s">
        <v>17</v>
      </c>
      <c r="D37" s="2805"/>
      <c r="E37" s="2805"/>
      <c r="F37" s="2805"/>
      <c r="G37" s="2806"/>
      <c r="H37" s="2807" t="s">
        <v>540</v>
      </c>
      <c r="I37" s="2808"/>
      <c r="J37" s="2808"/>
      <c r="K37" s="2809"/>
      <c r="L37" s="1398"/>
      <c r="M37" s="1398"/>
      <c r="N37" s="1397"/>
      <c r="O37" s="1399"/>
      <c r="P37" s="1397"/>
      <c r="Q37" s="1397"/>
    </row>
    <row r="38" spans="1:17" ht="13.5" thickBot="1">
      <c r="A38" s="1397"/>
      <c r="B38" s="1397"/>
      <c r="C38" s="2778" t="s">
        <v>18</v>
      </c>
      <c r="D38" s="2779"/>
      <c r="E38" s="2779"/>
      <c r="F38" s="2779"/>
      <c r="G38" s="2780"/>
      <c r="H38" s="2781">
        <f>H39+H40+H41+H42+H43+H44+H45</f>
        <v>214</v>
      </c>
      <c r="I38" s="2782"/>
      <c r="J38" s="2782"/>
      <c r="K38" s="2783"/>
      <c r="L38" s="1398"/>
      <c r="M38" s="1398"/>
      <c r="N38" s="1397"/>
      <c r="O38" s="1399"/>
      <c r="P38" s="1397"/>
      <c r="Q38" s="1397"/>
    </row>
    <row r="39" spans="1:17">
      <c r="A39" s="1397"/>
      <c r="B39" s="1397"/>
      <c r="C39" s="2787" t="s">
        <v>351</v>
      </c>
      <c r="D39" s="2788"/>
      <c r="E39" s="2788"/>
      <c r="F39" s="2788"/>
      <c r="G39" s="2789"/>
      <c r="H39" s="2790">
        <v>0</v>
      </c>
      <c r="I39" s="2791"/>
      <c r="J39" s="2791"/>
      <c r="K39" s="2792"/>
      <c r="L39" s="1398"/>
      <c r="M39" s="1398"/>
      <c r="N39" s="1397"/>
      <c r="O39" s="1399"/>
      <c r="P39" s="1397"/>
      <c r="Q39" s="1397"/>
    </row>
    <row r="40" spans="1:17">
      <c r="A40" s="1397"/>
      <c r="B40" s="1397"/>
      <c r="C40" s="2770" t="s">
        <v>352</v>
      </c>
      <c r="D40" s="2785"/>
      <c r="E40" s="2785"/>
      <c r="F40" s="2785"/>
      <c r="G40" s="2786"/>
      <c r="H40" s="2773">
        <v>0</v>
      </c>
      <c r="I40" s="2763"/>
      <c r="J40" s="2763"/>
      <c r="K40" s="2764"/>
      <c r="L40" s="1398"/>
      <c r="M40" s="1398"/>
      <c r="N40" s="1397"/>
      <c r="O40" s="1399"/>
      <c r="P40" s="1397"/>
      <c r="Q40" s="1397"/>
    </row>
    <row r="41" spans="1:17">
      <c r="A41" s="1397"/>
      <c r="B41" s="1397"/>
      <c r="C41" s="2760" t="s">
        <v>353</v>
      </c>
      <c r="D41" s="2761"/>
      <c r="E41" s="2761"/>
      <c r="F41" s="2761"/>
      <c r="G41" s="2784"/>
      <c r="H41" s="2773">
        <v>214</v>
      </c>
      <c r="I41" s="2763"/>
      <c r="J41" s="2763"/>
      <c r="K41" s="2764"/>
      <c r="L41" s="1398"/>
      <c r="M41" s="1398"/>
      <c r="N41" s="1397"/>
      <c r="O41" s="1399"/>
      <c r="P41" s="1397"/>
      <c r="Q41" s="1397"/>
    </row>
    <row r="42" spans="1:17">
      <c r="A42" s="1397"/>
      <c r="B42" s="1397"/>
      <c r="C42" s="2760" t="s">
        <v>432</v>
      </c>
      <c r="D42" s="2761"/>
      <c r="E42" s="2761"/>
      <c r="F42" s="2761"/>
      <c r="G42" s="2784"/>
      <c r="H42" s="2773">
        <v>0</v>
      </c>
      <c r="I42" s="2763"/>
      <c r="J42" s="2763"/>
      <c r="K42" s="2764"/>
      <c r="L42" s="1398"/>
      <c r="M42" s="1398"/>
      <c r="N42" s="1397"/>
      <c r="O42" s="1399"/>
      <c r="P42" s="1397"/>
      <c r="Q42" s="1397"/>
    </row>
    <row r="43" spans="1:17">
      <c r="A43" s="1397"/>
      <c r="B43" s="1397"/>
      <c r="C43" s="2770" t="s">
        <v>542</v>
      </c>
      <c r="D43" s="2785"/>
      <c r="E43" s="2785"/>
      <c r="F43" s="2785"/>
      <c r="G43" s="2786"/>
      <c r="H43" s="2773">
        <v>0</v>
      </c>
      <c r="I43" s="2763"/>
      <c r="J43" s="2763"/>
      <c r="K43" s="2764"/>
      <c r="L43" s="1398"/>
      <c r="M43" s="1398"/>
      <c r="N43" s="1397"/>
      <c r="O43" s="1399"/>
      <c r="P43" s="1397"/>
      <c r="Q43" s="1397"/>
    </row>
    <row r="44" spans="1:17">
      <c r="A44" s="1397"/>
      <c r="B44" s="1397"/>
      <c r="C44" s="2770" t="s">
        <v>356</v>
      </c>
      <c r="D44" s="2771"/>
      <c r="E44" s="2771"/>
      <c r="F44" s="2771"/>
      <c r="G44" s="2772"/>
      <c r="H44" s="2773"/>
      <c r="I44" s="2227"/>
      <c r="J44" s="2227"/>
      <c r="K44" s="2228"/>
      <c r="L44" s="1398"/>
      <c r="M44" s="1398"/>
      <c r="N44" s="1397"/>
      <c r="O44" s="1399"/>
      <c r="P44" s="1397"/>
      <c r="Q44" s="1397"/>
    </row>
    <row r="45" spans="1:17" ht="13.5" thickBot="1">
      <c r="A45" s="1397"/>
      <c r="B45" s="1397"/>
      <c r="C45" s="2774" t="s">
        <v>357</v>
      </c>
      <c r="D45" s="2775"/>
      <c r="E45" s="2775"/>
      <c r="F45" s="2775"/>
      <c r="G45" s="2776"/>
      <c r="H45" s="2777"/>
      <c r="I45" s="2233"/>
      <c r="J45" s="2233"/>
      <c r="K45" s="2234"/>
      <c r="L45" s="1398"/>
      <c r="M45" s="1398"/>
      <c r="N45" s="1397"/>
      <c r="O45" s="1399"/>
      <c r="P45" s="1397"/>
      <c r="Q45" s="1397"/>
    </row>
    <row r="46" spans="1:17" ht="13.5" thickBot="1">
      <c r="A46" s="1397"/>
      <c r="B46" s="1397"/>
      <c r="C46" s="2778" t="s">
        <v>19</v>
      </c>
      <c r="D46" s="2779"/>
      <c r="E46" s="2779"/>
      <c r="F46" s="2779"/>
      <c r="G46" s="2780"/>
      <c r="H46" s="2781">
        <f>H47*1</f>
        <v>0</v>
      </c>
      <c r="I46" s="2782"/>
      <c r="J46" s="2782"/>
      <c r="K46" s="2783"/>
      <c r="L46" s="1398"/>
      <c r="M46" s="1398"/>
      <c r="N46" s="1397"/>
      <c r="O46" s="1399"/>
      <c r="P46" s="1397"/>
      <c r="Q46" s="1397"/>
    </row>
    <row r="47" spans="1:17" ht="13.5" thickBot="1">
      <c r="A47" s="1397"/>
      <c r="B47" s="1397"/>
      <c r="C47" s="2760" t="s">
        <v>358</v>
      </c>
      <c r="D47" s="2761"/>
      <c r="E47" s="2761"/>
      <c r="F47" s="2761"/>
      <c r="G47" s="2762"/>
      <c r="H47" s="2763">
        <v>0</v>
      </c>
      <c r="I47" s="2763"/>
      <c r="J47" s="2763"/>
      <c r="K47" s="2764"/>
      <c r="L47" s="1398"/>
      <c r="M47" s="1398"/>
      <c r="N47" s="1397"/>
      <c r="O47" s="1399"/>
      <c r="P47" s="1397"/>
      <c r="Q47" s="1397"/>
    </row>
    <row r="48" spans="1:17" ht="13.5" thickBot="1">
      <c r="A48" s="1397"/>
      <c r="B48" s="1397"/>
      <c r="C48" s="2765" t="s">
        <v>20</v>
      </c>
      <c r="D48" s="2766"/>
      <c r="E48" s="2766"/>
      <c r="F48" s="2766"/>
      <c r="G48" s="2767"/>
      <c r="H48" s="2768">
        <f>H46+H38</f>
        <v>214</v>
      </c>
      <c r="I48" s="2768"/>
      <c r="J48" s="2768"/>
      <c r="K48" s="2769"/>
      <c r="L48" s="1382"/>
      <c r="M48" s="1382"/>
      <c r="N48" s="1397"/>
      <c r="O48" s="1399"/>
      <c r="P48" s="1397"/>
      <c r="Q48" s="1397"/>
    </row>
  </sheetData>
  <mergeCells count="98">
    <mergeCell ref="F3:F5"/>
    <mergeCell ref="A3:A5"/>
    <mergeCell ref="B3:B5"/>
    <mergeCell ref="C3:C5"/>
    <mergeCell ref="D3:D5"/>
    <mergeCell ref="E3:E5"/>
    <mergeCell ref="G3:G5"/>
    <mergeCell ref="H3:K3"/>
    <mergeCell ref="L3:L5"/>
    <mergeCell ref="M3:M5"/>
    <mergeCell ref="N3:Q3"/>
    <mergeCell ref="H4:H5"/>
    <mergeCell ref="I4:J4"/>
    <mergeCell ref="K4:K5"/>
    <mergeCell ref="N4:N5"/>
    <mergeCell ref="O4:Q4"/>
    <mergeCell ref="F11:F13"/>
    <mergeCell ref="B6:Q6"/>
    <mergeCell ref="C7:Q7"/>
    <mergeCell ref="A8:A10"/>
    <mergeCell ref="B8:B10"/>
    <mergeCell ref="C8:C10"/>
    <mergeCell ref="D8:D10"/>
    <mergeCell ref="E8:E10"/>
    <mergeCell ref="F8:F10"/>
    <mergeCell ref="N8:N10"/>
    <mergeCell ref="F19:F21"/>
    <mergeCell ref="N11:N12"/>
    <mergeCell ref="C14:G14"/>
    <mergeCell ref="C15:Q15"/>
    <mergeCell ref="A16:A18"/>
    <mergeCell ref="B16:B18"/>
    <mergeCell ref="C16:C18"/>
    <mergeCell ref="D16:D18"/>
    <mergeCell ref="E16:E18"/>
    <mergeCell ref="F16:F18"/>
    <mergeCell ref="N17:N18"/>
    <mergeCell ref="A11:A13"/>
    <mergeCell ref="B11:B13"/>
    <mergeCell ref="C11:C13"/>
    <mergeCell ref="D11:D13"/>
    <mergeCell ref="E11:E13"/>
    <mergeCell ref="A19:A21"/>
    <mergeCell ref="B19:B21"/>
    <mergeCell ref="C19:C21"/>
    <mergeCell ref="D19:D21"/>
    <mergeCell ref="E19:E21"/>
    <mergeCell ref="N22:N24"/>
    <mergeCell ref="D25:D26"/>
    <mergeCell ref="E25:E26"/>
    <mergeCell ref="F25:F26"/>
    <mergeCell ref="A27:A29"/>
    <mergeCell ref="B27:B29"/>
    <mergeCell ref="C27:C29"/>
    <mergeCell ref="D27:D29"/>
    <mergeCell ref="E27:E29"/>
    <mergeCell ref="F27:F29"/>
    <mergeCell ref="A22:A24"/>
    <mergeCell ref="B22:B24"/>
    <mergeCell ref="C22:C24"/>
    <mergeCell ref="D22:D24"/>
    <mergeCell ref="E22:E24"/>
    <mergeCell ref="F22:F24"/>
    <mergeCell ref="C37:G37"/>
    <mergeCell ref="H37:K37"/>
    <mergeCell ref="A30:A32"/>
    <mergeCell ref="B30:B32"/>
    <mergeCell ref="C30:C32"/>
    <mergeCell ref="D30:D32"/>
    <mergeCell ref="E30:E32"/>
    <mergeCell ref="F30:F32"/>
    <mergeCell ref="N30:N32"/>
    <mergeCell ref="B33:G33"/>
    <mergeCell ref="B34:G34"/>
    <mergeCell ref="N34:Q34"/>
    <mergeCell ref="F36:M36"/>
    <mergeCell ref="C38:G38"/>
    <mergeCell ref="H38:K38"/>
    <mergeCell ref="C39:G39"/>
    <mergeCell ref="H39:K39"/>
    <mergeCell ref="C40:G40"/>
    <mergeCell ref="H40:K40"/>
    <mergeCell ref="C41:G41"/>
    <mergeCell ref="H41:K41"/>
    <mergeCell ref="C42:G42"/>
    <mergeCell ref="H42:K42"/>
    <mergeCell ref="C43:G43"/>
    <mergeCell ref="H43:K43"/>
    <mergeCell ref="C47:G47"/>
    <mergeCell ref="H47:K47"/>
    <mergeCell ref="C48:G48"/>
    <mergeCell ref="H48:K48"/>
    <mergeCell ref="C44:G44"/>
    <mergeCell ref="H44:K44"/>
    <mergeCell ref="C45:G45"/>
    <mergeCell ref="H45:K45"/>
    <mergeCell ref="C46:G46"/>
    <mergeCell ref="H46:K46"/>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tabSelected="1" topLeftCell="A19" zoomScaleNormal="100" workbookViewId="0">
      <selection activeCell="AC56" sqref="AC56"/>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8" width="7" customWidth="1"/>
    <col min="9" max="9" width="5.7109375" customWidth="1"/>
    <col min="10" max="10" width="4" customWidth="1"/>
    <col min="11" max="11" width="4.5703125" customWidth="1"/>
    <col min="12" max="13" width="4.85546875" customWidth="1"/>
    <col min="14" max="14" width="25.7109375" customWidth="1"/>
    <col min="15" max="15" width="4.5703125" customWidth="1"/>
    <col min="16" max="16" width="4.28515625" customWidth="1"/>
    <col min="17" max="17" width="4.5703125" customWidth="1"/>
    <col min="18" max="18" width="0.5703125" customWidth="1"/>
    <col min="19" max="23" width="0" hidden="1" customWidth="1"/>
  </cols>
  <sheetData>
    <row r="1" spans="1:23" ht="15">
      <c r="A1" s="21"/>
      <c r="B1" s="21"/>
      <c r="C1" s="21"/>
      <c r="D1" s="21"/>
      <c r="E1" s="277"/>
      <c r="F1" s="21"/>
      <c r="G1" s="858"/>
      <c r="H1" s="21"/>
      <c r="I1" s="21"/>
      <c r="J1" s="21"/>
      <c r="K1" s="21"/>
      <c r="L1" s="2964"/>
      <c r="M1" s="2965"/>
      <c r="N1" s="2965"/>
      <c r="O1" s="2965"/>
      <c r="P1" s="2965"/>
      <c r="Q1" s="2965"/>
      <c r="R1" s="21"/>
      <c r="S1" s="21"/>
      <c r="T1" s="21"/>
      <c r="U1" s="21"/>
      <c r="V1" s="21"/>
      <c r="W1" s="21"/>
    </row>
    <row r="2" spans="1:23" ht="15">
      <c r="A2" s="21"/>
      <c r="B2" s="859"/>
      <c r="C2" s="859"/>
      <c r="D2" s="860"/>
      <c r="E2" s="861" t="s">
        <v>494</v>
      </c>
      <c r="F2" s="862"/>
      <c r="G2" s="863"/>
      <c r="H2" s="862"/>
      <c r="I2" s="862"/>
      <c r="J2" s="862"/>
      <c r="K2" s="860"/>
      <c r="L2" s="864"/>
      <c r="M2" s="860"/>
      <c r="N2" s="860"/>
      <c r="O2" s="860"/>
      <c r="P2" s="860"/>
      <c r="Q2" s="860"/>
      <c r="R2" s="860"/>
      <c r="S2" s="860"/>
      <c r="T2" s="860"/>
      <c r="U2" s="860"/>
      <c r="V2" s="860"/>
      <c r="W2" s="860"/>
    </row>
    <row r="3" spans="1:23" ht="15">
      <c r="A3" s="22"/>
      <c r="B3" s="706"/>
      <c r="C3" s="706"/>
      <c r="D3" s="2966" t="s">
        <v>34</v>
      </c>
      <c r="E3" s="2966"/>
      <c r="F3" s="2966"/>
      <c r="G3" s="2966"/>
      <c r="H3" s="2966"/>
      <c r="I3" s="2966"/>
      <c r="J3" s="2966"/>
      <c r="K3" s="2966"/>
      <c r="L3" s="2966"/>
      <c r="M3" s="2966"/>
      <c r="N3" s="2966"/>
      <c r="O3" s="2966"/>
      <c r="P3" s="2966"/>
      <c r="Q3" s="2966"/>
      <c r="R3" s="2966"/>
      <c r="S3" s="2966"/>
      <c r="T3" s="2966"/>
      <c r="U3" s="2966"/>
      <c r="V3" s="2966"/>
      <c r="W3" s="2966"/>
    </row>
    <row r="4" spans="1:23" ht="16.5" thickBot="1">
      <c r="A4" s="21"/>
      <c r="B4" s="21"/>
      <c r="C4" s="21"/>
      <c r="D4" s="21"/>
      <c r="E4" s="277"/>
      <c r="F4" s="21"/>
      <c r="G4" s="858"/>
      <c r="H4" s="21"/>
      <c r="I4" s="21"/>
      <c r="J4" s="21"/>
      <c r="K4" s="21"/>
      <c r="L4" s="21"/>
      <c r="M4" s="21"/>
      <c r="N4" s="21"/>
      <c r="O4" s="865"/>
      <c r="P4" s="21"/>
      <c r="Q4" s="21"/>
      <c r="R4" s="21"/>
      <c r="S4" s="21"/>
      <c r="T4" s="21"/>
      <c r="U4" s="21"/>
      <c r="V4" s="21"/>
      <c r="W4" s="21"/>
    </row>
    <row r="5" spans="1:23" ht="24.6" customHeight="1">
      <c r="A5" s="2534" t="s">
        <v>0</v>
      </c>
      <c r="B5" s="2537" t="s">
        <v>1</v>
      </c>
      <c r="C5" s="2537" t="s">
        <v>2</v>
      </c>
      <c r="D5" s="2540" t="s">
        <v>3</v>
      </c>
      <c r="E5" s="2543" t="s">
        <v>4</v>
      </c>
      <c r="F5" s="2546" t="s">
        <v>5</v>
      </c>
      <c r="G5" s="2549" t="s">
        <v>6</v>
      </c>
      <c r="H5" s="2477" t="s">
        <v>361</v>
      </c>
      <c r="I5" s="2478"/>
      <c r="J5" s="2478"/>
      <c r="K5" s="2479"/>
      <c r="L5" s="2552" t="s">
        <v>436</v>
      </c>
      <c r="M5" s="2520" t="s">
        <v>495</v>
      </c>
      <c r="N5" s="2523" t="s">
        <v>21</v>
      </c>
      <c r="O5" s="2524"/>
      <c r="P5" s="2524"/>
      <c r="Q5" s="2525"/>
      <c r="R5" s="21"/>
      <c r="S5" s="21"/>
      <c r="T5" s="21"/>
      <c r="U5" s="21"/>
      <c r="V5" s="21"/>
      <c r="W5" s="21"/>
    </row>
    <row r="6" spans="1:23">
      <c r="A6" s="2535"/>
      <c r="B6" s="2538"/>
      <c r="C6" s="2538"/>
      <c r="D6" s="2541"/>
      <c r="E6" s="2544"/>
      <c r="F6" s="2547"/>
      <c r="G6" s="2550"/>
      <c r="H6" s="2526" t="s">
        <v>7</v>
      </c>
      <c r="I6" s="2528" t="s">
        <v>8</v>
      </c>
      <c r="J6" s="2528"/>
      <c r="K6" s="2379" t="s">
        <v>59</v>
      </c>
      <c r="L6" s="2553"/>
      <c r="M6" s="2521"/>
      <c r="N6" s="2529" t="s">
        <v>33</v>
      </c>
      <c r="O6" s="2531" t="s">
        <v>9</v>
      </c>
      <c r="P6" s="2531"/>
      <c r="Q6" s="2532"/>
      <c r="R6" s="21"/>
      <c r="S6" s="21"/>
      <c r="T6" s="21"/>
      <c r="U6" s="21"/>
      <c r="V6" s="21"/>
      <c r="W6" s="21"/>
    </row>
    <row r="7" spans="1:23" ht="84.75" thickBot="1">
      <c r="A7" s="2536"/>
      <c r="B7" s="2539"/>
      <c r="C7" s="2539"/>
      <c r="D7" s="2542"/>
      <c r="E7" s="2545"/>
      <c r="F7" s="2548"/>
      <c r="G7" s="2551"/>
      <c r="H7" s="2527"/>
      <c r="I7" s="312" t="s">
        <v>7</v>
      </c>
      <c r="J7" s="312" t="s">
        <v>10</v>
      </c>
      <c r="K7" s="2380"/>
      <c r="L7" s="2554"/>
      <c r="M7" s="2522"/>
      <c r="N7" s="2530"/>
      <c r="O7" s="866" t="s">
        <v>43</v>
      </c>
      <c r="P7" s="866" t="s">
        <v>44</v>
      </c>
      <c r="Q7" s="867" t="s">
        <v>57</v>
      </c>
      <c r="R7" s="21"/>
      <c r="S7" s="21"/>
      <c r="T7" s="21"/>
      <c r="U7" s="21"/>
      <c r="V7" s="21"/>
      <c r="W7" s="21"/>
    </row>
    <row r="8" spans="1:23" ht="13.5" thickBot="1">
      <c r="A8" s="868" t="s">
        <v>11</v>
      </c>
      <c r="B8" s="2507" t="s">
        <v>496</v>
      </c>
      <c r="C8" s="2507"/>
      <c r="D8" s="2507"/>
      <c r="E8" s="2507"/>
      <c r="F8" s="2507"/>
      <c r="G8" s="2507"/>
      <c r="H8" s="2507"/>
      <c r="I8" s="2507"/>
      <c r="J8" s="2507"/>
      <c r="K8" s="2507"/>
      <c r="L8" s="2507"/>
      <c r="M8" s="2507"/>
      <c r="N8" s="2507"/>
      <c r="O8" s="2507"/>
      <c r="P8" s="2507"/>
      <c r="Q8" s="2508"/>
      <c r="R8" s="869"/>
      <c r="S8" s="869"/>
      <c r="T8" s="869"/>
      <c r="U8" s="869"/>
      <c r="V8" s="869"/>
      <c r="W8" s="869"/>
    </row>
    <row r="9" spans="1:23" ht="13.5" thickBot="1">
      <c r="A9" s="870" t="s">
        <v>11</v>
      </c>
      <c r="B9" s="871" t="s">
        <v>11</v>
      </c>
      <c r="C9" s="2518" t="s">
        <v>497</v>
      </c>
      <c r="D9" s="2518"/>
      <c r="E9" s="2518"/>
      <c r="F9" s="2518"/>
      <c r="G9" s="2518"/>
      <c r="H9" s="2518"/>
      <c r="I9" s="2518"/>
      <c r="J9" s="2518"/>
      <c r="K9" s="2518"/>
      <c r="L9" s="2518"/>
      <c r="M9" s="2518"/>
      <c r="N9" s="2518"/>
      <c r="O9" s="2518"/>
      <c r="P9" s="2518"/>
      <c r="Q9" s="2519"/>
      <c r="R9" s="869"/>
      <c r="S9" s="869"/>
      <c r="T9" s="869"/>
      <c r="U9" s="869"/>
      <c r="V9" s="869"/>
      <c r="W9" s="869"/>
    </row>
    <row r="10" spans="1:23">
      <c r="A10" s="2920" t="s">
        <v>11</v>
      </c>
      <c r="B10" s="2923" t="s">
        <v>11</v>
      </c>
      <c r="C10" s="2410" t="s">
        <v>11</v>
      </c>
      <c r="D10" s="2364" t="s">
        <v>498</v>
      </c>
      <c r="E10" s="2413" t="s">
        <v>41</v>
      </c>
      <c r="F10" s="2963" t="s">
        <v>72</v>
      </c>
      <c r="G10" s="1802" t="s">
        <v>37</v>
      </c>
      <c r="H10" s="1300">
        <v>21.3</v>
      </c>
      <c r="I10" s="1301">
        <v>21.3</v>
      </c>
      <c r="J10" s="537"/>
      <c r="K10" s="538"/>
      <c r="L10" s="873">
        <v>33</v>
      </c>
      <c r="M10" s="874">
        <v>34.630000000000003</v>
      </c>
      <c r="N10" s="875" t="s">
        <v>499</v>
      </c>
      <c r="O10" s="876"/>
      <c r="P10" s="876"/>
      <c r="Q10" s="877"/>
      <c r="R10" s="869"/>
      <c r="S10" s="869"/>
      <c r="T10" s="869"/>
      <c r="U10" s="869"/>
      <c r="V10" s="869"/>
      <c r="W10" s="869"/>
    </row>
    <row r="11" spans="1:23" ht="13.5" thickBot="1">
      <c r="A11" s="2921"/>
      <c r="B11" s="2924"/>
      <c r="C11" s="2926"/>
      <c r="D11" s="2365"/>
      <c r="E11" s="2415"/>
      <c r="F11" s="2928"/>
      <c r="G11" s="325"/>
      <c r="H11" s="543"/>
      <c r="I11" s="327"/>
      <c r="J11" s="327"/>
      <c r="K11" s="544"/>
      <c r="L11" s="386"/>
      <c r="M11" s="329"/>
      <c r="N11" s="878"/>
      <c r="O11" s="25">
        <v>30</v>
      </c>
      <c r="P11" s="25">
        <v>30</v>
      </c>
      <c r="Q11" s="879">
        <v>30</v>
      </c>
      <c r="R11" s="869"/>
      <c r="S11" s="869"/>
      <c r="T11" s="880"/>
      <c r="U11" s="869"/>
      <c r="V11" s="869"/>
      <c r="W11" s="869"/>
    </row>
    <row r="12" spans="1:23" ht="26.25" thickBot="1">
      <c r="A12" s="2922"/>
      <c r="B12" s="2925"/>
      <c r="C12" s="2412"/>
      <c r="D12" s="2366"/>
      <c r="E12" s="2416"/>
      <c r="F12" s="2929"/>
      <c r="G12" s="881" t="s">
        <v>12</v>
      </c>
      <c r="H12" s="882">
        <f>H10+H11</f>
        <v>21.3</v>
      </c>
      <c r="I12" s="882">
        <f t="shared" ref="I12:J12" si="0">I10+I11</f>
        <v>21.3</v>
      </c>
      <c r="J12" s="882">
        <f t="shared" si="0"/>
        <v>0</v>
      </c>
      <c r="K12" s="882"/>
      <c r="L12" s="882">
        <f>L10+L11</f>
        <v>33</v>
      </c>
      <c r="M12" s="882">
        <f>M10+M11</f>
        <v>34.630000000000003</v>
      </c>
      <c r="N12" s="883" t="s">
        <v>500</v>
      </c>
      <c r="O12" s="26">
        <v>600</v>
      </c>
      <c r="P12" s="26">
        <v>600</v>
      </c>
      <c r="Q12" s="884">
        <v>600</v>
      </c>
      <c r="R12" s="869"/>
      <c r="S12" s="869"/>
      <c r="T12" s="880"/>
      <c r="U12" s="869"/>
      <c r="V12" s="869"/>
      <c r="W12" s="869"/>
    </row>
    <row r="13" spans="1:23">
      <c r="A13" s="2920" t="s">
        <v>11</v>
      </c>
      <c r="B13" s="2923" t="s">
        <v>11</v>
      </c>
      <c r="C13" s="2410" t="s">
        <v>13</v>
      </c>
      <c r="D13" s="2272" t="s">
        <v>501</v>
      </c>
      <c r="E13" s="2413" t="s">
        <v>41</v>
      </c>
      <c r="F13" s="2963" t="s">
        <v>502</v>
      </c>
      <c r="G13" s="872" t="s">
        <v>37</v>
      </c>
      <c r="H13" s="885">
        <v>0</v>
      </c>
      <c r="I13" s="886"/>
      <c r="J13" s="886"/>
      <c r="K13" s="887"/>
      <c r="L13" s="885"/>
      <c r="M13" s="888"/>
      <c r="N13" s="2954" t="s">
        <v>503</v>
      </c>
      <c r="O13" s="889" t="s">
        <v>42</v>
      </c>
      <c r="P13" s="889" t="s">
        <v>42</v>
      </c>
      <c r="Q13" s="890" t="s">
        <v>42</v>
      </c>
      <c r="R13" s="869"/>
      <c r="S13" s="869"/>
      <c r="T13" s="880"/>
      <c r="U13" s="869"/>
      <c r="V13" s="869"/>
      <c r="W13" s="869"/>
    </row>
    <row r="14" spans="1:23" ht="13.5" thickBot="1">
      <c r="A14" s="2922"/>
      <c r="B14" s="2925"/>
      <c r="C14" s="2412"/>
      <c r="D14" s="2273"/>
      <c r="E14" s="2416"/>
      <c r="F14" s="2929"/>
      <c r="G14" s="881" t="s">
        <v>12</v>
      </c>
      <c r="H14" s="891">
        <f>H13*1</f>
        <v>0</v>
      </c>
      <c r="I14" s="892">
        <v>0</v>
      </c>
      <c r="J14" s="892"/>
      <c r="K14" s="893">
        <v>0</v>
      </c>
      <c r="L14" s="882"/>
      <c r="M14" s="894"/>
      <c r="N14" s="2955"/>
      <c r="O14" s="895"/>
      <c r="P14" s="895"/>
      <c r="Q14" s="896"/>
      <c r="R14" s="869"/>
      <c r="S14" s="869"/>
      <c r="T14" s="880"/>
      <c r="U14" s="869"/>
      <c r="V14" s="869"/>
      <c r="W14" s="869"/>
    </row>
    <row r="15" spans="1:23">
      <c r="A15" s="897" t="s">
        <v>11</v>
      </c>
      <c r="B15" s="898" t="s">
        <v>11</v>
      </c>
      <c r="C15" s="2956" t="s">
        <v>35</v>
      </c>
      <c r="D15" s="2272" t="s">
        <v>504</v>
      </c>
      <c r="E15" s="2413" t="s">
        <v>41</v>
      </c>
      <c r="F15" s="2958" t="s">
        <v>72</v>
      </c>
      <c r="G15" s="558" t="s">
        <v>37</v>
      </c>
      <c r="H15" s="536">
        <v>14</v>
      </c>
      <c r="I15" s="537">
        <v>14</v>
      </c>
      <c r="J15" s="537"/>
      <c r="K15" s="538"/>
      <c r="L15" s="539">
        <v>14</v>
      </c>
      <c r="M15" s="540">
        <v>17</v>
      </c>
      <c r="N15" s="2961" t="s">
        <v>505</v>
      </c>
      <c r="O15" s="899">
        <v>2000</v>
      </c>
      <c r="P15" s="899">
        <v>2000</v>
      </c>
      <c r="Q15" s="836">
        <v>2000</v>
      </c>
      <c r="R15" s="869"/>
      <c r="S15" s="869"/>
      <c r="T15" s="880"/>
      <c r="U15" s="869"/>
      <c r="V15" s="869"/>
      <c r="W15" s="869"/>
    </row>
    <row r="16" spans="1:23">
      <c r="A16" s="900"/>
      <c r="B16" s="901"/>
      <c r="C16" s="2411"/>
      <c r="D16" s="2295"/>
      <c r="E16" s="2415"/>
      <c r="F16" s="2959"/>
      <c r="G16" s="703"/>
      <c r="H16" s="564"/>
      <c r="I16" s="565"/>
      <c r="J16" s="565"/>
      <c r="K16" s="589"/>
      <c r="L16" s="902"/>
      <c r="M16" s="573"/>
      <c r="N16" s="2962"/>
      <c r="O16" s="707"/>
      <c r="P16" s="707"/>
      <c r="Q16" s="903"/>
      <c r="R16" s="869"/>
      <c r="S16" s="869"/>
      <c r="T16" s="880"/>
      <c r="U16" s="869"/>
      <c r="V16" s="869"/>
      <c r="W16" s="869"/>
    </row>
    <row r="17" spans="1:23" ht="13.5" thickBot="1">
      <c r="A17" s="904"/>
      <c r="B17" s="905"/>
      <c r="C17" s="2957"/>
      <c r="D17" s="2273"/>
      <c r="E17" s="2416"/>
      <c r="F17" s="2960"/>
      <c r="G17" s="881" t="s">
        <v>12</v>
      </c>
      <c r="H17" s="906">
        <f>H15*1</f>
        <v>14</v>
      </c>
      <c r="I17" s="906">
        <f>I15</f>
        <v>14</v>
      </c>
      <c r="J17" s="906"/>
      <c r="K17" s="907">
        <f>K15</f>
        <v>0</v>
      </c>
      <c r="L17" s="907">
        <f>L15*1</f>
        <v>14</v>
      </c>
      <c r="M17" s="907">
        <f>M15*1</f>
        <v>17</v>
      </c>
      <c r="N17" s="883"/>
      <c r="O17" s="25"/>
      <c r="P17" s="25"/>
      <c r="Q17" s="879"/>
      <c r="R17" s="869"/>
      <c r="S17" s="869"/>
      <c r="T17" s="880"/>
      <c r="U17" s="869"/>
      <c r="V17" s="869"/>
      <c r="W17" s="869"/>
    </row>
    <row r="18" spans="1:23" ht="13.5" thickBot="1">
      <c r="A18" s="908" t="s">
        <v>11</v>
      </c>
      <c r="B18" s="909" t="s">
        <v>11</v>
      </c>
      <c r="C18" s="2951" t="s">
        <v>14</v>
      </c>
      <c r="D18" s="2952"/>
      <c r="E18" s="2952"/>
      <c r="F18" s="2952"/>
      <c r="G18" s="2953"/>
      <c r="H18" s="910">
        <f t="shared" ref="H18:M18" si="1">H17+H12+H14</f>
        <v>35.299999999999997</v>
      </c>
      <c r="I18" s="910">
        <f t="shared" si="1"/>
        <v>35.299999999999997</v>
      </c>
      <c r="J18" s="910">
        <f t="shared" si="1"/>
        <v>0</v>
      </c>
      <c r="K18" s="910">
        <f t="shared" si="1"/>
        <v>0</v>
      </c>
      <c r="L18" s="910">
        <f t="shared" si="1"/>
        <v>47</v>
      </c>
      <c r="M18" s="910">
        <f t="shared" si="1"/>
        <v>51.63</v>
      </c>
      <c r="N18" s="911"/>
      <c r="O18" s="912"/>
      <c r="P18" s="912"/>
      <c r="Q18" s="913"/>
      <c r="R18" s="869"/>
      <c r="S18" s="869"/>
      <c r="T18" s="869"/>
      <c r="U18" s="869"/>
      <c r="V18" s="869"/>
      <c r="W18" s="869"/>
    </row>
    <row r="19" spans="1:23" ht="13.5" thickBot="1">
      <c r="A19" s="870" t="s">
        <v>11</v>
      </c>
      <c r="B19" s="871" t="s">
        <v>13</v>
      </c>
      <c r="C19" s="2509" t="s">
        <v>506</v>
      </c>
      <c r="D19" s="2510"/>
      <c r="E19" s="2510"/>
      <c r="F19" s="2510"/>
      <c r="G19" s="2510"/>
      <c r="H19" s="2510"/>
      <c r="I19" s="2510"/>
      <c r="J19" s="2510"/>
      <c r="K19" s="2510"/>
      <c r="L19" s="2510"/>
      <c r="M19" s="2510"/>
      <c r="N19" s="2510"/>
      <c r="O19" s="2510"/>
      <c r="P19" s="2510"/>
      <c r="Q19" s="2511"/>
      <c r="R19" s="869"/>
      <c r="S19" s="869"/>
      <c r="T19" s="869"/>
      <c r="U19" s="869"/>
      <c r="V19" s="869"/>
      <c r="W19" s="869"/>
    </row>
    <row r="20" spans="1:23" ht="51">
      <c r="A20" s="2404" t="s">
        <v>11</v>
      </c>
      <c r="B20" s="2407" t="s">
        <v>13</v>
      </c>
      <c r="C20" s="2410" t="s">
        <v>11</v>
      </c>
      <c r="D20" s="2317" t="s">
        <v>507</v>
      </c>
      <c r="E20" s="2413" t="s">
        <v>41</v>
      </c>
      <c r="F20" s="2417" t="s">
        <v>72</v>
      </c>
      <c r="G20" s="599" t="s">
        <v>37</v>
      </c>
      <c r="H20" s="627">
        <v>14</v>
      </c>
      <c r="I20" s="601">
        <v>14</v>
      </c>
      <c r="J20" s="628"/>
      <c r="K20" s="629">
        <v>0</v>
      </c>
      <c r="L20" s="914">
        <v>10</v>
      </c>
      <c r="M20" s="629">
        <v>10</v>
      </c>
      <c r="N20" s="915" t="s">
        <v>508</v>
      </c>
      <c r="O20" s="343">
        <v>2</v>
      </c>
      <c r="P20" s="343">
        <v>2</v>
      </c>
      <c r="Q20" s="344">
        <v>2</v>
      </c>
      <c r="R20" s="869"/>
      <c r="S20" s="869"/>
      <c r="T20" s="880"/>
      <c r="U20" s="869"/>
      <c r="V20" s="869"/>
      <c r="W20" s="869"/>
    </row>
    <row r="21" spans="1:23" ht="25.5">
      <c r="A21" s="2405"/>
      <c r="B21" s="2408"/>
      <c r="C21" s="2411"/>
      <c r="D21" s="2328"/>
      <c r="E21" s="2414"/>
      <c r="F21" s="2420"/>
      <c r="G21" s="606"/>
      <c r="H21" s="632"/>
      <c r="I21" s="622"/>
      <c r="J21" s="633"/>
      <c r="K21" s="916"/>
      <c r="L21" s="917"/>
      <c r="M21" s="916"/>
      <c r="N21" s="918" t="s">
        <v>509</v>
      </c>
      <c r="O21" s="919">
        <v>5</v>
      </c>
      <c r="P21" s="919">
        <v>5</v>
      </c>
      <c r="Q21" s="920">
        <v>6</v>
      </c>
      <c r="R21" s="869"/>
      <c r="S21" s="869"/>
      <c r="T21" s="880"/>
      <c r="U21" s="869"/>
      <c r="V21" s="869"/>
      <c r="W21" s="869"/>
    </row>
    <row r="22" spans="1:23">
      <c r="A22" s="2405"/>
      <c r="B22" s="2408"/>
      <c r="C22" s="2411"/>
      <c r="D22" s="2328"/>
      <c r="E22" s="2414"/>
      <c r="F22" s="2420"/>
      <c r="G22" s="606"/>
      <c r="H22" s="632"/>
      <c r="I22" s="622"/>
      <c r="J22" s="633"/>
      <c r="K22" s="916"/>
      <c r="L22" s="917"/>
      <c r="M22" s="916"/>
      <c r="N22" s="921" t="s">
        <v>510</v>
      </c>
      <c r="O22" s="345">
        <v>10</v>
      </c>
      <c r="P22" s="345">
        <v>5</v>
      </c>
      <c r="Q22" s="346">
        <v>5</v>
      </c>
      <c r="R22" s="869"/>
      <c r="S22" s="869"/>
      <c r="T22" s="880"/>
      <c r="U22" s="869"/>
      <c r="V22" s="869"/>
      <c r="W22" s="869"/>
    </row>
    <row r="23" spans="1:23" ht="25.5">
      <c r="A23" s="2405"/>
      <c r="B23" s="2408"/>
      <c r="C23" s="2411"/>
      <c r="D23" s="2328"/>
      <c r="E23" s="2414"/>
      <c r="F23" s="2420"/>
      <c r="G23" s="606"/>
      <c r="H23" s="632"/>
      <c r="I23" s="622"/>
      <c r="J23" s="633"/>
      <c r="K23" s="916"/>
      <c r="L23" s="917"/>
      <c r="M23" s="922"/>
      <c r="N23" s="923" t="s">
        <v>511</v>
      </c>
      <c r="O23" s="919">
        <v>2</v>
      </c>
      <c r="P23" s="919">
        <v>2</v>
      </c>
      <c r="Q23" s="920">
        <v>2</v>
      </c>
      <c r="R23" s="869"/>
      <c r="S23" s="869"/>
      <c r="T23" s="880"/>
      <c r="U23" s="869"/>
      <c r="V23" s="869"/>
      <c r="W23" s="869"/>
    </row>
    <row r="24" spans="1:23" ht="13.5" thickBot="1">
      <c r="A24" s="2406"/>
      <c r="B24" s="2409"/>
      <c r="C24" s="2412"/>
      <c r="D24" s="2318"/>
      <c r="E24" s="2416"/>
      <c r="F24" s="2416"/>
      <c r="G24" s="924" t="s">
        <v>12</v>
      </c>
      <c r="H24" s="925">
        <f>H20*1</f>
        <v>14</v>
      </c>
      <c r="I24" s="925">
        <f>I20*1</f>
        <v>14</v>
      </c>
      <c r="J24" s="925"/>
      <c r="K24" s="925"/>
      <c r="L24" s="925">
        <f>L20*1</f>
        <v>10</v>
      </c>
      <c r="M24" s="925">
        <f>M20*1</f>
        <v>10</v>
      </c>
      <c r="N24" s="926"/>
      <c r="O24" s="927"/>
      <c r="P24" s="928"/>
      <c r="Q24" s="929"/>
      <c r="R24" s="869"/>
      <c r="S24" s="869"/>
      <c r="T24" s="880"/>
      <c r="U24" s="869"/>
      <c r="V24" s="869"/>
      <c r="W24" s="869"/>
    </row>
    <row r="25" spans="1:23">
      <c r="A25" s="2404" t="s">
        <v>11</v>
      </c>
      <c r="B25" s="2407" t="s">
        <v>13</v>
      </c>
      <c r="C25" s="2410" t="s">
        <v>13</v>
      </c>
      <c r="D25" s="2317" t="s">
        <v>512</v>
      </c>
      <c r="E25" s="2413" t="s">
        <v>41</v>
      </c>
      <c r="F25" s="2949" t="s">
        <v>72</v>
      </c>
      <c r="G25" s="599" t="s">
        <v>37</v>
      </c>
      <c r="H25" s="627">
        <v>0</v>
      </c>
      <c r="I25" s="601">
        <v>0</v>
      </c>
      <c r="J25" s="628"/>
      <c r="K25" s="629">
        <v>0</v>
      </c>
      <c r="L25" s="679">
        <v>0</v>
      </c>
      <c r="M25" s="605">
        <v>0</v>
      </c>
      <c r="N25" s="930"/>
      <c r="O25" s="343" t="s">
        <v>42</v>
      </c>
      <c r="P25" s="343" t="s">
        <v>42</v>
      </c>
      <c r="Q25" s="344" t="s">
        <v>42</v>
      </c>
      <c r="R25" s="869"/>
      <c r="S25" s="869"/>
      <c r="T25" s="880"/>
      <c r="U25" s="869"/>
      <c r="V25" s="869"/>
      <c r="W25" s="869"/>
    </row>
    <row r="26" spans="1:23" ht="13.5" thickBot="1">
      <c r="A26" s="2406"/>
      <c r="B26" s="2409"/>
      <c r="C26" s="2412"/>
      <c r="D26" s="2318"/>
      <c r="E26" s="2416"/>
      <c r="F26" s="2950"/>
      <c r="G26" s="924" t="s">
        <v>12</v>
      </c>
      <c r="H26" s="931">
        <f>H25*1</f>
        <v>0</v>
      </c>
      <c r="I26" s="931">
        <f>SUM(I25:I25)</f>
        <v>0</v>
      </c>
      <c r="J26" s="932"/>
      <c r="K26" s="933">
        <f>SUM(K25:K25)</f>
        <v>0</v>
      </c>
      <c r="L26" s="933">
        <f>SUM(L25:L25)</f>
        <v>0</v>
      </c>
      <c r="M26" s="933">
        <f>SUM(M25:M25)</f>
        <v>0</v>
      </c>
      <c r="N26" s="926"/>
      <c r="O26" s="927"/>
      <c r="P26" s="928"/>
      <c r="Q26" s="929"/>
      <c r="R26" s="869"/>
      <c r="S26" s="869"/>
      <c r="T26" s="880"/>
      <c r="U26" s="869"/>
      <c r="V26" s="869"/>
      <c r="W26" s="869"/>
    </row>
    <row r="27" spans="1:23" ht="13.5" thickBot="1">
      <c r="A27" s="934" t="s">
        <v>11</v>
      </c>
      <c r="B27" s="935" t="s">
        <v>13</v>
      </c>
      <c r="C27" s="2465" t="s">
        <v>14</v>
      </c>
      <c r="D27" s="2466"/>
      <c r="E27" s="2466"/>
      <c r="F27" s="2466"/>
      <c r="G27" s="2467"/>
      <c r="H27" s="936">
        <f t="shared" ref="H27:M27" si="2">H26+H24</f>
        <v>14</v>
      </c>
      <c r="I27" s="936">
        <f t="shared" si="2"/>
        <v>14</v>
      </c>
      <c r="J27" s="936">
        <f t="shared" si="2"/>
        <v>0</v>
      </c>
      <c r="K27" s="936">
        <f t="shared" si="2"/>
        <v>0</v>
      </c>
      <c r="L27" s="936">
        <f t="shared" si="2"/>
        <v>10</v>
      </c>
      <c r="M27" s="936">
        <f t="shared" si="2"/>
        <v>10</v>
      </c>
      <c r="N27" s="937"/>
      <c r="O27" s="938"/>
      <c r="P27" s="938"/>
      <c r="Q27" s="939"/>
      <c r="R27" s="869"/>
      <c r="S27" s="869"/>
      <c r="T27" s="869"/>
      <c r="U27" s="869"/>
      <c r="V27" s="869"/>
      <c r="W27" s="869"/>
    </row>
    <row r="28" spans="1:23" ht="13.5" thickBot="1">
      <c r="A28" s="870" t="s">
        <v>11</v>
      </c>
      <c r="B28" s="871" t="s">
        <v>35</v>
      </c>
      <c r="C28" s="2946" t="s">
        <v>513</v>
      </c>
      <c r="D28" s="2947"/>
      <c r="E28" s="2947"/>
      <c r="F28" s="2947"/>
      <c r="G28" s="2947"/>
      <c r="H28" s="2947"/>
      <c r="I28" s="2947"/>
      <c r="J28" s="2947"/>
      <c r="K28" s="2947"/>
      <c r="L28" s="2947"/>
      <c r="M28" s="2947"/>
      <c r="N28" s="2947"/>
      <c r="O28" s="2947"/>
      <c r="P28" s="2947"/>
      <c r="Q28" s="2948"/>
      <c r="R28" s="869"/>
      <c r="S28" s="869"/>
      <c r="T28" s="869"/>
      <c r="U28" s="869"/>
      <c r="V28" s="869"/>
      <c r="W28" s="869"/>
    </row>
    <row r="29" spans="1:23">
      <c r="A29" s="897" t="s">
        <v>11</v>
      </c>
      <c r="B29" s="898" t="s">
        <v>35</v>
      </c>
      <c r="C29" s="2938" t="s">
        <v>11</v>
      </c>
      <c r="D29" s="2272" t="s">
        <v>514</v>
      </c>
      <c r="E29" s="2413" t="s">
        <v>41</v>
      </c>
      <c r="F29" s="2485" t="s">
        <v>72</v>
      </c>
      <c r="G29" s="2300" t="s">
        <v>37</v>
      </c>
      <c r="H29" s="649">
        <v>19.5</v>
      </c>
      <c r="I29" s="601">
        <v>19.5</v>
      </c>
      <c r="J29" s="601"/>
      <c r="K29" s="603">
        <v>0</v>
      </c>
      <c r="L29" s="600">
        <v>13.6</v>
      </c>
      <c r="M29" s="603">
        <v>18.8</v>
      </c>
      <c r="N29" s="940" t="s">
        <v>515</v>
      </c>
      <c r="O29" s="941" t="s">
        <v>42</v>
      </c>
      <c r="P29" s="941" t="s">
        <v>42</v>
      </c>
      <c r="Q29" s="942" t="s">
        <v>42</v>
      </c>
      <c r="R29" s="869"/>
      <c r="S29" s="869"/>
      <c r="T29" s="880"/>
      <c r="U29" s="869"/>
      <c r="V29" s="869"/>
      <c r="W29" s="869"/>
    </row>
    <row r="30" spans="1:23">
      <c r="A30" s="900"/>
      <c r="B30" s="901"/>
      <c r="C30" s="2942"/>
      <c r="D30" s="2295"/>
      <c r="E30" s="2415"/>
      <c r="F30" s="2943"/>
      <c r="G30" s="2944"/>
      <c r="H30" s="957"/>
      <c r="I30" s="943"/>
      <c r="J30" s="943"/>
      <c r="K30" s="944"/>
      <c r="L30" s="945"/>
      <c r="M30" s="944"/>
      <c r="N30" s="946"/>
      <c r="O30" s="947"/>
      <c r="P30" s="947"/>
      <c r="Q30" s="948"/>
      <c r="R30" s="869"/>
      <c r="S30" s="869"/>
      <c r="T30" s="880"/>
      <c r="U30" s="869"/>
      <c r="V30" s="869"/>
      <c r="W30" s="869"/>
    </row>
    <row r="31" spans="1:23" ht="13.5" thickBot="1">
      <c r="A31" s="949"/>
      <c r="B31" s="905"/>
      <c r="C31" s="2939"/>
      <c r="D31" s="2273"/>
      <c r="E31" s="2416"/>
      <c r="F31" s="2941"/>
      <c r="G31" s="950" t="s">
        <v>12</v>
      </c>
      <c r="H31" s="959">
        <f>H29</f>
        <v>19.5</v>
      </c>
      <c r="I31" s="951">
        <f>I29</f>
        <v>19.5</v>
      </c>
      <c r="J31" s="951"/>
      <c r="K31" s="952">
        <f>K29</f>
        <v>0</v>
      </c>
      <c r="L31" s="953">
        <f>L29*1</f>
        <v>13.6</v>
      </c>
      <c r="M31" s="952">
        <f>M29*1</f>
        <v>18.8</v>
      </c>
      <c r="N31" s="954"/>
      <c r="O31" s="955"/>
      <c r="P31" s="955"/>
      <c r="Q31" s="956"/>
      <c r="R31" s="869"/>
      <c r="S31" s="869"/>
      <c r="T31" s="880"/>
      <c r="U31" s="869"/>
      <c r="V31" s="869"/>
      <c r="W31" s="869"/>
    </row>
    <row r="32" spans="1:23">
      <c r="A32" s="897" t="s">
        <v>11</v>
      </c>
      <c r="B32" s="898" t="s">
        <v>35</v>
      </c>
      <c r="C32" s="2938" t="s">
        <v>13</v>
      </c>
      <c r="D32" s="2272" t="s">
        <v>516</v>
      </c>
      <c r="E32" s="2413" t="s">
        <v>41</v>
      </c>
      <c r="F32" s="2485" t="s">
        <v>517</v>
      </c>
      <c r="G32" s="2300" t="s">
        <v>37</v>
      </c>
      <c r="H32" s="649">
        <v>20</v>
      </c>
      <c r="I32" s="601">
        <v>20</v>
      </c>
      <c r="J32" s="601"/>
      <c r="K32" s="603">
        <v>0</v>
      </c>
      <c r="L32" s="605">
        <v>0</v>
      </c>
      <c r="M32" s="605">
        <v>0</v>
      </c>
      <c r="N32" s="940" t="s">
        <v>518</v>
      </c>
      <c r="O32" s="941">
        <v>1</v>
      </c>
      <c r="P32" s="941">
        <v>0</v>
      </c>
      <c r="Q32" s="942">
        <v>0</v>
      </c>
      <c r="R32" s="869"/>
      <c r="S32" s="869"/>
      <c r="T32" s="880"/>
      <c r="U32" s="869"/>
      <c r="V32" s="869"/>
      <c r="W32" s="869"/>
    </row>
    <row r="33" spans="1:23">
      <c r="A33" s="900"/>
      <c r="B33" s="901"/>
      <c r="C33" s="2942"/>
      <c r="D33" s="2295"/>
      <c r="E33" s="2415"/>
      <c r="F33" s="2943"/>
      <c r="G33" s="2944"/>
      <c r="H33" s="957"/>
      <c r="I33" s="943"/>
      <c r="J33" s="943"/>
      <c r="K33" s="944"/>
      <c r="L33" s="958"/>
      <c r="M33" s="958"/>
      <c r="N33" s="946"/>
      <c r="O33" s="947"/>
      <c r="P33" s="947"/>
      <c r="Q33" s="948"/>
      <c r="R33" s="869"/>
      <c r="S33" s="869"/>
      <c r="T33" s="880"/>
      <c r="U33" s="869"/>
      <c r="V33" s="869"/>
      <c r="W33" s="869"/>
    </row>
    <row r="34" spans="1:23" ht="13.5" thickBot="1">
      <c r="A34" s="949"/>
      <c r="B34" s="905"/>
      <c r="C34" s="2939"/>
      <c r="D34" s="2273"/>
      <c r="E34" s="2416"/>
      <c r="F34" s="2941"/>
      <c r="G34" s="950" t="s">
        <v>12</v>
      </c>
      <c r="H34" s="959">
        <f>H32</f>
        <v>20</v>
      </c>
      <c r="I34" s="951">
        <f>I32</f>
        <v>20</v>
      </c>
      <c r="J34" s="951"/>
      <c r="K34" s="952">
        <f>K32</f>
        <v>0</v>
      </c>
      <c r="L34" s="960">
        <f>L32*1</f>
        <v>0</v>
      </c>
      <c r="M34" s="960">
        <f>M32*1</f>
        <v>0</v>
      </c>
      <c r="N34" s="954"/>
      <c r="O34" s="955"/>
      <c r="P34" s="955"/>
      <c r="Q34" s="956"/>
      <c r="R34" s="869"/>
      <c r="S34" s="869"/>
      <c r="T34" s="880"/>
      <c r="U34" s="869"/>
      <c r="V34" s="869"/>
      <c r="W34" s="869"/>
    </row>
    <row r="35" spans="1:23" ht="25.5">
      <c r="A35" s="897" t="s">
        <v>11</v>
      </c>
      <c r="B35" s="898" t="s">
        <v>35</v>
      </c>
      <c r="C35" s="2938" t="s">
        <v>35</v>
      </c>
      <c r="D35" s="2272" t="s">
        <v>519</v>
      </c>
      <c r="E35" s="2413" t="s">
        <v>41</v>
      </c>
      <c r="F35" s="2485" t="s">
        <v>520</v>
      </c>
      <c r="G35" s="558" t="s">
        <v>37</v>
      </c>
      <c r="H35" s="649">
        <v>49.7</v>
      </c>
      <c r="I35" s="601">
        <v>49.7</v>
      </c>
      <c r="J35" s="601"/>
      <c r="K35" s="603">
        <v>0</v>
      </c>
      <c r="L35" s="605">
        <v>65.599999999999994</v>
      </c>
      <c r="M35" s="605">
        <v>65.8</v>
      </c>
      <c r="N35" s="930" t="s">
        <v>521</v>
      </c>
      <c r="O35" s="961">
        <v>4</v>
      </c>
      <c r="P35" s="961">
        <v>4</v>
      </c>
      <c r="Q35" s="962">
        <v>4</v>
      </c>
      <c r="R35" s="869"/>
      <c r="S35" s="869"/>
      <c r="T35" s="880"/>
      <c r="U35" s="869"/>
      <c r="V35" s="869"/>
      <c r="W35" s="869"/>
    </row>
    <row r="36" spans="1:23">
      <c r="A36" s="900"/>
      <c r="B36" s="901"/>
      <c r="C36" s="2945"/>
      <c r="D36" s="2295"/>
      <c r="E36" s="2414"/>
      <c r="F36" s="2486"/>
      <c r="G36" s="570" t="s">
        <v>37</v>
      </c>
      <c r="H36" s="963"/>
      <c r="I36" s="963"/>
      <c r="J36" s="963"/>
      <c r="K36" s="964"/>
      <c r="L36" s="965"/>
      <c r="M36" s="965"/>
      <c r="N36" s="966"/>
      <c r="O36" s="967"/>
      <c r="P36" s="967"/>
      <c r="Q36" s="968"/>
      <c r="R36" s="869"/>
      <c r="S36" s="869"/>
      <c r="T36" s="880"/>
      <c r="U36" s="869"/>
      <c r="V36" s="869"/>
      <c r="W36" s="869"/>
    </row>
    <row r="37" spans="1:23" ht="13.5" thickBot="1">
      <c r="A37" s="949"/>
      <c r="B37" s="905"/>
      <c r="C37" s="2939"/>
      <c r="D37" s="2273"/>
      <c r="E37" s="2416"/>
      <c r="F37" s="2941"/>
      <c r="G37" s="950" t="s">
        <v>12</v>
      </c>
      <c r="H37" s="959">
        <f>H35+H36</f>
        <v>49.7</v>
      </c>
      <c r="I37" s="959">
        <f>I35</f>
        <v>49.7</v>
      </c>
      <c r="J37" s="959">
        <f>J35</f>
        <v>0</v>
      </c>
      <c r="K37" s="969">
        <f>K35</f>
        <v>0</v>
      </c>
      <c r="L37" s="960">
        <f>L35*1</f>
        <v>65.599999999999994</v>
      </c>
      <c r="M37" s="960">
        <f>M35*1</f>
        <v>65.8</v>
      </c>
      <c r="N37" s="970"/>
      <c r="O37" s="955"/>
      <c r="P37" s="955"/>
      <c r="Q37" s="956"/>
      <c r="R37" s="869"/>
      <c r="S37" s="869"/>
      <c r="T37" s="880"/>
      <c r="U37" s="869"/>
      <c r="V37" s="869"/>
      <c r="W37" s="869"/>
    </row>
    <row r="38" spans="1:23">
      <c r="A38" s="897" t="s">
        <v>11</v>
      </c>
      <c r="B38" s="898" t="s">
        <v>35</v>
      </c>
      <c r="C38" s="2938" t="s">
        <v>36</v>
      </c>
      <c r="D38" s="2940" t="s">
        <v>522</v>
      </c>
      <c r="E38" s="2413" t="s">
        <v>41</v>
      </c>
      <c r="F38" s="2485" t="s">
        <v>523</v>
      </c>
      <c r="G38" s="1011" t="s">
        <v>37</v>
      </c>
      <c r="H38" s="649">
        <v>7.5</v>
      </c>
      <c r="I38" s="601">
        <v>7.5</v>
      </c>
      <c r="J38" s="601"/>
      <c r="K38" s="603">
        <v>0</v>
      </c>
      <c r="L38" s="605">
        <v>5</v>
      </c>
      <c r="M38" s="605">
        <v>5</v>
      </c>
      <c r="N38" s="1023" t="s">
        <v>524</v>
      </c>
      <c r="O38" s="941">
        <v>3</v>
      </c>
      <c r="P38" s="941">
        <v>3</v>
      </c>
      <c r="Q38" s="942">
        <v>3</v>
      </c>
      <c r="R38" s="869"/>
      <c r="S38" s="869"/>
      <c r="T38" s="880"/>
      <c r="U38" s="869"/>
      <c r="V38" s="869"/>
      <c r="W38" s="869"/>
    </row>
    <row r="39" spans="1:23" ht="13.5" thickBot="1">
      <c r="A39" s="949"/>
      <c r="B39" s="905"/>
      <c r="C39" s="2939"/>
      <c r="D39" s="2273"/>
      <c r="E39" s="2416"/>
      <c r="F39" s="2941"/>
      <c r="G39" s="950" t="s">
        <v>12</v>
      </c>
      <c r="H39" s="959">
        <f>H38</f>
        <v>7.5</v>
      </c>
      <c r="I39" s="959">
        <f>I38</f>
        <v>7.5</v>
      </c>
      <c r="J39" s="959">
        <f>J38</f>
        <v>0</v>
      </c>
      <c r="K39" s="959">
        <f>K38</f>
        <v>0</v>
      </c>
      <c r="L39" s="959">
        <f>L38*1</f>
        <v>5</v>
      </c>
      <c r="M39" s="959">
        <f>M38*1</f>
        <v>5</v>
      </c>
      <c r="N39" s="883"/>
      <c r="O39" s="25"/>
      <c r="P39" s="25"/>
      <c r="Q39" s="879"/>
      <c r="R39" s="869"/>
      <c r="S39" s="869"/>
      <c r="T39" s="880"/>
      <c r="U39" s="869"/>
      <c r="V39" s="869"/>
      <c r="W39" s="869"/>
    </row>
    <row r="40" spans="1:23" ht="13.5" thickBot="1">
      <c r="A40" s="971"/>
      <c r="B40" s="905"/>
      <c r="C40" s="972"/>
      <c r="D40" s="702"/>
      <c r="E40" s="973"/>
      <c r="F40" s="974"/>
      <c r="G40" s="950"/>
      <c r="H40" s="959"/>
      <c r="I40" s="951"/>
      <c r="J40" s="951"/>
      <c r="K40" s="952"/>
      <c r="L40" s="960"/>
      <c r="M40" s="969"/>
      <c r="N40" s="975"/>
      <c r="O40" s="381"/>
      <c r="P40" s="976"/>
      <c r="Q40" s="382"/>
      <c r="R40" s="869"/>
      <c r="S40" s="869"/>
      <c r="T40" s="880"/>
      <c r="U40" s="869"/>
      <c r="V40" s="869"/>
      <c r="W40" s="869"/>
    </row>
    <row r="41" spans="1:23" ht="13.5" thickBot="1">
      <c r="A41" s="904" t="s">
        <v>11</v>
      </c>
      <c r="B41" s="977" t="s">
        <v>35</v>
      </c>
      <c r="C41" s="2910" t="s">
        <v>14</v>
      </c>
      <c r="D41" s="2911"/>
      <c r="E41" s="2911"/>
      <c r="F41" s="2911"/>
      <c r="G41" s="2911"/>
      <c r="H41" s="978">
        <f t="shared" ref="H41:M41" si="3">H31+H39+H37+H34</f>
        <v>96.7</v>
      </c>
      <c r="I41" s="978">
        <f t="shared" si="3"/>
        <v>96.7</v>
      </c>
      <c r="J41" s="978">
        <f t="shared" si="3"/>
        <v>0</v>
      </c>
      <c r="K41" s="978">
        <f t="shared" si="3"/>
        <v>0</v>
      </c>
      <c r="L41" s="978">
        <f t="shared" si="3"/>
        <v>84.199999999999989</v>
      </c>
      <c r="M41" s="978">
        <f t="shared" si="3"/>
        <v>89.6</v>
      </c>
      <c r="N41" s="979"/>
      <c r="O41" s="980"/>
      <c r="P41" s="980"/>
      <c r="Q41" s="981"/>
      <c r="R41" s="21"/>
      <c r="S41" s="21"/>
      <c r="T41" s="21"/>
      <c r="U41" s="21"/>
      <c r="V41" s="21"/>
      <c r="W41" s="21"/>
    </row>
    <row r="42" spans="1:23" ht="13.5" thickBot="1">
      <c r="A42" s="870" t="s">
        <v>11</v>
      </c>
      <c r="B42" s="2912" t="s">
        <v>349</v>
      </c>
      <c r="C42" s="2913"/>
      <c r="D42" s="2913"/>
      <c r="E42" s="2913"/>
      <c r="F42" s="2913"/>
      <c r="G42" s="2913"/>
      <c r="H42" s="982">
        <f t="shared" ref="H42:M42" si="4">H41+H27+H18</f>
        <v>146</v>
      </c>
      <c r="I42" s="982">
        <f t="shared" si="4"/>
        <v>146</v>
      </c>
      <c r="J42" s="982">
        <f t="shared" si="4"/>
        <v>0</v>
      </c>
      <c r="K42" s="982">
        <f t="shared" si="4"/>
        <v>0</v>
      </c>
      <c r="L42" s="982">
        <f t="shared" si="4"/>
        <v>141.19999999999999</v>
      </c>
      <c r="M42" s="982">
        <f t="shared" si="4"/>
        <v>151.22999999999999</v>
      </c>
      <c r="N42" s="983"/>
      <c r="O42" s="984"/>
      <c r="P42" s="984"/>
      <c r="Q42" s="985"/>
      <c r="R42" s="21"/>
      <c r="S42" s="21"/>
      <c r="T42" s="21"/>
      <c r="U42" s="21"/>
      <c r="V42" s="21"/>
      <c r="W42" s="21"/>
    </row>
    <row r="43" spans="1:23" ht="13.5" thickBot="1">
      <c r="A43" s="868" t="s">
        <v>13</v>
      </c>
      <c r="B43" s="2507" t="s">
        <v>525</v>
      </c>
      <c r="C43" s="2507"/>
      <c r="D43" s="2507"/>
      <c r="E43" s="2507"/>
      <c r="F43" s="2507"/>
      <c r="G43" s="2507"/>
      <c r="H43" s="2507"/>
      <c r="I43" s="2507"/>
      <c r="J43" s="2507"/>
      <c r="K43" s="2507"/>
      <c r="L43" s="2507"/>
      <c r="M43" s="2507"/>
      <c r="N43" s="2507"/>
      <c r="O43" s="2507"/>
      <c r="P43" s="2507"/>
      <c r="Q43" s="2508"/>
      <c r="R43" s="21"/>
      <c r="S43" s="21"/>
      <c r="T43" s="21"/>
      <c r="U43" s="21"/>
      <c r="V43" s="21"/>
      <c r="W43" s="21"/>
    </row>
    <row r="44" spans="1:23" ht="13.5" thickBot="1">
      <c r="A44" s="870" t="s">
        <v>13</v>
      </c>
      <c r="B44" s="871" t="s">
        <v>11</v>
      </c>
      <c r="C44" s="2518" t="s">
        <v>526</v>
      </c>
      <c r="D44" s="2518"/>
      <c r="E44" s="2518"/>
      <c r="F44" s="2518"/>
      <c r="G44" s="2518"/>
      <c r="H44" s="2518"/>
      <c r="I44" s="2518"/>
      <c r="J44" s="2518"/>
      <c r="K44" s="2518"/>
      <c r="L44" s="2518"/>
      <c r="M44" s="2518"/>
      <c r="N44" s="2518"/>
      <c r="O44" s="2518"/>
      <c r="P44" s="2518"/>
      <c r="Q44" s="2519"/>
      <c r="R44" s="21"/>
      <c r="S44" s="21"/>
      <c r="T44" s="21"/>
      <c r="U44" s="21"/>
      <c r="V44" s="21"/>
      <c r="W44" s="21"/>
    </row>
    <row r="45" spans="1:23">
      <c r="A45" s="2920" t="s">
        <v>13</v>
      </c>
      <c r="B45" s="2923" t="s">
        <v>11</v>
      </c>
      <c r="C45" s="2410" t="s">
        <v>11</v>
      </c>
      <c r="D45" s="2364" t="s">
        <v>527</v>
      </c>
      <c r="E45" s="2413" t="s">
        <v>41</v>
      </c>
      <c r="F45" s="2927" t="s">
        <v>528</v>
      </c>
      <c r="G45" s="872" t="s">
        <v>37</v>
      </c>
      <c r="H45" s="536">
        <v>2.8</v>
      </c>
      <c r="I45" s="537">
        <v>2.8</v>
      </c>
      <c r="J45" s="537"/>
      <c r="K45" s="538"/>
      <c r="L45" s="873">
        <v>4</v>
      </c>
      <c r="M45" s="874">
        <v>4</v>
      </c>
      <c r="N45" s="2932" t="s">
        <v>529</v>
      </c>
      <c r="O45" s="986" t="s">
        <v>42</v>
      </c>
      <c r="P45" s="987" t="s">
        <v>42</v>
      </c>
      <c r="Q45" s="877" t="s">
        <v>42</v>
      </c>
      <c r="R45" s="21"/>
      <c r="S45" s="21"/>
      <c r="T45" s="21"/>
      <c r="U45" s="21"/>
      <c r="V45" s="21"/>
      <c r="W45" s="21"/>
    </row>
    <row r="46" spans="1:23">
      <c r="A46" s="2921"/>
      <c r="B46" s="2924"/>
      <c r="C46" s="2926"/>
      <c r="D46" s="2365"/>
      <c r="E46" s="2415"/>
      <c r="F46" s="2928"/>
      <c r="G46" s="325"/>
      <c r="H46" s="543"/>
      <c r="I46" s="327"/>
      <c r="J46" s="327"/>
      <c r="K46" s="544"/>
      <c r="L46" s="386"/>
      <c r="M46" s="329"/>
      <c r="N46" s="2933"/>
      <c r="O46" s="988"/>
      <c r="P46" s="989"/>
      <c r="Q46" s="884"/>
      <c r="R46" s="21"/>
      <c r="S46" s="21"/>
      <c r="T46" s="21"/>
      <c r="U46" s="21"/>
      <c r="V46" s="21"/>
      <c r="W46" s="21"/>
    </row>
    <row r="47" spans="1:23" ht="13.5" thickBot="1">
      <c r="A47" s="2922"/>
      <c r="B47" s="2925"/>
      <c r="C47" s="2412"/>
      <c r="D47" s="2366"/>
      <c r="E47" s="2416"/>
      <c r="F47" s="2929"/>
      <c r="G47" s="881" t="s">
        <v>12</v>
      </c>
      <c r="H47" s="990">
        <f>H45+H46</f>
        <v>2.8</v>
      </c>
      <c r="I47" s="990">
        <f>I45+I46</f>
        <v>2.8</v>
      </c>
      <c r="J47" s="991"/>
      <c r="K47" s="907"/>
      <c r="L47" s="882">
        <f>L45+L46</f>
        <v>4</v>
      </c>
      <c r="M47" s="882">
        <f>M45+M46</f>
        <v>4</v>
      </c>
      <c r="N47" s="992"/>
      <c r="O47" s="993"/>
      <c r="P47" s="733"/>
      <c r="Q47" s="879"/>
      <c r="R47" s="21"/>
      <c r="S47" s="21"/>
      <c r="T47" s="21"/>
      <c r="U47" s="21"/>
      <c r="V47" s="21"/>
      <c r="W47" s="21"/>
    </row>
    <row r="48" spans="1:23">
      <c r="A48" s="2920" t="s">
        <v>13</v>
      </c>
      <c r="B48" s="2923" t="s">
        <v>11</v>
      </c>
      <c r="C48" s="2410" t="s">
        <v>13</v>
      </c>
      <c r="D48" s="2364" t="s">
        <v>530</v>
      </c>
      <c r="E48" s="2413" t="s">
        <v>41</v>
      </c>
      <c r="F48" s="2927" t="s">
        <v>531</v>
      </c>
      <c r="G48" s="872" t="s">
        <v>37</v>
      </c>
      <c r="H48" s="536">
        <v>1.4</v>
      </c>
      <c r="I48" s="537">
        <v>1.4</v>
      </c>
      <c r="J48" s="537"/>
      <c r="K48" s="538"/>
      <c r="L48" s="873">
        <v>5</v>
      </c>
      <c r="M48" s="994">
        <v>5</v>
      </c>
      <c r="N48" s="2932" t="s">
        <v>532</v>
      </c>
      <c r="O48" s="986"/>
      <c r="P48" s="995"/>
      <c r="Q48" s="877"/>
      <c r="R48" s="21"/>
      <c r="S48" s="21"/>
      <c r="T48" s="21"/>
      <c r="U48" s="21"/>
      <c r="V48" s="21"/>
      <c r="W48" s="21"/>
    </row>
    <row r="49" spans="1:23">
      <c r="A49" s="2921"/>
      <c r="B49" s="2924"/>
      <c r="C49" s="2926"/>
      <c r="D49" s="2365"/>
      <c r="E49" s="2415"/>
      <c r="F49" s="2928"/>
      <c r="G49" s="325"/>
      <c r="H49" s="543"/>
      <c r="I49" s="327"/>
      <c r="J49" s="327"/>
      <c r="K49" s="544"/>
      <c r="L49" s="386"/>
      <c r="M49" s="514"/>
      <c r="N49" s="2933"/>
      <c r="O49" s="988">
        <v>2</v>
      </c>
      <c r="P49" s="989">
        <v>2</v>
      </c>
      <c r="Q49" s="884">
        <v>2</v>
      </c>
      <c r="R49" s="21"/>
      <c r="S49" s="21"/>
      <c r="T49" s="21"/>
      <c r="U49" s="21"/>
      <c r="V49" s="21"/>
      <c r="W49" s="21"/>
    </row>
    <row r="50" spans="1:23" ht="13.5" thickBot="1">
      <c r="A50" s="2922"/>
      <c r="B50" s="2925"/>
      <c r="C50" s="2412"/>
      <c r="D50" s="2366"/>
      <c r="E50" s="2416"/>
      <c r="F50" s="2929"/>
      <c r="G50" s="881" t="s">
        <v>12</v>
      </c>
      <c r="H50" s="990">
        <f>H48+H49</f>
        <v>1.4</v>
      </c>
      <c r="I50" s="990">
        <f>I48+I49</f>
        <v>1.4</v>
      </c>
      <c r="J50" s="991"/>
      <c r="K50" s="907"/>
      <c r="L50" s="882">
        <f>L48+L49</f>
        <v>5</v>
      </c>
      <c r="M50" s="990">
        <f>M48+M49</f>
        <v>5</v>
      </c>
      <c r="N50" s="2934"/>
      <c r="O50" s="993"/>
      <c r="P50" s="733"/>
      <c r="Q50" s="879"/>
      <c r="R50" s="21"/>
      <c r="S50" s="21"/>
      <c r="T50" s="21"/>
      <c r="U50" s="21"/>
      <c r="V50" s="21"/>
      <c r="W50" s="21"/>
    </row>
    <row r="51" spans="1:23">
      <c r="A51" s="2920" t="s">
        <v>13</v>
      </c>
      <c r="B51" s="2923" t="s">
        <v>11</v>
      </c>
      <c r="C51" s="2410" t="s">
        <v>35</v>
      </c>
      <c r="D51" s="2364" t="s">
        <v>533</v>
      </c>
      <c r="E51" s="2413" t="s">
        <v>41</v>
      </c>
      <c r="F51" s="2927" t="s">
        <v>531</v>
      </c>
      <c r="G51" s="872" t="s">
        <v>37</v>
      </c>
      <c r="H51" s="536">
        <v>21.7</v>
      </c>
      <c r="I51" s="537">
        <v>21.7</v>
      </c>
      <c r="J51" s="537"/>
      <c r="K51" s="538"/>
      <c r="L51" s="873">
        <v>36.9</v>
      </c>
      <c r="M51" s="874">
        <v>36.9</v>
      </c>
      <c r="N51" s="2935" t="s">
        <v>534</v>
      </c>
      <c r="O51" s="986"/>
      <c r="P51" s="995"/>
      <c r="Q51" s="877"/>
      <c r="R51" s="21"/>
      <c r="S51" s="21"/>
      <c r="T51" s="21"/>
      <c r="U51" s="21"/>
      <c r="V51" s="21"/>
      <c r="W51" s="21"/>
    </row>
    <row r="52" spans="1:23">
      <c r="A52" s="2921"/>
      <c r="B52" s="2924"/>
      <c r="C52" s="2926"/>
      <c r="D52" s="2365"/>
      <c r="E52" s="2415"/>
      <c r="F52" s="2928"/>
      <c r="G52" s="325"/>
      <c r="H52" s="543"/>
      <c r="I52" s="327"/>
      <c r="J52" s="327"/>
      <c r="K52" s="544"/>
      <c r="L52" s="386"/>
      <c r="M52" s="329"/>
      <c r="N52" s="2936"/>
      <c r="O52" s="988" t="s">
        <v>42</v>
      </c>
      <c r="P52" s="989" t="s">
        <v>42</v>
      </c>
      <c r="Q52" s="884" t="s">
        <v>42</v>
      </c>
      <c r="R52" s="21"/>
      <c r="S52" s="21"/>
      <c r="T52" s="21"/>
      <c r="U52" s="21"/>
      <c r="V52" s="21"/>
      <c r="W52" s="21"/>
    </row>
    <row r="53" spans="1:23" ht="13.5" thickBot="1">
      <c r="A53" s="2922"/>
      <c r="B53" s="2925"/>
      <c r="C53" s="2412"/>
      <c r="D53" s="2366"/>
      <c r="E53" s="2416"/>
      <c r="F53" s="2929"/>
      <c r="G53" s="881" t="s">
        <v>12</v>
      </c>
      <c r="H53" s="990">
        <f>H51+H52</f>
        <v>21.7</v>
      </c>
      <c r="I53" s="990">
        <f>I51+I52</f>
        <v>21.7</v>
      </c>
      <c r="J53" s="991"/>
      <c r="K53" s="907"/>
      <c r="L53" s="882">
        <f>L51+L52</f>
        <v>36.9</v>
      </c>
      <c r="M53" s="882">
        <f>M51+M52</f>
        <v>36.9</v>
      </c>
      <c r="N53" s="2937"/>
      <c r="O53" s="993"/>
      <c r="P53" s="733"/>
      <c r="Q53" s="879"/>
      <c r="R53" s="21"/>
      <c r="S53" s="21"/>
      <c r="T53" s="21"/>
      <c r="U53" s="21"/>
      <c r="V53" s="21"/>
      <c r="W53" s="21"/>
    </row>
    <row r="54" spans="1:23" ht="13.5" thickBot="1">
      <c r="A54" s="904" t="s">
        <v>13</v>
      </c>
      <c r="B54" s="977" t="s">
        <v>11</v>
      </c>
      <c r="C54" s="2910" t="s">
        <v>14</v>
      </c>
      <c r="D54" s="2911"/>
      <c r="E54" s="2911"/>
      <c r="F54" s="2911"/>
      <c r="G54" s="2911"/>
      <c r="H54" s="978">
        <f t="shared" ref="H54:M54" si="5">H53+H50+H47</f>
        <v>25.9</v>
      </c>
      <c r="I54" s="978">
        <f t="shared" si="5"/>
        <v>25.9</v>
      </c>
      <c r="J54" s="978">
        <f t="shared" si="5"/>
        <v>0</v>
      </c>
      <c r="K54" s="978">
        <f t="shared" si="5"/>
        <v>0</v>
      </c>
      <c r="L54" s="978">
        <f t="shared" si="5"/>
        <v>45.9</v>
      </c>
      <c r="M54" s="978">
        <f t="shared" si="5"/>
        <v>45.9</v>
      </c>
      <c r="N54" s="979"/>
      <c r="O54" s="980"/>
      <c r="P54" s="980"/>
      <c r="Q54" s="981"/>
      <c r="R54" s="21"/>
      <c r="S54" s="21"/>
      <c r="T54" s="21"/>
      <c r="U54" s="21"/>
      <c r="V54" s="21"/>
      <c r="W54" s="21"/>
    </row>
    <row r="55" spans="1:23" ht="13.5" thickBot="1">
      <c r="A55" s="870" t="s">
        <v>13</v>
      </c>
      <c r="B55" s="871" t="s">
        <v>13</v>
      </c>
      <c r="C55" s="2518" t="s">
        <v>535</v>
      </c>
      <c r="D55" s="2518"/>
      <c r="E55" s="2518"/>
      <c r="F55" s="2518"/>
      <c r="G55" s="2518"/>
      <c r="H55" s="2518"/>
      <c r="I55" s="2518"/>
      <c r="J55" s="2518"/>
      <c r="K55" s="2518"/>
      <c r="L55" s="2518"/>
      <c r="M55" s="2518"/>
      <c r="N55" s="2518"/>
      <c r="O55" s="2918"/>
      <c r="P55" s="2918"/>
      <c r="Q55" s="2919"/>
      <c r="R55" s="21"/>
      <c r="S55" s="21"/>
      <c r="T55" s="21"/>
      <c r="U55" s="21"/>
      <c r="V55" s="21"/>
      <c r="W55" s="21"/>
    </row>
    <row r="56" spans="1:23">
      <c r="A56" s="2920" t="s">
        <v>13</v>
      </c>
      <c r="B56" s="2923" t="s">
        <v>13</v>
      </c>
      <c r="C56" s="2410" t="s">
        <v>11</v>
      </c>
      <c r="D56" s="2364" t="s">
        <v>536</v>
      </c>
      <c r="E56" s="2413" t="s">
        <v>41</v>
      </c>
      <c r="F56" s="2927" t="s">
        <v>537</v>
      </c>
      <c r="G56" s="1802" t="s">
        <v>37</v>
      </c>
      <c r="H56" s="1300">
        <v>597.9</v>
      </c>
      <c r="I56" s="1301">
        <v>597.9</v>
      </c>
      <c r="J56" s="537"/>
      <c r="K56" s="538"/>
      <c r="L56" s="873">
        <v>602.9</v>
      </c>
      <c r="M56" s="874">
        <v>602.9</v>
      </c>
      <c r="N56" s="2930" t="s">
        <v>538</v>
      </c>
      <c r="O56" s="876"/>
      <c r="P56" s="876"/>
      <c r="Q56" s="877"/>
      <c r="R56" s="21"/>
      <c r="S56" s="21"/>
      <c r="T56" s="21"/>
      <c r="U56" s="21"/>
      <c r="V56" s="21"/>
      <c r="W56" s="21"/>
    </row>
    <row r="57" spans="1:23" ht="13.5" thickBot="1">
      <c r="A57" s="2921"/>
      <c r="B57" s="2924"/>
      <c r="C57" s="2926"/>
      <c r="D57" s="2365"/>
      <c r="E57" s="2415"/>
      <c r="F57" s="2928"/>
      <c r="G57" s="325" t="s">
        <v>37</v>
      </c>
      <c r="H57" s="543">
        <v>6.6</v>
      </c>
      <c r="I57" s="327">
        <v>6.6</v>
      </c>
      <c r="J57" s="327"/>
      <c r="K57" s="544"/>
      <c r="L57" s="386">
        <v>0</v>
      </c>
      <c r="M57" s="329">
        <v>0</v>
      </c>
      <c r="N57" s="2931"/>
      <c r="O57" s="25">
        <v>50</v>
      </c>
      <c r="P57" s="25">
        <v>50</v>
      </c>
      <c r="Q57" s="879">
        <v>50</v>
      </c>
      <c r="R57" s="21"/>
      <c r="S57" s="21"/>
      <c r="T57" s="21"/>
      <c r="U57" s="21"/>
      <c r="V57" s="21"/>
      <c r="W57" s="21"/>
    </row>
    <row r="58" spans="1:23" ht="13.5" thickBot="1">
      <c r="A58" s="2922"/>
      <c r="B58" s="2925"/>
      <c r="C58" s="2412"/>
      <c r="D58" s="2366"/>
      <c r="E58" s="2416"/>
      <c r="F58" s="2929"/>
      <c r="G58" s="881" t="s">
        <v>12</v>
      </c>
      <c r="H58" s="990">
        <f>H56+H57</f>
        <v>604.5</v>
      </c>
      <c r="I58" s="990">
        <f>I56+I57</f>
        <v>604.5</v>
      </c>
      <c r="J58" s="991"/>
      <c r="K58" s="907"/>
      <c r="L58" s="882">
        <f>L56+L57</f>
        <v>602.9</v>
      </c>
      <c r="M58" s="882">
        <f>M56+M57</f>
        <v>602.9</v>
      </c>
      <c r="N58" s="996" t="s">
        <v>539</v>
      </c>
      <c r="O58" s="25" t="s">
        <v>42</v>
      </c>
      <c r="P58" s="25" t="s">
        <v>42</v>
      </c>
      <c r="Q58" s="879" t="s">
        <v>42</v>
      </c>
      <c r="R58" s="21"/>
      <c r="S58" s="21"/>
      <c r="T58" s="21"/>
      <c r="U58" s="21"/>
      <c r="V58" s="21"/>
      <c r="W58" s="21"/>
    </row>
    <row r="59" spans="1:23" ht="13.5" thickBot="1">
      <c r="A59" s="904" t="s">
        <v>13</v>
      </c>
      <c r="B59" s="977" t="s">
        <v>13</v>
      </c>
      <c r="C59" s="2910" t="s">
        <v>14</v>
      </c>
      <c r="D59" s="2911"/>
      <c r="E59" s="2911"/>
      <c r="F59" s="2911"/>
      <c r="G59" s="2911"/>
      <c r="H59" s="997">
        <f t="shared" ref="H59:M59" si="6">H58*1</f>
        <v>604.5</v>
      </c>
      <c r="I59" s="978">
        <f t="shared" si="6"/>
        <v>604.5</v>
      </c>
      <c r="J59" s="978">
        <f t="shared" si="6"/>
        <v>0</v>
      </c>
      <c r="K59" s="978">
        <f t="shared" si="6"/>
        <v>0</v>
      </c>
      <c r="L59" s="978">
        <f t="shared" si="6"/>
        <v>602.9</v>
      </c>
      <c r="M59" s="978">
        <f t="shared" si="6"/>
        <v>602.9</v>
      </c>
      <c r="N59" s="979"/>
      <c r="O59" s="980"/>
      <c r="P59" s="980"/>
      <c r="Q59" s="981"/>
      <c r="R59" s="21"/>
      <c r="S59" s="21"/>
      <c r="T59" s="21"/>
      <c r="U59" s="21"/>
      <c r="V59" s="21"/>
      <c r="W59" s="21"/>
    </row>
    <row r="60" spans="1:23" ht="13.5" thickBot="1">
      <c r="A60" s="870" t="s">
        <v>13</v>
      </c>
      <c r="B60" s="2912" t="s">
        <v>349</v>
      </c>
      <c r="C60" s="2913"/>
      <c r="D60" s="2913"/>
      <c r="E60" s="2913"/>
      <c r="F60" s="2913"/>
      <c r="G60" s="2913"/>
      <c r="H60" s="998">
        <f t="shared" ref="H60:M60" si="7">H59+H54</f>
        <v>630.4</v>
      </c>
      <c r="I60" s="998">
        <f t="shared" si="7"/>
        <v>630.4</v>
      </c>
      <c r="J60" s="998">
        <f t="shared" si="7"/>
        <v>0</v>
      </c>
      <c r="K60" s="998">
        <f t="shared" si="7"/>
        <v>0</v>
      </c>
      <c r="L60" s="998">
        <f t="shared" si="7"/>
        <v>648.79999999999995</v>
      </c>
      <c r="M60" s="998">
        <f t="shared" si="7"/>
        <v>648.79999999999995</v>
      </c>
      <c r="N60" s="983"/>
      <c r="O60" s="984"/>
      <c r="P60" s="984"/>
      <c r="Q60" s="985"/>
      <c r="R60" s="21"/>
      <c r="S60" s="21"/>
      <c r="T60" s="21"/>
      <c r="U60" s="21"/>
      <c r="V60" s="21"/>
      <c r="W60" s="21"/>
    </row>
    <row r="61" spans="1:23" ht="13.5" thickBot="1">
      <c r="A61" s="999" t="s">
        <v>11</v>
      </c>
      <c r="B61" s="2470" t="s">
        <v>15</v>
      </c>
      <c r="C61" s="2470"/>
      <c r="D61" s="2470"/>
      <c r="E61" s="2470"/>
      <c r="F61" s="2470"/>
      <c r="G61" s="2470"/>
      <c r="H61" s="1000">
        <f t="shared" ref="H61:M61" si="8">H60+H42</f>
        <v>776.4</v>
      </c>
      <c r="I61" s="1000">
        <f t="shared" si="8"/>
        <v>776.4</v>
      </c>
      <c r="J61" s="1000">
        <f t="shared" si="8"/>
        <v>0</v>
      </c>
      <c r="K61" s="1000">
        <f t="shared" si="8"/>
        <v>0</v>
      </c>
      <c r="L61" s="1000">
        <f t="shared" si="8"/>
        <v>790</v>
      </c>
      <c r="M61" s="1000">
        <f t="shared" si="8"/>
        <v>800.03</v>
      </c>
      <c r="N61" s="2914"/>
      <c r="O61" s="2915"/>
      <c r="P61" s="2915"/>
      <c r="Q61" s="2916"/>
      <c r="R61" s="869"/>
      <c r="S61" s="869"/>
      <c r="T61" s="869"/>
      <c r="U61" s="869"/>
      <c r="V61" s="869"/>
      <c r="W61" s="869"/>
    </row>
    <row r="62" spans="1:23">
      <c r="A62" s="1001"/>
      <c r="B62" s="1002"/>
      <c r="C62" s="1002"/>
      <c r="D62" s="1002"/>
      <c r="E62" s="1002"/>
      <c r="F62" s="1002"/>
      <c r="G62" s="1002"/>
      <c r="H62" s="1003"/>
      <c r="I62" s="1003"/>
      <c r="J62" s="1003"/>
      <c r="K62" s="1003"/>
      <c r="L62" s="1003"/>
      <c r="M62" s="1003"/>
      <c r="N62" s="858"/>
      <c r="O62" s="858"/>
      <c r="P62" s="858"/>
      <c r="Q62" s="858"/>
      <c r="R62" s="21"/>
      <c r="S62" s="21"/>
      <c r="T62" s="21"/>
      <c r="U62" s="21"/>
      <c r="V62" s="21"/>
      <c r="W62" s="21"/>
    </row>
    <row r="63" spans="1:23">
      <c r="A63" s="1001"/>
      <c r="B63" s="1002"/>
      <c r="C63" s="1002"/>
      <c r="D63" s="1002"/>
      <c r="E63" s="1002"/>
      <c r="F63" s="1002"/>
      <c r="G63" s="1002"/>
      <c r="H63" s="1003"/>
      <c r="I63" s="1003"/>
      <c r="J63" s="1003"/>
      <c r="K63" s="1003"/>
      <c r="L63" s="1003"/>
      <c r="M63" s="1003"/>
      <c r="N63" s="858"/>
      <c r="O63" s="858"/>
      <c r="P63" s="858"/>
      <c r="Q63" s="858"/>
      <c r="R63" s="21"/>
      <c r="S63" s="21"/>
      <c r="T63" s="21"/>
      <c r="U63" s="21"/>
      <c r="V63" s="21"/>
      <c r="W63" s="21"/>
    </row>
    <row r="64" spans="1:23">
      <c r="A64" s="21"/>
      <c r="B64" s="21"/>
      <c r="C64" s="21"/>
      <c r="D64" s="1004"/>
      <c r="E64" s="1005"/>
      <c r="F64" s="2268" t="s">
        <v>16</v>
      </c>
      <c r="G64" s="2917"/>
      <c r="H64" s="2917"/>
      <c r="I64" s="2917"/>
      <c r="J64" s="2917"/>
      <c r="K64" s="2917"/>
      <c r="L64" s="2917"/>
      <c r="M64" s="2917"/>
      <c r="N64" s="21"/>
      <c r="O64" s="1006"/>
      <c r="P64" s="21"/>
      <c r="Q64" s="21"/>
      <c r="R64" s="1007"/>
      <c r="S64" s="21"/>
      <c r="T64" s="21"/>
      <c r="U64" s="21"/>
      <c r="V64" s="21"/>
      <c r="W64" s="21"/>
    </row>
    <row r="65" spans="1:23" ht="16.5" thickBot="1">
      <c r="A65" s="21"/>
      <c r="B65" s="21"/>
      <c r="C65" s="21"/>
      <c r="D65" s="1004"/>
      <c r="E65" s="1005"/>
      <c r="F65" s="701"/>
      <c r="G65" s="1008"/>
      <c r="H65" s="1008"/>
      <c r="I65" s="1008"/>
      <c r="J65" s="1008"/>
      <c r="K65" s="1008"/>
      <c r="L65" s="1008"/>
      <c r="M65" s="1008"/>
      <c r="N65" s="21"/>
      <c r="O65" s="1006"/>
      <c r="P65" s="21"/>
      <c r="Q65" s="21"/>
      <c r="R65" s="1007"/>
      <c r="S65" s="21"/>
      <c r="T65" s="21"/>
      <c r="U65" s="21"/>
      <c r="V65" s="21"/>
      <c r="W65" s="21"/>
    </row>
    <row r="66" spans="1:23" ht="35.450000000000003" customHeight="1" thickBot="1">
      <c r="A66" s="21"/>
      <c r="B66" s="21"/>
      <c r="C66" s="21"/>
      <c r="D66" s="2474" t="s">
        <v>17</v>
      </c>
      <c r="E66" s="2475"/>
      <c r="F66" s="2475"/>
      <c r="G66" s="2475"/>
      <c r="H66" s="2476"/>
      <c r="I66" s="2477" t="s">
        <v>540</v>
      </c>
      <c r="J66" s="2478"/>
      <c r="K66" s="2478"/>
      <c r="L66" s="2479"/>
      <c r="M66" s="21"/>
      <c r="N66" s="21"/>
      <c r="O66" s="1006"/>
      <c r="P66" s="21"/>
      <c r="Q66" s="21"/>
      <c r="R66" s="21"/>
      <c r="S66" s="21"/>
      <c r="T66" s="21"/>
      <c r="U66" s="21"/>
      <c r="V66" s="21"/>
      <c r="W66" s="21"/>
    </row>
    <row r="67" spans="1:23" ht="13.5" thickBot="1">
      <c r="A67" s="21"/>
      <c r="B67" s="21"/>
      <c r="C67" s="21"/>
      <c r="D67" s="2443" t="s">
        <v>18</v>
      </c>
      <c r="E67" s="2444"/>
      <c r="F67" s="2444"/>
      <c r="G67" s="2444"/>
      <c r="H67" s="2445"/>
      <c r="I67" s="2446">
        <v>776.4</v>
      </c>
      <c r="J67" s="2447"/>
      <c r="K67" s="2447"/>
      <c r="L67" s="2448"/>
      <c r="M67" s="21"/>
      <c r="N67" s="21"/>
      <c r="O67" s="1006"/>
      <c r="P67" s="21"/>
      <c r="Q67" s="21"/>
      <c r="R67" s="21"/>
      <c r="S67" s="21"/>
      <c r="T67" s="21"/>
      <c r="U67" s="21"/>
      <c r="V67" s="21"/>
      <c r="W67" s="21"/>
    </row>
    <row r="68" spans="1:23">
      <c r="A68" s="21"/>
      <c r="B68" s="21"/>
      <c r="C68" s="21"/>
      <c r="D68" s="2457" t="s">
        <v>351</v>
      </c>
      <c r="E68" s="2458"/>
      <c r="F68" s="2458"/>
      <c r="G68" s="2458"/>
      <c r="H68" s="2459"/>
      <c r="I68" s="2434">
        <v>776.4</v>
      </c>
      <c r="J68" s="2435"/>
      <c r="K68" s="2435"/>
      <c r="L68" s="2436"/>
      <c r="M68" s="21"/>
      <c r="N68" s="21"/>
      <c r="O68" s="1006"/>
      <c r="P68" s="21"/>
      <c r="Q68" s="21"/>
      <c r="R68" s="21"/>
      <c r="S68" s="21"/>
      <c r="T68" s="21"/>
      <c r="U68" s="21"/>
      <c r="V68" s="21"/>
      <c r="W68" s="21"/>
    </row>
    <row r="69" spans="1:23">
      <c r="A69" s="21"/>
      <c r="B69" s="21"/>
      <c r="C69" s="21"/>
      <c r="D69" s="2451" t="s">
        <v>352</v>
      </c>
      <c r="E69" s="2463"/>
      <c r="F69" s="2463"/>
      <c r="G69" s="2463"/>
      <c r="H69" s="2464"/>
      <c r="I69" s="2450">
        <v>0</v>
      </c>
      <c r="J69" s="2424"/>
      <c r="K69" s="2424"/>
      <c r="L69" s="2425"/>
      <c r="M69" s="21"/>
      <c r="N69" s="21"/>
      <c r="O69" s="1006"/>
      <c r="P69" s="21"/>
      <c r="Q69" s="21"/>
      <c r="R69" s="21"/>
      <c r="S69" s="21"/>
      <c r="T69" s="21"/>
      <c r="U69" s="21"/>
      <c r="V69" s="21"/>
      <c r="W69" s="21"/>
    </row>
    <row r="70" spans="1:23">
      <c r="A70" s="21"/>
      <c r="B70" s="21"/>
      <c r="C70" s="21"/>
      <c r="D70" s="2421" t="s">
        <v>541</v>
      </c>
      <c r="E70" s="2422"/>
      <c r="F70" s="2422"/>
      <c r="G70" s="2422"/>
      <c r="H70" s="2449"/>
      <c r="I70" s="2450">
        <v>0</v>
      </c>
      <c r="J70" s="2424"/>
      <c r="K70" s="2424"/>
      <c r="L70" s="2425"/>
      <c r="M70" s="21"/>
      <c r="N70" s="21"/>
      <c r="O70" s="1006"/>
      <c r="P70" s="21"/>
      <c r="Q70" s="21"/>
      <c r="R70" s="21"/>
      <c r="S70" s="21"/>
      <c r="T70" s="21"/>
      <c r="U70" s="21"/>
      <c r="V70" s="21"/>
      <c r="W70" s="21"/>
    </row>
    <row r="71" spans="1:23">
      <c r="A71" s="21"/>
      <c r="B71" s="21"/>
      <c r="C71" s="21"/>
      <c r="D71" s="2421" t="s">
        <v>432</v>
      </c>
      <c r="E71" s="2422"/>
      <c r="F71" s="2422"/>
      <c r="G71" s="2422"/>
      <c r="H71" s="2449"/>
      <c r="I71" s="2450">
        <v>0</v>
      </c>
      <c r="J71" s="2424"/>
      <c r="K71" s="2424"/>
      <c r="L71" s="2425"/>
      <c r="M71" s="1009"/>
      <c r="N71" s="1009"/>
      <c r="O71" s="1009"/>
      <c r="P71" s="1009"/>
      <c r="Q71" s="1009"/>
      <c r="R71" s="21"/>
      <c r="S71" s="1009"/>
      <c r="T71" s="1009"/>
      <c r="U71" s="21"/>
      <c r="V71" s="21"/>
      <c r="W71" s="21"/>
    </row>
    <row r="72" spans="1:23">
      <c r="A72" s="21"/>
      <c r="B72" s="21"/>
      <c r="C72" s="21"/>
      <c r="D72" s="2451" t="s">
        <v>542</v>
      </c>
      <c r="E72" s="2463"/>
      <c r="F72" s="2463"/>
      <c r="G72" s="2463"/>
      <c r="H72" s="2464"/>
      <c r="I72" s="2450">
        <v>0</v>
      </c>
      <c r="J72" s="2424"/>
      <c r="K72" s="2424"/>
      <c r="L72" s="2425"/>
      <c r="M72" s="21"/>
      <c r="N72" s="21"/>
      <c r="O72" s="1006"/>
      <c r="P72" s="21"/>
      <c r="Q72" s="21"/>
      <c r="R72" s="1009"/>
      <c r="S72" s="21"/>
      <c r="T72" s="21"/>
      <c r="U72" s="21"/>
      <c r="V72" s="21"/>
      <c r="W72" s="21"/>
    </row>
    <row r="73" spans="1:23">
      <c r="A73" s="21"/>
      <c r="B73" s="21"/>
      <c r="C73" s="21"/>
      <c r="D73" s="2457" t="s">
        <v>356</v>
      </c>
      <c r="E73" s="2458"/>
      <c r="F73" s="2458"/>
      <c r="G73" s="2458"/>
      <c r="H73" s="2906"/>
      <c r="I73" s="2450"/>
      <c r="J73" s="2227"/>
      <c r="K73" s="2227"/>
      <c r="L73" s="2228"/>
      <c r="M73" s="21"/>
      <c r="N73" s="21"/>
      <c r="O73" s="1006"/>
      <c r="P73" s="21"/>
      <c r="Q73" s="21"/>
      <c r="R73" s="1009"/>
      <c r="S73" s="21"/>
      <c r="T73" s="21"/>
      <c r="U73" s="21"/>
      <c r="V73" s="21"/>
      <c r="W73" s="21"/>
    </row>
    <row r="74" spans="1:23" ht="13.5" thickBot="1">
      <c r="A74" s="21"/>
      <c r="B74" s="21"/>
      <c r="C74" s="21"/>
      <c r="D74" s="2437" t="s">
        <v>357</v>
      </c>
      <c r="E74" s="2907"/>
      <c r="F74" s="2907"/>
      <c r="G74" s="2907"/>
      <c r="H74" s="2908"/>
      <c r="I74" s="2909"/>
      <c r="J74" s="2233"/>
      <c r="K74" s="2233"/>
      <c r="L74" s="2234"/>
      <c r="M74" s="21"/>
      <c r="N74" s="21"/>
      <c r="O74" s="1006"/>
      <c r="P74" s="21"/>
      <c r="Q74" s="21"/>
      <c r="R74" s="1009"/>
      <c r="S74" s="21"/>
      <c r="T74" s="21"/>
      <c r="U74" s="21"/>
      <c r="V74" s="21"/>
      <c r="W74" s="21"/>
    </row>
    <row r="75" spans="1:23" ht="13.5" thickBot="1">
      <c r="A75" s="21"/>
      <c r="B75" s="21"/>
      <c r="C75" s="21"/>
      <c r="D75" s="2443" t="s">
        <v>19</v>
      </c>
      <c r="E75" s="2444"/>
      <c r="F75" s="2444"/>
      <c r="G75" s="2444"/>
      <c r="H75" s="2445"/>
      <c r="I75" s="2446">
        <f>I76*1</f>
        <v>0</v>
      </c>
      <c r="J75" s="2447"/>
      <c r="K75" s="2447"/>
      <c r="L75" s="2448"/>
      <c r="M75" s="21"/>
      <c r="N75" s="21"/>
      <c r="O75" s="1006"/>
      <c r="P75" s="21"/>
      <c r="Q75" s="21"/>
      <c r="R75" s="21"/>
      <c r="S75" s="21"/>
      <c r="T75" s="21"/>
      <c r="U75" s="21"/>
      <c r="V75" s="21"/>
      <c r="W75" s="21"/>
    </row>
    <row r="76" spans="1:23" ht="13.5" thickBot="1">
      <c r="A76" s="21"/>
      <c r="B76" s="21"/>
      <c r="C76" s="21"/>
      <c r="D76" s="2901" t="s">
        <v>358</v>
      </c>
      <c r="E76" s="2902"/>
      <c r="F76" s="2902"/>
      <c r="G76" s="2902"/>
      <c r="H76" s="2903"/>
      <c r="I76" s="2904">
        <v>0</v>
      </c>
      <c r="J76" s="2904"/>
      <c r="K76" s="2904"/>
      <c r="L76" s="2905"/>
      <c r="M76" s="21"/>
      <c r="N76" s="21"/>
      <c r="O76" s="1006"/>
      <c r="P76" s="21"/>
      <c r="Q76" s="21"/>
      <c r="R76" s="21"/>
      <c r="S76" s="21"/>
      <c r="T76" s="21"/>
      <c r="U76" s="21"/>
      <c r="V76" s="21"/>
      <c r="W76" s="21"/>
    </row>
  </sheetData>
  <mergeCells count="133">
    <mergeCell ref="L1:Q1"/>
    <mergeCell ref="D3:W3"/>
    <mergeCell ref="A5:A7"/>
    <mergeCell ref="B5:B7"/>
    <mergeCell ref="C5:C7"/>
    <mergeCell ref="D5:D7"/>
    <mergeCell ref="E5:E7"/>
    <mergeCell ref="F5:F7"/>
    <mergeCell ref="G5:G7"/>
    <mergeCell ref="H5:K5"/>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C18:G18"/>
    <mergeCell ref="C19:Q19"/>
    <mergeCell ref="A20:A24"/>
    <mergeCell ref="B20:B24"/>
    <mergeCell ref="C20:C24"/>
    <mergeCell ref="D20:D24"/>
    <mergeCell ref="E20:E24"/>
    <mergeCell ref="F20:F24"/>
    <mergeCell ref="N13:N14"/>
    <mergeCell ref="C15:C17"/>
    <mergeCell ref="D15:D17"/>
    <mergeCell ref="E15:E17"/>
    <mergeCell ref="F15:F17"/>
    <mergeCell ref="N15:N16"/>
    <mergeCell ref="A13:A14"/>
    <mergeCell ref="B13:B14"/>
    <mergeCell ref="C13:C14"/>
    <mergeCell ref="D13:D14"/>
    <mergeCell ref="E13:E14"/>
    <mergeCell ref="F13:F14"/>
    <mergeCell ref="C27:G27"/>
    <mergeCell ref="C28:Q28"/>
    <mergeCell ref="C29:C31"/>
    <mergeCell ref="D29:D31"/>
    <mergeCell ref="E29:E31"/>
    <mergeCell ref="F29:F31"/>
    <mergeCell ref="G29:G30"/>
    <mergeCell ref="A25:A26"/>
    <mergeCell ref="B25:B26"/>
    <mergeCell ref="C25:C26"/>
    <mergeCell ref="D25:D26"/>
    <mergeCell ref="E25:E26"/>
    <mergeCell ref="F25:F26"/>
    <mergeCell ref="C38:C39"/>
    <mergeCell ref="D38:D39"/>
    <mergeCell ref="E38:E39"/>
    <mergeCell ref="F38:F39"/>
    <mergeCell ref="C41:G41"/>
    <mergeCell ref="B42:G42"/>
    <mergeCell ref="C32:C34"/>
    <mergeCell ref="D32:D34"/>
    <mergeCell ref="E32:E34"/>
    <mergeCell ref="F32:F34"/>
    <mergeCell ref="G32:G33"/>
    <mergeCell ref="C35:C37"/>
    <mergeCell ref="D35:D37"/>
    <mergeCell ref="E35:E37"/>
    <mergeCell ref="F35:F37"/>
    <mergeCell ref="B43:Q43"/>
    <mergeCell ref="C44:Q44"/>
    <mergeCell ref="A45:A47"/>
    <mergeCell ref="B45:B47"/>
    <mergeCell ref="C45:C47"/>
    <mergeCell ref="D45:D47"/>
    <mergeCell ref="E45:E47"/>
    <mergeCell ref="F45:F47"/>
    <mergeCell ref="N45:N46"/>
    <mergeCell ref="N48:N50"/>
    <mergeCell ref="A51:A53"/>
    <mergeCell ref="B51:B53"/>
    <mergeCell ref="C51:C53"/>
    <mergeCell ref="D51:D53"/>
    <mergeCell ref="E51:E53"/>
    <mergeCell ref="F51:F53"/>
    <mergeCell ref="N51:N53"/>
    <mergeCell ref="A48:A50"/>
    <mergeCell ref="B48:B50"/>
    <mergeCell ref="C48:C50"/>
    <mergeCell ref="D48:D50"/>
    <mergeCell ref="E48:E50"/>
    <mergeCell ref="F48:F50"/>
    <mergeCell ref="N61:Q61"/>
    <mergeCell ref="F64:M64"/>
    <mergeCell ref="D66:H66"/>
    <mergeCell ref="I66:L66"/>
    <mergeCell ref="C54:G54"/>
    <mergeCell ref="C55:Q55"/>
    <mergeCell ref="A56:A58"/>
    <mergeCell ref="B56:B58"/>
    <mergeCell ref="C56:C58"/>
    <mergeCell ref="D56:D58"/>
    <mergeCell ref="E56:E58"/>
    <mergeCell ref="F56:F58"/>
    <mergeCell ref="N56:N57"/>
    <mergeCell ref="D67:H67"/>
    <mergeCell ref="I67:L67"/>
    <mergeCell ref="D68:H68"/>
    <mergeCell ref="I68:L68"/>
    <mergeCell ref="D69:H69"/>
    <mergeCell ref="I69:L69"/>
    <mergeCell ref="C59:G59"/>
    <mergeCell ref="B60:G60"/>
    <mergeCell ref="B61:G61"/>
    <mergeCell ref="D76:H76"/>
    <mergeCell ref="I76:L76"/>
    <mergeCell ref="D73:H73"/>
    <mergeCell ref="I73:L73"/>
    <mergeCell ref="D74:H74"/>
    <mergeCell ref="I74:L74"/>
    <mergeCell ref="D75:H75"/>
    <mergeCell ref="I75:L75"/>
    <mergeCell ref="D70:H70"/>
    <mergeCell ref="I70:L70"/>
    <mergeCell ref="D71:H71"/>
    <mergeCell ref="I71:L71"/>
    <mergeCell ref="D72:H72"/>
    <mergeCell ref="I72:L72"/>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8"/>
  <sheetViews>
    <sheetView topLeftCell="A110" zoomScaleNormal="100" workbookViewId="0">
      <selection activeCell="N122" sqref="N122"/>
    </sheetView>
  </sheetViews>
  <sheetFormatPr defaultColWidth="9.140625" defaultRowHeight="12.75"/>
  <cols>
    <col min="1" max="1" width="2.85546875" style="13" customWidth="1"/>
    <col min="2" max="3" width="2.5703125" style="13" customWidth="1"/>
    <col min="4" max="4" width="26.85546875" style="13" customWidth="1"/>
    <col min="5" max="5" width="7.85546875" style="2" customWidth="1"/>
    <col min="6" max="6" width="4.42578125" style="1" customWidth="1"/>
    <col min="7" max="7" width="9" style="30" customWidth="1"/>
    <col min="8" max="8" width="6.42578125" style="13" customWidth="1"/>
    <col min="9" max="9" width="6.28515625" style="13" customWidth="1"/>
    <col min="10" max="10" width="4.42578125" style="13" customWidth="1"/>
    <col min="11" max="11" width="6.140625" style="13" customWidth="1"/>
    <col min="12" max="12" width="6.7109375" style="13" customWidth="1"/>
    <col min="13" max="13" width="7.140625" style="13" customWidth="1"/>
    <col min="14" max="14" width="39.28515625" style="13" customWidth="1"/>
    <col min="15" max="15" width="6.140625" style="29" customWidth="1"/>
    <col min="16" max="16" width="5.7109375" style="28" customWidth="1"/>
    <col min="17" max="17" width="6.140625" style="27" customWidth="1"/>
    <col min="18" max="16384" width="9.140625" style="14"/>
  </cols>
  <sheetData>
    <row r="1" spans="1:17" ht="31.9" customHeight="1">
      <c r="L1" s="2967"/>
      <c r="M1" s="2968"/>
      <c r="N1" s="2968"/>
      <c r="O1" s="2968"/>
      <c r="P1" s="2968"/>
      <c r="Q1" s="2968"/>
    </row>
    <row r="2" spans="1:17">
      <c r="A2" s="2979" t="s">
        <v>191</v>
      </c>
      <c r="B2" s="2979"/>
      <c r="C2" s="2979"/>
      <c r="D2" s="2979"/>
      <c r="E2" s="2979"/>
      <c r="F2" s="2979"/>
      <c r="G2" s="2979"/>
      <c r="H2" s="2979"/>
      <c r="I2" s="2979"/>
      <c r="J2" s="2979"/>
      <c r="K2" s="2979"/>
      <c r="L2" s="2979"/>
      <c r="M2" s="2979"/>
      <c r="N2" s="2979"/>
      <c r="O2" s="2979"/>
      <c r="P2" s="2979"/>
      <c r="Q2" s="2979"/>
    </row>
    <row r="3" spans="1:17" ht="13.5" thickBot="1">
      <c r="A3" s="3012" t="s">
        <v>34</v>
      </c>
      <c r="B3" s="3012"/>
      <c r="C3" s="3012"/>
      <c r="D3" s="3012"/>
      <c r="E3" s="3012"/>
      <c r="F3" s="3012"/>
      <c r="G3" s="3012"/>
      <c r="H3" s="3012"/>
      <c r="I3" s="3012"/>
      <c r="J3" s="3012"/>
      <c r="K3" s="3012"/>
      <c r="L3" s="3012"/>
      <c r="M3" s="3012"/>
      <c r="N3" s="3012"/>
      <c r="O3" s="3012"/>
      <c r="P3" s="3012"/>
      <c r="Q3" s="3012"/>
    </row>
    <row r="4" spans="1:17" ht="43.9" customHeight="1">
      <c r="A4" s="3013" t="s">
        <v>0</v>
      </c>
      <c r="B4" s="3016" t="s">
        <v>1</v>
      </c>
      <c r="C4" s="3016" t="s">
        <v>2</v>
      </c>
      <c r="D4" s="3019" t="s">
        <v>3</v>
      </c>
      <c r="E4" s="3003" t="s">
        <v>4</v>
      </c>
      <c r="F4" s="2520" t="s">
        <v>5</v>
      </c>
      <c r="G4" s="2520" t="s">
        <v>6</v>
      </c>
      <c r="H4" s="3031" t="s">
        <v>58</v>
      </c>
      <c r="I4" s="3032"/>
      <c r="J4" s="3032"/>
      <c r="K4" s="3033"/>
      <c r="L4" s="2520" t="s">
        <v>74</v>
      </c>
      <c r="M4" s="2520" t="s">
        <v>73</v>
      </c>
      <c r="N4" s="3006" t="s">
        <v>21</v>
      </c>
      <c r="O4" s="3007"/>
      <c r="P4" s="3007"/>
      <c r="Q4" s="3008"/>
    </row>
    <row r="5" spans="1:17">
      <c r="A5" s="3014"/>
      <c r="B5" s="3017"/>
      <c r="C5" s="3017"/>
      <c r="D5" s="3020"/>
      <c r="E5" s="3004"/>
      <c r="F5" s="2521"/>
      <c r="G5" s="2521"/>
      <c r="H5" s="3060" t="s">
        <v>7</v>
      </c>
      <c r="I5" s="2996" t="s">
        <v>8</v>
      </c>
      <c r="J5" s="2997"/>
      <c r="K5" s="2998" t="s">
        <v>59</v>
      </c>
      <c r="L5" s="2521"/>
      <c r="M5" s="2521"/>
      <c r="N5" s="2529" t="s">
        <v>33</v>
      </c>
      <c r="O5" s="3000" t="s">
        <v>9</v>
      </c>
      <c r="P5" s="3001"/>
      <c r="Q5" s="3002"/>
    </row>
    <row r="6" spans="1:17" ht="104.45" customHeight="1" thickBot="1">
      <c r="A6" s="3015"/>
      <c r="B6" s="3018"/>
      <c r="C6" s="3018"/>
      <c r="D6" s="3021"/>
      <c r="E6" s="3005"/>
      <c r="F6" s="2522"/>
      <c r="G6" s="2522"/>
      <c r="H6" s="3061"/>
      <c r="I6" s="279" t="s">
        <v>7</v>
      </c>
      <c r="J6" s="279" t="s">
        <v>10</v>
      </c>
      <c r="K6" s="2999"/>
      <c r="L6" s="2522"/>
      <c r="M6" s="2522"/>
      <c r="N6" s="2530"/>
      <c r="O6" s="15" t="s">
        <v>43</v>
      </c>
      <c r="P6" s="15" t="s">
        <v>44</v>
      </c>
      <c r="Q6" s="165" t="s">
        <v>57</v>
      </c>
    </row>
    <row r="7" spans="1:17" ht="19.149999999999999" customHeight="1" thickBot="1">
      <c r="A7" s="166" t="s">
        <v>11</v>
      </c>
      <c r="B7" s="3073" t="s">
        <v>190</v>
      </c>
      <c r="C7" s="2507"/>
      <c r="D7" s="2507"/>
      <c r="E7" s="2507"/>
      <c r="F7" s="2507"/>
      <c r="G7" s="2507"/>
      <c r="H7" s="2507"/>
      <c r="I7" s="2507"/>
      <c r="J7" s="2507"/>
      <c r="K7" s="2507"/>
      <c r="L7" s="2507"/>
      <c r="M7" s="2507"/>
      <c r="N7" s="2507"/>
      <c r="O7" s="2507"/>
      <c r="P7" s="2507"/>
      <c r="Q7" s="2508"/>
    </row>
    <row r="8" spans="1:17" ht="19.149999999999999" customHeight="1" thickBot="1">
      <c r="A8" s="167" t="s">
        <v>11</v>
      </c>
      <c r="B8" s="168" t="s">
        <v>11</v>
      </c>
      <c r="C8" s="2992" t="s">
        <v>189</v>
      </c>
      <c r="D8" s="2993"/>
      <c r="E8" s="2993"/>
      <c r="F8" s="2993"/>
      <c r="G8" s="2993"/>
      <c r="H8" s="2993"/>
      <c r="I8" s="2993"/>
      <c r="J8" s="2993"/>
      <c r="K8" s="2993"/>
      <c r="L8" s="2993"/>
      <c r="M8" s="2993"/>
      <c r="N8" s="2994"/>
      <c r="O8" s="2994"/>
      <c r="P8" s="2994"/>
      <c r="Q8" s="2995"/>
    </row>
    <row r="9" spans="1:17">
      <c r="A9" s="3026" t="s">
        <v>11</v>
      </c>
      <c r="B9" s="3022" t="s">
        <v>11</v>
      </c>
      <c r="C9" s="3009" t="s">
        <v>40</v>
      </c>
      <c r="D9" s="3057" t="s">
        <v>188</v>
      </c>
      <c r="E9" s="3034" t="s">
        <v>41</v>
      </c>
      <c r="F9" s="3024" t="s">
        <v>68</v>
      </c>
      <c r="G9" s="163" t="s">
        <v>37</v>
      </c>
      <c r="H9" s="108">
        <f>I9+K9</f>
        <v>847</v>
      </c>
      <c r="I9" s="129">
        <v>847</v>
      </c>
      <c r="J9" s="129"/>
      <c r="K9" s="169">
        <v>0</v>
      </c>
      <c r="L9" s="170">
        <v>800</v>
      </c>
      <c r="M9" s="171">
        <v>800</v>
      </c>
      <c r="N9" s="3051" t="s">
        <v>187</v>
      </c>
      <c r="O9" s="2969"/>
      <c r="P9" s="2969"/>
      <c r="Q9" s="2977"/>
    </row>
    <row r="10" spans="1:17">
      <c r="A10" s="3027"/>
      <c r="B10" s="3063"/>
      <c r="C10" s="3010"/>
      <c r="D10" s="3058"/>
      <c r="E10" s="3035"/>
      <c r="F10" s="2420"/>
      <c r="G10" s="152" t="s">
        <v>146</v>
      </c>
      <c r="H10" s="78">
        <f>I10+K10</f>
        <v>163</v>
      </c>
      <c r="I10" s="116">
        <v>163</v>
      </c>
      <c r="J10" s="116"/>
      <c r="K10" s="172">
        <v>0</v>
      </c>
      <c r="L10" s="173">
        <v>200</v>
      </c>
      <c r="M10" s="174">
        <v>200</v>
      </c>
      <c r="N10" s="3052"/>
      <c r="O10" s="2970"/>
      <c r="P10" s="2970"/>
      <c r="Q10" s="2978"/>
    </row>
    <row r="11" spans="1:17">
      <c r="A11" s="3027"/>
      <c r="B11" s="3063"/>
      <c r="C11" s="3010"/>
      <c r="D11" s="2971" t="s">
        <v>186</v>
      </c>
      <c r="E11" s="3035"/>
      <c r="F11" s="2420"/>
      <c r="G11" s="79"/>
      <c r="H11" s="78"/>
      <c r="I11" s="116"/>
      <c r="J11" s="116"/>
      <c r="K11" s="172"/>
      <c r="L11" s="173"/>
      <c r="M11" s="174"/>
      <c r="N11" s="175" t="s">
        <v>185</v>
      </c>
      <c r="O11" s="135">
        <v>7500</v>
      </c>
      <c r="P11" s="135">
        <v>7500</v>
      </c>
      <c r="Q11" s="106">
        <v>7500</v>
      </c>
    </row>
    <row r="12" spans="1:17">
      <c r="A12" s="3027"/>
      <c r="B12" s="3063"/>
      <c r="C12" s="3010"/>
      <c r="D12" s="2972"/>
      <c r="E12" s="3035"/>
      <c r="F12" s="2420"/>
      <c r="G12" s="79"/>
      <c r="H12" s="78"/>
      <c r="I12" s="116"/>
      <c r="J12" s="116"/>
      <c r="K12" s="172"/>
      <c r="L12" s="173"/>
      <c r="M12" s="174"/>
      <c r="N12" s="176" t="s">
        <v>184</v>
      </c>
      <c r="O12" s="177">
        <v>2.85</v>
      </c>
      <c r="P12" s="177">
        <v>2.9</v>
      </c>
      <c r="Q12" s="178">
        <v>2.9</v>
      </c>
    </row>
    <row r="13" spans="1:17">
      <c r="A13" s="3027"/>
      <c r="B13" s="3063"/>
      <c r="C13" s="3010"/>
      <c r="D13" s="2972"/>
      <c r="E13" s="3035"/>
      <c r="F13" s="2420"/>
      <c r="G13" s="79"/>
      <c r="H13" s="78"/>
      <c r="I13" s="116"/>
      <c r="J13" s="116"/>
      <c r="K13" s="172"/>
      <c r="L13" s="173"/>
      <c r="M13" s="174"/>
      <c r="N13" s="176" t="s">
        <v>183</v>
      </c>
      <c r="O13" s="177">
        <v>1000</v>
      </c>
      <c r="P13" s="177">
        <v>1000</v>
      </c>
      <c r="Q13" s="178">
        <v>1000</v>
      </c>
    </row>
    <row r="14" spans="1:17">
      <c r="A14" s="3027"/>
      <c r="B14" s="3063"/>
      <c r="C14" s="3010"/>
      <c r="D14" s="2972"/>
      <c r="E14" s="3035"/>
      <c r="F14" s="2420"/>
      <c r="G14" s="79"/>
      <c r="H14" s="78"/>
      <c r="I14" s="116"/>
      <c r="J14" s="116"/>
      <c r="K14" s="172"/>
      <c r="L14" s="173"/>
      <c r="M14" s="174"/>
      <c r="N14" s="176" t="s">
        <v>182</v>
      </c>
      <c r="O14" s="177">
        <v>15</v>
      </c>
      <c r="P14" s="177">
        <v>15</v>
      </c>
      <c r="Q14" s="178">
        <v>15</v>
      </c>
    </row>
    <row r="15" spans="1:17">
      <c r="A15" s="3027"/>
      <c r="B15" s="3063"/>
      <c r="C15" s="3010"/>
      <c r="D15" s="2971" t="s">
        <v>181</v>
      </c>
      <c r="E15" s="3035"/>
      <c r="F15" s="2420"/>
      <c r="G15" s="79"/>
      <c r="H15" s="78"/>
      <c r="I15" s="116"/>
      <c r="J15" s="116"/>
      <c r="K15" s="172"/>
      <c r="L15" s="173"/>
      <c r="M15" s="174"/>
      <c r="N15" s="179" t="s">
        <v>180</v>
      </c>
      <c r="O15" s="157">
        <v>43</v>
      </c>
      <c r="P15" s="157">
        <v>44</v>
      </c>
      <c r="Q15" s="155">
        <v>44</v>
      </c>
    </row>
    <row r="16" spans="1:17">
      <c r="A16" s="3027"/>
      <c r="B16" s="3063"/>
      <c r="C16" s="3010"/>
      <c r="D16" s="2972"/>
      <c r="E16" s="3035"/>
      <c r="F16" s="2420"/>
      <c r="G16" s="79"/>
      <c r="H16" s="78"/>
      <c r="I16" s="116"/>
      <c r="J16" s="116"/>
      <c r="K16" s="172"/>
      <c r="L16" s="173"/>
      <c r="M16" s="174"/>
      <c r="N16" s="180" t="s">
        <v>179</v>
      </c>
      <c r="O16" s="26">
        <v>2</v>
      </c>
      <c r="P16" s="26">
        <v>2</v>
      </c>
      <c r="Q16" s="162">
        <v>2</v>
      </c>
    </row>
    <row r="17" spans="1:17">
      <c r="A17" s="3027"/>
      <c r="B17" s="3063"/>
      <c r="C17" s="3010"/>
      <c r="D17" s="2972"/>
      <c r="E17" s="3035"/>
      <c r="F17" s="2420"/>
      <c r="G17" s="79"/>
      <c r="H17" s="78"/>
      <c r="I17" s="116"/>
      <c r="J17" s="116"/>
      <c r="K17" s="172"/>
      <c r="L17" s="173"/>
      <c r="M17" s="174"/>
      <c r="N17" s="180" t="s">
        <v>178</v>
      </c>
      <c r="O17" s="26">
        <v>4708</v>
      </c>
      <c r="P17" s="26">
        <v>4740</v>
      </c>
      <c r="Q17" s="162">
        <v>4760</v>
      </c>
    </row>
    <row r="18" spans="1:17" ht="16.5" thickBot="1">
      <c r="A18" s="3027"/>
      <c r="B18" s="3063"/>
      <c r="C18" s="3010"/>
      <c r="D18" s="2973"/>
      <c r="E18" s="3035"/>
      <c r="F18" s="2420"/>
      <c r="G18" s="181"/>
      <c r="H18" s="182"/>
      <c r="I18" s="183"/>
      <c r="J18" s="183"/>
      <c r="K18" s="184"/>
      <c r="L18" s="185"/>
      <c r="M18" s="186"/>
      <c r="N18" s="187" t="s">
        <v>177</v>
      </c>
      <c r="O18" s="158">
        <v>11000</v>
      </c>
      <c r="P18" s="147">
        <v>11000</v>
      </c>
      <c r="Q18" s="159">
        <v>11000</v>
      </c>
    </row>
    <row r="19" spans="1:17" ht="13.5" thickBot="1">
      <c r="A19" s="3028"/>
      <c r="B19" s="3023"/>
      <c r="C19" s="3011"/>
      <c r="D19" s="146"/>
      <c r="E19" s="3036"/>
      <c r="F19" s="3025"/>
      <c r="G19" s="188" t="s">
        <v>12</v>
      </c>
      <c r="H19" s="189">
        <f t="shared" ref="H19:M19" si="0">SUM(H9:H18)</f>
        <v>1010</v>
      </c>
      <c r="I19" s="216">
        <f t="shared" si="0"/>
        <v>1010</v>
      </c>
      <c r="J19" s="189">
        <f t="shared" si="0"/>
        <v>0</v>
      </c>
      <c r="K19" s="189">
        <f t="shared" si="0"/>
        <v>0</v>
      </c>
      <c r="L19" s="189">
        <f t="shared" si="0"/>
        <v>1000</v>
      </c>
      <c r="M19" s="190">
        <f t="shared" si="0"/>
        <v>1000</v>
      </c>
      <c r="N19" s="191"/>
      <c r="O19" s="25"/>
      <c r="P19" s="25"/>
      <c r="Q19" s="145"/>
    </row>
    <row r="20" spans="1:17">
      <c r="A20" s="192" t="s">
        <v>11</v>
      </c>
      <c r="B20" s="193" t="s">
        <v>11</v>
      </c>
      <c r="C20" s="3009" t="s">
        <v>67</v>
      </c>
      <c r="D20" s="3045" t="s">
        <v>176</v>
      </c>
      <c r="E20" s="3034" t="s">
        <v>41</v>
      </c>
      <c r="F20" s="2958" t="s">
        <v>68</v>
      </c>
      <c r="G20" s="144" t="s">
        <v>37</v>
      </c>
      <c r="H20" s="140">
        <f>I20+K20</f>
        <v>46.9</v>
      </c>
      <c r="I20" s="139">
        <v>46.9</v>
      </c>
      <c r="J20" s="139"/>
      <c r="K20" s="138">
        <v>0</v>
      </c>
      <c r="L20" s="143">
        <v>29</v>
      </c>
      <c r="M20" s="136">
        <v>29</v>
      </c>
      <c r="N20" s="2988"/>
      <c r="O20" s="3047"/>
      <c r="P20" s="3047"/>
      <c r="Q20" s="3049"/>
    </row>
    <row r="21" spans="1:17">
      <c r="A21" s="194"/>
      <c r="B21" s="195"/>
      <c r="C21" s="3010"/>
      <c r="D21" s="3046"/>
      <c r="E21" s="3035"/>
      <c r="F21" s="2959"/>
      <c r="G21" s="144"/>
      <c r="H21" s="140"/>
      <c r="I21" s="139"/>
      <c r="J21" s="139"/>
      <c r="K21" s="138"/>
      <c r="L21" s="143"/>
      <c r="M21" s="136"/>
      <c r="N21" s="2989"/>
      <c r="O21" s="3048"/>
      <c r="P21" s="3048"/>
      <c r="Q21" s="3050"/>
    </row>
    <row r="22" spans="1:17" ht="25.5">
      <c r="A22" s="194"/>
      <c r="B22" s="195"/>
      <c r="C22" s="3010"/>
      <c r="D22" s="142" t="s">
        <v>175</v>
      </c>
      <c r="E22" s="3035"/>
      <c r="F22" s="2959"/>
      <c r="G22" s="144"/>
      <c r="H22" s="140"/>
      <c r="I22" s="139"/>
      <c r="J22" s="139"/>
      <c r="K22" s="138"/>
      <c r="L22" s="143"/>
      <c r="M22" s="136"/>
      <c r="N22" s="48" t="s">
        <v>173</v>
      </c>
      <c r="O22" s="135">
        <v>16</v>
      </c>
      <c r="P22" s="135">
        <v>16</v>
      </c>
      <c r="Q22" s="33">
        <v>16</v>
      </c>
    </row>
    <row r="23" spans="1:17" ht="38.450000000000003" customHeight="1" thickBot="1">
      <c r="A23" s="194"/>
      <c r="B23" s="195"/>
      <c r="C23" s="3010"/>
      <c r="D23" s="142" t="s">
        <v>174</v>
      </c>
      <c r="E23" s="3035"/>
      <c r="F23" s="2959"/>
      <c r="G23" s="141"/>
      <c r="H23" s="140"/>
      <c r="I23" s="139"/>
      <c r="J23" s="139"/>
      <c r="K23" s="138"/>
      <c r="L23" s="137"/>
      <c r="M23" s="136"/>
      <c r="N23" s="48" t="s">
        <v>173</v>
      </c>
      <c r="O23" s="135">
        <v>16</v>
      </c>
      <c r="P23" s="135">
        <v>16</v>
      </c>
      <c r="Q23" s="33">
        <v>16</v>
      </c>
    </row>
    <row r="24" spans="1:17" ht="13.5" thickBot="1">
      <c r="A24" s="196"/>
      <c r="B24" s="197"/>
      <c r="C24" s="3011"/>
      <c r="D24" s="35"/>
      <c r="E24" s="3036"/>
      <c r="F24" s="3025"/>
      <c r="G24" s="198" t="s">
        <v>12</v>
      </c>
      <c r="H24" s="199">
        <f t="shared" ref="H24:M24" si="1">H20+H21</f>
        <v>46.9</v>
      </c>
      <c r="I24" s="189">
        <f t="shared" si="1"/>
        <v>46.9</v>
      </c>
      <c r="J24" s="199">
        <f t="shared" si="1"/>
        <v>0</v>
      </c>
      <c r="K24" s="200">
        <f t="shared" si="1"/>
        <v>0</v>
      </c>
      <c r="L24" s="201">
        <f t="shared" si="1"/>
        <v>29</v>
      </c>
      <c r="M24" s="190">
        <f t="shared" si="1"/>
        <v>29</v>
      </c>
      <c r="N24" s="58"/>
      <c r="O24" s="134"/>
      <c r="P24" s="134"/>
      <c r="Q24" s="133"/>
    </row>
    <row r="25" spans="1:17" ht="13.5" thickBot="1">
      <c r="A25" s="167" t="s">
        <v>11</v>
      </c>
      <c r="B25" s="202" t="s">
        <v>11</v>
      </c>
      <c r="C25" s="3037" t="s">
        <v>14</v>
      </c>
      <c r="D25" s="3038"/>
      <c r="E25" s="3038"/>
      <c r="F25" s="3038"/>
      <c r="G25" s="3039"/>
      <c r="H25" s="203">
        <f t="shared" ref="H25:M25" si="2">H19+H24</f>
        <v>1056.9000000000001</v>
      </c>
      <c r="I25" s="204">
        <f t="shared" si="2"/>
        <v>1056.9000000000001</v>
      </c>
      <c r="J25" s="204">
        <f t="shared" si="2"/>
        <v>0</v>
      </c>
      <c r="K25" s="204">
        <f t="shared" si="2"/>
        <v>0</v>
      </c>
      <c r="L25" s="204">
        <f t="shared" si="2"/>
        <v>1029</v>
      </c>
      <c r="M25" s="205">
        <f t="shared" si="2"/>
        <v>1029</v>
      </c>
      <c r="N25" s="206"/>
      <c r="O25" s="207"/>
      <c r="P25" s="207"/>
      <c r="Q25" s="208"/>
    </row>
    <row r="26" spans="1:17" ht="16.149999999999999" customHeight="1" thickBot="1">
      <c r="A26" s="167" t="s">
        <v>11</v>
      </c>
      <c r="B26" s="202" t="s">
        <v>13</v>
      </c>
      <c r="C26" s="3042" t="s">
        <v>172</v>
      </c>
      <c r="D26" s="3043"/>
      <c r="E26" s="3043"/>
      <c r="F26" s="3043"/>
      <c r="G26" s="3043"/>
      <c r="H26" s="3043"/>
      <c r="I26" s="3043"/>
      <c r="J26" s="3043"/>
      <c r="K26" s="3043"/>
      <c r="L26" s="3043"/>
      <c r="M26" s="3043"/>
      <c r="N26" s="3043"/>
      <c r="O26" s="3043"/>
      <c r="P26" s="3043"/>
      <c r="Q26" s="3044"/>
    </row>
    <row r="27" spans="1:17" ht="13.5" thickBot="1">
      <c r="A27" s="3026" t="s">
        <v>11</v>
      </c>
      <c r="B27" s="3022" t="s">
        <v>13</v>
      </c>
      <c r="C27" s="3055" t="s">
        <v>13</v>
      </c>
      <c r="D27" s="3059" t="s">
        <v>171</v>
      </c>
      <c r="E27" s="3024" t="s">
        <v>41</v>
      </c>
      <c r="F27" s="3024" t="s">
        <v>68</v>
      </c>
      <c r="G27" s="294" t="s">
        <v>37</v>
      </c>
      <c r="H27" s="295">
        <f>I27+K27</f>
        <v>161.19999999999999</v>
      </c>
      <c r="I27" s="296">
        <v>161.19999999999999</v>
      </c>
      <c r="J27" s="132"/>
      <c r="K27" s="131">
        <v>0</v>
      </c>
      <c r="L27" s="209">
        <v>150</v>
      </c>
      <c r="M27" s="130">
        <v>150</v>
      </c>
      <c r="N27" s="2980" t="s">
        <v>170</v>
      </c>
      <c r="O27" s="2982">
        <v>37</v>
      </c>
      <c r="P27" s="2984">
        <v>37</v>
      </c>
      <c r="Q27" s="2986">
        <v>37</v>
      </c>
    </row>
    <row r="28" spans="1:17" ht="13.5" thickBot="1">
      <c r="A28" s="3028"/>
      <c r="B28" s="3023"/>
      <c r="C28" s="3056"/>
      <c r="D28" s="2484"/>
      <c r="E28" s="3025"/>
      <c r="F28" s="3025"/>
      <c r="G28" s="210" t="s">
        <v>12</v>
      </c>
      <c r="H28" s="211">
        <f t="shared" ref="H28:M28" si="3">H27</f>
        <v>161.19999999999999</v>
      </c>
      <c r="I28" s="212">
        <f t="shared" si="3"/>
        <v>161.19999999999999</v>
      </c>
      <c r="J28" s="212">
        <f t="shared" si="3"/>
        <v>0</v>
      </c>
      <c r="K28" s="213">
        <f t="shared" si="3"/>
        <v>0</v>
      </c>
      <c r="L28" s="214">
        <f t="shared" si="3"/>
        <v>150</v>
      </c>
      <c r="M28" s="215">
        <f t="shared" si="3"/>
        <v>150</v>
      </c>
      <c r="N28" s="2981"/>
      <c r="O28" s="2983"/>
      <c r="P28" s="2985"/>
      <c r="Q28" s="2987"/>
    </row>
    <row r="29" spans="1:17" ht="22.15" customHeight="1">
      <c r="A29" s="3026" t="s">
        <v>11</v>
      </c>
      <c r="B29" s="3022" t="s">
        <v>13</v>
      </c>
      <c r="C29" s="3009" t="s">
        <v>39</v>
      </c>
      <c r="D29" s="3064" t="s">
        <v>169</v>
      </c>
      <c r="E29" s="3034" t="s">
        <v>41</v>
      </c>
      <c r="F29" s="3024" t="s">
        <v>68</v>
      </c>
      <c r="G29" s="163" t="s">
        <v>37</v>
      </c>
      <c r="H29" s="108">
        <f>I29+K29</f>
        <v>2865.3999999999996</v>
      </c>
      <c r="I29" s="129">
        <v>996.3</v>
      </c>
      <c r="J29" s="128"/>
      <c r="K29" s="300">
        <v>1869.1</v>
      </c>
      <c r="L29" s="127">
        <v>2500</v>
      </c>
      <c r="M29" s="107">
        <v>2500</v>
      </c>
      <c r="N29" s="3076"/>
      <c r="O29" s="3074"/>
      <c r="P29" s="2990"/>
      <c r="Q29" s="2977"/>
    </row>
    <row r="30" spans="1:17" ht="32.450000000000003" customHeight="1">
      <c r="A30" s="3027"/>
      <c r="B30" s="3063"/>
      <c r="C30" s="3010"/>
      <c r="D30" s="3065"/>
      <c r="E30" s="3035"/>
      <c r="F30" s="2420"/>
      <c r="G30" s="152" t="s">
        <v>146</v>
      </c>
      <c r="H30" s="78">
        <f>I30+K30</f>
        <v>833.7</v>
      </c>
      <c r="I30" s="116">
        <v>833.7</v>
      </c>
      <c r="J30" s="115"/>
      <c r="K30" s="114"/>
      <c r="L30" s="113">
        <v>1500</v>
      </c>
      <c r="M30" s="77">
        <v>1500</v>
      </c>
      <c r="N30" s="3077"/>
      <c r="O30" s="3075"/>
      <c r="P30" s="2991"/>
      <c r="Q30" s="2978"/>
    </row>
    <row r="31" spans="1:17" ht="25.5">
      <c r="A31" s="3027"/>
      <c r="B31" s="3063"/>
      <c r="C31" s="3010"/>
      <c r="D31" s="2971" t="s">
        <v>168</v>
      </c>
      <c r="E31" s="3035"/>
      <c r="F31" s="2420"/>
      <c r="G31" s="152"/>
      <c r="H31" s="78"/>
      <c r="I31" s="116"/>
      <c r="J31" s="115"/>
      <c r="K31" s="114"/>
      <c r="L31" s="113"/>
      <c r="M31" s="77"/>
      <c r="N31" s="126" t="s">
        <v>167</v>
      </c>
      <c r="O31" s="125">
        <v>186.6</v>
      </c>
      <c r="P31" s="125">
        <v>186.6</v>
      </c>
      <c r="Q31" s="124">
        <v>186.6</v>
      </c>
    </row>
    <row r="32" spans="1:17" ht="18.600000000000001" customHeight="1">
      <c r="A32" s="3027"/>
      <c r="B32" s="3063"/>
      <c r="C32" s="3010"/>
      <c r="D32" s="2972"/>
      <c r="E32" s="3035"/>
      <c r="F32" s="2420"/>
      <c r="G32" s="152"/>
      <c r="H32" s="78"/>
      <c r="I32" s="116"/>
      <c r="J32" s="115"/>
      <c r="K32" s="114"/>
      <c r="L32" s="113"/>
      <c r="M32" s="77"/>
      <c r="N32" s="121" t="s">
        <v>166</v>
      </c>
      <c r="O32" s="123">
        <v>70.599999999999994</v>
      </c>
      <c r="P32" s="123">
        <v>70.599999999999994</v>
      </c>
      <c r="Q32" s="122">
        <v>70.599999999999994</v>
      </c>
    </row>
    <row r="33" spans="1:17" ht="16.149999999999999" customHeight="1">
      <c r="A33" s="3027"/>
      <c r="B33" s="3063"/>
      <c r="C33" s="3010"/>
      <c r="D33" s="2972"/>
      <c r="E33" s="3035"/>
      <c r="F33" s="2420"/>
      <c r="G33" s="152"/>
      <c r="H33" s="78"/>
      <c r="I33" s="116"/>
      <c r="J33" s="115"/>
      <c r="K33" s="114"/>
      <c r="L33" s="113"/>
      <c r="M33" s="77"/>
      <c r="N33" s="121" t="s">
        <v>165</v>
      </c>
      <c r="O33" s="123">
        <v>83.8</v>
      </c>
      <c r="P33" s="123">
        <v>83.8</v>
      </c>
      <c r="Q33" s="122">
        <v>83.8</v>
      </c>
    </row>
    <row r="34" spans="1:17" ht="15.6" customHeight="1">
      <c r="A34" s="3027"/>
      <c r="B34" s="3063"/>
      <c r="C34" s="3010"/>
      <c r="D34" s="2972"/>
      <c r="E34" s="3035"/>
      <c r="F34" s="2420"/>
      <c r="G34" s="152"/>
      <c r="H34" s="78"/>
      <c r="I34" s="116"/>
      <c r="J34" s="115"/>
      <c r="K34" s="114"/>
      <c r="L34" s="113"/>
      <c r="M34" s="77"/>
      <c r="N34" s="121" t="s">
        <v>164</v>
      </c>
      <c r="O34" s="100">
        <v>14</v>
      </c>
      <c r="P34" s="99">
        <v>14</v>
      </c>
      <c r="Q34" s="105">
        <v>14</v>
      </c>
    </row>
    <row r="35" spans="1:17" ht="15.6" customHeight="1">
      <c r="A35" s="3027"/>
      <c r="B35" s="3063"/>
      <c r="C35" s="3010"/>
      <c r="D35" s="2972"/>
      <c r="E35" s="3035"/>
      <c r="F35" s="2420"/>
      <c r="G35" s="152"/>
      <c r="H35" s="78"/>
      <c r="I35" s="116"/>
      <c r="J35" s="115"/>
      <c r="K35" s="114"/>
      <c r="L35" s="113"/>
      <c r="M35" s="77"/>
      <c r="N35" s="121" t="s">
        <v>163</v>
      </c>
      <c r="O35" s="100">
        <v>258</v>
      </c>
      <c r="P35" s="99">
        <v>258</v>
      </c>
      <c r="Q35" s="105">
        <v>258</v>
      </c>
    </row>
    <row r="36" spans="1:17" ht="22.9" customHeight="1">
      <c r="A36" s="3027"/>
      <c r="B36" s="3063"/>
      <c r="C36" s="3010"/>
      <c r="D36" s="2972"/>
      <c r="E36" s="3035"/>
      <c r="F36" s="2420"/>
      <c r="G36" s="152"/>
      <c r="H36" s="78"/>
      <c r="I36" s="116"/>
      <c r="J36" s="115"/>
      <c r="K36" s="114"/>
      <c r="L36" s="113"/>
      <c r="M36" s="77"/>
      <c r="N36" s="118" t="s">
        <v>162</v>
      </c>
      <c r="O36" s="100">
        <v>2500</v>
      </c>
      <c r="P36" s="99">
        <v>2800</v>
      </c>
      <c r="Q36" s="105">
        <v>3000</v>
      </c>
    </row>
    <row r="37" spans="1:17" ht="25.5">
      <c r="A37" s="3027"/>
      <c r="B37" s="3063"/>
      <c r="C37" s="3010"/>
      <c r="D37" s="2972"/>
      <c r="E37" s="3035"/>
      <c r="F37" s="2420"/>
      <c r="G37" s="152"/>
      <c r="H37" s="78"/>
      <c r="I37" s="116"/>
      <c r="J37" s="115"/>
      <c r="K37" s="114"/>
      <c r="L37" s="113"/>
      <c r="M37" s="77"/>
      <c r="N37" s="297" t="s">
        <v>192</v>
      </c>
      <c r="O37" s="100">
        <v>19</v>
      </c>
      <c r="P37" s="99">
        <v>12</v>
      </c>
      <c r="Q37" s="105">
        <v>11</v>
      </c>
    </row>
    <row r="38" spans="1:17" ht="38.25">
      <c r="A38" s="3027"/>
      <c r="B38" s="3063"/>
      <c r="C38" s="3010"/>
      <c r="D38" s="2972"/>
      <c r="E38" s="3035"/>
      <c r="F38" s="2420"/>
      <c r="G38" s="152"/>
      <c r="H38" s="78"/>
      <c r="I38" s="116"/>
      <c r="J38" s="115"/>
      <c r="K38" s="114"/>
      <c r="L38" s="113"/>
      <c r="M38" s="77"/>
      <c r="N38" s="297" t="s">
        <v>193</v>
      </c>
      <c r="O38" s="100" t="s">
        <v>42</v>
      </c>
      <c r="P38" s="120"/>
      <c r="Q38" s="105"/>
    </row>
    <row r="39" spans="1:17" ht="51">
      <c r="A39" s="3027"/>
      <c r="B39" s="3063"/>
      <c r="C39" s="3010"/>
      <c r="D39" s="283"/>
      <c r="E39" s="3035"/>
      <c r="F39" s="2420"/>
      <c r="G39" s="282"/>
      <c r="H39" s="78"/>
      <c r="I39" s="116"/>
      <c r="J39" s="115"/>
      <c r="K39" s="114"/>
      <c r="L39" s="113"/>
      <c r="M39" s="77"/>
      <c r="N39" s="297" t="s">
        <v>196</v>
      </c>
      <c r="O39" s="100"/>
      <c r="P39" s="120"/>
      <c r="Q39" s="105"/>
    </row>
    <row r="40" spans="1:17" ht="18" customHeight="1">
      <c r="A40" s="3027"/>
      <c r="B40" s="3063"/>
      <c r="C40" s="3010"/>
      <c r="D40" s="2971" t="s">
        <v>161</v>
      </c>
      <c r="E40" s="3035"/>
      <c r="F40" s="2420"/>
      <c r="G40" s="79"/>
      <c r="H40" s="78"/>
      <c r="I40" s="116"/>
      <c r="J40" s="115"/>
      <c r="K40" s="114"/>
      <c r="L40" s="113"/>
      <c r="M40" s="77"/>
      <c r="N40" s="160" t="s">
        <v>160</v>
      </c>
      <c r="O40" s="102">
        <v>300</v>
      </c>
      <c r="P40" s="101">
        <v>300</v>
      </c>
      <c r="Q40" s="33">
        <v>300</v>
      </c>
    </row>
    <row r="41" spans="1:17" ht="30" customHeight="1">
      <c r="A41" s="3027"/>
      <c r="B41" s="3063"/>
      <c r="C41" s="3010"/>
      <c r="D41" s="2972"/>
      <c r="E41" s="3035"/>
      <c r="F41" s="2420"/>
      <c r="G41" s="79"/>
      <c r="H41" s="78"/>
      <c r="I41" s="116"/>
      <c r="J41" s="115"/>
      <c r="K41" s="114"/>
      <c r="L41" s="113"/>
      <c r="M41" s="77"/>
      <c r="N41" s="154" t="s">
        <v>159</v>
      </c>
      <c r="O41" s="100">
        <v>70</v>
      </c>
      <c r="P41" s="99">
        <v>70</v>
      </c>
      <c r="Q41" s="98">
        <v>70</v>
      </c>
    </row>
    <row r="42" spans="1:17" ht="28.15" customHeight="1">
      <c r="A42" s="3027"/>
      <c r="B42" s="3063"/>
      <c r="C42" s="3010"/>
      <c r="D42" s="2973"/>
      <c r="E42" s="3035"/>
      <c r="F42" s="2420"/>
      <c r="G42" s="79"/>
      <c r="H42" s="78"/>
      <c r="I42" s="116"/>
      <c r="J42" s="115"/>
      <c r="K42" s="114"/>
      <c r="L42" s="113"/>
      <c r="M42" s="77"/>
      <c r="N42" s="154" t="s">
        <v>158</v>
      </c>
      <c r="O42" s="100">
        <v>340</v>
      </c>
      <c r="P42" s="99">
        <v>540</v>
      </c>
      <c r="Q42" s="98">
        <v>540</v>
      </c>
    </row>
    <row r="43" spans="1:17" ht="32.450000000000003" customHeight="1">
      <c r="A43" s="3027"/>
      <c r="B43" s="3063"/>
      <c r="C43" s="3010"/>
      <c r="D43" s="2971" t="s">
        <v>157</v>
      </c>
      <c r="E43" s="3035"/>
      <c r="F43" s="2420"/>
      <c r="G43" s="79"/>
      <c r="H43" s="78"/>
      <c r="I43" s="116"/>
      <c r="J43" s="115"/>
      <c r="K43" s="114"/>
      <c r="L43" s="113"/>
      <c r="M43" s="77"/>
      <c r="N43" s="160" t="s">
        <v>156</v>
      </c>
      <c r="O43" s="102">
        <v>10000</v>
      </c>
      <c r="P43" s="101">
        <v>5000</v>
      </c>
      <c r="Q43" s="33">
        <v>3000</v>
      </c>
    </row>
    <row r="44" spans="1:17" ht="28.5">
      <c r="A44" s="3027"/>
      <c r="B44" s="3063"/>
      <c r="C44" s="3010"/>
      <c r="D44" s="2972"/>
      <c r="E44" s="3035"/>
      <c r="F44" s="2420"/>
      <c r="G44" s="79"/>
      <c r="H44" s="78"/>
      <c r="I44" s="116"/>
      <c r="J44" s="115"/>
      <c r="K44" s="114"/>
      <c r="L44" s="113"/>
      <c r="M44" s="77"/>
      <c r="N44" s="154" t="s">
        <v>155</v>
      </c>
      <c r="O44" s="100">
        <v>200</v>
      </c>
      <c r="P44" s="99">
        <v>400</v>
      </c>
      <c r="Q44" s="98">
        <v>600</v>
      </c>
    </row>
    <row r="45" spans="1:17" ht="31.9" customHeight="1">
      <c r="A45" s="3027"/>
      <c r="B45" s="3063"/>
      <c r="C45" s="3010"/>
      <c r="D45" s="2973"/>
      <c r="E45" s="3035"/>
      <c r="F45" s="2420"/>
      <c r="G45" s="79"/>
      <c r="H45" s="78"/>
      <c r="I45" s="116"/>
      <c r="J45" s="115"/>
      <c r="K45" s="114"/>
      <c r="L45" s="113"/>
      <c r="M45" s="77"/>
      <c r="N45" s="119" t="s">
        <v>154</v>
      </c>
      <c r="O45" s="76">
        <v>5000</v>
      </c>
      <c r="P45" s="60">
        <v>5000</v>
      </c>
      <c r="Q45" s="38">
        <v>5000</v>
      </c>
    </row>
    <row r="46" spans="1:17" ht="46.15" customHeight="1">
      <c r="A46" s="3027"/>
      <c r="B46" s="3063"/>
      <c r="C46" s="3010"/>
      <c r="D46" s="17" t="s">
        <v>153</v>
      </c>
      <c r="E46" s="3035"/>
      <c r="F46" s="2420"/>
      <c r="G46" s="79"/>
      <c r="H46" s="78"/>
      <c r="I46" s="116"/>
      <c r="J46" s="115"/>
      <c r="K46" s="114"/>
      <c r="L46" s="113"/>
      <c r="M46" s="77"/>
      <c r="N46" s="118" t="s">
        <v>152</v>
      </c>
      <c r="O46" s="76">
        <v>25</v>
      </c>
      <c r="P46" s="60">
        <v>25</v>
      </c>
      <c r="Q46" s="38">
        <v>25</v>
      </c>
    </row>
    <row r="47" spans="1:17" ht="32.450000000000003" customHeight="1">
      <c r="A47" s="3027"/>
      <c r="B47" s="3063"/>
      <c r="C47" s="3010"/>
      <c r="D47" s="17" t="s">
        <v>151</v>
      </c>
      <c r="E47" s="3035"/>
      <c r="F47" s="2420"/>
      <c r="G47" s="79"/>
      <c r="H47" s="78"/>
      <c r="I47" s="116"/>
      <c r="J47" s="115"/>
      <c r="K47" s="114"/>
      <c r="L47" s="113"/>
      <c r="M47" s="77"/>
      <c r="N47" s="112" t="s">
        <v>150</v>
      </c>
      <c r="O47" s="117">
        <v>32</v>
      </c>
      <c r="P47" s="96">
        <v>35</v>
      </c>
      <c r="Q47" s="36">
        <v>35</v>
      </c>
    </row>
    <row r="48" spans="1:17" ht="13.5" thickBot="1">
      <c r="A48" s="3027"/>
      <c r="B48" s="3063"/>
      <c r="C48" s="3010"/>
      <c r="D48" s="17" t="s">
        <v>149</v>
      </c>
      <c r="E48" s="3035"/>
      <c r="F48" s="2420"/>
      <c r="G48" s="79"/>
      <c r="H48" s="78"/>
      <c r="I48" s="116"/>
      <c r="J48" s="115"/>
      <c r="K48" s="114"/>
      <c r="L48" s="113"/>
      <c r="M48" s="77"/>
      <c r="N48" s="112" t="s">
        <v>148</v>
      </c>
      <c r="O48" s="111">
        <v>2</v>
      </c>
      <c r="P48" s="47">
        <v>2</v>
      </c>
      <c r="Q48" s="110">
        <v>2</v>
      </c>
    </row>
    <row r="49" spans="1:17" ht="18.600000000000001" customHeight="1" thickBot="1">
      <c r="A49" s="3028"/>
      <c r="B49" s="3023"/>
      <c r="C49" s="3011"/>
      <c r="D49" s="181"/>
      <c r="E49" s="3036"/>
      <c r="F49" s="3025"/>
      <c r="G49" s="188" t="s">
        <v>12</v>
      </c>
      <c r="H49" s="189">
        <f t="shared" ref="H49:M49" si="4">SUM(H29:H48)</f>
        <v>3699.0999999999995</v>
      </c>
      <c r="I49" s="189">
        <f t="shared" si="4"/>
        <v>1830</v>
      </c>
      <c r="J49" s="189">
        <f t="shared" si="4"/>
        <v>0</v>
      </c>
      <c r="K49" s="216">
        <f t="shared" si="4"/>
        <v>1869.1</v>
      </c>
      <c r="L49" s="189">
        <f t="shared" si="4"/>
        <v>4000</v>
      </c>
      <c r="M49" s="217">
        <f t="shared" si="4"/>
        <v>4000</v>
      </c>
      <c r="N49" s="218"/>
      <c r="O49" s="109"/>
      <c r="P49" s="109"/>
      <c r="Q49" s="56"/>
    </row>
    <row r="50" spans="1:17" ht="22.15" customHeight="1" thickBot="1">
      <c r="A50" s="219" t="s">
        <v>11</v>
      </c>
      <c r="B50" s="202" t="s">
        <v>13</v>
      </c>
      <c r="C50" s="3037" t="s">
        <v>14</v>
      </c>
      <c r="D50" s="3038"/>
      <c r="E50" s="3038"/>
      <c r="F50" s="3038"/>
      <c r="G50" s="3066"/>
      <c r="H50" s="220">
        <f t="shared" ref="H50:M50" si="5">H28+H49</f>
        <v>3860.2999999999993</v>
      </c>
      <c r="I50" s="220">
        <f t="shared" si="5"/>
        <v>1991.2</v>
      </c>
      <c r="J50" s="220">
        <f t="shared" si="5"/>
        <v>0</v>
      </c>
      <c r="K50" s="221">
        <f t="shared" si="5"/>
        <v>1869.1</v>
      </c>
      <c r="L50" s="220">
        <f t="shared" si="5"/>
        <v>4150</v>
      </c>
      <c r="M50" s="220">
        <f t="shared" si="5"/>
        <v>4150</v>
      </c>
      <c r="N50" s="206"/>
      <c r="O50" s="207"/>
      <c r="P50" s="207"/>
      <c r="Q50" s="208"/>
    </row>
    <row r="51" spans="1:17" ht="34.15" customHeight="1" thickBot="1">
      <c r="A51" s="167" t="s">
        <v>11</v>
      </c>
      <c r="B51" s="202" t="s">
        <v>35</v>
      </c>
      <c r="C51" s="3042" t="s">
        <v>147</v>
      </c>
      <c r="D51" s="3043"/>
      <c r="E51" s="3043"/>
      <c r="F51" s="3043"/>
      <c r="G51" s="3043"/>
      <c r="H51" s="3043"/>
      <c r="I51" s="3043"/>
      <c r="J51" s="3043"/>
      <c r="K51" s="3043"/>
      <c r="L51" s="3043"/>
      <c r="M51" s="3043"/>
      <c r="N51" s="3043"/>
      <c r="O51" s="3043"/>
      <c r="P51" s="3043"/>
      <c r="Q51" s="3044"/>
    </row>
    <row r="52" spans="1:17">
      <c r="A52" s="3026" t="s">
        <v>11</v>
      </c>
      <c r="B52" s="3022" t="s">
        <v>35</v>
      </c>
      <c r="C52" s="3009" t="s">
        <v>67</v>
      </c>
      <c r="D52" s="3040" t="s">
        <v>434</v>
      </c>
      <c r="E52" s="3034" t="s">
        <v>41</v>
      </c>
      <c r="F52" s="3024" t="s">
        <v>68</v>
      </c>
      <c r="G52" s="1819" t="s">
        <v>37</v>
      </c>
      <c r="H52" s="2211">
        <f>K52+I52</f>
        <v>1739.1</v>
      </c>
      <c r="I52" s="2212">
        <v>1701.1</v>
      </c>
      <c r="J52" s="280"/>
      <c r="K52" s="1821">
        <v>38</v>
      </c>
      <c r="L52" s="222">
        <v>2000</v>
      </c>
      <c r="M52" s="107">
        <v>2000</v>
      </c>
      <c r="N52" s="2988"/>
      <c r="O52" s="3068"/>
      <c r="P52" s="3053"/>
      <c r="Q52" s="3049"/>
    </row>
    <row r="53" spans="1:17">
      <c r="A53" s="3027"/>
      <c r="B53" s="3063"/>
      <c r="C53" s="3010"/>
      <c r="D53" s="3041"/>
      <c r="E53" s="3035"/>
      <c r="F53" s="2420"/>
      <c r="G53" s="1813" t="s">
        <v>146</v>
      </c>
      <c r="H53" s="78">
        <f>I53+K53</f>
        <v>120</v>
      </c>
      <c r="I53" s="1820">
        <v>120</v>
      </c>
      <c r="J53" s="281"/>
      <c r="K53" s="1822">
        <v>0</v>
      </c>
      <c r="L53" s="223">
        <v>120</v>
      </c>
      <c r="M53" s="77">
        <v>120</v>
      </c>
      <c r="N53" s="3062"/>
      <c r="O53" s="3069"/>
      <c r="P53" s="3054"/>
      <c r="Q53" s="3067"/>
    </row>
    <row r="54" spans="1:17" ht="25.9" customHeight="1">
      <c r="A54" s="3027"/>
      <c r="B54" s="3063"/>
      <c r="C54" s="3010"/>
      <c r="D54" s="2971" t="s">
        <v>145</v>
      </c>
      <c r="E54" s="3035"/>
      <c r="F54" s="2420"/>
      <c r="G54" s="1813"/>
      <c r="H54" s="78"/>
      <c r="I54" s="1820"/>
      <c r="J54" s="281"/>
      <c r="K54" s="1822"/>
      <c r="L54" s="223"/>
      <c r="M54" s="77"/>
      <c r="N54" s="90" t="s">
        <v>897</v>
      </c>
      <c r="O54" s="102">
        <v>180</v>
      </c>
      <c r="P54" s="101">
        <v>180</v>
      </c>
      <c r="Q54" s="106">
        <v>180</v>
      </c>
    </row>
    <row r="55" spans="1:17" ht="41.25">
      <c r="A55" s="3027"/>
      <c r="B55" s="3063"/>
      <c r="C55" s="3010"/>
      <c r="D55" s="2972"/>
      <c r="E55" s="3035"/>
      <c r="F55" s="2420"/>
      <c r="G55" s="1813"/>
      <c r="H55" s="78"/>
      <c r="I55" s="1820"/>
      <c r="J55" s="281"/>
      <c r="K55" s="1822"/>
      <c r="L55" s="223"/>
      <c r="M55" s="77"/>
      <c r="N55" s="92" t="s">
        <v>898</v>
      </c>
      <c r="O55" s="100">
        <v>300</v>
      </c>
      <c r="P55" s="99">
        <v>300</v>
      </c>
      <c r="Q55" s="105">
        <v>300</v>
      </c>
    </row>
    <row r="56" spans="1:17" ht="15.75">
      <c r="A56" s="3027"/>
      <c r="B56" s="3063"/>
      <c r="C56" s="3010"/>
      <c r="D56" s="2972"/>
      <c r="E56" s="3035"/>
      <c r="F56" s="2420"/>
      <c r="G56" s="1813"/>
      <c r="H56" s="78"/>
      <c r="I56" s="1820"/>
      <c r="J56" s="281"/>
      <c r="K56" s="1822"/>
      <c r="L56" s="223"/>
      <c r="M56" s="77"/>
      <c r="N56" s="92" t="s">
        <v>899</v>
      </c>
      <c r="O56" s="100">
        <v>320</v>
      </c>
      <c r="P56" s="99">
        <v>320</v>
      </c>
      <c r="Q56" s="105">
        <v>320</v>
      </c>
    </row>
    <row r="57" spans="1:17" ht="36" customHeight="1">
      <c r="A57" s="3027"/>
      <c r="B57" s="3063"/>
      <c r="C57" s="3010"/>
      <c r="D57" s="2972"/>
      <c r="E57" s="3035"/>
      <c r="F57" s="2420"/>
      <c r="G57" s="1813"/>
      <c r="H57" s="78"/>
      <c r="I57" s="1820"/>
      <c r="J57" s="281"/>
      <c r="K57" s="1822"/>
      <c r="L57" s="223"/>
      <c r="M57" s="77"/>
      <c r="N57" s="92" t="s">
        <v>900</v>
      </c>
      <c r="O57" s="100">
        <v>1150</v>
      </c>
      <c r="P57" s="99">
        <v>1150</v>
      </c>
      <c r="Q57" s="105">
        <v>1150</v>
      </c>
    </row>
    <row r="58" spans="1:17" ht="25.5">
      <c r="A58" s="3027"/>
      <c r="B58" s="3063"/>
      <c r="C58" s="3010"/>
      <c r="D58" s="2972"/>
      <c r="E58" s="3035"/>
      <c r="F58" s="2420"/>
      <c r="G58" s="1813"/>
      <c r="H58" s="78"/>
      <c r="I58" s="1820"/>
      <c r="J58" s="281"/>
      <c r="K58" s="1822"/>
      <c r="L58" s="223"/>
      <c r="M58" s="77"/>
      <c r="N58" s="92" t="s">
        <v>144</v>
      </c>
      <c r="O58" s="100">
        <v>120</v>
      </c>
      <c r="P58" s="99">
        <v>120</v>
      </c>
      <c r="Q58" s="105">
        <v>120</v>
      </c>
    </row>
    <row r="59" spans="1:17" ht="15.75">
      <c r="A59" s="3027"/>
      <c r="B59" s="3063"/>
      <c r="C59" s="3010"/>
      <c r="D59" s="2972"/>
      <c r="E59" s="3035"/>
      <c r="F59" s="2420"/>
      <c r="G59" s="1813"/>
      <c r="H59" s="78"/>
      <c r="I59" s="1820"/>
      <c r="J59" s="281"/>
      <c r="K59" s="1822"/>
      <c r="L59" s="223"/>
      <c r="M59" s="77"/>
      <c r="N59" s="92" t="s">
        <v>901</v>
      </c>
      <c r="O59" s="100">
        <v>102</v>
      </c>
      <c r="P59" s="99">
        <v>102</v>
      </c>
      <c r="Q59" s="105">
        <v>102</v>
      </c>
    </row>
    <row r="60" spans="1:17" ht="25.5">
      <c r="A60" s="3027"/>
      <c r="B60" s="3063"/>
      <c r="C60" s="3010"/>
      <c r="D60" s="2972"/>
      <c r="E60" s="3035"/>
      <c r="F60" s="2420"/>
      <c r="G60" s="1813"/>
      <c r="H60" s="78"/>
      <c r="I60" s="1820"/>
      <c r="J60" s="281"/>
      <c r="K60" s="1822"/>
      <c r="L60" s="223"/>
      <c r="M60" s="77"/>
      <c r="N60" s="92" t="s">
        <v>143</v>
      </c>
      <c r="O60" s="100">
        <v>130</v>
      </c>
      <c r="P60" s="99">
        <v>130</v>
      </c>
      <c r="Q60" s="105">
        <v>130</v>
      </c>
    </row>
    <row r="61" spans="1:17">
      <c r="A61" s="3027"/>
      <c r="B61" s="3063"/>
      <c r="C61" s="3010"/>
      <c r="D61" s="2972"/>
      <c r="E61" s="3035"/>
      <c r="F61" s="2420"/>
      <c r="G61" s="1813"/>
      <c r="H61" s="78"/>
      <c r="I61" s="1820"/>
      <c r="J61" s="281"/>
      <c r="K61" s="1822"/>
      <c r="L61" s="223"/>
      <c r="M61" s="77"/>
      <c r="N61" s="92" t="s">
        <v>142</v>
      </c>
      <c r="O61" s="100">
        <v>27</v>
      </c>
      <c r="P61" s="99">
        <v>27</v>
      </c>
      <c r="Q61" s="105">
        <v>27</v>
      </c>
    </row>
    <row r="62" spans="1:17">
      <c r="A62" s="3027"/>
      <c r="B62" s="3063"/>
      <c r="C62" s="3010"/>
      <c r="D62" s="2972"/>
      <c r="E62" s="3035"/>
      <c r="F62" s="2420"/>
      <c r="G62" s="1813"/>
      <c r="H62" s="78"/>
      <c r="I62" s="1820"/>
      <c r="J62" s="281"/>
      <c r="K62" s="1822"/>
      <c r="L62" s="223"/>
      <c r="M62" s="77"/>
      <c r="N62" s="92" t="s">
        <v>141</v>
      </c>
      <c r="O62" s="100">
        <v>430</v>
      </c>
      <c r="P62" s="99">
        <v>430</v>
      </c>
      <c r="Q62" s="105">
        <v>430</v>
      </c>
    </row>
    <row r="63" spans="1:17">
      <c r="A63" s="3027"/>
      <c r="B63" s="3063"/>
      <c r="C63" s="3010"/>
      <c r="D63" s="2973"/>
      <c r="E63" s="3035"/>
      <c r="F63" s="2420"/>
      <c r="G63" s="1813"/>
      <c r="H63" s="78"/>
      <c r="I63" s="1820"/>
      <c r="J63" s="281"/>
      <c r="K63" s="1822"/>
      <c r="L63" s="223"/>
      <c r="M63" s="77"/>
      <c r="N63" s="104" t="s">
        <v>140</v>
      </c>
      <c r="O63" s="76">
        <v>10</v>
      </c>
      <c r="P63" s="60">
        <v>10</v>
      </c>
      <c r="Q63" s="103">
        <v>10</v>
      </c>
    </row>
    <row r="64" spans="1:17" ht="46.15" customHeight="1">
      <c r="A64" s="3027"/>
      <c r="B64" s="3063"/>
      <c r="C64" s="3010"/>
      <c r="D64" s="17" t="s">
        <v>139</v>
      </c>
      <c r="E64" s="3035"/>
      <c r="F64" s="2420"/>
      <c r="G64" s="79"/>
      <c r="H64" s="78"/>
      <c r="I64" s="1820"/>
      <c r="J64" s="281"/>
      <c r="K64" s="1822"/>
      <c r="L64" s="223"/>
      <c r="M64" s="77"/>
      <c r="N64" s="92" t="s">
        <v>138</v>
      </c>
      <c r="O64" s="102">
        <v>500</v>
      </c>
      <c r="P64" s="101">
        <v>500</v>
      </c>
      <c r="Q64" s="33">
        <v>500</v>
      </c>
    </row>
    <row r="65" spans="1:17" ht="15.75">
      <c r="A65" s="3027"/>
      <c r="B65" s="3063"/>
      <c r="C65" s="3010"/>
      <c r="D65" s="2971" t="s">
        <v>137</v>
      </c>
      <c r="E65" s="3035"/>
      <c r="F65" s="2420"/>
      <c r="G65" s="79"/>
      <c r="H65" s="78"/>
      <c r="I65" s="1820"/>
      <c r="J65" s="281"/>
      <c r="K65" s="1822"/>
      <c r="L65" s="223"/>
      <c r="M65" s="77"/>
      <c r="N65" s="90" t="s">
        <v>902</v>
      </c>
      <c r="O65" s="102">
        <v>3085</v>
      </c>
      <c r="P65" s="101">
        <v>3105</v>
      </c>
      <c r="Q65" s="33">
        <v>3110</v>
      </c>
    </row>
    <row r="66" spans="1:17" ht="25.5">
      <c r="A66" s="3027"/>
      <c r="B66" s="3063"/>
      <c r="C66" s="3010"/>
      <c r="D66" s="2972"/>
      <c r="E66" s="3035"/>
      <c r="F66" s="2420"/>
      <c r="G66" s="79"/>
      <c r="H66" s="78"/>
      <c r="I66" s="1820"/>
      <c r="J66" s="281"/>
      <c r="K66" s="1822"/>
      <c r="L66" s="223"/>
      <c r="M66" s="77"/>
      <c r="N66" s="92" t="s">
        <v>136</v>
      </c>
      <c r="O66" s="100">
        <v>571</v>
      </c>
      <c r="P66" s="99">
        <v>580</v>
      </c>
      <c r="Q66" s="98">
        <v>580</v>
      </c>
    </row>
    <row r="67" spans="1:17">
      <c r="A67" s="3027"/>
      <c r="B67" s="3063"/>
      <c r="C67" s="3010"/>
      <c r="D67" s="2972"/>
      <c r="E67" s="3035"/>
      <c r="F67" s="2420"/>
      <c r="G67" s="79"/>
      <c r="H67" s="78"/>
      <c r="I67" s="1820"/>
      <c r="J67" s="281"/>
      <c r="K67" s="1822"/>
      <c r="L67" s="223"/>
      <c r="M67" s="77"/>
      <c r="N67" s="224" t="s">
        <v>135</v>
      </c>
      <c r="O67" s="100">
        <v>1300</v>
      </c>
      <c r="P67" s="99">
        <v>1300</v>
      </c>
      <c r="Q67" s="98">
        <v>1300</v>
      </c>
    </row>
    <row r="68" spans="1:17">
      <c r="A68" s="3027"/>
      <c r="B68" s="3063"/>
      <c r="C68" s="3010"/>
      <c r="D68" s="2972"/>
      <c r="E68" s="3035"/>
      <c r="F68" s="2420"/>
      <c r="G68" s="79"/>
      <c r="H68" s="78"/>
      <c r="I68" s="1820"/>
      <c r="J68" s="281"/>
      <c r="K68" s="1822"/>
      <c r="L68" s="223"/>
      <c r="M68" s="77"/>
      <c r="N68" s="224" t="s">
        <v>134</v>
      </c>
      <c r="O68" s="100">
        <v>470</v>
      </c>
      <c r="P68" s="99">
        <v>470</v>
      </c>
      <c r="Q68" s="98">
        <v>470</v>
      </c>
    </row>
    <row r="69" spans="1:17">
      <c r="A69" s="3027"/>
      <c r="B69" s="3063"/>
      <c r="C69" s="3010"/>
      <c r="D69" s="2972"/>
      <c r="E69" s="3035"/>
      <c r="F69" s="2420"/>
      <c r="G69" s="79"/>
      <c r="H69" s="78"/>
      <c r="I69" s="1820"/>
      <c r="J69" s="281"/>
      <c r="K69" s="1822"/>
      <c r="L69" s="223"/>
      <c r="M69" s="77"/>
      <c r="N69" s="224" t="s">
        <v>133</v>
      </c>
      <c r="O69" s="100">
        <v>200</v>
      </c>
      <c r="P69" s="99">
        <v>200</v>
      </c>
      <c r="Q69" s="98">
        <v>200</v>
      </c>
    </row>
    <row r="70" spans="1:17">
      <c r="A70" s="3027"/>
      <c r="B70" s="3063"/>
      <c r="C70" s="3010"/>
      <c r="D70" s="2973"/>
      <c r="E70" s="3035"/>
      <c r="F70" s="2420"/>
      <c r="G70" s="79"/>
      <c r="H70" s="78"/>
      <c r="I70" s="1820"/>
      <c r="J70" s="281"/>
      <c r="K70" s="1822"/>
      <c r="L70" s="223"/>
      <c r="M70" s="77"/>
      <c r="N70" s="224" t="s">
        <v>132</v>
      </c>
      <c r="O70" s="100">
        <v>450</v>
      </c>
      <c r="P70" s="99">
        <v>450</v>
      </c>
      <c r="Q70" s="98">
        <v>450</v>
      </c>
    </row>
    <row r="71" spans="1:17" ht="28.5">
      <c r="A71" s="3027"/>
      <c r="B71" s="3063"/>
      <c r="C71" s="3010"/>
      <c r="D71" s="17" t="s">
        <v>131</v>
      </c>
      <c r="E71" s="3035"/>
      <c r="F71" s="2420"/>
      <c r="G71" s="79"/>
      <c r="H71" s="78"/>
      <c r="I71" s="1820"/>
      <c r="J71" s="281"/>
      <c r="K71" s="1822"/>
      <c r="L71" s="223"/>
      <c r="M71" s="77"/>
      <c r="N71" s="97" t="s">
        <v>903</v>
      </c>
      <c r="O71" s="96">
        <v>468.5</v>
      </c>
      <c r="P71" s="96">
        <v>468.5</v>
      </c>
      <c r="Q71" s="95">
        <v>468.5</v>
      </c>
    </row>
    <row r="72" spans="1:17">
      <c r="A72" s="3027"/>
      <c r="B72" s="3063"/>
      <c r="C72" s="3010"/>
      <c r="D72" s="2971" t="s">
        <v>130</v>
      </c>
      <c r="E72" s="3035"/>
      <c r="F72" s="2420"/>
      <c r="G72" s="79"/>
      <c r="H72" s="78"/>
      <c r="I72" s="1820"/>
      <c r="J72" s="281"/>
      <c r="K72" s="1822"/>
      <c r="L72" s="223"/>
      <c r="M72" s="77"/>
      <c r="N72" s="90" t="s">
        <v>129</v>
      </c>
      <c r="O72" s="86">
        <v>3</v>
      </c>
      <c r="P72" s="89">
        <v>3</v>
      </c>
      <c r="Q72" s="94">
        <v>3</v>
      </c>
    </row>
    <row r="73" spans="1:17">
      <c r="A73" s="3027"/>
      <c r="B73" s="3063"/>
      <c r="C73" s="3010"/>
      <c r="D73" s="2972"/>
      <c r="E73" s="3035"/>
      <c r="F73" s="2420"/>
      <c r="G73" s="79"/>
      <c r="H73" s="78"/>
      <c r="I73" s="1820"/>
      <c r="J73" s="281"/>
      <c r="K73" s="1822"/>
      <c r="L73" s="223"/>
      <c r="M73" s="77"/>
      <c r="N73" s="92" t="s">
        <v>128</v>
      </c>
      <c r="O73" s="84">
        <v>2</v>
      </c>
      <c r="P73" s="91">
        <v>2</v>
      </c>
      <c r="Q73" s="87">
        <v>3</v>
      </c>
    </row>
    <row r="74" spans="1:17">
      <c r="A74" s="3027"/>
      <c r="B74" s="3063"/>
      <c r="C74" s="3010"/>
      <c r="D74" s="2972"/>
      <c r="E74" s="3035"/>
      <c r="F74" s="2420"/>
      <c r="G74" s="79"/>
      <c r="H74" s="78"/>
      <c r="I74" s="1820"/>
      <c r="J74" s="281"/>
      <c r="K74" s="1822"/>
      <c r="L74" s="223"/>
      <c r="M74" s="77"/>
      <c r="N74" s="92" t="s">
        <v>127</v>
      </c>
      <c r="O74" s="84">
        <v>3</v>
      </c>
      <c r="P74" s="91">
        <v>3</v>
      </c>
      <c r="Q74" s="93">
        <v>3</v>
      </c>
    </row>
    <row r="75" spans="1:17">
      <c r="A75" s="3027"/>
      <c r="B75" s="3063"/>
      <c r="C75" s="3010"/>
      <c r="D75" s="2972"/>
      <c r="E75" s="3035"/>
      <c r="F75" s="2420"/>
      <c r="G75" s="79"/>
      <c r="H75" s="78"/>
      <c r="I75" s="1820"/>
      <c r="J75" s="281"/>
      <c r="K75" s="1822"/>
      <c r="L75" s="223"/>
      <c r="M75" s="77"/>
      <c r="N75" s="92" t="s">
        <v>126</v>
      </c>
      <c r="O75" s="84">
        <v>45</v>
      </c>
      <c r="P75" s="91">
        <v>45</v>
      </c>
      <c r="Q75" s="87">
        <v>45</v>
      </c>
    </row>
    <row r="76" spans="1:17">
      <c r="A76" s="3027"/>
      <c r="B76" s="3063"/>
      <c r="C76" s="3010"/>
      <c r="D76" s="2972"/>
      <c r="E76" s="3035"/>
      <c r="F76" s="2420"/>
      <c r="G76" s="79"/>
      <c r="H76" s="78"/>
      <c r="I76" s="1820"/>
      <c r="J76" s="281"/>
      <c r="K76" s="1822"/>
      <c r="L76" s="223"/>
      <c r="M76" s="77"/>
      <c r="N76" s="92" t="s">
        <v>125</v>
      </c>
      <c r="O76" s="84">
        <v>50</v>
      </c>
      <c r="P76" s="91">
        <v>50</v>
      </c>
      <c r="Q76" s="93">
        <v>50</v>
      </c>
    </row>
    <row r="77" spans="1:17">
      <c r="A77" s="3027"/>
      <c r="B77" s="3063"/>
      <c r="C77" s="3010"/>
      <c r="D77" s="2972"/>
      <c r="E77" s="3035"/>
      <c r="F77" s="2420"/>
      <c r="G77" s="79"/>
      <c r="H77" s="78"/>
      <c r="I77" s="1820"/>
      <c r="J77" s="281"/>
      <c r="K77" s="1822"/>
      <c r="L77" s="223"/>
      <c r="M77" s="77"/>
      <c r="N77" s="92" t="s">
        <v>124</v>
      </c>
      <c r="O77" s="84">
        <v>3</v>
      </c>
      <c r="P77" s="91">
        <v>3</v>
      </c>
      <c r="Q77" s="87">
        <v>3</v>
      </c>
    </row>
    <row r="78" spans="1:17">
      <c r="A78" s="3027"/>
      <c r="B78" s="3063"/>
      <c r="C78" s="3010"/>
      <c r="D78" s="2971" t="s">
        <v>123</v>
      </c>
      <c r="E78" s="3035"/>
      <c r="F78" s="2420"/>
      <c r="G78" s="79"/>
      <c r="H78" s="78"/>
      <c r="I78" s="1820"/>
      <c r="J78" s="281"/>
      <c r="K78" s="1822"/>
      <c r="L78" s="223"/>
      <c r="M78" s="77"/>
      <c r="N78" s="90" t="s">
        <v>122</v>
      </c>
      <c r="O78" s="86">
        <v>2</v>
      </c>
      <c r="P78" s="89">
        <v>4</v>
      </c>
      <c r="Q78" s="88">
        <v>4</v>
      </c>
    </row>
    <row r="79" spans="1:17">
      <c r="A79" s="3027"/>
      <c r="B79" s="3063"/>
      <c r="C79" s="3010"/>
      <c r="D79" s="2973"/>
      <c r="E79" s="3035"/>
      <c r="F79" s="2420"/>
      <c r="G79" s="79"/>
      <c r="H79" s="78"/>
      <c r="I79" s="1820"/>
      <c r="J79" s="281"/>
      <c r="K79" s="1822"/>
      <c r="L79" s="223"/>
      <c r="M79" s="77"/>
      <c r="N79" s="92" t="s">
        <v>121</v>
      </c>
      <c r="O79" s="84">
        <v>6</v>
      </c>
      <c r="P79" s="84">
        <v>8</v>
      </c>
      <c r="Q79" s="87">
        <v>12</v>
      </c>
    </row>
    <row r="80" spans="1:17">
      <c r="A80" s="3027"/>
      <c r="B80" s="3063"/>
      <c r="C80" s="3010"/>
      <c r="D80" s="2971" t="s">
        <v>120</v>
      </c>
      <c r="E80" s="3035"/>
      <c r="F80" s="2420"/>
      <c r="G80" s="79"/>
      <c r="H80" s="78"/>
      <c r="I80" s="1820"/>
      <c r="J80" s="281"/>
      <c r="K80" s="1822"/>
      <c r="L80" s="223"/>
      <c r="M80" s="77"/>
      <c r="N80" s="225" t="s">
        <v>119</v>
      </c>
      <c r="O80" s="86">
        <v>60</v>
      </c>
      <c r="P80" s="86">
        <v>60</v>
      </c>
      <c r="Q80" s="85">
        <v>60</v>
      </c>
    </row>
    <row r="81" spans="1:17" ht="25.5">
      <c r="A81" s="3027"/>
      <c r="B81" s="3063"/>
      <c r="C81" s="3010"/>
      <c r="D81" s="2972"/>
      <c r="E81" s="3035"/>
      <c r="F81" s="2420"/>
      <c r="G81" s="79"/>
      <c r="H81" s="78"/>
      <c r="I81" s="1820"/>
      <c r="J81" s="281"/>
      <c r="K81" s="1822"/>
      <c r="L81" s="223"/>
      <c r="M81" s="77"/>
      <c r="N81" s="226" t="s">
        <v>118</v>
      </c>
      <c r="O81" s="84">
        <v>25</v>
      </c>
      <c r="P81" s="84">
        <v>25</v>
      </c>
      <c r="Q81" s="83">
        <v>25</v>
      </c>
    </row>
    <row r="82" spans="1:17" ht="15.75">
      <c r="A82" s="3027"/>
      <c r="B82" s="3063"/>
      <c r="C82" s="3010"/>
      <c r="D82" s="2972"/>
      <c r="E82" s="3035"/>
      <c r="F82" s="2420"/>
      <c r="G82" s="79"/>
      <c r="H82" s="78"/>
      <c r="I82" s="1820"/>
      <c r="J82" s="281"/>
      <c r="K82" s="1822"/>
      <c r="L82" s="223"/>
      <c r="M82" s="77"/>
      <c r="N82" s="226" t="s">
        <v>904</v>
      </c>
      <c r="O82" s="84">
        <v>280</v>
      </c>
      <c r="P82" s="84">
        <v>280</v>
      </c>
      <c r="Q82" s="83">
        <v>280</v>
      </c>
    </row>
    <row r="83" spans="1:17" ht="25.5">
      <c r="A83" s="3027"/>
      <c r="B83" s="3063"/>
      <c r="C83" s="3010"/>
      <c r="D83" s="2972"/>
      <c r="E83" s="3035"/>
      <c r="F83" s="2420"/>
      <c r="G83" s="79"/>
      <c r="H83" s="78"/>
      <c r="I83" s="1820"/>
      <c r="J83" s="281"/>
      <c r="K83" s="1822"/>
      <c r="L83" s="223"/>
      <c r="M83" s="77"/>
      <c r="N83" s="226" t="s">
        <v>117</v>
      </c>
      <c r="O83" s="84">
        <v>15</v>
      </c>
      <c r="P83" s="84">
        <v>15</v>
      </c>
      <c r="Q83" s="83">
        <v>15</v>
      </c>
    </row>
    <row r="84" spans="1:17">
      <c r="A84" s="3027"/>
      <c r="B84" s="3063"/>
      <c r="C84" s="3010"/>
      <c r="D84" s="2973"/>
      <c r="E84" s="3035"/>
      <c r="F84" s="2420"/>
      <c r="G84" s="79"/>
      <c r="H84" s="78"/>
      <c r="I84" s="1820"/>
      <c r="J84" s="281"/>
      <c r="K84" s="1822"/>
      <c r="L84" s="223"/>
      <c r="M84" s="77"/>
      <c r="N84" s="82" t="s">
        <v>116</v>
      </c>
      <c r="O84" s="81">
        <v>4</v>
      </c>
      <c r="P84" s="80">
        <v>4</v>
      </c>
      <c r="Q84" s="1818">
        <v>4</v>
      </c>
    </row>
    <row r="85" spans="1:17" ht="26.25" thickBot="1">
      <c r="A85" s="3027"/>
      <c r="B85" s="3063"/>
      <c r="C85" s="3010"/>
      <c r="D85" s="17" t="s">
        <v>115</v>
      </c>
      <c r="E85" s="3035"/>
      <c r="F85" s="2420"/>
      <c r="G85" s="79"/>
      <c r="H85" s="78"/>
      <c r="I85" s="1820"/>
      <c r="J85" s="281"/>
      <c r="K85" s="1822"/>
      <c r="L85" s="223"/>
      <c r="M85" s="77"/>
      <c r="N85" s="227" t="s">
        <v>114</v>
      </c>
      <c r="O85" s="76" t="s">
        <v>42</v>
      </c>
      <c r="P85" s="75" t="s">
        <v>42</v>
      </c>
      <c r="Q85" s="38" t="s">
        <v>42</v>
      </c>
    </row>
    <row r="86" spans="1:17" ht="13.5" thickBot="1">
      <c r="A86" s="3028"/>
      <c r="B86" s="3023"/>
      <c r="C86" s="3011"/>
      <c r="D86" s="74"/>
      <c r="E86" s="3036"/>
      <c r="F86" s="3025"/>
      <c r="G86" s="210" t="s">
        <v>12</v>
      </c>
      <c r="H86" s="211">
        <f t="shared" ref="H86:M86" si="6">SUM(H52:H85)</f>
        <v>1859.1</v>
      </c>
      <c r="I86" s="212">
        <f t="shared" si="6"/>
        <v>1821.1</v>
      </c>
      <c r="J86" s="212">
        <f t="shared" si="6"/>
        <v>0</v>
      </c>
      <c r="K86" s="213">
        <f t="shared" si="6"/>
        <v>38</v>
      </c>
      <c r="L86" s="214">
        <f t="shared" si="6"/>
        <v>2120</v>
      </c>
      <c r="M86" s="215">
        <f t="shared" si="6"/>
        <v>2120</v>
      </c>
      <c r="N86" s="73"/>
      <c r="O86" s="72"/>
      <c r="P86" s="72"/>
      <c r="Q86" s="56"/>
    </row>
    <row r="87" spans="1:17" ht="13.5" thickBot="1">
      <c r="A87" s="3026" t="s">
        <v>11</v>
      </c>
      <c r="B87" s="3022" t="s">
        <v>35</v>
      </c>
      <c r="C87" s="3055" t="s">
        <v>35</v>
      </c>
      <c r="D87" s="3089" t="s">
        <v>113</v>
      </c>
      <c r="E87" s="3024" t="s">
        <v>41</v>
      </c>
      <c r="F87" s="3024" t="s">
        <v>68</v>
      </c>
      <c r="G87" s="66" t="s">
        <v>37</v>
      </c>
      <c r="H87" s="151">
        <f>I87+K87</f>
        <v>6</v>
      </c>
      <c r="I87" s="153">
        <v>6</v>
      </c>
      <c r="J87" s="65"/>
      <c r="K87" s="50">
        <v>0</v>
      </c>
      <c r="L87" s="148">
        <v>6</v>
      </c>
      <c r="M87" s="148">
        <v>6</v>
      </c>
      <c r="N87" s="2980" t="s">
        <v>112</v>
      </c>
      <c r="O87" s="2984">
        <v>2</v>
      </c>
      <c r="P87" s="2984">
        <v>2</v>
      </c>
      <c r="Q87" s="2986">
        <v>2</v>
      </c>
    </row>
    <row r="88" spans="1:17" ht="13.5" thickBot="1">
      <c r="A88" s="3028"/>
      <c r="B88" s="3023"/>
      <c r="C88" s="3056"/>
      <c r="D88" s="3090"/>
      <c r="E88" s="3025"/>
      <c r="F88" s="3025"/>
      <c r="G88" s="210" t="s">
        <v>12</v>
      </c>
      <c r="H88" s="211">
        <f t="shared" ref="H88:M88" si="7">H87</f>
        <v>6</v>
      </c>
      <c r="I88" s="212">
        <f t="shared" si="7"/>
        <v>6</v>
      </c>
      <c r="J88" s="212">
        <f t="shared" si="7"/>
        <v>0</v>
      </c>
      <c r="K88" s="213">
        <f t="shared" si="7"/>
        <v>0</v>
      </c>
      <c r="L88" s="214">
        <f t="shared" si="7"/>
        <v>6</v>
      </c>
      <c r="M88" s="214">
        <f t="shared" si="7"/>
        <v>6</v>
      </c>
      <c r="N88" s="2981"/>
      <c r="O88" s="3070"/>
      <c r="P88" s="3070"/>
      <c r="Q88" s="2987"/>
    </row>
    <row r="89" spans="1:17" ht="40.15" customHeight="1">
      <c r="A89" s="3026" t="s">
        <v>11</v>
      </c>
      <c r="B89" s="3022" t="s">
        <v>35</v>
      </c>
      <c r="C89" s="3055" t="s">
        <v>36</v>
      </c>
      <c r="D89" s="3080" t="s">
        <v>111</v>
      </c>
      <c r="E89" s="3024" t="s">
        <v>41</v>
      </c>
      <c r="F89" s="2485" t="s">
        <v>110</v>
      </c>
      <c r="G89" s="1782" t="s">
        <v>37</v>
      </c>
      <c r="H89" s="1783">
        <f>I89+K89</f>
        <v>307.7</v>
      </c>
      <c r="I89" s="1784"/>
      <c r="J89" s="1785"/>
      <c r="K89" s="1786">
        <v>307.7</v>
      </c>
      <c r="L89" s="62">
        <v>0</v>
      </c>
      <c r="M89" s="62">
        <v>1270</v>
      </c>
      <c r="N89" s="228" t="s">
        <v>109</v>
      </c>
      <c r="O89" s="71" t="s">
        <v>42</v>
      </c>
      <c r="P89" s="71"/>
      <c r="Q89" s="39"/>
    </row>
    <row r="90" spans="1:17" ht="13.5" thickBot="1">
      <c r="A90" s="3027"/>
      <c r="B90" s="3063"/>
      <c r="C90" s="3152"/>
      <c r="D90" s="3081"/>
      <c r="E90" s="2420"/>
      <c r="F90" s="2486"/>
      <c r="G90" s="149"/>
      <c r="H90" s="70"/>
      <c r="I90" s="69"/>
      <c r="J90" s="68"/>
      <c r="K90" s="67"/>
      <c r="L90" s="150"/>
      <c r="M90" s="150"/>
      <c r="N90" s="228" t="s">
        <v>108</v>
      </c>
      <c r="O90" s="161"/>
      <c r="P90" s="161"/>
      <c r="Q90" s="162" t="s">
        <v>42</v>
      </c>
    </row>
    <row r="91" spans="1:17" ht="11.45" customHeight="1" thickBot="1">
      <c r="A91" s="3028"/>
      <c r="B91" s="3023"/>
      <c r="C91" s="3056"/>
      <c r="D91" s="3082"/>
      <c r="E91" s="3025"/>
      <c r="F91" s="2487"/>
      <c r="G91" s="210" t="s">
        <v>12</v>
      </c>
      <c r="H91" s="211">
        <f t="shared" ref="H91:M91" si="8">H89</f>
        <v>307.7</v>
      </c>
      <c r="I91" s="212">
        <f t="shared" si="8"/>
        <v>0</v>
      </c>
      <c r="J91" s="212">
        <f t="shared" si="8"/>
        <v>0</v>
      </c>
      <c r="K91" s="213">
        <f t="shared" si="8"/>
        <v>307.7</v>
      </c>
      <c r="L91" s="214">
        <f t="shared" si="8"/>
        <v>0</v>
      </c>
      <c r="M91" s="214">
        <f t="shared" si="8"/>
        <v>1270</v>
      </c>
      <c r="N91" s="49"/>
      <c r="O91" s="156"/>
      <c r="P91" s="156"/>
      <c r="Q91" s="155"/>
    </row>
    <row r="92" spans="1:17" ht="13.5" thickBot="1">
      <c r="A92" s="3026" t="s">
        <v>11</v>
      </c>
      <c r="B92" s="3022" t="s">
        <v>35</v>
      </c>
      <c r="C92" s="3055" t="s">
        <v>38</v>
      </c>
      <c r="D92" s="3059" t="s">
        <v>107</v>
      </c>
      <c r="E92" s="3162" t="s">
        <v>41</v>
      </c>
      <c r="F92" s="3164" t="s">
        <v>67</v>
      </c>
      <c r="G92" s="1775" t="s">
        <v>37</v>
      </c>
      <c r="H92" s="1776">
        <v>90.9</v>
      </c>
      <c r="I92" s="1777">
        <v>90.9</v>
      </c>
      <c r="J92" s="1778"/>
      <c r="K92" s="50">
        <v>0</v>
      </c>
      <c r="L92" s="148">
        <v>100</v>
      </c>
      <c r="M92" s="164">
        <v>100</v>
      </c>
      <c r="N92" s="2980" t="s">
        <v>106</v>
      </c>
      <c r="O92" s="2984">
        <v>1</v>
      </c>
      <c r="P92" s="2984">
        <v>1</v>
      </c>
      <c r="Q92" s="2986">
        <v>1</v>
      </c>
    </row>
    <row r="93" spans="1:17" ht="13.5" thickBot="1">
      <c r="A93" s="3028"/>
      <c r="B93" s="3023"/>
      <c r="C93" s="3056"/>
      <c r="D93" s="3090"/>
      <c r="E93" s="3163"/>
      <c r="F93" s="3165"/>
      <c r="G93" s="1779" t="s">
        <v>12</v>
      </c>
      <c r="H93" s="1780">
        <f t="shared" ref="H93:M93" si="9">H92</f>
        <v>90.9</v>
      </c>
      <c r="I93" s="1781">
        <f t="shared" si="9"/>
        <v>90.9</v>
      </c>
      <c r="J93" s="1781">
        <f t="shared" si="9"/>
        <v>0</v>
      </c>
      <c r="K93" s="229">
        <f t="shared" si="9"/>
        <v>0</v>
      </c>
      <c r="L93" s="230">
        <f t="shared" si="9"/>
        <v>100</v>
      </c>
      <c r="M93" s="231">
        <f t="shared" si="9"/>
        <v>100</v>
      </c>
      <c r="N93" s="2981"/>
      <c r="O93" s="2985"/>
      <c r="P93" s="2985"/>
      <c r="Q93" s="2987"/>
    </row>
    <row r="94" spans="1:17" ht="13.5" thickBot="1">
      <c r="A94" s="219" t="s">
        <v>11</v>
      </c>
      <c r="B94" s="168" t="s">
        <v>35</v>
      </c>
      <c r="C94" s="3105" t="s">
        <v>14</v>
      </c>
      <c r="D94" s="3038"/>
      <c r="E94" s="3038"/>
      <c r="F94" s="3038"/>
      <c r="G94" s="3066"/>
      <c r="H94" s="232">
        <f t="shared" ref="H94:M94" si="10">SUM(H86+H88+H91+H93)</f>
        <v>2263.6999999999998</v>
      </c>
      <c r="I94" s="233">
        <f t="shared" si="10"/>
        <v>1918</v>
      </c>
      <c r="J94" s="233">
        <f t="shared" si="10"/>
        <v>0</v>
      </c>
      <c r="K94" s="233">
        <f t="shared" si="10"/>
        <v>345.7</v>
      </c>
      <c r="L94" s="233">
        <f t="shared" si="10"/>
        <v>2226</v>
      </c>
      <c r="M94" s="234">
        <f t="shared" si="10"/>
        <v>3496</v>
      </c>
      <c r="N94" s="235"/>
      <c r="O94" s="236"/>
      <c r="P94" s="236"/>
      <c r="Q94" s="237"/>
    </row>
    <row r="95" spans="1:17" ht="13.5" thickBot="1">
      <c r="A95" s="167" t="s">
        <v>11</v>
      </c>
      <c r="B95" s="202" t="s">
        <v>36</v>
      </c>
      <c r="C95" s="3159" t="s">
        <v>105</v>
      </c>
      <c r="D95" s="3160"/>
      <c r="E95" s="3160"/>
      <c r="F95" s="3160"/>
      <c r="G95" s="3160"/>
      <c r="H95" s="3160"/>
      <c r="I95" s="3160"/>
      <c r="J95" s="3160"/>
      <c r="K95" s="3160"/>
      <c r="L95" s="3160"/>
      <c r="M95" s="3160"/>
      <c r="N95" s="3160"/>
      <c r="O95" s="3160"/>
      <c r="P95" s="3160"/>
      <c r="Q95" s="3161"/>
    </row>
    <row r="96" spans="1:17" ht="13.5" thickBot="1">
      <c r="A96" s="3026" t="s">
        <v>11</v>
      </c>
      <c r="B96" s="3022" t="s">
        <v>36</v>
      </c>
      <c r="C96" s="3152" t="s">
        <v>69</v>
      </c>
      <c r="D96" s="3153" t="s">
        <v>104</v>
      </c>
      <c r="E96" s="2420" t="s">
        <v>41</v>
      </c>
      <c r="F96" s="2420" t="s">
        <v>68</v>
      </c>
      <c r="G96" s="2210" t="s">
        <v>37</v>
      </c>
      <c r="H96" s="1783">
        <f>I96+K96</f>
        <v>135</v>
      </c>
      <c r="I96" s="1784">
        <v>135</v>
      </c>
      <c r="J96" s="64"/>
      <c r="K96" s="63"/>
      <c r="L96" s="62">
        <v>200</v>
      </c>
      <c r="M96" s="62">
        <v>200</v>
      </c>
      <c r="N96" s="61" t="s">
        <v>103</v>
      </c>
      <c r="O96" s="60">
        <v>30</v>
      </c>
      <c r="P96" s="60">
        <v>30</v>
      </c>
      <c r="Q96" s="59">
        <v>30</v>
      </c>
    </row>
    <row r="97" spans="1:17" ht="39.6" customHeight="1" thickBot="1">
      <c r="A97" s="3028"/>
      <c r="B97" s="3023"/>
      <c r="C97" s="3056"/>
      <c r="D97" s="3154"/>
      <c r="E97" s="3025"/>
      <c r="F97" s="3025"/>
      <c r="G97" s="210" t="s">
        <v>12</v>
      </c>
      <c r="H97" s="211">
        <f t="shared" ref="H97:M97" si="11">SUM(H96:H96)</f>
        <v>135</v>
      </c>
      <c r="I97" s="212">
        <f t="shared" si="11"/>
        <v>135</v>
      </c>
      <c r="J97" s="212">
        <f t="shared" si="11"/>
        <v>0</v>
      </c>
      <c r="K97" s="213">
        <f t="shared" si="11"/>
        <v>0</v>
      </c>
      <c r="L97" s="214">
        <f t="shared" si="11"/>
        <v>200</v>
      </c>
      <c r="M97" s="214">
        <f t="shared" si="11"/>
        <v>200</v>
      </c>
      <c r="N97" s="58"/>
      <c r="O97" s="57"/>
      <c r="P97" s="57"/>
      <c r="Q97" s="56"/>
    </row>
    <row r="98" spans="1:17">
      <c r="A98" s="3083" t="s">
        <v>11</v>
      </c>
      <c r="B98" s="3086" t="s">
        <v>36</v>
      </c>
      <c r="C98" s="3155" t="s">
        <v>70</v>
      </c>
      <c r="D98" s="3097" t="s">
        <v>102</v>
      </c>
      <c r="E98" s="2417" t="s">
        <v>41</v>
      </c>
      <c r="F98" s="2417" t="s">
        <v>68</v>
      </c>
      <c r="G98" s="24" t="s">
        <v>37</v>
      </c>
      <c r="H98" s="55">
        <f>I98+K98</f>
        <v>15</v>
      </c>
      <c r="I98" s="23">
        <v>15</v>
      </c>
      <c r="J98" s="54"/>
      <c r="K98" s="53"/>
      <c r="L98" s="20">
        <v>15</v>
      </c>
      <c r="M98" s="20">
        <v>15</v>
      </c>
      <c r="N98" s="49" t="s">
        <v>101</v>
      </c>
      <c r="O98" s="47">
        <v>5</v>
      </c>
      <c r="P98" s="47">
        <v>5</v>
      </c>
      <c r="Q98" s="46">
        <v>5</v>
      </c>
    </row>
    <row r="99" spans="1:17">
      <c r="A99" s="3084"/>
      <c r="B99" s="3087"/>
      <c r="C99" s="3156"/>
      <c r="D99" s="3158"/>
      <c r="E99" s="2420"/>
      <c r="F99" s="2420"/>
      <c r="G99" s="52"/>
      <c r="H99" s="51"/>
      <c r="I99" s="153"/>
      <c r="J99" s="51"/>
      <c r="K99" s="50"/>
      <c r="L99" s="148"/>
      <c r="M99" s="148"/>
      <c r="N99" s="49" t="s">
        <v>100</v>
      </c>
      <c r="O99" s="47">
        <v>5</v>
      </c>
      <c r="P99" s="47">
        <v>5</v>
      </c>
      <c r="Q99" s="46">
        <v>5</v>
      </c>
    </row>
    <row r="100" spans="1:17" ht="13.5" thickBot="1">
      <c r="A100" s="3085"/>
      <c r="B100" s="3088"/>
      <c r="C100" s="3157"/>
      <c r="D100" s="3098"/>
      <c r="E100" s="2416"/>
      <c r="F100" s="2416"/>
      <c r="G100" s="238" t="s">
        <v>12</v>
      </c>
      <c r="H100" s="239">
        <f t="shared" ref="H100:M100" si="12">SUM(H98:H98)</f>
        <v>15</v>
      </c>
      <c r="I100" s="239">
        <f t="shared" si="12"/>
        <v>15</v>
      </c>
      <c r="J100" s="239">
        <f t="shared" si="12"/>
        <v>0</v>
      </c>
      <c r="K100" s="239">
        <f t="shared" si="12"/>
        <v>0</v>
      </c>
      <c r="L100" s="240">
        <f t="shared" si="12"/>
        <v>15</v>
      </c>
      <c r="M100" s="240">
        <f t="shared" si="12"/>
        <v>15</v>
      </c>
      <c r="N100" s="48" t="s">
        <v>99</v>
      </c>
      <c r="O100" s="47">
        <v>5</v>
      </c>
      <c r="P100" s="47">
        <v>5</v>
      </c>
      <c r="Q100" s="46">
        <v>5</v>
      </c>
    </row>
    <row r="101" spans="1:17">
      <c r="A101" s="3091" t="s">
        <v>11</v>
      </c>
      <c r="B101" s="3093" t="s">
        <v>36</v>
      </c>
      <c r="C101" s="3095" t="s">
        <v>98</v>
      </c>
      <c r="D101" s="3097" t="s">
        <v>97</v>
      </c>
      <c r="E101" s="2417" t="s">
        <v>41</v>
      </c>
      <c r="F101" s="2417" t="s">
        <v>56</v>
      </c>
      <c r="G101" s="45" t="s">
        <v>37</v>
      </c>
      <c r="H101" s="44">
        <f>I101+K101</f>
        <v>4.9000000000000004</v>
      </c>
      <c r="I101" s="43">
        <v>4.9000000000000004</v>
      </c>
      <c r="J101" s="42"/>
      <c r="K101" s="41"/>
      <c r="L101" s="16">
        <v>5</v>
      </c>
      <c r="M101" s="16">
        <v>5</v>
      </c>
      <c r="N101" s="3078" t="s">
        <v>96</v>
      </c>
      <c r="O101" s="2984">
        <v>14</v>
      </c>
      <c r="P101" s="2984">
        <v>11</v>
      </c>
      <c r="Q101" s="3029">
        <v>9</v>
      </c>
    </row>
    <row r="102" spans="1:17" ht="13.5" thickBot="1">
      <c r="A102" s="3092"/>
      <c r="B102" s="3094"/>
      <c r="C102" s="3096"/>
      <c r="D102" s="3098"/>
      <c r="E102" s="2416"/>
      <c r="F102" s="2416"/>
      <c r="G102" s="241" t="s">
        <v>12</v>
      </c>
      <c r="H102" s="242">
        <f t="shared" ref="H102:M102" si="13">SUM(H101:H101)</f>
        <v>4.9000000000000004</v>
      </c>
      <c r="I102" s="242">
        <f t="shared" si="13"/>
        <v>4.9000000000000004</v>
      </c>
      <c r="J102" s="242">
        <f t="shared" si="13"/>
        <v>0</v>
      </c>
      <c r="K102" s="242">
        <f t="shared" si="13"/>
        <v>0</v>
      </c>
      <c r="L102" s="243">
        <f t="shared" si="13"/>
        <v>5</v>
      </c>
      <c r="M102" s="243">
        <f t="shared" si="13"/>
        <v>5</v>
      </c>
      <c r="N102" s="3079"/>
      <c r="O102" s="2985"/>
      <c r="P102" s="2985"/>
      <c r="Q102" s="3030"/>
    </row>
    <row r="103" spans="1:17" ht="54" customHeight="1">
      <c r="A103" s="3026" t="s">
        <v>11</v>
      </c>
      <c r="B103" s="3022" t="s">
        <v>36</v>
      </c>
      <c r="C103" s="3009" t="s">
        <v>95</v>
      </c>
      <c r="D103" s="244" t="s">
        <v>94</v>
      </c>
      <c r="E103" s="3034" t="s">
        <v>41</v>
      </c>
      <c r="F103" s="3024" t="s">
        <v>93</v>
      </c>
      <c r="G103" s="3071" t="s">
        <v>37</v>
      </c>
      <c r="H103" s="3110">
        <f>I103+K103</f>
        <v>655.8</v>
      </c>
      <c r="I103" s="3111">
        <v>65.8</v>
      </c>
      <c r="J103" s="3113"/>
      <c r="K103" s="3115">
        <v>590</v>
      </c>
      <c r="L103" s="3117">
        <v>300</v>
      </c>
      <c r="M103" s="3072">
        <v>300</v>
      </c>
      <c r="N103" s="245"/>
      <c r="O103" s="40"/>
      <c r="P103" s="40"/>
      <c r="Q103" s="39"/>
    </row>
    <row r="104" spans="1:17" ht="51.6" customHeight="1">
      <c r="A104" s="3027"/>
      <c r="B104" s="3063"/>
      <c r="C104" s="3010"/>
      <c r="D104" s="246" t="s">
        <v>92</v>
      </c>
      <c r="E104" s="3035"/>
      <c r="F104" s="2420"/>
      <c r="G104" s="2601"/>
      <c r="H104" s="2605"/>
      <c r="I104" s="3112"/>
      <c r="J104" s="3114"/>
      <c r="K104" s="3116"/>
      <c r="L104" s="2603"/>
      <c r="M104" s="2643"/>
      <c r="N104" s="247" t="s">
        <v>91</v>
      </c>
      <c r="O104" s="37" t="s">
        <v>42</v>
      </c>
      <c r="P104" s="37"/>
      <c r="Q104" s="38"/>
    </row>
    <row r="105" spans="1:17" ht="52.15" customHeight="1">
      <c r="A105" s="3027"/>
      <c r="B105" s="3063"/>
      <c r="C105" s="3010"/>
      <c r="D105" s="246" t="s">
        <v>90</v>
      </c>
      <c r="E105" s="3035"/>
      <c r="F105" s="2420"/>
      <c r="G105" s="2601"/>
      <c r="H105" s="2605"/>
      <c r="I105" s="3112"/>
      <c r="J105" s="3114"/>
      <c r="K105" s="3116"/>
      <c r="L105" s="2603"/>
      <c r="M105" s="2643"/>
      <c r="N105" s="298" t="s">
        <v>194</v>
      </c>
      <c r="O105" s="37" t="s">
        <v>42</v>
      </c>
      <c r="P105" s="37"/>
      <c r="Q105" s="36"/>
    </row>
    <row r="106" spans="1:17" ht="52.9" customHeight="1">
      <c r="A106" s="3027"/>
      <c r="B106" s="3063"/>
      <c r="C106" s="3010"/>
      <c r="D106" s="246" t="s">
        <v>89</v>
      </c>
      <c r="E106" s="3035"/>
      <c r="F106" s="2420"/>
      <c r="G106" s="2601"/>
      <c r="H106" s="2605"/>
      <c r="I106" s="3112"/>
      <c r="J106" s="3114"/>
      <c r="K106" s="3116"/>
      <c r="L106" s="2603"/>
      <c r="M106" s="2643"/>
      <c r="N106" s="247" t="s">
        <v>88</v>
      </c>
      <c r="O106" s="37" t="s">
        <v>42</v>
      </c>
      <c r="P106" s="37"/>
      <c r="Q106" s="36"/>
    </row>
    <row r="107" spans="1:17" ht="50.45" customHeight="1">
      <c r="A107" s="3027"/>
      <c r="B107" s="3063"/>
      <c r="C107" s="3010"/>
      <c r="D107" s="246" t="s">
        <v>87</v>
      </c>
      <c r="E107" s="3035"/>
      <c r="F107" s="2420"/>
      <c r="G107" s="2601"/>
      <c r="H107" s="2605"/>
      <c r="I107" s="3112"/>
      <c r="J107" s="3114"/>
      <c r="K107" s="3116"/>
      <c r="L107" s="2603"/>
      <c r="M107" s="2643"/>
      <c r="N107" s="247" t="s">
        <v>86</v>
      </c>
      <c r="O107" s="37" t="s">
        <v>42</v>
      </c>
      <c r="P107" s="37"/>
      <c r="Q107" s="36"/>
    </row>
    <row r="108" spans="1:17" ht="63.75">
      <c r="A108" s="3027"/>
      <c r="B108" s="3063"/>
      <c r="C108" s="3010"/>
      <c r="D108" s="246" t="s">
        <v>85</v>
      </c>
      <c r="E108" s="3035"/>
      <c r="F108" s="2420"/>
      <c r="G108" s="2601"/>
      <c r="H108" s="2605"/>
      <c r="I108" s="3112"/>
      <c r="J108" s="3114"/>
      <c r="K108" s="3116"/>
      <c r="L108" s="2603"/>
      <c r="M108" s="2643"/>
      <c r="N108" s="247" t="s">
        <v>84</v>
      </c>
      <c r="O108" s="37" t="s">
        <v>42</v>
      </c>
      <c r="P108" s="37"/>
      <c r="Q108" s="36"/>
    </row>
    <row r="109" spans="1:17" ht="25.5">
      <c r="A109" s="3027"/>
      <c r="B109" s="3063"/>
      <c r="C109" s="3010"/>
      <c r="D109" s="246" t="s">
        <v>917</v>
      </c>
      <c r="E109" s="3035"/>
      <c r="F109" s="2420"/>
      <c r="G109" s="2601"/>
      <c r="H109" s="2605"/>
      <c r="I109" s="3112"/>
      <c r="J109" s="3114"/>
      <c r="K109" s="3116"/>
      <c r="L109" s="2603"/>
      <c r="M109" s="2643"/>
      <c r="N109" s="247" t="s">
        <v>918</v>
      </c>
      <c r="O109" s="37" t="s">
        <v>42</v>
      </c>
      <c r="P109" s="37"/>
      <c r="Q109" s="36"/>
    </row>
    <row r="110" spans="1:17" ht="22.9" customHeight="1" thickBot="1">
      <c r="A110" s="3027"/>
      <c r="B110" s="3063"/>
      <c r="C110" s="3010"/>
      <c r="D110" s="248" t="s">
        <v>83</v>
      </c>
      <c r="E110" s="3035"/>
      <c r="F110" s="2420"/>
      <c r="G110" s="2601"/>
      <c r="H110" s="2605"/>
      <c r="I110" s="3112"/>
      <c r="J110" s="3114"/>
      <c r="K110" s="3116"/>
      <c r="L110" s="2603"/>
      <c r="M110" s="2643"/>
      <c r="N110" s="249" t="s">
        <v>82</v>
      </c>
      <c r="O110" s="37" t="s">
        <v>72</v>
      </c>
      <c r="P110" s="37"/>
      <c r="Q110" s="36"/>
    </row>
    <row r="111" spans="1:17" ht="26.25" thickBot="1">
      <c r="A111" s="3028"/>
      <c r="B111" s="3023"/>
      <c r="C111" s="3011"/>
      <c r="D111" s="146" t="s">
        <v>197</v>
      </c>
      <c r="E111" s="3036"/>
      <c r="F111" s="3025"/>
      <c r="G111" s="210" t="s">
        <v>12</v>
      </c>
      <c r="H111" s="211">
        <f>SUM(H103:H110)</f>
        <v>655.8</v>
      </c>
      <c r="I111" s="212">
        <f>SUM(I103:I103)</f>
        <v>65.8</v>
      </c>
      <c r="J111" s="212">
        <f>SUM(J103:J103)</f>
        <v>0</v>
      </c>
      <c r="K111" s="213">
        <f>SUM(K103:K110)</f>
        <v>590</v>
      </c>
      <c r="L111" s="214">
        <f>SUM(L103:L103)</f>
        <v>300</v>
      </c>
      <c r="M111" s="215">
        <f>SUM(M103:M103)</f>
        <v>300</v>
      </c>
      <c r="N111" s="299" t="s">
        <v>195</v>
      </c>
      <c r="O111" s="34" t="s">
        <v>42</v>
      </c>
      <c r="P111" s="34"/>
      <c r="Q111" s="33"/>
    </row>
    <row r="112" spans="1:17" ht="13.5" thickBot="1">
      <c r="A112" s="250" t="s">
        <v>11</v>
      </c>
      <c r="B112" s="290" t="s">
        <v>36</v>
      </c>
      <c r="C112" s="289" t="s">
        <v>81</v>
      </c>
      <c r="D112" s="284" t="s">
        <v>80</v>
      </c>
      <c r="E112" s="286"/>
      <c r="F112" s="292" t="s">
        <v>79</v>
      </c>
      <c r="G112" s="251" t="s">
        <v>37</v>
      </c>
      <c r="H112" s="252">
        <f>I112+K112</f>
        <v>0</v>
      </c>
      <c r="I112" s="253"/>
      <c r="J112" s="254"/>
      <c r="K112" s="253"/>
      <c r="L112" s="255">
        <v>100</v>
      </c>
      <c r="M112" s="256">
        <v>100</v>
      </c>
      <c r="N112" s="2980" t="s">
        <v>78</v>
      </c>
      <c r="O112" s="2984">
        <v>0</v>
      </c>
      <c r="P112" s="2984">
        <v>1</v>
      </c>
      <c r="Q112" s="2986">
        <v>1</v>
      </c>
    </row>
    <row r="113" spans="1:17" ht="13.5" thickBot="1">
      <c r="A113" s="257"/>
      <c r="B113" s="291"/>
      <c r="C113" s="288"/>
      <c r="D113" s="285"/>
      <c r="E113" s="287"/>
      <c r="F113" s="293"/>
      <c r="G113" s="258" t="s">
        <v>12</v>
      </c>
      <c r="H113" s="259">
        <f t="shared" ref="H113:M113" si="14">SUM(H112)</f>
        <v>0</v>
      </c>
      <c r="I113" s="212">
        <f t="shared" si="14"/>
        <v>0</v>
      </c>
      <c r="J113" s="212">
        <f t="shared" si="14"/>
        <v>0</v>
      </c>
      <c r="K113" s="260">
        <f t="shared" si="14"/>
        <v>0</v>
      </c>
      <c r="L113" s="261">
        <f t="shared" si="14"/>
        <v>100</v>
      </c>
      <c r="M113" s="215">
        <f t="shared" si="14"/>
        <v>100</v>
      </c>
      <c r="N113" s="2981"/>
      <c r="O113" s="3070"/>
      <c r="P113" s="3070"/>
      <c r="Q113" s="2987"/>
    </row>
    <row r="114" spans="1:17" ht="13.5" thickBot="1">
      <c r="A114" s="262" t="s">
        <v>11</v>
      </c>
      <c r="B114" s="291" t="s">
        <v>36</v>
      </c>
      <c r="C114" s="3105" t="s">
        <v>14</v>
      </c>
      <c r="D114" s="3038"/>
      <c r="E114" s="3038"/>
      <c r="F114" s="3038"/>
      <c r="G114" s="3038"/>
      <c r="H114" s="263">
        <f t="shared" ref="H114:M114" si="15">SUM(H97+H100+H102+H111+H113)</f>
        <v>810.69999999999993</v>
      </c>
      <c r="I114" s="264">
        <f t="shared" si="15"/>
        <v>220.7</v>
      </c>
      <c r="J114" s="264">
        <f t="shared" si="15"/>
        <v>0</v>
      </c>
      <c r="K114" s="265">
        <f t="shared" si="15"/>
        <v>590</v>
      </c>
      <c r="L114" s="263">
        <f t="shared" si="15"/>
        <v>620</v>
      </c>
      <c r="M114" s="263">
        <f t="shared" si="15"/>
        <v>620</v>
      </c>
      <c r="N114" s="207"/>
      <c r="O114" s="207"/>
      <c r="P114" s="207"/>
      <c r="Q114" s="208"/>
    </row>
    <row r="115" spans="1:17" ht="13.5" thickBot="1">
      <c r="A115" s="167" t="s">
        <v>11</v>
      </c>
      <c r="B115" s="3106" t="s">
        <v>77</v>
      </c>
      <c r="C115" s="3107"/>
      <c r="D115" s="3107"/>
      <c r="E115" s="3107"/>
      <c r="F115" s="3107"/>
      <c r="G115" s="3107"/>
      <c r="H115" s="266">
        <f t="shared" ref="H115:M115" si="16">H114+H94+H50+H25</f>
        <v>7991.5999999999985</v>
      </c>
      <c r="I115" s="267">
        <f t="shared" si="16"/>
        <v>5186.7999999999993</v>
      </c>
      <c r="J115" s="267">
        <f t="shared" si="16"/>
        <v>0</v>
      </c>
      <c r="K115" s="268">
        <f t="shared" si="16"/>
        <v>2804.8</v>
      </c>
      <c r="L115" s="266">
        <f t="shared" si="16"/>
        <v>8025</v>
      </c>
      <c r="M115" s="266">
        <f t="shared" si="16"/>
        <v>9295</v>
      </c>
      <c r="N115" s="269"/>
      <c r="O115" s="270"/>
      <c r="P115" s="270"/>
      <c r="Q115" s="271"/>
    </row>
    <row r="116" spans="1:17" ht="13.5" thickBot="1">
      <c r="A116" s="272"/>
      <c r="B116" s="3108" t="s">
        <v>15</v>
      </c>
      <c r="C116" s="3109"/>
      <c r="D116" s="3109"/>
      <c r="E116" s="3109"/>
      <c r="F116" s="3109"/>
      <c r="G116" s="3109"/>
      <c r="H116" s="1787">
        <f t="shared" ref="H116:M116" si="17">H115</f>
        <v>7991.5999999999985</v>
      </c>
      <c r="I116" s="1866">
        <f t="shared" si="17"/>
        <v>5186.7999999999993</v>
      </c>
      <c r="J116" s="274">
        <f t="shared" si="17"/>
        <v>0</v>
      </c>
      <c r="K116" s="1788">
        <f t="shared" si="17"/>
        <v>2804.8</v>
      </c>
      <c r="L116" s="273">
        <f t="shared" si="17"/>
        <v>8025</v>
      </c>
      <c r="M116" s="273">
        <f t="shared" si="17"/>
        <v>9295</v>
      </c>
      <c r="N116" s="2974"/>
      <c r="O116" s="2974"/>
      <c r="P116" s="2974"/>
      <c r="Q116" s="2975"/>
    </row>
    <row r="117" spans="1:17">
      <c r="A117" s="9"/>
      <c r="B117" s="10"/>
      <c r="C117" s="10"/>
      <c r="D117" s="10"/>
      <c r="E117" s="32"/>
      <c r="F117" s="2976"/>
      <c r="G117" s="2976"/>
      <c r="H117" s="2976"/>
      <c r="I117" s="2976"/>
      <c r="J117" s="2976"/>
      <c r="K117" s="2976"/>
      <c r="L117" s="2976"/>
      <c r="M117" s="2976"/>
      <c r="N117" s="22"/>
      <c r="O117" s="19"/>
      <c r="P117" s="19"/>
      <c r="Q117" s="31"/>
    </row>
    <row r="118" spans="1:17">
      <c r="A118" s="9"/>
      <c r="B118" s="10"/>
      <c r="C118" s="10"/>
      <c r="D118" s="10"/>
      <c r="E118" s="32"/>
      <c r="F118" s="1812"/>
      <c r="G118" s="1812"/>
      <c r="H118" s="1812"/>
      <c r="I118" s="1812"/>
      <c r="J118" s="1812"/>
      <c r="K118" s="1812"/>
      <c r="L118" s="1812"/>
      <c r="M118" s="1812"/>
      <c r="N118" s="22"/>
      <c r="O118" s="19"/>
      <c r="P118" s="19"/>
      <c r="Q118" s="31"/>
    </row>
    <row r="119" spans="1:17" ht="13.5" thickBot="1">
      <c r="A119" s="9"/>
      <c r="B119" s="10"/>
      <c r="C119" s="10"/>
      <c r="D119" s="10"/>
      <c r="E119" s="32"/>
      <c r="F119" s="32"/>
      <c r="G119" s="3126" t="s">
        <v>16</v>
      </c>
      <c r="H119" s="3126"/>
      <c r="I119" s="3126"/>
      <c r="J119" s="3126"/>
      <c r="K119" s="3126"/>
      <c r="L119" s="3126"/>
      <c r="M119" s="3126"/>
      <c r="N119" s="3126"/>
      <c r="O119" s="19"/>
      <c r="P119" s="19"/>
      <c r="Q119" s="31"/>
    </row>
    <row r="120" spans="1:17" ht="39" customHeight="1" thickBot="1">
      <c r="A120" s="18"/>
      <c r="B120" s="18"/>
      <c r="C120" s="18"/>
      <c r="D120" s="2474" t="s">
        <v>17</v>
      </c>
      <c r="E120" s="3118"/>
      <c r="F120" s="3118"/>
      <c r="G120" s="3118"/>
      <c r="H120" s="3119"/>
      <c r="I120" s="2474" t="s">
        <v>71</v>
      </c>
      <c r="J120" s="3118"/>
      <c r="K120" s="3118"/>
      <c r="L120" s="3119"/>
      <c r="M120" s="18"/>
      <c r="N120" s="18"/>
      <c r="O120" s="275"/>
      <c r="P120" s="275"/>
      <c r="Q120" s="276"/>
    </row>
    <row r="121" spans="1:17" ht="13.5" thickBot="1">
      <c r="A121" s="18"/>
      <c r="B121" s="18"/>
      <c r="C121" s="18"/>
      <c r="D121" s="3120" t="s">
        <v>18</v>
      </c>
      <c r="E121" s="3121"/>
      <c r="F121" s="3121"/>
      <c r="G121" s="3121"/>
      <c r="H121" s="3122"/>
      <c r="I121" s="3123">
        <f>I122+I123+I124+I125+I126+I127+I128+I129</f>
        <v>7991.5999999999995</v>
      </c>
      <c r="J121" s="3124"/>
      <c r="K121" s="3124"/>
      <c r="L121" s="3125"/>
      <c r="M121" s="18"/>
      <c r="N121" s="18"/>
      <c r="O121" s="275"/>
      <c r="P121" s="275"/>
      <c r="Q121" s="276"/>
    </row>
    <row r="122" spans="1:17">
      <c r="A122" s="18"/>
      <c r="B122" s="18"/>
      <c r="C122" s="18"/>
      <c r="D122" s="3099" t="s">
        <v>60</v>
      </c>
      <c r="E122" s="3100"/>
      <c r="F122" s="3100"/>
      <c r="G122" s="3100"/>
      <c r="H122" s="3101"/>
      <c r="I122" s="3102">
        <v>6874.9</v>
      </c>
      <c r="J122" s="3103"/>
      <c r="K122" s="3103"/>
      <c r="L122" s="3104"/>
      <c r="M122" s="18"/>
      <c r="N122" s="18"/>
      <c r="O122" s="275"/>
      <c r="P122" s="275"/>
      <c r="Q122" s="276"/>
    </row>
    <row r="123" spans="1:17">
      <c r="A123" s="18"/>
      <c r="B123" s="18"/>
      <c r="C123" s="18"/>
      <c r="D123" s="3139" t="s">
        <v>61</v>
      </c>
      <c r="E123" s="3140"/>
      <c r="F123" s="3140"/>
      <c r="G123" s="3140"/>
      <c r="H123" s="3141"/>
      <c r="I123" s="3142"/>
      <c r="J123" s="3143"/>
      <c r="K123" s="3143"/>
      <c r="L123" s="3144"/>
      <c r="M123" s="18"/>
      <c r="N123" s="18"/>
      <c r="O123" s="275"/>
      <c r="P123" s="275"/>
      <c r="Q123" s="276"/>
    </row>
    <row r="124" spans="1:17">
      <c r="A124" s="18"/>
      <c r="B124" s="18"/>
      <c r="C124" s="18"/>
      <c r="D124" s="3139" t="s">
        <v>76</v>
      </c>
      <c r="E124" s="3140"/>
      <c r="F124" s="3140"/>
      <c r="G124" s="3140"/>
      <c r="H124" s="3141"/>
      <c r="I124" s="3142"/>
      <c r="J124" s="3143"/>
      <c r="K124" s="3143"/>
      <c r="L124" s="3144"/>
      <c r="M124" s="18"/>
      <c r="N124" s="18"/>
      <c r="O124" s="275"/>
      <c r="P124" s="275"/>
      <c r="Q124" s="276"/>
    </row>
    <row r="125" spans="1:17">
      <c r="A125" s="18"/>
      <c r="B125" s="18"/>
      <c r="C125" s="18"/>
      <c r="D125" s="3139" t="s">
        <v>62</v>
      </c>
      <c r="E125" s="3140"/>
      <c r="F125" s="3140"/>
      <c r="G125" s="3140"/>
      <c r="H125" s="3141"/>
      <c r="I125" s="3142">
        <v>0</v>
      </c>
      <c r="J125" s="3143"/>
      <c r="K125" s="3143"/>
      <c r="L125" s="3144"/>
      <c r="M125" s="18"/>
      <c r="N125" s="18"/>
      <c r="O125" s="275"/>
      <c r="P125" s="275"/>
      <c r="Q125" s="276"/>
    </row>
    <row r="126" spans="1:17">
      <c r="A126" s="18"/>
      <c r="B126" s="18"/>
      <c r="C126" s="18"/>
      <c r="D126" s="3139" t="s">
        <v>63</v>
      </c>
      <c r="E126" s="3140"/>
      <c r="F126" s="3140"/>
      <c r="G126" s="3140"/>
      <c r="H126" s="3141"/>
      <c r="I126" s="3142">
        <v>0</v>
      </c>
      <c r="J126" s="3143"/>
      <c r="K126" s="3143"/>
      <c r="L126" s="3144"/>
      <c r="M126" s="18"/>
      <c r="N126" s="18"/>
      <c r="O126" s="275"/>
      <c r="P126" s="275"/>
      <c r="Q126" s="276"/>
    </row>
    <row r="127" spans="1:17">
      <c r="A127" s="18"/>
      <c r="B127" s="18"/>
      <c r="C127" s="18"/>
      <c r="D127" s="3139" t="s">
        <v>64</v>
      </c>
      <c r="E127" s="3140"/>
      <c r="F127" s="3140"/>
      <c r="G127" s="3140"/>
      <c r="H127" s="3141"/>
      <c r="I127" s="3142"/>
      <c r="J127" s="2227"/>
      <c r="K127" s="2227"/>
      <c r="L127" s="2228"/>
      <c r="M127" s="18"/>
      <c r="N127" s="18"/>
      <c r="O127" s="275"/>
      <c r="P127" s="275"/>
      <c r="Q127" s="276"/>
    </row>
    <row r="128" spans="1:17" ht="10.9" customHeight="1">
      <c r="A128" s="18"/>
      <c r="B128" s="18"/>
      <c r="C128" s="18"/>
      <c r="D128" s="3145" t="s">
        <v>65</v>
      </c>
      <c r="E128" s="3146"/>
      <c r="F128" s="3146"/>
      <c r="G128" s="3146"/>
      <c r="H128" s="3147"/>
      <c r="I128" s="3142"/>
      <c r="J128" s="2227"/>
      <c r="K128" s="2227"/>
      <c r="L128" s="2228"/>
      <c r="M128" s="18"/>
      <c r="N128" s="18"/>
      <c r="O128" s="275"/>
      <c r="P128" s="275"/>
      <c r="Q128" s="276"/>
    </row>
    <row r="129" spans="1:17" ht="15.6" customHeight="1" thickBot="1">
      <c r="A129" s="18"/>
      <c r="B129" s="18"/>
      <c r="C129" s="18"/>
      <c r="D129" s="3149" t="s">
        <v>75</v>
      </c>
      <c r="E129" s="3150"/>
      <c r="F129" s="3150"/>
      <c r="G129" s="3150"/>
      <c r="H129" s="3151"/>
      <c r="I129" s="3148">
        <v>1116.7</v>
      </c>
      <c r="J129" s="2233"/>
      <c r="K129" s="2233"/>
      <c r="L129" s="2234"/>
      <c r="M129" s="18"/>
      <c r="N129" s="18"/>
      <c r="O129" s="275"/>
      <c r="P129" s="275"/>
      <c r="Q129" s="276"/>
    </row>
    <row r="130" spans="1:17" ht="13.5" thickBot="1">
      <c r="A130" s="18"/>
      <c r="B130" s="18"/>
      <c r="C130" s="18"/>
      <c r="D130" s="3120" t="s">
        <v>19</v>
      </c>
      <c r="E130" s="3121"/>
      <c r="F130" s="3121"/>
      <c r="G130" s="3121"/>
      <c r="H130" s="3122"/>
      <c r="I130" s="3123">
        <f>SUM(I131:L131)</f>
        <v>0</v>
      </c>
      <c r="J130" s="3124"/>
      <c r="K130" s="3124"/>
      <c r="L130" s="3125"/>
      <c r="M130" s="18"/>
      <c r="N130" s="18"/>
      <c r="O130" s="275"/>
      <c r="P130" s="275"/>
      <c r="Q130" s="276"/>
    </row>
    <row r="131" spans="1:17" ht="13.5" thickBot="1">
      <c r="A131" s="18"/>
      <c r="B131" s="18"/>
      <c r="C131" s="18"/>
      <c r="D131" s="3133" t="s">
        <v>66</v>
      </c>
      <c r="E131" s="3134"/>
      <c r="F131" s="3134"/>
      <c r="G131" s="3134"/>
      <c r="H131" s="3135"/>
      <c r="I131" s="3136"/>
      <c r="J131" s="3137"/>
      <c r="K131" s="3137"/>
      <c r="L131" s="3138"/>
      <c r="M131" s="18"/>
      <c r="N131" s="18"/>
      <c r="O131" s="275"/>
      <c r="P131" s="275"/>
      <c r="Q131" s="276"/>
    </row>
    <row r="132" spans="1:17" ht="13.5" thickBot="1">
      <c r="A132" s="18"/>
      <c r="B132" s="18"/>
      <c r="C132" s="18"/>
      <c r="D132" s="3127" t="s">
        <v>20</v>
      </c>
      <c r="E132" s="3128"/>
      <c r="F132" s="3128"/>
      <c r="G132" s="3128"/>
      <c r="H132" s="3129"/>
      <c r="I132" s="3130">
        <f>I130+I121</f>
        <v>7991.5999999999995</v>
      </c>
      <c r="J132" s="3131"/>
      <c r="K132" s="3131"/>
      <c r="L132" s="3132"/>
      <c r="M132" s="18"/>
      <c r="N132" s="18"/>
      <c r="O132" s="275"/>
      <c r="P132" s="275"/>
      <c r="Q132" s="276"/>
    </row>
    <row r="133" spans="1:17">
      <c r="A133" s="18"/>
      <c r="B133" s="18"/>
      <c r="C133" s="18"/>
      <c r="D133" s="18"/>
      <c r="E133" s="277"/>
      <c r="F133" s="21"/>
      <c r="G133" s="22"/>
      <c r="H133" s="18"/>
      <c r="I133" s="18"/>
      <c r="J133" s="18"/>
      <c r="K133" s="18"/>
      <c r="L133" s="18"/>
      <c r="M133" s="18"/>
      <c r="N133" s="18"/>
      <c r="O133" s="278"/>
      <c r="P133" s="275"/>
      <c r="Q133" s="276"/>
    </row>
    <row r="134" spans="1:17">
      <c r="A134" s="18"/>
      <c r="B134" s="18"/>
      <c r="C134" s="18"/>
      <c r="D134" s="18"/>
      <c r="E134" s="277"/>
      <c r="F134" s="21"/>
      <c r="G134" s="22"/>
      <c r="H134" s="18"/>
      <c r="I134" s="18"/>
      <c r="J134" s="18"/>
      <c r="K134" s="18"/>
      <c r="L134" s="18"/>
      <c r="M134" s="18"/>
      <c r="N134" s="18"/>
      <c r="O134" s="278"/>
      <c r="P134" s="275"/>
      <c r="Q134" s="276"/>
    </row>
    <row r="135" spans="1:17">
      <c r="A135" s="18"/>
      <c r="B135" s="18"/>
      <c r="C135" s="18"/>
      <c r="D135" s="18"/>
      <c r="E135" s="277"/>
      <c r="F135" s="21"/>
      <c r="G135" s="22"/>
      <c r="H135" s="18"/>
      <c r="I135" s="18"/>
      <c r="J135" s="18"/>
      <c r="K135" s="18"/>
      <c r="L135" s="18"/>
      <c r="M135" s="18"/>
      <c r="N135" s="18"/>
      <c r="O135" s="278"/>
      <c r="P135" s="275"/>
      <c r="Q135" s="276"/>
    </row>
    <row r="136" spans="1:17">
      <c r="A136" s="18"/>
      <c r="B136" s="18"/>
      <c r="C136" s="18"/>
      <c r="D136" s="18"/>
      <c r="E136" s="277"/>
      <c r="F136" s="21"/>
      <c r="G136" s="22"/>
      <c r="H136" s="18"/>
      <c r="I136" s="18"/>
      <c r="J136" s="18"/>
      <c r="K136" s="18"/>
      <c r="L136" s="18"/>
      <c r="M136" s="18"/>
      <c r="N136" s="18"/>
      <c r="O136" s="278"/>
      <c r="P136" s="275"/>
      <c r="Q136" s="276"/>
    </row>
    <row r="137" spans="1:17">
      <c r="A137" s="18"/>
      <c r="B137" s="18"/>
      <c r="C137" s="18"/>
      <c r="D137" s="18"/>
      <c r="E137" s="277"/>
      <c r="F137" s="21"/>
      <c r="G137" s="22"/>
      <c r="H137" s="18"/>
      <c r="I137" s="18"/>
      <c r="J137" s="18"/>
      <c r="K137" s="18"/>
      <c r="L137" s="18"/>
      <c r="M137" s="18"/>
      <c r="N137" s="18"/>
      <c r="O137" s="278"/>
      <c r="P137" s="275"/>
      <c r="Q137" s="276"/>
    </row>
    <row r="138" spans="1:17">
      <c r="A138" s="18"/>
      <c r="B138" s="18"/>
      <c r="C138" s="18"/>
      <c r="D138" s="18"/>
      <c r="E138" s="277"/>
      <c r="F138" s="21"/>
      <c r="G138" s="22"/>
      <c r="H138" s="18"/>
      <c r="I138" s="18"/>
      <c r="J138" s="18"/>
      <c r="K138" s="18"/>
      <c r="L138" s="18"/>
      <c r="M138" s="18"/>
      <c r="N138" s="18"/>
      <c r="O138" s="278"/>
      <c r="P138" s="275"/>
      <c r="Q138" s="276"/>
    </row>
  </sheetData>
  <mergeCells count="181">
    <mergeCell ref="I123:L123"/>
    <mergeCell ref="D124:H124"/>
    <mergeCell ref="I124:L124"/>
    <mergeCell ref="D125:H125"/>
    <mergeCell ref="D123:H123"/>
    <mergeCell ref="I125:L125"/>
    <mergeCell ref="F87:F88"/>
    <mergeCell ref="C96:C97"/>
    <mergeCell ref="D96:D97"/>
    <mergeCell ref="E96:E97"/>
    <mergeCell ref="C89:C91"/>
    <mergeCell ref="C98:C100"/>
    <mergeCell ref="D98:D100"/>
    <mergeCell ref="E98:E100"/>
    <mergeCell ref="F98:F100"/>
    <mergeCell ref="F96:F97"/>
    <mergeCell ref="C94:G94"/>
    <mergeCell ref="C95:Q95"/>
    <mergeCell ref="D92:D93"/>
    <mergeCell ref="E92:E93"/>
    <mergeCell ref="F92:F93"/>
    <mergeCell ref="C92:C93"/>
    <mergeCell ref="P92:P93"/>
    <mergeCell ref="Q92:Q93"/>
    <mergeCell ref="D132:H132"/>
    <mergeCell ref="I132:L132"/>
    <mergeCell ref="D131:H131"/>
    <mergeCell ref="I131:L131"/>
    <mergeCell ref="D126:H126"/>
    <mergeCell ref="I126:L126"/>
    <mergeCell ref="D130:H130"/>
    <mergeCell ref="I130:L130"/>
    <mergeCell ref="D127:H127"/>
    <mergeCell ref="D128:H128"/>
    <mergeCell ref="I127:L127"/>
    <mergeCell ref="I128:L128"/>
    <mergeCell ref="I129:L129"/>
    <mergeCell ref="D129:H129"/>
    <mergeCell ref="D122:H122"/>
    <mergeCell ref="I122:L122"/>
    <mergeCell ref="C114:G114"/>
    <mergeCell ref="B115:G115"/>
    <mergeCell ref="B116:G116"/>
    <mergeCell ref="H103:H110"/>
    <mergeCell ref="I103:I110"/>
    <mergeCell ref="J103:J110"/>
    <mergeCell ref="K103:K110"/>
    <mergeCell ref="L103:L110"/>
    <mergeCell ref="D120:H120"/>
    <mergeCell ref="I120:L120"/>
    <mergeCell ref="D121:H121"/>
    <mergeCell ref="I121:L121"/>
    <mergeCell ref="G119:N119"/>
    <mergeCell ref="A103:A111"/>
    <mergeCell ref="B103:B111"/>
    <mergeCell ref="C103:C111"/>
    <mergeCell ref="E103:E111"/>
    <mergeCell ref="F103:F111"/>
    <mergeCell ref="N112:N113"/>
    <mergeCell ref="O112:O113"/>
    <mergeCell ref="A101:A102"/>
    <mergeCell ref="B101:B102"/>
    <mergeCell ref="C101:C102"/>
    <mergeCell ref="D101:D102"/>
    <mergeCell ref="E101:E102"/>
    <mergeCell ref="O101:O102"/>
    <mergeCell ref="A52:A86"/>
    <mergeCell ref="A87:A88"/>
    <mergeCell ref="B52:B86"/>
    <mergeCell ref="C52:C86"/>
    <mergeCell ref="E52:E86"/>
    <mergeCell ref="B87:B88"/>
    <mergeCell ref="D80:D84"/>
    <mergeCell ref="C87:C88"/>
    <mergeCell ref="A29:A49"/>
    <mergeCell ref="D87:D88"/>
    <mergeCell ref="E89:E91"/>
    <mergeCell ref="B96:B97"/>
    <mergeCell ref="B89:B91"/>
    <mergeCell ref="A89:A91"/>
    <mergeCell ref="A92:A93"/>
    <mergeCell ref="A96:A97"/>
    <mergeCell ref="A98:A100"/>
    <mergeCell ref="B98:B100"/>
    <mergeCell ref="B92:B93"/>
    <mergeCell ref="Q52:Q53"/>
    <mergeCell ref="O52:O53"/>
    <mergeCell ref="F4:F6"/>
    <mergeCell ref="C51:Q51"/>
    <mergeCell ref="C29:C49"/>
    <mergeCell ref="E29:E49"/>
    <mergeCell ref="F29:F49"/>
    <mergeCell ref="P112:P113"/>
    <mergeCell ref="Q112:Q113"/>
    <mergeCell ref="G103:G110"/>
    <mergeCell ref="M103:M110"/>
    <mergeCell ref="B7:Q7"/>
    <mergeCell ref="F101:F102"/>
    <mergeCell ref="N87:N88"/>
    <mergeCell ref="O87:O88"/>
    <mergeCell ref="P87:P88"/>
    <mergeCell ref="Q87:Q88"/>
    <mergeCell ref="O29:O30"/>
    <mergeCell ref="O92:O93"/>
    <mergeCell ref="F89:F91"/>
    <mergeCell ref="E87:E88"/>
    <mergeCell ref="N29:N30"/>
    <mergeCell ref="N101:N102"/>
    <mergeCell ref="D89:D91"/>
    <mergeCell ref="F52:F86"/>
    <mergeCell ref="N52:N53"/>
    <mergeCell ref="B9:B19"/>
    <mergeCell ref="C9:C19"/>
    <mergeCell ref="E9:E19"/>
    <mergeCell ref="F9:F19"/>
    <mergeCell ref="D65:D70"/>
    <mergeCell ref="D72:D77"/>
    <mergeCell ref="D78:D79"/>
    <mergeCell ref="D29:D30"/>
    <mergeCell ref="C50:G50"/>
    <mergeCell ref="D31:D38"/>
    <mergeCell ref="B29:B49"/>
    <mergeCell ref="P101:P102"/>
    <mergeCell ref="Q101:Q102"/>
    <mergeCell ref="G4:G6"/>
    <mergeCell ref="H4:K4"/>
    <mergeCell ref="E20:E24"/>
    <mergeCell ref="F20:F24"/>
    <mergeCell ref="C25:G25"/>
    <mergeCell ref="D54:D63"/>
    <mergeCell ref="D52:D53"/>
    <mergeCell ref="C26:Q26"/>
    <mergeCell ref="D20:D21"/>
    <mergeCell ref="O20:O21"/>
    <mergeCell ref="P20:P21"/>
    <mergeCell ref="Q20:Q21"/>
    <mergeCell ref="F27:F28"/>
    <mergeCell ref="D11:D14"/>
    <mergeCell ref="Q9:Q10"/>
    <mergeCell ref="N9:N10"/>
    <mergeCell ref="N92:N93"/>
    <mergeCell ref="P52:P53"/>
    <mergeCell ref="C27:C28"/>
    <mergeCell ref="D9:D10"/>
    <mergeCell ref="D27:D28"/>
    <mergeCell ref="H5:H6"/>
    <mergeCell ref="P9:P10"/>
    <mergeCell ref="C20:C24"/>
    <mergeCell ref="A3:Q3"/>
    <mergeCell ref="A4:A6"/>
    <mergeCell ref="B4:B6"/>
    <mergeCell ref="C4:C6"/>
    <mergeCell ref="D4:D6"/>
    <mergeCell ref="B27:B28"/>
    <mergeCell ref="E27:E28"/>
    <mergeCell ref="A9:A19"/>
    <mergeCell ref="A27:A28"/>
    <mergeCell ref="L1:Q1"/>
    <mergeCell ref="O9:O10"/>
    <mergeCell ref="D15:D18"/>
    <mergeCell ref="N116:Q116"/>
    <mergeCell ref="F117:M117"/>
    <mergeCell ref="Q29:Q30"/>
    <mergeCell ref="A2:Q2"/>
    <mergeCell ref="D40:D42"/>
    <mergeCell ref="D43:D45"/>
    <mergeCell ref="N27:N28"/>
    <mergeCell ref="O27:O28"/>
    <mergeCell ref="P27:P28"/>
    <mergeCell ref="Q27:Q28"/>
    <mergeCell ref="N20:N21"/>
    <mergeCell ref="P29:P30"/>
    <mergeCell ref="C8:Q8"/>
    <mergeCell ref="I5:J5"/>
    <mergeCell ref="K5:K6"/>
    <mergeCell ref="N5:N6"/>
    <mergeCell ref="O5:Q5"/>
    <mergeCell ref="E4:E6"/>
    <mergeCell ref="L4:L6"/>
    <mergeCell ref="M4:M6"/>
    <mergeCell ref="N4:Q4"/>
  </mergeCells>
  <pageMargins left="0.7" right="0.7" top="0.75" bottom="0.75" header="0.3" footer="0.3"/>
  <pageSetup paperSize="9" scale="8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topLeftCell="A89" zoomScaleNormal="100" workbookViewId="0">
      <selection activeCell="H5" sqref="H5:H6"/>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6.425781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1" spans="1:17" ht="15">
      <c r="A1" s="1"/>
      <c r="B1" s="1"/>
      <c r="C1" s="1"/>
      <c r="D1" s="1"/>
      <c r="E1" s="2"/>
      <c r="F1" s="1"/>
      <c r="G1" s="302"/>
      <c r="H1" s="1"/>
      <c r="I1" s="1"/>
      <c r="J1" s="1"/>
      <c r="K1" s="1"/>
      <c r="L1" s="3261"/>
      <c r="M1" s="3261"/>
      <c r="N1" s="3261"/>
      <c r="O1" s="3261"/>
      <c r="P1" s="3261"/>
      <c r="Q1" s="3261"/>
    </row>
    <row r="2" spans="1:17">
      <c r="A2" s="1"/>
      <c r="B2" s="1"/>
      <c r="C2" s="1"/>
      <c r="D2" s="303"/>
      <c r="E2" s="304" t="s">
        <v>198</v>
      </c>
      <c r="F2" s="305"/>
      <c r="G2" s="306"/>
      <c r="H2" s="305"/>
      <c r="I2" s="305"/>
      <c r="J2" s="305"/>
      <c r="K2" s="303"/>
      <c r="L2" s="307"/>
      <c r="M2" s="308"/>
      <c r="N2" s="308"/>
      <c r="O2" s="308"/>
      <c r="P2" s="308"/>
      <c r="Q2" s="308"/>
    </row>
    <row r="3" spans="1:17" ht="13.5" thickBot="1">
      <c r="A3" s="309"/>
      <c r="B3" s="310"/>
      <c r="C3" s="310"/>
      <c r="D3" s="3262" t="s">
        <v>34</v>
      </c>
      <c r="E3" s="3262"/>
      <c r="F3" s="3262"/>
      <c r="G3" s="3262"/>
      <c r="H3" s="3262"/>
      <c r="I3" s="3262"/>
      <c r="J3" s="3262"/>
      <c r="K3" s="3262"/>
      <c r="L3" s="3262"/>
      <c r="M3" s="3262"/>
      <c r="N3" s="3262"/>
      <c r="O3" s="3262"/>
      <c r="P3" s="3262"/>
      <c r="Q3" s="3262"/>
    </row>
    <row r="4" spans="1:17" ht="26.45" customHeight="1">
      <c r="A4" s="3263" t="s">
        <v>0</v>
      </c>
      <c r="B4" s="3265" t="s">
        <v>1</v>
      </c>
      <c r="C4" s="3265" t="s">
        <v>2</v>
      </c>
      <c r="D4" s="3268" t="s">
        <v>3</v>
      </c>
      <c r="E4" s="2395" t="s">
        <v>4</v>
      </c>
      <c r="F4" s="2370" t="s">
        <v>5</v>
      </c>
      <c r="G4" s="2370" t="s">
        <v>6</v>
      </c>
      <c r="H4" s="3271" t="s">
        <v>199</v>
      </c>
      <c r="I4" s="3272"/>
      <c r="J4" s="3272"/>
      <c r="K4" s="3273"/>
      <c r="L4" s="2753" t="s">
        <v>74</v>
      </c>
      <c r="M4" s="2753" t="s">
        <v>73</v>
      </c>
      <c r="N4" s="2373" t="s">
        <v>21</v>
      </c>
      <c r="O4" s="2374"/>
      <c r="P4" s="2374"/>
      <c r="Q4" s="2375"/>
    </row>
    <row r="5" spans="1:17">
      <c r="A5" s="3264"/>
      <c r="B5" s="3266"/>
      <c r="C5" s="3266"/>
      <c r="D5" s="3269"/>
      <c r="E5" s="2396"/>
      <c r="F5" s="2371"/>
      <c r="G5" s="2371"/>
      <c r="H5" s="2376" t="s">
        <v>7</v>
      </c>
      <c r="I5" s="3257" t="s">
        <v>8</v>
      </c>
      <c r="J5" s="3258"/>
      <c r="K5" s="2379" t="s">
        <v>200</v>
      </c>
      <c r="L5" s="2754"/>
      <c r="M5" s="2754"/>
      <c r="N5" s="2381" t="s">
        <v>33</v>
      </c>
      <c r="O5" s="3257" t="s">
        <v>9</v>
      </c>
      <c r="P5" s="3259"/>
      <c r="Q5" s="3260"/>
    </row>
    <row r="6" spans="1:17" ht="88.15" customHeight="1" thickBot="1">
      <c r="A6" s="2377"/>
      <c r="B6" s="3267"/>
      <c r="C6" s="3267"/>
      <c r="D6" s="3270"/>
      <c r="E6" s="2397"/>
      <c r="F6" s="2372"/>
      <c r="G6" s="2372"/>
      <c r="H6" s="2377"/>
      <c r="I6" s="311" t="s">
        <v>7</v>
      </c>
      <c r="J6" s="312" t="s">
        <v>10</v>
      </c>
      <c r="K6" s="2380"/>
      <c r="L6" s="2755"/>
      <c r="M6" s="2755"/>
      <c r="N6" s="2382"/>
      <c r="O6" s="313" t="s">
        <v>43</v>
      </c>
      <c r="P6" s="313" t="s">
        <v>44</v>
      </c>
      <c r="Q6" s="314" t="s">
        <v>57</v>
      </c>
    </row>
    <row r="7" spans="1:17" ht="13.5" thickBot="1">
      <c r="A7" s="315" t="s">
        <v>11</v>
      </c>
      <c r="B7" s="3256" t="s">
        <v>201</v>
      </c>
      <c r="C7" s="2353"/>
      <c r="D7" s="2353"/>
      <c r="E7" s="2353"/>
      <c r="F7" s="2353"/>
      <c r="G7" s="2353"/>
      <c r="H7" s="2353"/>
      <c r="I7" s="2353"/>
      <c r="J7" s="2353"/>
      <c r="K7" s="2353"/>
      <c r="L7" s="2353"/>
      <c r="M7" s="2353"/>
      <c r="N7" s="2353"/>
      <c r="O7" s="2353"/>
      <c r="P7" s="2353"/>
      <c r="Q7" s="2354"/>
    </row>
    <row r="8" spans="1:17" ht="15" customHeight="1" thickBot="1">
      <c r="A8" s="316" t="s">
        <v>11</v>
      </c>
      <c r="B8" s="317" t="s">
        <v>11</v>
      </c>
      <c r="C8" s="2307" t="s">
        <v>202</v>
      </c>
      <c r="D8" s="2308"/>
      <c r="E8" s="2308"/>
      <c r="F8" s="2308"/>
      <c r="G8" s="2308"/>
      <c r="H8" s="2308"/>
      <c r="I8" s="2308"/>
      <c r="J8" s="2308"/>
      <c r="K8" s="2308"/>
      <c r="L8" s="2308"/>
      <c r="M8" s="2308"/>
      <c r="N8" s="2308"/>
      <c r="O8" s="2308"/>
      <c r="P8" s="2308"/>
      <c r="Q8" s="2324"/>
    </row>
    <row r="9" spans="1:17">
      <c r="A9" s="2734" t="s">
        <v>11</v>
      </c>
      <c r="B9" s="3202" t="s">
        <v>11</v>
      </c>
      <c r="C9" s="2338" t="s">
        <v>11</v>
      </c>
      <c r="D9" s="2272" t="s">
        <v>203</v>
      </c>
      <c r="E9" s="3204" t="s">
        <v>204</v>
      </c>
      <c r="F9" s="2347" t="s">
        <v>205</v>
      </c>
      <c r="G9" s="694" t="s">
        <v>37</v>
      </c>
      <c r="H9" s="341">
        <f>I9+K9</f>
        <v>223.39999999999998</v>
      </c>
      <c r="I9" s="319">
        <v>218.7</v>
      </c>
      <c r="J9" s="319">
        <v>151.69999999999999</v>
      </c>
      <c r="K9" s="1917">
        <v>4.7</v>
      </c>
      <c r="L9" s="321">
        <v>220</v>
      </c>
      <c r="M9" s="321">
        <v>220</v>
      </c>
      <c r="N9" s="322" t="s">
        <v>206</v>
      </c>
      <c r="O9" s="323" t="s">
        <v>207</v>
      </c>
      <c r="P9" s="323" t="s">
        <v>208</v>
      </c>
      <c r="Q9" s="324" t="s">
        <v>208</v>
      </c>
    </row>
    <row r="10" spans="1:17">
      <c r="A10" s="2735"/>
      <c r="B10" s="2326"/>
      <c r="C10" s="2327"/>
      <c r="D10" s="2295"/>
      <c r="E10" s="3205"/>
      <c r="F10" s="2348"/>
      <c r="G10" s="325" t="s">
        <v>209</v>
      </c>
      <c r="H10" s="326">
        <f>I10+K10</f>
        <v>5.0999999999999996</v>
      </c>
      <c r="I10" s="327">
        <v>5.0999999999999996</v>
      </c>
      <c r="J10" s="327">
        <v>3.9</v>
      </c>
      <c r="K10" s="328">
        <v>0</v>
      </c>
      <c r="L10" s="329"/>
      <c r="M10" s="329"/>
      <c r="N10" s="330" t="s">
        <v>210</v>
      </c>
      <c r="O10" s="331" t="s">
        <v>211</v>
      </c>
      <c r="P10" s="331" t="s">
        <v>211</v>
      </c>
      <c r="Q10" s="332" t="s">
        <v>212</v>
      </c>
    </row>
    <row r="11" spans="1:17" ht="20.45" customHeight="1">
      <c r="A11" s="2735"/>
      <c r="B11" s="2326"/>
      <c r="C11" s="2327"/>
      <c r="D11" s="2295"/>
      <c r="E11" s="3205"/>
      <c r="F11" s="2348"/>
      <c r="G11" s="1911" t="s">
        <v>213</v>
      </c>
      <c r="H11" s="1912">
        <f>I11+K11</f>
        <v>24.7</v>
      </c>
      <c r="I11" s="1913">
        <v>24.7</v>
      </c>
      <c r="J11" s="327">
        <v>2.7</v>
      </c>
      <c r="K11" s="328"/>
      <c r="L11" s="329">
        <v>18</v>
      </c>
      <c r="M11" s="329">
        <v>18</v>
      </c>
      <c r="N11" s="333" t="s">
        <v>214</v>
      </c>
      <c r="O11" s="331" t="s">
        <v>215</v>
      </c>
      <c r="P11" s="331" t="s">
        <v>216</v>
      </c>
      <c r="Q11" s="332" t="s">
        <v>217</v>
      </c>
    </row>
    <row r="12" spans="1:17" ht="13.5" thickBot="1">
      <c r="A12" s="3201"/>
      <c r="B12" s="3203"/>
      <c r="C12" s="2339"/>
      <c r="D12" s="2273"/>
      <c r="E12" s="3206"/>
      <c r="F12" s="2349"/>
      <c r="G12" s="334" t="s">
        <v>12</v>
      </c>
      <c r="H12" s="335">
        <f t="shared" ref="H12:M12" si="0">H9+H10+H11</f>
        <v>253.19999999999996</v>
      </c>
      <c r="I12" s="335">
        <f t="shared" si="0"/>
        <v>248.49999999999997</v>
      </c>
      <c r="J12" s="335">
        <f t="shared" si="0"/>
        <v>158.29999999999998</v>
      </c>
      <c r="K12" s="336">
        <f t="shared" si="0"/>
        <v>4.7</v>
      </c>
      <c r="L12" s="337">
        <f t="shared" si="0"/>
        <v>238</v>
      </c>
      <c r="M12" s="337">
        <f t="shared" si="0"/>
        <v>238</v>
      </c>
      <c r="N12" s="338"/>
      <c r="O12" s="339"/>
      <c r="P12" s="339"/>
      <c r="Q12" s="340"/>
    </row>
    <row r="13" spans="1:17">
      <c r="A13" s="2734" t="s">
        <v>11</v>
      </c>
      <c r="B13" s="3202" t="s">
        <v>11</v>
      </c>
      <c r="C13" s="2338" t="s">
        <v>13</v>
      </c>
      <c r="D13" s="2272" t="s">
        <v>218</v>
      </c>
      <c r="E13" s="3204" t="s">
        <v>219</v>
      </c>
      <c r="F13" s="2347" t="s">
        <v>205</v>
      </c>
      <c r="G13" s="318" t="s">
        <v>37</v>
      </c>
      <c r="H13" s="341">
        <f>I13+K13</f>
        <v>292.60000000000002</v>
      </c>
      <c r="I13" s="342">
        <v>291</v>
      </c>
      <c r="J13" s="342">
        <v>204.8</v>
      </c>
      <c r="K13" s="320">
        <v>1.6</v>
      </c>
      <c r="L13" s="321">
        <v>294</v>
      </c>
      <c r="M13" s="321">
        <v>294</v>
      </c>
      <c r="N13" s="322" t="s">
        <v>206</v>
      </c>
      <c r="O13" s="343">
        <v>143</v>
      </c>
      <c r="P13" s="343">
        <v>145</v>
      </c>
      <c r="Q13" s="344">
        <v>148</v>
      </c>
    </row>
    <row r="14" spans="1:17">
      <c r="A14" s="2735"/>
      <c r="B14" s="2326"/>
      <c r="C14" s="2327"/>
      <c r="D14" s="2295"/>
      <c r="E14" s="3205"/>
      <c r="F14" s="2348"/>
      <c r="G14" s="325" t="s">
        <v>209</v>
      </c>
      <c r="H14" s="326">
        <f>I14+K14</f>
        <v>5.5</v>
      </c>
      <c r="I14" s="327">
        <v>5.5</v>
      </c>
      <c r="J14" s="327">
        <v>4.2</v>
      </c>
      <c r="K14" s="328"/>
      <c r="L14" s="329"/>
      <c r="M14" s="329"/>
      <c r="N14" s="330" t="s">
        <v>210</v>
      </c>
      <c r="O14" s="345">
        <v>3</v>
      </c>
      <c r="P14" s="345">
        <v>3</v>
      </c>
      <c r="Q14" s="346">
        <v>4</v>
      </c>
    </row>
    <row r="15" spans="1:17" ht="15.6" customHeight="1">
      <c r="A15" s="2735"/>
      <c r="B15" s="2326"/>
      <c r="C15" s="2327"/>
      <c r="D15" s="2295"/>
      <c r="E15" s="3205"/>
      <c r="F15" s="2348"/>
      <c r="G15" s="1911" t="s">
        <v>213</v>
      </c>
      <c r="H15" s="1912">
        <f>I15+K15</f>
        <v>42</v>
      </c>
      <c r="I15" s="1913">
        <v>40.200000000000003</v>
      </c>
      <c r="J15" s="1913"/>
      <c r="K15" s="1918">
        <v>1.8</v>
      </c>
      <c r="L15" s="329">
        <v>30</v>
      </c>
      <c r="M15" s="329">
        <v>30</v>
      </c>
      <c r="N15" s="333" t="s">
        <v>220</v>
      </c>
      <c r="O15" s="331" t="s">
        <v>221</v>
      </c>
      <c r="P15" s="331" t="s">
        <v>222</v>
      </c>
      <c r="Q15" s="332" t="s">
        <v>223</v>
      </c>
    </row>
    <row r="16" spans="1:17" ht="13.5" thickBot="1">
      <c r="A16" s="3201"/>
      <c r="B16" s="3203"/>
      <c r="C16" s="2339"/>
      <c r="D16" s="2273"/>
      <c r="E16" s="3206"/>
      <c r="F16" s="2349"/>
      <c r="G16" s="334" t="s">
        <v>12</v>
      </c>
      <c r="H16" s="335">
        <f t="shared" ref="H16:M16" si="1">H13+H14+H15</f>
        <v>340.1</v>
      </c>
      <c r="I16" s="335">
        <f t="shared" si="1"/>
        <v>336.7</v>
      </c>
      <c r="J16" s="335">
        <f t="shared" si="1"/>
        <v>209</v>
      </c>
      <c r="K16" s="336">
        <f t="shared" si="1"/>
        <v>3.4000000000000004</v>
      </c>
      <c r="L16" s="337">
        <f t="shared" si="1"/>
        <v>324</v>
      </c>
      <c r="M16" s="337">
        <f t="shared" si="1"/>
        <v>324</v>
      </c>
      <c r="N16" s="338"/>
      <c r="O16" s="339"/>
      <c r="P16" s="339"/>
      <c r="Q16" s="340"/>
    </row>
    <row r="17" spans="1:17">
      <c r="A17" s="2734" t="s">
        <v>11</v>
      </c>
      <c r="B17" s="3202" t="s">
        <v>11</v>
      </c>
      <c r="C17" s="2338" t="s">
        <v>35</v>
      </c>
      <c r="D17" s="2272" t="s">
        <v>224</v>
      </c>
      <c r="E17" s="3204" t="s">
        <v>225</v>
      </c>
      <c r="F17" s="2347" t="s">
        <v>205</v>
      </c>
      <c r="G17" s="694" t="s">
        <v>37</v>
      </c>
      <c r="H17" s="341">
        <f>I17+K17</f>
        <v>822.30000000000007</v>
      </c>
      <c r="I17" s="319">
        <v>820.6</v>
      </c>
      <c r="J17" s="319">
        <v>592.4</v>
      </c>
      <c r="K17" s="1917">
        <v>1.7</v>
      </c>
      <c r="L17" s="321">
        <v>610</v>
      </c>
      <c r="M17" s="347">
        <v>610</v>
      </c>
      <c r="N17" s="348" t="s">
        <v>206</v>
      </c>
      <c r="O17" s="323" t="s">
        <v>67</v>
      </c>
      <c r="P17" s="323" t="s">
        <v>226</v>
      </c>
      <c r="Q17" s="324" t="s">
        <v>227</v>
      </c>
    </row>
    <row r="18" spans="1:17">
      <c r="A18" s="2735"/>
      <c r="B18" s="2326"/>
      <c r="C18" s="2327"/>
      <c r="D18" s="2295"/>
      <c r="E18" s="3205"/>
      <c r="F18" s="2348"/>
      <c r="G18" s="325" t="s">
        <v>209</v>
      </c>
      <c r="H18" s="326">
        <f>I18+K18</f>
        <v>13.9</v>
      </c>
      <c r="I18" s="327">
        <v>13.9</v>
      </c>
      <c r="J18" s="327">
        <v>10.6</v>
      </c>
      <c r="K18" s="328"/>
      <c r="L18" s="329"/>
      <c r="M18" s="349"/>
      <c r="N18" s="350" t="s">
        <v>210</v>
      </c>
      <c r="O18" s="331" t="s">
        <v>212</v>
      </c>
      <c r="P18" s="331" t="s">
        <v>212</v>
      </c>
      <c r="Q18" s="332" t="s">
        <v>212</v>
      </c>
    </row>
    <row r="19" spans="1:17">
      <c r="A19" s="2735"/>
      <c r="B19" s="2326"/>
      <c r="C19" s="2327"/>
      <c r="D19" s="2295"/>
      <c r="E19" s="3205"/>
      <c r="F19" s="2348"/>
      <c r="G19" s="1911" t="s">
        <v>213</v>
      </c>
      <c r="H19" s="1912">
        <f>I19+K19</f>
        <v>66.100000000000009</v>
      </c>
      <c r="I19" s="1913">
        <v>65.400000000000006</v>
      </c>
      <c r="J19" s="327"/>
      <c r="K19" s="328">
        <v>0.7</v>
      </c>
      <c r="L19" s="329">
        <v>41</v>
      </c>
      <c r="M19" s="349">
        <v>41</v>
      </c>
      <c r="N19" s="351" t="s">
        <v>228</v>
      </c>
      <c r="O19" s="352" t="s">
        <v>98</v>
      </c>
      <c r="P19" s="352" t="s">
        <v>229</v>
      </c>
      <c r="Q19" s="353" t="s">
        <v>230</v>
      </c>
    </row>
    <row r="20" spans="1:17" ht="25.5">
      <c r="A20" s="2735"/>
      <c r="B20" s="2326"/>
      <c r="C20" s="2327"/>
      <c r="D20" s="2295"/>
      <c r="E20" s="3205"/>
      <c r="F20" s="2348"/>
      <c r="G20" s="325"/>
      <c r="H20" s="326"/>
      <c r="I20" s="327"/>
      <c r="J20" s="327"/>
      <c r="K20" s="328"/>
      <c r="L20" s="329"/>
      <c r="M20" s="349"/>
      <c r="N20" s="354" t="s">
        <v>231</v>
      </c>
      <c r="O20" s="352" t="s">
        <v>232</v>
      </c>
      <c r="P20" s="352" t="s">
        <v>72</v>
      </c>
      <c r="Q20" s="353" t="s">
        <v>68</v>
      </c>
    </row>
    <row r="21" spans="1:17" ht="17.45" customHeight="1" thickBot="1">
      <c r="A21" s="3201"/>
      <c r="B21" s="3203"/>
      <c r="C21" s="2339"/>
      <c r="D21" s="2273"/>
      <c r="E21" s="3206"/>
      <c r="F21" s="2349"/>
      <c r="G21" s="334" t="s">
        <v>12</v>
      </c>
      <c r="H21" s="335">
        <f t="shared" ref="H21:M21" si="2">H17+H18+H19</f>
        <v>902.30000000000007</v>
      </c>
      <c r="I21" s="335">
        <f t="shared" si="2"/>
        <v>899.9</v>
      </c>
      <c r="J21" s="335">
        <f t="shared" si="2"/>
        <v>603</v>
      </c>
      <c r="K21" s="336">
        <f t="shared" si="2"/>
        <v>2.4</v>
      </c>
      <c r="L21" s="337">
        <f t="shared" si="2"/>
        <v>651</v>
      </c>
      <c r="M21" s="335">
        <f t="shared" si="2"/>
        <v>651</v>
      </c>
      <c r="N21" s="355" t="s">
        <v>214</v>
      </c>
      <c r="O21" s="331" t="s">
        <v>233</v>
      </c>
      <c r="P21" s="331" t="s">
        <v>234</v>
      </c>
      <c r="Q21" s="332" t="s">
        <v>223</v>
      </c>
    </row>
    <row r="22" spans="1:17">
      <c r="A22" s="2734" t="s">
        <v>11</v>
      </c>
      <c r="B22" s="3202" t="s">
        <v>11</v>
      </c>
      <c r="C22" s="2338" t="s">
        <v>36</v>
      </c>
      <c r="D22" s="2272" t="s">
        <v>235</v>
      </c>
      <c r="E22" s="3204" t="s">
        <v>236</v>
      </c>
      <c r="F22" s="2347" t="s">
        <v>205</v>
      </c>
      <c r="G22" s="318" t="s">
        <v>37</v>
      </c>
      <c r="H22" s="341">
        <f>I22+K22</f>
        <v>105.9</v>
      </c>
      <c r="I22" s="342">
        <v>105.9</v>
      </c>
      <c r="J22" s="342">
        <v>76.3</v>
      </c>
      <c r="K22" s="320">
        <v>0</v>
      </c>
      <c r="L22" s="321">
        <v>330</v>
      </c>
      <c r="M22" s="347">
        <v>330</v>
      </c>
      <c r="N22" s="322" t="s">
        <v>228</v>
      </c>
      <c r="O22" s="323" t="s">
        <v>237</v>
      </c>
      <c r="P22" s="323" t="s">
        <v>238</v>
      </c>
      <c r="Q22" s="324" t="s">
        <v>238</v>
      </c>
    </row>
    <row r="23" spans="1:17">
      <c r="A23" s="2735"/>
      <c r="B23" s="2326"/>
      <c r="C23" s="2327"/>
      <c r="D23" s="2295"/>
      <c r="E23" s="3205"/>
      <c r="F23" s="2348"/>
      <c r="G23" s="356" t="s">
        <v>213</v>
      </c>
      <c r="H23" s="357">
        <f>I23+K23</f>
        <v>0.2</v>
      </c>
      <c r="I23" s="358">
        <v>0.2</v>
      </c>
      <c r="J23" s="358"/>
      <c r="K23" s="359"/>
      <c r="L23" s="360">
        <v>10</v>
      </c>
      <c r="M23" s="361">
        <v>10</v>
      </c>
      <c r="N23" s="362"/>
      <c r="O23" s="363"/>
      <c r="P23" s="363"/>
      <c r="Q23" s="364"/>
    </row>
    <row r="24" spans="1:17">
      <c r="A24" s="2735"/>
      <c r="B24" s="2326"/>
      <c r="C24" s="2327"/>
      <c r="D24" s="2295"/>
      <c r="E24" s="3205"/>
      <c r="F24" s="2348"/>
      <c r="G24" s="325" t="s">
        <v>209</v>
      </c>
      <c r="H24" s="326">
        <f>I24+K24</f>
        <v>0</v>
      </c>
      <c r="I24" s="327"/>
      <c r="J24" s="327">
        <v>0</v>
      </c>
      <c r="K24" s="328"/>
      <c r="L24" s="329"/>
      <c r="M24" s="349"/>
      <c r="N24" s="3250" t="s">
        <v>239</v>
      </c>
      <c r="O24" s="3252" t="s">
        <v>211</v>
      </c>
      <c r="P24" s="3252" t="s">
        <v>211</v>
      </c>
      <c r="Q24" s="3254" t="s">
        <v>211</v>
      </c>
    </row>
    <row r="25" spans="1:17" ht="13.5" thickBot="1">
      <c r="A25" s="3201"/>
      <c r="B25" s="3203"/>
      <c r="C25" s="2339"/>
      <c r="D25" s="2273"/>
      <c r="E25" s="3206"/>
      <c r="F25" s="2349"/>
      <c r="G25" s="334" t="s">
        <v>12</v>
      </c>
      <c r="H25" s="335">
        <f t="shared" ref="H25:M25" si="3">H22+H24+H23</f>
        <v>106.10000000000001</v>
      </c>
      <c r="I25" s="335">
        <f t="shared" si="3"/>
        <v>106.10000000000001</v>
      </c>
      <c r="J25" s="335">
        <f t="shared" si="3"/>
        <v>76.3</v>
      </c>
      <c r="K25" s="336">
        <f t="shared" si="3"/>
        <v>0</v>
      </c>
      <c r="L25" s="337">
        <f t="shared" si="3"/>
        <v>340</v>
      </c>
      <c r="M25" s="335">
        <f t="shared" si="3"/>
        <v>340</v>
      </c>
      <c r="N25" s="3251"/>
      <c r="O25" s="3253"/>
      <c r="P25" s="3253"/>
      <c r="Q25" s="3255"/>
    </row>
    <row r="26" spans="1:17">
      <c r="A26" s="2734" t="s">
        <v>11</v>
      </c>
      <c r="B26" s="3202" t="s">
        <v>11</v>
      </c>
      <c r="C26" s="2338" t="s">
        <v>240</v>
      </c>
      <c r="D26" s="2272" t="s">
        <v>241</v>
      </c>
      <c r="E26" s="3204" t="s">
        <v>242</v>
      </c>
      <c r="F26" s="2347" t="s">
        <v>205</v>
      </c>
      <c r="G26" s="318" t="s">
        <v>37</v>
      </c>
      <c r="H26" s="341">
        <f>I26+K26</f>
        <v>192.70000000000002</v>
      </c>
      <c r="I26" s="342">
        <v>190.4</v>
      </c>
      <c r="J26" s="342">
        <v>103.6</v>
      </c>
      <c r="K26" s="320">
        <v>2.2999999999999998</v>
      </c>
      <c r="L26" s="321">
        <v>195</v>
      </c>
      <c r="M26" s="321">
        <v>195</v>
      </c>
      <c r="N26" s="365" t="s">
        <v>243</v>
      </c>
      <c r="O26" s="323" t="s">
        <v>244</v>
      </c>
      <c r="P26" s="323" t="s">
        <v>245</v>
      </c>
      <c r="Q26" s="324" t="s">
        <v>81</v>
      </c>
    </row>
    <row r="27" spans="1:17" ht="13.5" thickBot="1">
      <c r="A27" s="2735"/>
      <c r="B27" s="2326"/>
      <c r="C27" s="2327"/>
      <c r="D27" s="2295"/>
      <c r="E27" s="3205"/>
      <c r="F27" s="2348"/>
      <c r="G27" s="325" t="s">
        <v>209</v>
      </c>
      <c r="H27" s="326">
        <f>I27+K27</f>
        <v>2.9</v>
      </c>
      <c r="I27" s="327">
        <v>2.9</v>
      </c>
      <c r="J27" s="327">
        <v>2.2000000000000002</v>
      </c>
      <c r="K27" s="328"/>
      <c r="L27" s="329"/>
      <c r="M27" s="329"/>
      <c r="N27" s="366" t="s">
        <v>246</v>
      </c>
      <c r="O27" s="367" t="s">
        <v>215</v>
      </c>
      <c r="P27" s="367" t="s">
        <v>247</v>
      </c>
      <c r="Q27" s="368" t="s">
        <v>248</v>
      </c>
    </row>
    <row r="28" spans="1:17" ht="25.5">
      <c r="A28" s="2735"/>
      <c r="B28" s="2326"/>
      <c r="C28" s="2327"/>
      <c r="D28" s="2295"/>
      <c r="E28" s="3205"/>
      <c r="F28" s="2348"/>
      <c r="G28" s="1911" t="s">
        <v>213</v>
      </c>
      <c r="H28" s="1912">
        <f>I28+K28</f>
        <v>5.5</v>
      </c>
      <c r="I28" s="1913">
        <v>5.5</v>
      </c>
      <c r="J28" s="327"/>
      <c r="K28" s="328"/>
      <c r="L28" s="329">
        <v>5</v>
      </c>
      <c r="M28" s="329">
        <v>5</v>
      </c>
      <c r="N28" s="366" t="s">
        <v>249</v>
      </c>
      <c r="O28" s="323" t="s">
        <v>250</v>
      </c>
      <c r="P28" s="323" t="s">
        <v>251</v>
      </c>
      <c r="Q28" s="324" t="s">
        <v>252</v>
      </c>
    </row>
    <row r="29" spans="1:17" ht="13.5" thickBot="1">
      <c r="A29" s="3201"/>
      <c r="B29" s="3203"/>
      <c r="C29" s="2339"/>
      <c r="D29" s="2273"/>
      <c r="E29" s="3206"/>
      <c r="F29" s="2349"/>
      <c r="G29" s="334" t="s">
        <v>12</v>
      </c>
      <c r="H29" s="335">
        <f t="shared" ref="H29:M29" si="4">H26+H27+H28</f>
        <v>201.10000000000002</v>
      </c>
      <c r="I29" s="335">
        <f t="shared" si="4"/>
        <v>198.8</v>
      </c>
      <c r="J29" s="335">
        <f t="shared" si="4"/>
        <v>105.8</v>
      </c>
      <c r="K29" s="336">
        <f t="shared" si="4"/>
        <v>2.2999999999999998</v>
      </c>
      <c r="L29" s="337">
        <f t="shared" si="4"/>
        <v>200</v>
      </c>
      <c r="M29" s="337">
        <f t="shared" si="4"/>
        <v>200</v>
      </c>
      <c r="N29" s="369" t="s">
        <v>253</v>
      </c>
      <c r="O29" s="339" t="s">
        <v>254</v>
      </c>
      <c r="P29" s="339" t="s">
        <v>255</v>
      </c>
      <c r="Q29" s="340" t="s">
        <v>256</v>
      </c>
    </row>
    <row r="30" spans="1:17">
      <c r="A30" s="2734" t="s">
        <v>11</v>
      </c>
      <c r="B30" s="3202" t="s">
        <v>11</v>
      </c>
      <c r="C30" s="2338" t="s">
        <v>38</v>
      </c>
      <c r="D30" s="3247" t="s">
        <v>257</v>
      </c>
      <c r="E30" s="3204" t="s">
        <v>258</v>
      </c>
      <c r="F30" s="2347" t="s">
        <v>205</v>
      </c>
      <c r="G30" s="1919" t="s">
        <v>37</v>
      </c>
      <c r="H30" s="1920">
        <f>I30+K30</f>
        <v>149.69999999999999</v>
      </c>
      <c r="I30" s="1921">
        <v>149.69999999999999</v>
      </c>
      <c r="J30" s="342">
        <v>101.8</v>
      </c>
      <c r="K30" s="320"/>
      <c r="L30" s="321">
        <v>150</v>
      </c>
      <c r="M30" s="321">
        <v>150</v>
      </c>
      <c r="N30" s="370" t="s">
        <v>259</v>
      </c>
      <c r="O30" s="371" t="s">
        <v>260</v>
      </c>
      <c r="P30" s="371" t="s">
        <v>260</v>
      </c>
      <c r="Q30" s="372" t="s">
        <v>260</v>
      </c>
    </row>
    <row r="31" spans="1:17">
      <c r="A31" s="2735"/>
      <c r="B31" s="2326"/>
      <c r="C31" s="2327"/>
      <c r="D31" s="3248"/>
      <c r="E31" s="3205"/>
      <c r="F31" s="2348"/>
      <c r="G31" s="356" t="s">
        <v>209</v>
      </c>
      <c r="H31" s="357">
        <f>I31+K31</f>
        <v>3.1</v>
      </c>
      <c r="I31" s="358">
        <v>3.1</v>
      </c>
      <c r="J31" s="358">
        <v>2.4</v>
      </c>
      <c r="K31" s="359"/>
      <c r="L31" s="360"/>
      <c r="M31" s="360"/>
      <c r="N31" s="333" t="s">
        <v>261</v>
      </c>
      <c r="O31" s="373" t="s">
        <v>262</v>
      </c>
      <c r="P31" s="373" t="s">
        <v>252</v>
      </c>
      <c r="Q31" s="374" t="s">
        <v>263</v>
      </c>
    </row>
    <row r="32" spans="1:17" ht="25.5">
      <c r="A32" s="2735"/>
      <c r="B32" s="2326"/>
      <c r="C32" s="2327"/>
      <c r="D32" s="3248"/>
      <c r="E32" s="3205"/>
      <c r="F32" s="2348"/>
      <c r="G32" s="1911" t="s">
        <v>213</v>
      </c>
      <c r="H32" s="1912">
        <f>I32+K32</f>
        <v>127</v>
      </c>
      <c r="I32" s="1913">
        <v>100</v>
      </c>
      <c r="J32" s="327">
        <v>0</v>
      </c>
      <c r="K32" s="1918">
        <v>27</v>
      </c>
      <c r="L32" s="375">
        <v>100</v>
      </c>
      <c r="M32" s="375">
        <v>100</v>
      </c>
      <c r="N32" s="333" t="s">
        <v>220</v>
      </c>
      <c r="O32" s="373" t="s">
        <v>264</v>
      </c>
      <c r="P32" s="373" t="s">
        <v>265</v>
      </c>
      <c r="Q32" s="374" t="s">
        <v>266</v>
      </c>
    </row>
    <row r="33" spans="1:17" ht="13.5" thickBot="1">
      <c r="A33" s="3201"/>
      <c r="B33" s="3203"/>
      <c r="C33" s="2339"/>
      <c r="D33" s="3249"/>
      <c r="E33" s="3206"/>
      <c r="F33" s="2349"/>
      <c r="G33" s="334" t="s">
        <v>12</v>
      </c>
      <c r="H33" s="335">
        <f t="shared" ref="H33:M33" si="5">H30+H32+H31</f>
        <v>279.8</v>
      </c>
      <c r="I33" s="335">
        <f t="shared" si="5"/>
        <v>252.79999999999998</v>
      </c>
      <c r="J33" s="335">
        <f t="shared" si="5"/>
        <v>104.2</v>
      </c>
      <c r="K33" s="336">
        <f t="shared" si="5"/>
        <v>27</v>
      </c>
      <c r="L33" s="337">
        <f t="shared" si="5"/>
        <v>250</v>
      </c>
      <c r="M33" s="337">
        <f t="shared" si="5"/>
        <v>250</v>
      </c>
      <c r="N33" s="376"/>
      <c r="O33" s="377"/>
      <c r="P33" s="378"/>
      <c r="Q33" s="700"/>
    </row>
    <row r="34" spans="1:17" ht="25.5">
      <c r="A34" s="2735" t="s">
        <v>11</v>
      </c>
      <c r="B34" s="2326" t="s">
        <v>11</v>
      </c>
      <c r="C34" s="2327" t="s">
        <v>267</v>
      </c>
      <c r="D34" s="2295" t="s">
        <v>268</v>
      </c>
      <c r="E34" s="3205" t="s">
        <v>41</v>
      </c>
      <c r="F34" s="2348" t="s">
        <v>205</v>
      </c>
      <c r="G34" s="579" t="s">
        <v>37</v>
      </c>
      <c r="H34" s="695">
        <f>I34+K34</f>
        <v>9.9</v>
      </c>
      <c r="I34" s="696">
        <v>9.9</v>
      </c>
      <c r="J34" s="696"/>
      <c r="K34" s="697"/>
      <c r="L34" s="698">
        <v>12</v>
      </c>
      <c r="M34" s="699">
        <v>15</v>
      </c>
      <c r="N34" s="380" t="s">
        <v>269</v>
      </c>
      <c r="O34" s="381">
        <v>7</v>
      </c>
      <c r="P34" s="381">
        <v>8</v>
      </c>
      <c r="Q34" s="382">
        <v>9</v>
      </c>
    </row>
    <row r="35" spans="1:17" ht="13.5" thickBot="1">
      <c r="A35" s="3201"/>
      <c r="B35" s="3203"/>
      <c r="C35" s="2339"/>
      <c r="D35" s="2273"/>
      <c r="E35" s="3206"/>
      <c r="F35" s="2349"/>
      <c r="G35" s="334" t="s">
        <v>12</v>
      </c>
      <c r="H35" s="335">
        <f t="shared" ref="H35:M35" si="6">H34*1</f>
        <v>9.9</v>
      </c>
      <c r="I35" s="335">
        <f t="shared" si="6"/>
        <v>9.9</v>
      </c>
      <c r="J35" s="335">
        <f t="shared" si="6"/>
        <v>0</v>
      </c>
      <c r="K35" s="336">
        <f t="shared" si="6"/>
        <v>0</v>
      </c>
      <c r="L35" s="337">
        <f t="shared" si="6"/>
        <v>12</v>
      </c>
      <c r="M35" s="336">
        <f t="shared" si="6"/>
        <v>15</v>
      </c>
      <c r="N35" s="383"/>
      <c r="O35" s="339"/>
      <c r="P35" s="339"/>
      <c r="Q35" s="340"/>
    </row>
    <row r="36" spans="1:17">
      <c r="A36" s="2734" t="s">
        <v>11</v>
      </c>
      <c r="B36" s="3202" t="s">
        <v>11</v>
      </c>
      <c r="C36" s="2338" t="s">
        <v>39</v>
      </c>
      <c r="D36" s="2272" t="s">
        <v>270</v>
      </c>
      <c r="E36" s="3204" t="s">
        <v>41</v>
      </c>
      <c r="F36" s="2347" t="s">
        <v>205</v>
      </c>
      <c r="G36" s="318" t="s">
        <v>37</v>
      </c>
      <c r="H36" s="341"/>
      <c r="I36" s="342"/>
      <c r="J36" s="342"/>
      <c r="K36" s="320"/>
      <c r="L36" s="321"/>
      <c r="M36" s="379"/>
      <c r="N36" s="384" t="s">
        <v>271</v>
      </c>
      <c r="O36" s="385">
        <v>6</v>
      </c>
      <c r="P36" s="385">
        <v>8</v>
      </c>
      <c r="Q36" s="324" t="s">
        <v>272</v>
      </c>
    </row>
    <row r="37" spans="1:17">
      <c r="A37" s="2735"/>
      <c r="B37" s="2326"/>
      <c r="C37" s="2327"/>
      <c r="D37" s="2295"/>
      <c r="E37" s="3205"/>
      <c r="F37" s="2348"/>
      <c r="G37" s="325"/>
      <c r="H37" s="326"/>
      <c r="I37" s="327"/>
      <c r="J37" s="327"/>
      <c r="K37" s="328"/>
      <c r="L37" s="329"/>
      <c r="M37" s="386"/>
      <c r="N37" s="354"/>
      <c r="O37" s="331"/>
      <c r="P37" s="331"/>
      <c r="Q37" s="332"/>
    </row>
    <row r="38" spans="1:17">
      <c r="A38" s="2735"/>
      <c r="B38" s="2326"/>
      <c r="C38" s="2327"/>
      <c r="D38" s="2295"/>
      <c r="E38" s="3205"/>
      <c r="F38" s="2348"/>
      <c r="G38" s="325"/>
      <c r="H38" s="326"/>
      <c r="I38" s="327"/>
      <c r="J38" s="327"/>
      <c r="K38" s="328"/>
      <c r="L38" s="329"/>
      <c r="M38" s="386"/>
      <c r="N38" s="387"/>
      <c r="O38" s="331"/>
      <c r="P38" s="331"/>
      <c r="Q38" s="332"/>
    </row>
    <row r="39" spans="1:17" ht="17.45" customHeight="1" thickBot="1">
      <c r="A39" s="3201"/>
      <c r="B39" s="3203"/>
      <c r="C39" s="2339"/>
      <c r="D39" s="2273"/>
      <c r="E39" s="3206"/>
      <c r="F39" s="2349"/>
      <c r="G39" s="334" t="s">
        <v>12</v>
      </c>
      <c r="H39" s="335">
        <f t="shared" ref="H39:M39" si="7">H36*1</f>
        <v>0</v>
      </c>
      <c r="I39" s="335">
        <f t="shared" si="7"/>
        <v>0</v>
      </c>
      <c r="J39" s="335">
        <f t="shared" si="7"/>
        <v>0</v>
      </c>
      <c r="K39" s="336">
        <f t="shared" si="7"/>
        <v>0</v>
      </c>
      <c r="L39" s="337">
        <f t="shared" si="7"/>
        <v>0</v>
      </c>
      <c r="M39" s="336">
        <f t="shared" si="7"/>
        <v>0</v>
      </c>
      <c r="N39" s="388"/>
      <c r="O39" s="339"/>
      <c r="P39" s="339"/>
      <c r="Q39" s="340"/>
    </row>
    <row r="40" spans="1:17">
      <c r="A40" s="2734" t="s">
        <v>11</v>
      </c>
      <c r="B40" s="3202" t="s">
        <v>11</v>
      </c>
      <c r="C40" s="3238" t="s">
        <v>273</v>
      </c>
      <c r="D40" s="3217" t="s">
        <v>274</v>
      </c>
      <c r="E40" s="3241" t="s">
        <v>41</v>
      </c>
      <c r="F40" s="3244" t="s">
        <v>205</v>
      </c>
      <c r="G40" s="389" t="s">
        <v>37</v>
      </c>
      <c r="H40" s="390"/>
      <c r="I40" s="391"/>
      <c r="J40" s="391"/>
      <c r="K40" s="392"/>
      <c r="L40" s="393"/>
      <c r="M40" s="394"/>
      <c r="N40" s="395" t="s">
        <v>275</v>
      </c>
      <c r="O40" s="396"/>
      <c r="P40" s="396" t="s">
        <v>276</v>
      </c>
      <c r="Q40" s="397"/>
    </row>
    <row r="41" spans="1:17">
      <c r="A41" s="2735"/>
      <c r="B41" s="2326"/>
      <c r="C41" s="3239"/>
      <c r="D41" s="3218"/>
      <c r="E41" s="3242"/>
      <c r="F41" s="3245"/>
      <c r="G41" s="398" t="s">
        <v>12</v>
      </c>
      <c r="H41" s="399">
        <f t="shared" ref="H41:M41" si="8">H40*1</f>
        <v>0</v>
      </c>
      <c r="I41" s="399">
        <f t="shared" si="8"/>
        <v>0</v>
      </c>
      <c r="J41" s="399">
        <f t="shared" si="8"/>
        <v>0</v>
      </c>
      <c r="K41" s="399">
        <f t="shared" si="8"/>
        <v>0</v>
      </c>
      <c r="L41" s="399">
        <f t="shared" si="8"/>
        <v>0</v>
      </c>
      <c r="M41" s="400">
        <f t="shared" si="8"/>
        <v>0</v>
      </c>
      <c r="N41" s="401" t="s">
        <v>277</v>
      </c>
      <c r="O41" s="402"/>
      <c r="P41" s="402"/>
      <c r="Q41" s="403"/>
    </row>
    <row r="42" spans="1:17" ht="13.5" thickBot="1">
      <c r="A42" s="3201"/>
      <c r="B42" s="3203"/>
      <c r="C42" s="3240"/>
      <c r="D42" s="3219"/>
      <c r="E42" s="3243"/>
      <c r="F42" s="3246"/>
      <c r="G42" s="404"/>
      <c r="H42" s="405"/>
      <c r="I42" s="405"/>
      <c r="J42" s="405"/>
      <c r="K42" s="406"/>
      <c r="L42" s="406"/>
      <c r="M42" s="407"/>
      <c r="N42" s="408" t="s">
        <v>278</v>
      </c>
      <c r="O42" s="409"/>
      <c r="P42" s="409"/>
      <c r="Q42" s="410"/>
    </row>
    <row r="43" spans="1:17">
      <c r="A43" s="2734" t="s">
        <v>11</v>
      </c>
      <c r="B43" s="3202" t="s">
        <v>11</v>
      </c>
      <c r="C43" s="3238" t="s">
        <v>279</v>
      </c>
      <c r="D43" s="3217" t="s">
        <v>280</v>
      </c>
      <c r="E43" s="3241" t="s">
        <v>41</v>
      </c>
      <c r="F43" s="3244" t="s">
        <v>205</v>
      </c>
      <c r="G43" s="389" t="s">
        <v>37</v>
      </c>
      <c r="H43" s="390"/>
      <c r="I43" s="391"/>
      <c r="J43" s="391"/>
      <c r="K43" s="411"/>
      <c r="L43" s="412"/>
      <c r="M43" s="413"/>
      <c r="N43" s="3230" t="s">
        <v>281</v>
      </c>
      <c r="O43" s="396" t="s">
        <v>72</v>
      </c>
      <c r="P43" s="396" t="s">
        <v>72</v>
      </c>
      <c r="Q43" s="397" t="s">
        <v>72</v>
      </c>
    </row>
    <row r="44" spans="1:17" ht="16.899999999999999" customHeight="1" thickBot="1">
      <c r="A44" s="3201"/>
      <c r="B44" s="3203"/>
      <c r="C44" s="3240"/>
      <c r="D44" s="3219"/>
      <c r="E44" s="3243"/>
      <c r="F44" s="3246"/>
      <c r="G44" s="414" t="s">
        <v>12</v>
      </c>
      <c r="H44" s="415">
        <f t="shared" ref="H44:M44" si="9">H43*1</f>
        <v>0</v>
      </c>
      <c r="I44" s="415">
        <f t="shared" si="9"/>
        <v>0</v>
      </c>
      <c r="J44" s="415">
        <f t="shared" si="9"/>
        <v>0</v>
      </c>
      <c r="K44" s="415">
        <f t="shared" si="9"/>
        <v>0</v>
      </c>
      <c r="L44" s="415">
        <f t="shared" si="9"/>
        <v>0</v>
      </c>
      <c r="M44" s="416">
        <f t="shared" si="9"/>
        <v>0</v>
      </c>
      <c r="N44" s="3231"/>
      <c r="O44" s="417"/>
      <c r="P44" s="417"/>
      <c r="Q44" s="418"/>
    </row>
    <row r="45" spans="1:17" ht="13.5" thickBot="1">
      <c r="A45" s="316" t="s">
        <v>11</v>
      </c>
      <c r="B45" s="419" t="s">
        <v>11</v>
      </c>
      <c r="C45" s="3232" t="s">
        <v>14</v>
      </c>
      <c r="D45" s="3233"/>
      <c r="E45" s="3233"/>
      <c r="F45" s="3233"/>
      <c r="G45" s="3234"/>
      <c r="H45" s="420">
        <f t="shared" ref="H45:M45" si="10">H12+H16+H21+H25+H29+H33+H35+H39+H41+H44</f>
        <v>2092.5</v>
      </c>
      <c r="I45" s="420">
        <f t="shared" si="10"/>
        <v>2052.6999999999998</v>
      </c>
      <c r="J45" s="420">
        <f t="shared" si="10"/>
        <v>1256.5999999999999</v>
      </c>
      <c r="K45" s="420">
        <f t="shared" si="10"/>
        <v>39.799999999999997</v>
      </c>
      <c r="L45" s="420">
        <f t="shared" si="10"/>
        <v>2015</v>
      </c>
      <c r="M45" s="421">
        <f t="shared" si="10"/>
        <v>2018</v>
      </c>
      <c r="N45" s="422"/>
      <c r="O45" s="423"/>
      <c r="P45" s="423"/>
      <c r="Q45" s="424"/>
    </row>
    <row r="46" spans="1:17" ht="13.5" thickBot="1">
      <c r="A46" s="316" t="s">
        <v>11</v>
      </c>
      <c r="B46" s="317" t="s">
        <v>13</v>
      </c>
      <c r="C46" s="3235" t="s">
        <v>282</v>
      </c>
      <c r="D46" s="3236"/>
      <c r="E46" s="3236"/>
      <c r="F46" s="3236"/>
      <c r="G46" s="3236"/>
      <c r="H46" s="3236"/>
      <c r="I46" s="3236"/>
      <c r="J46" s="3236"/>
      <c r="K46" s="3236"/>
      <c r="L46" s="3236"/>
      <c r="M46" s="3236"/>
      <c r="N46" s="3236"/>
      <c r="O46" s="3236"/>
      <c r="P46" s="3236"/>
      <c r="Q46" s="3237"/>
    </row>
    <row r="47" spans="1:17" ht="25.5">
      <c r="A47" s="2734" t="s">
        <v>11</v>
      </c>
      <c r="B47" s="3202" t="s">
        <v>13</v>
      </c>
      <c r="C47" s="3238" t="s">
        <v>11</v>
      </c>
      <c r="D47" s="3217" t="s">
        <v>283</v>
      </c>
      <c r="E47" s="3241" t="s">
        <v>284</v>
      </c>
      <c r="F47" s="3244" t="s">
        <v>205</v>
      </c>
      <c r="G47" s="389" t="s">
        <v>37</v>
      </c>
      <c r="H47" s="390">
        <f>I47+K47</f>
        <v>632.5</v>
      </c>
      <c r="I47" s="391">
        <v>622.6</v>
      </c>
      <c r="J47" s="391">
        <v>409.9</v>
      </c>
      <c r="K47" s="392">
        <v>9.9</v>
      </c>
      <c r="L47" s="425">
        <v>635</v>
      </c>
      <c r="M47" s="426">
        <v>635</v>
      </c>
      <c r="N47" s="427" t="s">
        <v>285</v>
      </c>
      <c r="O47" s="428" t="s">
        <v>286</v>
      </c>
      <c r="P47" s="428" t="s">
        <v>287</v>
      </c>
      <c r="Q47" s="429">
        <v>12590</v>
      </c>
    </row>
    <row r="48" spans="1:17">
      <c r="A48" s="2735"/>
      <c r="B48" s="2326"/>
      <c r="C48" s="3239"/>
      <c r="D48" s="3218"/>
      <c r="E48" s="3242"/>
      <c r="F48" s="3245"/>
      <c r="G48" s="430" t="s">
        <v>209</v>
      </c>
      <c r="H48" s="431">
        <f>I48+K48</f>
        <v>8.1999999999999993</v>
      </c>
      <c r="I48" s="432">
        <v>8.1999999999999993</v>
      </c>
      <c r="J48" s="432">
        <v>6.2</v>
      </c>
      <c r="K48" s="433"/>
      <c r="L48" s="434"/>
      <c r="M48" s="435"/>
      <c r="N48" s="436" t="s">
        <v>288</v>
      </c>
      <c r="O48" s="437" t="s">
        <v>289</v>
      </c>
      <c r="P48" s="437" t="s">
        <v>289</v>
      </c>
      <c r="Q48" s="438" t="s">
        <v>289</v>
      </c>
    </row>
    <row r="49" spans="1:17">
      <c r="A49" s="2735"/>
      <c r="B49" s="2326"/>
      <c r="C49" s="3239"/>
      <c r="D49" s="3218"/>
      <c r="E49" s="3242"/>
      <c r="F49" s="3245"/>
      <c r="G49" s="1908" t="s">
        <v>213</v>
      </c>
      <c r="H49" s="1909">
        <f>I49+K49</f>
        <v>3</v>
      </c>
      <c r="I49" s="1910">
        <v>3</v>
      </c>
      <c r="J49" s="432"/>
      <c r="K49" s="433"/>
      <c r="L49" s="434">
        <v>3</v>
      </c>
      <c r="M49" s="435">
        <v>3</v>
      </c>
      <c r="N49" s="439" t="s">
        <v>290</v>
      </c>
      <c r="O49" s="402" t="s">
        <v>291</v>
      </c>
      <c r="P49" s="402" t="s">
        <v>291</v>
      </c>
      <c r="Q49" s="403" t="s">
        <v>291</v>
      </c>
    </row>
    <row r="50" spans="1:17" ht="18.600000000000001" customHeight="1" thickBot="1">
      <c r="A50" s="3201"/>
      <c r="B50" s="3203"/>
      <c r="C50" s="3240"/>
      <c r="D50" s="3219"/>
      <c r="E50" s="3243"/>
      <c r="F50" s="3246"/>
      <c r="G50" s="414" t="s">
        <v>12</v>
      </c>
      <c r="H50" s="415">
        <f t="shared" ref="H50:M50" si="11">H47+H48+H49</f>
        <v>643.70000000000005</v>
      </c>
      <c r="I50" s="415">
        <f t="shared" si="11"/>
        <v>633.80000000000007</v>
      </c>
      <c r="J50" s="415">
        <f t="shared" si="11"/>
        <v>416.09999999999997</v>
      </c>
      <c r="K50" s="416">
        <f t="shared" si="11"/>
        <v>9.9</v>
      </c>
      <c r="L50" s="440">
        <f t="shared" si="11"/>
        <v>638</v>
      </c>
      <c r="M50" s="415">
        <f t="shared" si="11"/>
        <v>638</v>
      </c>
      <c r="N50" s="441" t="s">
        <v>292</v>
      </c>
      <c r="O50" s="442">
        <v>36500</v>
      </c>
      <c r="P50" s="442">
        <v>36000</v>
      </c>
      <c r="Q50" s="443">
        <v>36000</v>
      </c>
    </row>
    <row r="51" spans="1:17">
      <c r="A51" s="2734" t="s">
        <v>11</v>
      </c>
      <c r="B51" s="3202" t="s">
        <v>13</v>
      </c>
      <c r="C51" s="2338" t="s">
        <v>13</v>
      </c>
      <c r="D51" s="2272" t="s">
        <v>293</v>
      </c>
      <c r="E51" s="3204" t="s">
        <v>284</v>
      </c>
      <c r="F51" s="2347" t="s">
        <v>205</v>
      </c>
      <c r="G51" s="318" t="s">
        <v>37</v>
      </c>
      <c r="H51" s="341"/>
      <c r="I51" s="342"/>
      <c r="J51" s="342"/>
      <c r="K51" s="320"/>
      <c r="L51" s="321"/>
      <c r="M51" s="347"/>
      <c r="N51" s="380" t="s">
        <v>294</v>
      </c>
      <c r="O51" s="444" t="s">
        <v>295</v>
      </c>
      <c r="P51" s="444" t="s">
        <v>296</v>
      </c>
      <c r="Q51" s="445" t="s">
        <v>295</v>
      </c>
    </row>
    <row r="52" spans="1:17" ht="19.149999999999999" customHeight="1">
      <c r="A52" s="2735"/>
      <c r="B52" s="2326"/>
      <c r="C52" s="2327"/>
      <c r="D52" s="2295"/>
      <c r="E52" s="3205"/>
      <c r="F52" s="2348"/>
      <c r="G52" s="325"/>
      <c r="H52" s="326"/>
      <c r="I52" s="327"/>
      <c r="J52" s="327"/>
      <c r="K52" s="328"/>
      <c r="L52" s="329"/>
      <c r="M52" s="349"/>
      <c r="N52" s="3224" t="s">
        <v>297</v>
      </c>
      <c r="O52" s="3226" t="s">
        <v>295</v>
      </c>
      <c r="P52" s="3226" t="s">
        <v>296</v>
      </c>
      <c r="Q52" s="3228" t="s">
        <v>295</v>
      </c>
    </row>
    <row r="53" spans="1:17" ht="13.5" thickBot="1">
      <c r="A53" s="3201"/>
      <c r="B53" s="3203"/>
      <c r="C53" s="2339"/>
      <c r="D53" s="2273"/>
      <c r="E53" s="3206"/>
      <c r="F53" s="2349"/>
      <c r="G53" s="334" t="s">
        <v>12</v>
      </c>
      <c r="H53" s="335">
        <f t="shared" ref="H53:M53" si="12">H51*1</f>
        <v>0</v>
      </c>
      <c r="I53" s="335">
        <f t="shared" si="12"/>
        <v>0</v>
      </c>
      <c r="J53" s="335">
        <f t="shared" si="12"/>
        <v>0</v>
      </c>
      <c r="K53" s="336">
        <f t="shared" si="12"/>
        <v>0</v>
      </c>
      <c r="L53" s="337">
        <f t="shared" si="12"/>
        <v>0</v>
      </c>
      <c r="M53" s="335">
        <f t="shared" si="12"/>
        <v>0</v>
      </c>
      <c r="N53" s="3225"/>
      <c r="O53" s="3227"/>
      <c r="P53" s="3227"/>
      <c r="Q53" s="3229"/>
    </row>
    <row r="54" spans="1:17" ht="25.5">
      <c r="A54" s="2734" t="s">
        <v>11</v>
      </c>
      <c r="B54" s="3202" t="s">
        <v>13</v>
      </c>
      <c r="C54" s="2338" t="s">
        <v>35</v>
      </c>
      <c r="D54" s="2272" t="s">
        <v>298</v>
      </c>
      <c r="E54" s="3204" t="s">
        <v>41</v>
      </c>
      <c r="F54" s="2347" t="s">
        <v>205</v>
      </c>
      <c r="G54" s="318" t="s">
        <v>37</v>
      </c>
      <c r="H54" s="341"/>
      <c r="I54" s="342"/>
      <c r="J54" s="342"/>
      <c r="K54" s="320"/>
      <c r="L54" s="321"/>
      <c r="M54" s="321"/>
      <c r="N54" s="446" t="s">
        <v>299</v>
      </c>
      <c r="O54" s="323"/>
      <c r="P54" s="323"/>
      <c r="Q54" s="324"/>
    </row>
    <row r="55" spans="1:17" ht="19.149999999999999" customHeight="1" thickBot="1">
      <c r="A55" s="3201"/>
      <c r="B55" s="3203"/>
      <c r="C55" s="2339"/>
      <c r="D55" s="2273"/>
      <c r="E55" s="3206"/>
      <c r="F55" s="2349"/>
      <c r="G55" s="334" t="s">
        <v>12</v>
      </c>
      <c r="H55" s="335">
        <f t="shared" ref="H55:M55" si="13">H54*1</f>
        <v>0</v>
      </c>
      <c r="I55" s="335">
        <f t="shared" si="13"/>
        <v>0</v>
      </c>
      <c r="J55" s="335">
        <f t="shared" si="13"/>
        <v>0</v>
      </c>
      <c r="K55" s="336">
        <f t="shared" si="13"/>
        <v>0</v>
      </c>
      <c r="L55" s="337">
        <f t="shared" si="13"/>
        <v>0</v>
      </c>
      <c r="M55" s="337">
        <f t="shared" si="13"/>
        <v>0</v>
      </c>
      <c r="N55" s="447" t="s">
        <v>300</v>
      </c>
      <c r="O55" s="448" t="s">
        <v>276</v>
      </c>
      <c r="P55" s="448" t="s">
        <v>276</v>
      </c>
      <c r="Q55" s="449" t="s">
        <v>276</v>
      </c>
    </row>
    <row r="56" spans="1:17">
      <c r="A56" s="2734" t="s">
        <v>11</v>
      </c>
      <c r="B56" s="3202" t="s">
        <v>13</v>
      </c>
      <c r="C56" s="2338" t="s">
        <v>240</v>
      </c>
      <c r="D56" s="2272" t="s">
        <v>301</v>
      </c>
      <c r="E56" s="3204" t="s">
        <v>41</v>
      </c>
      <c r="F56" s="2347" t="s">
        <v>205</v>
      </c>
      <c r="G56" s="318" t="s">
        <v>37</v>
      </c>
      <c r="H56" s="341"/>
      <c r="I56" s="342"/>
      <c r="J56" s="342"/>
      <c r="K56" s="320"/>
      <c r="L56" s="321"/>
      <c r="M56" s="321"/>
      <c r="N56" s="450" t="s">
        <v>302</v>
      </c>
      <c r="O56" s="323" t="s">
        <v>276</v>
      </c>
      <c r="P56" s="323" t="s">
        <v>72</v>
      </c>
      <c r="Q56" s="324"/>
    </row>
    <row r="57" spans="1:17">
      <c r="A57" s="2735"/>
      <c r="B57" s="2326"/>
      <c r="C57" s="2327"/>
      <c r="D57" s="2295"/>
      <c r="E57" s="3205"/>
      <c r="F57" s="2348"/>
      <c r="G57" s="325"/>
      <c r="H57" s="326"/>
      <c r="I57" s="327"/>
      <c r="J57" s="327"/>
      <c r="K57" s="328"/>
      <c r="L57" s="329"/>
      <c r="M57" s="329"/>
      <c r="N57" s="451"/>
      <c r="O57" s="331"/>
      <c r="P57" s="331"/>
      <c r="Q57" s="332"/>
    </row>
    <row r="58" spans="1:17" ht="58.15" customHeight="1" thickBot="1">
      <c r="A58" s="3201"/>
      <c r="B58" s="3203"/>
      <c r="C58" s="2339"/>
      <c r="D58" s="2273"/>
      <c r="E58" s="3206"/>
      <c r="F58" s="2349"/>
      <c r="G58" s="334" t="s">
        <v>12</v>
      </c>
      <c r="H58" s="335">
        <f t="shared" ref="H58:M58" si="14">H56*1</f>
        <v>0</v>
      </c>
      <c r="I58" s="335">
        <f t="shared" si="14"/>
        <v>0</v>
      </c>
      <c r="J58" s="335">
        <f t="shared" si="14"/>
        <v>0</v>
      </c>
      <c r="K58" s="335">
        <f t="shared" si="14"/>
        <v>0</v>
      </c>
      <c r="L58" s="335">
        <f t="shared" si="14"/>
        <v>0</v>
      </c>
      <c r="M58" s="335">
        <f t="shared" si="14"/>
        <v>0</v>
      </c>
      <c r="N58" s="338"/>
      <c r="O58" s="339"/>
      <c r="P58" s="339"/>
      <c r="Q58" s="340"/>
    </row>
    <row r="59" spans="1:17">
      <c r="A59" s="2734" t="s">
        <v>11</v>
      </c>
      <c r="B59" s="3202" t="s">
        <v>13</v>
      </c>
      <c r="C59" s="2338" t="s">
        <v>38</v>
      </c>
      <c r="D59" s="2272" t="s">
        <v>303</v>
      </c>
      <c r="E59" s="3204" t="s">
        <v>41</v>
      </c>
      <c r="F59" s="2347" t="s">
        <v>205</v>
      </c>
      <c r="G59" s="318" t="s">
        <v>37</v>
      </c>
      <c r="H59" s="341"/>
      <c r="I59" s="342"/>
      <c r="J59" s="342"/>
      <c r="K59" s="320"/>
      <c r="L59" s="321"/>
      <c r="M59" s="321"/>
      <c r="N59" s="452" t="s">
        <v>304</v>
      </c>
      <c r="O59" s="323"/>
      <c r="P59" s="323"/>
      <c r="Q59" s="324"/>
    </row>
    <row r="60" spans="1:17" ht="39" customHeight="1" thickBot="1">
      <c r="A60" s="3201"/>
      <c r="B60" s="3203"/>
      <c r="C60" s="2339"/>
      <c r="D60" s="2273"/>
      <c r="E60" s="3206"/>
      <c r="F60" s="2349"/>
      <c r="G60" s="334" t="s">
        <v>12</v>
      </c>
      <c r="H60" s="335">
        <f t="shared" ref="H60:M60" si="15">H59*1</f>
        <v>0</v>
      </c>
      <c r="I60" s="335">
        <f t="shared" si="15"/>
        <v>0</v>
      </c>
      <c r="J60" s="335">
        <f t="shared" si="15"/>
        <v>0</v>
      </c>
      <c r="K60" s="335">
        <f t="shared" si="15"/>
        <v>0</v>
      </c>
      <c r="L60" s="335">
        <f t="shared" si="15"/>
        <v>0</v>
      </c>
      <c r="M60" s="335">
        <f t="shared" si="15"/>
        <v>0</v>
      </c>
      <c r="N60" s="338"/>
      <c r="O60" s="339"/>
      <c r="P60" s="339"/>
      <c r="Q60" s="340"/>
    </row>
    <row r="61" spans="1:17">
      <c r="A61" s="2734" t="s">
        <v>11</v>
      </c>
      <c r="B61" s="3202" t="s">
        <v>13</v>
      </c>
      <c r="C61" s="2338" t="s">
        <v>267</v>
      </c>
      <c r="D61" s="2272" t="s">
        <v>305</v>
      </c>
      <c r="E61" s="3204" t="s">
        <v>41</v>
      </c>
      <c r="F61" s="2347" t="s">
        <v>205</v>
      </c>
      <c r="G61" s="318" t="s">
        <v>37</v>
      </c>
      <c r="H61" s="341">
        <f>I61+K61</f>
        <v>3.5</v>
      </c>
      <c r="I61" s="342">
        <v>3.5</v>
      </c>
      <c r="J61" s="342"/>
      <c r="K61" s="320"/>
      <c r="L61" s="321">
        <v>5</v>
      </c>
      <c r="M61" s="321">
        <v>5</v>
      </c>
      <c r="N61" s="3222" t="s">
        <v>306</v>
      </c>
      <c r="O61" s="323" t="s">
        <v>232</v>
      </c>
      <c r="P61" s="323" t="s">
        <v>72</v>
      </c>
      <c r="Q61" s="324" t="s">
        <v>72</v>
      </c>
    </row>
    <row r="62" spans="1:17">
      <c r="A62" s="2735"/>
      <c r="B62" s="2326"/>
      <c r="C62" s="2327"/>
      <c r="D62" s="2295"/>
      <c r="E62" s="3205"/>
      <c r="F62" s="2348"/>
      <c r="G62" s="325"/>
      <c r="H62" s="326"/>
      <c r="I62" s="327"/>
      <c r="J62" s="327"/>
      <c r="K62" s="328"/>
      <c r="L62" s="329"/>
      <c r="M62" s="329"/>
      <c r="N62" s="3223"/>
      <c r="O62" s="331"/>
      <c r="P62" s="331"/>
      <c r="Q62" s="332"/>
    </row>
    <row r="63" spans="1:17" ht="13.5" thickBot="1">
      <c r="A63" s="3201"/>
      <c r="B63" s="3203"/>
      <c r="C63" s="2339"/>
      <c r="D63" s="2273"/>
      <c r="E63" s="3206"/>
      <c r="F63" s="2349"/>
      <c r="G63" s="334" t="s">
        <v>12</v>
      </c>
      <c r="H63" s="335">
        <f t="shared" ref="H63:M63" si="16">H61*1</f>
        <v>3.5</v>
      </c>
      <c r="I63" s="335">
        <f t="shared" si="16"/>
        <v>3.5</v>
      </c>
      <c r="J63" s="335">
        <f t="shared" si="16"/>
        <v>0</v>
      </c>
      <c r="K63" s="335">
        <f t="shared" si="16"/>
        <v>0</v>
      </c>
      <c r="L63" s="335">
        <f t="shared" si="16"/>
        <v>5</v>
      </c>
      <c r="M63" s="335">
        <f t="shared" si="16"/>
        <v>5</v>
      </c>
      <c r="N63" s="453"/>
      <c r="O63" s="339"/>
      <c r="P63" s="339"/>
      <c r="Q63" s="340"/>
    </row>
    <row r="64" spans="1:17">
      <c r="A64" s="2734" t="s">
        <v>11</v>
      </c>
      <c r="B64" s="3202" t="s">
        <v>13</v>
      </c>
      <c r="C64" s="2338" t="s">
        <v>39</v>
      </c>
      <c r="D64" s="2272" t="s">
        <v>307</v>
      </c>
      <c r="E64" s="3204" t="s">
        <v>41</v>
      </c>
      <c r="F64" s="2347" t="s">
        <v>205</v>
      </c>
      <c r="G64" s="318" t="s">
        <v>37</v>
      </c>
      <c r="H64" s="341">
        <f>I64+K64</f>
        <v>3</v>
      </c>
      <c r="I64" s="342">
        <v>3</v>
      </c>
      <c r="J64" s="342"/>
      <c r="K64" s="320"/>
      <c r="L64" s="321">
        <v>3</v>
      </c>
      <c r="M64" s="321">
        <v>3</v>
      </c>
      <c r="N64" s="3222" t="s">
        <v>308</v>
      </c>
      <c r="O64" s="323" t="s">
        <v>211</v>
      </c>
      <c r="P64" s="323" t="s">
        <v>211</v>
      </c>
      <c r="Q64" s="324" t="s">
        <v>211</v>
      </c>
    </row>
    <row r="65" spans="1:17">
      <c r="A65" s="2735"/>
      <c r="B65" s="2326"/>
      <c r="C65" s="2327"/>
      <c r="D65" s="2295"/>
      <c r="E65" s="3205"/>
      <c r="F65" s="2348"/>
      <c r="G65" s="325"/>
      <c r="H65" s="326"/>
      <c r="I65" s="327"/>
      <c r="J65" s="327"/>
      <c r="K65" s="328"/>
      <c r="L65" s="329"/>
      <c r="M65" s="329"/>
      <c r="N65" s="3223"/>
      <c r="O65" s="331"/>
      <c r="P65" s="331"/>
      <c r="Q65" s="332"/>
    </row>
    <row r="66" spans="1:17" ht="13.5" thickBot="1">
      <c r="A66" s="3201"/>
      <c r="B66" s="3203"/>
      <c r="C66" s="2339"/>
      <c r="D66" s="2273"/>
      <c r="E66" s="3206"/>
      <c r="F66" s="2349"/>
      <c r="G66" s="334" t="s">
        <v>12</v>
      </c>
      <c r="H66" s="335">
        <f t="shared" ref="H66:M66" si="17">H64*1</f>
        <v>3</v>
      </c>
      <c r="I66" s="335">
        <f t="shared" si="17"/>
        <v>3</v>
      </c>
      <c r="J66" s="335">
        <f t="shared" si="17"/>
        <v>0</v>
      </c>
      <c r="K66" s="335">
        <f t="shared" si="17"/>
        <v>0</v>
      </c>
      <c r="L66" s="335">
        <f t="shared" si="17"/>
        <v>3</v>
      </c>
      <c r="M66" s="335">
        <f t="shared" si="17"/>
        <v>3</v>
      </c>
      <c r="N66" s="453"/>
      <c r="O66" s="339"/>
      <c r="P66" s="339"/>
      <c r="Q66" s="340"/>
    </row>
    <row r="67" spans="1:17" ht="13.5" thickBot="1">
      <c r="A67" s="316" t="s">
        <v>11</v>
      </c>
      <c r="B67" s="419" t="s">
        <v>13</v>
      </c>
      <c r="C67" s="3195" t="s">
        <v>14</v>
      </c>
      <c r="D67" s="2259"/>
      <c r="E67" s="2259"/>
      <c r="F67" s="2259"/>
      <c r="G67" s="3196"/>
      <c r="H67" s="454">
        <f t="shared" ref="H67:M67" si="18">H50+H53+H55+H58+H66+H60+H63</f>
        <v>650.20000000000005</v>
      </c>
      <c r="I67" s="454">
        <f t="shared" si="18"/>
        <v>640.30000000000007</v>
      </c>
      <c r="J67" s="454">
        <f t="shared" si="18"/>
        <v>416.09999999999997</v>
      </c>
      <c r="K67" s="454">
        <f t="shared" si="18"/>
        <v>9.9</v>
      </c>
      <c r="L67" s="454">
        <f t="shared" si="18"/>
        <v>646</v>
      </c>
      <c r="M67" s="454">
        <f t="shared" si="18"/>
        <v>646</v>
      </c>
      <c r="N67" s="455"/>
      <c r="O67" s="456"/>
      <c r="P67" s="456"/>
      <c r="Q67" s="457"/>
    </row>
    <row r="68" spans="1:17" ht="13.5" thickBot="1">
      <c r="A68" s="316" t="s">
        <v>11</v>
      </c>
      <c r="B68" s="317" t="s">
        <v>35</v>
      </c>
      <c r="C68" s="2307" t="s">
        <v>309</v>
      </c>
      <c r="D68" s="2308"/>
      <c r="E68" s="2308"/>
      <c r="F68" s="2308"/>
      <c r="G68" s="2308"/>
      <c r="H68" s="2308"/>
      <c r="I68" s="2308"/>
      <c r="J68" s="2308"/>
      <c r="K68" s="2308"/>
      <c r="L68" s="2308"/>
      <c r="M68" s="2308"/>
      <c r="N68" s="2308"/>
      <c r="O68" s="2308"/>
      <c r="P68" s="2308"/>
      <c r="Q68" s="2324"/>
    </row>
    <row r="69" spans="1:17" ht="25.5">
      <c r="A69" s="2734" t="s">
        <v>11</v>
      </c>
      <c r="B69" s="3202" t="s">
        <v>35</v>
      </c>
      <c r="C69" s="2338" t="s">
        <v>11</v>
      </c>
      <c r="D69" s="2272" t="s">
        <v>310</v>
      </c>
      <c r="E69" s="3204" t="s">
        <v>311</v>
      </c>
      <c r="F69" s="2347" t="s">
        <v>205</v>
      </c>
      <c r="G69" s="318" t="s">
        <v>37</v>
      </c>
      <c r="H69" s="341">
        <f>I69+K69</f>
        <v>363.9</v>
      </c>
      <c r="I69" s="342">
        <v>359.9</v>
      </c>
      <c r="J69" s="342">
        <v>228</v>
      </c>
      <c r="K69" s="320">
        <v>4</v>
      </c>
      <c r="L69" s="321">
        <v>370</v>
      </c>
      <c r="M69" s="321">
        <v>370</v>
      </c>
      <c r="N69" s="458" t="s">
        <v>312</v>
      </c>
      <c r="O69" s="459" t="s">
        <v>313</v>
      </c>
      <c r="P69" s="459" t="s">
        <v>314</v>
      </c>
      <c r="Q69" s="460">
        <v>10700</v>
      </c>
    </row>
    <row r="70" spans="1:17">
      <c r="A70" s="2735"/>
      <c r="B70" s="2326"/>
      <c r="C70" s="2327"/>
      <c r="D70" s="2295"/>
      <c r="E70" s="3205"/>
      <c r="F70" s="2348"/>
      <c r="G70" s="1914" t="s">
        <v>213</v>
      </c>
      <c r="H70" s="1915">
        <f>I70+K70</f>
        <v>8</v>
      </c>
      <c r="I70" s="1916">
        <v>8</v>
      </c>
      <c r="J70" s="358"/>
      <c r="K70" s="359"/>
      <c r="L70" s="360">
        <v>4</v>
      </c>
      <c r="M70" s="360">
        <v>4</v>
      </c>
      <c r="N70" s="461"/>
      <c r="O70" s="462"/>
      <c r="P70" s="462"/>
      <c r="Q70" s="463"/>
    </row>
    <row r="71" spans="1:17" ht="13.5" thickBot="1">
      <c r="A71" s="2735"/>
      <c r="B71" s="2326"/>
      <c r="C71" s="2327"/>
      <c r="D71" s="2295"/>
      <c r="E71" s="3205"/>
      <c r="F71" s="2348"/>
      <c r="G71" s="325" t="s">
        <v>209</v>
      </c>
      <c r="H71" s="326">
        <f>I71+K71</f>
        <v>5.4</v>
      </c>
      <c r="I71" s="327">
        <v>5.4</v>
      </c>
      <c r="J71" s="327">
        <v>4.0999999999999996</v>
      </c>
      <c r="K71" s="328"/>
      <c r="L71" s="329"/>
      <c r="M71" s="329"/>
      <c r="N71" s="464" t="s">
        <v>315</v>
      </c>
      <c r="O71" s="465">
        <v>2</v>
      </c>
      <c r="P71" s="465"/>
      <c r="Q71" s="466">
        <v>10</v>
      </c>
    </row>
    <row r="72" spans="1:17" ht="26.25" thickBot="1">
      <c r="A72" s="3201"/>
      <c r="B72" s="3203"/>
      <c r="C72" s="2339"/>
      <c r="D72" s="2273"/>
      <c r="E72" s="3206"/>
      <c r="F72" s="2349"/>
      <c r="G72" s="334" t="s">
        <v>12</v>
      </c>
      <c r="H72" s="335">
        <f t="shared" ref="H72:M72" si="19">H69+H71+H70</f>
        <v>377.29999999999995</v>
      </c>
      <c r="I72" s="335">
        <f t="shared" si="19"/>
        <v>373.29999999999995</v>
      </c>
      <c r="J72" s="335">
        <f t="shared" si="19"/>
        <v>232.1</v>
      </c>
      <c r="K72" s="336">
        <f t="shared" si="19"/>
        <v>4</v>
      </c>
      <c r="L72" s="337">
        <f t="shared" si="19"/>
        <v>374</v>
      </c>
      <c r="M72" s="337">
        <f t="shared" si="19"/>
        <v>374</v>
      </c>
      <c r="N72" s="467" t="s">
        <v>316</v>
      </c>
      <c r="O72" s="468" t="s">
        <v>314</v>
      </c>
      <c r="P72" s="468" t="s">
        <v>317</v>
      </c>
      <c r="Q72" s="469" t="s">
        <v>289</v>
      </c>
    </row>
    <row r="73" spans="1:17" ht="25.5">
      <c r="A73" s="2734" t="s">
        <v>11</v>
      </c>
      <c r="B73" s="3202" t="s">
        <v>35</v>
      </c>
      <c r="C73" s="2338" t="s">
        <v>13</v>
      </c>
      <c r="D73" s="2272" t="s">
        <v>318</v>
      </c>
      <c r="E73" s="3204" t="s">
        <v>41</v>
      </c>
      <c r="F73" s="2347" t="s">
        <v>205</v>
      </c>
      <c r="G73" s="318" t="s">
        <v>37</v>
      </c>
      <c r="H73" s="341"/>
      <c r="I73" s="342"/>
      <c r="J73" s="342"/>
      <c r="K73" s="320"/>
      <c r="L73" s="321"/>
      <c r="M73" s="321"/>
      <c r="N73" s="470" t="s">
        <v>319</v>
      </c>
      <c r="O73" s="459"/>
      <c r="P73" s="459" t="s">
        <v>72</v>
      </c>
      <c r="Q73" s="471"/>
    </row>
    <row r="74" spans="1:17" ht="13.5" thickBot="1">
      <c r="A74" s="3201"/>
      <c r="B74" s="3203"/>
      <c r="C74" s="2339"/>
      <c r="D74" s="2273"/>
      <c r="E74" s="3206"/>
      <c r="F74" s="2349"/>
      <c r="G74" s="334" t="s">
        <v>12</v>
      </c>
      <c r="H74" s="335">
        <f t="shared" ref="H74:M74" si="20">H73*1</f>
        <v>0</v>
      </c>
      <c r="I74" s="335">
        <f t="shared" si="20"/>
        <v>0</v>
      </c>
      <c r="J74" s="335">
        <f t="shared" si="20"/>
        <v>0</v>
      </c>
      <c r="K74" s="336">
        <f t="shared" si="20"/>
        <v>0</v>
      </c>
      <c r="L74" s="337">
        <f t="shared" si="20"/>
        <v>0</v>
      </c>
      <c r="M74" s="337">
        <f t="shared" si="20"/>
        <v>0</v>
      </c>
      <c r="N74" s="472"/>
      <c r="O74" s="468"/>
      <c r="P74" s="468"/>
      <c r="Q74" s="469"/>
    </row>
    <row r="75" spans="1:17">
      <c r="A75" s="2734" t="s">
        <v>11</v>
      </c>
      <c r="B75" s="3202" t="s">
        <v>35</v>
      </c>
      <c r="C75" s="2338" t="s">
        <v>35</v>
      </c>
      <c r="D75" s="2272" t="s">
        <v>320</v>
      </c>
      <c r="E75" s="3204" t="s">
        <v>41</v>
      </c>
      <c r="F75" s="2347" t="s">
        <v>205</v>
      </c>
      <c r="G75" s="318" t="s">
        <v>37</v>
      </c>
      <c r="H75" s="341"/>
      <c r="I75" s="342"/>
      <c r="J75" s="342"/>
      <c r="K75" s="320"/>
      <c r="L75" s="321"/>
      <c r="M75" s="321"/>
      <c r="N75" s="322" t="s">
        <v>321</v>
      </c>
      <c r="O75" s="459" t="s">
        <v>211</v>
      </c>
      <c r="P75" s="459" t="s">
        <v>211</v>
      </c>
      <c r="Q75" s="471" t="s">
        <v>211</v>
      </c>
    </row>
    <row r="76" spans="1:17" ht="13.5" thickBot="1">
      <c r="A76" s="3201"/>
      <c r="B76" s="3203"/>
      <c r="C76" s="2339"/>
      <c r="D76" s="2273"/>
      <c r="E76" s="3206"/>
      <c r="F76" s="2349"/>
      <c r="G76" s="334" t="s">
        <v>12</v>
      </c>
      <c r="H76" s="335">
        <f t="shared" ref="H76:M76" si="21">H75*1</f>
        <v>0</v>
      </c>
      <c r="I76" s="335">
        <f t="shared" si="21"/>
        <v>0</v>
      </c>
      <c r="J76" s="335">
        <f t="shared" si="21"/>
        <v>0</v>
      </c>
      <c r="K76" s="336">
        <f t="shared" si="21"/>
        <v>0</v>
      </c>
      <c r="L76" s="337">
        <f t="shared" si="21"/>
        <v>0</v>
      </c>
      <c r="M76" s="337">
        <f t="shared" si="21"/>
        <v>0</v>
      </c>
      <c r="N76" s="338"/>
      <c r="O76" s="468"/>
      <c r="P76" s="468"/>
      <c r="Q76" s="469"/>
    </row>
    <row r="77" spans="1:17">
      <c r="A77" s="2734" t="s">
        <v>11</v>
      </c>
      <c r="B77" s="3202" t="s">
        <v>35</v>
      </c>
      <c r="C77" s="2338" t="s">
        <v>36</v>
      </c>
      <c r="D77" s="2272" t="s">
        <v>322</v>
      </c>
      <c r="E77" s="3204" t="s">
        <v>41</v>
      </c>
      <c r="F77" s="2347" t="s">
        <v>205</v>
      </c>
      <c r="G77" s="318" t="s">
        <v>37</v>
      </c>
      <c r="H77" s="341"/>
      <c r="I77" s="342"/>
      <c r="J77" s="342"/>
      <c r="K77" s="320"/>
      <c r="L77" s="321"/>
      <c r="M77" s="321"/>
      <c r="N77" s="3222" t="s">
        <v>323</v>
      </c>
      <c r="O77" s="459" t="s">
        <v>324</v>
      </c>
      <c r="P77" s="459" t="s">
        <v>325</v>
      </c>
      <c r="Q77" s="471" t="s">
        <v>326</v>
      </c>
    </row>
    <row r="78" spans="1:17">
      <c r="A78" s="2735"/>
      <c r="B78" s="2326"/>
      <c r="C78" s="2327"/>
      <c r="D78" s="2295"/>
      <c r="E78" s="3205"/>
      <c r="F78" s="2348"/>
      <c r="G78" s="325"/>
      <c r="H78" s="326"/>
      <c r="I78" s="327"/>
      <c r="J78" s="327"/>
      <c r="K78" s="328"/>
      <c r="L78" s="329"/>
      <c r="M78" s="329"/>
      <c r="N78" s="3223"/>
      <c r="O78" s="473"/>
      <c r="P78" s="473"/>
      <c r="Q78" s="474"/>
    </row>
    <row r="79" spans="1:17" ht="13.5" thickBot="1">
      <c r="A79" s="3201"/>
      <c r="B79" s="3203"/>
      <c r="C79" s="2339"/>
      <c r="D79" s="2273"/>
      <c r="E79" s="3206"/>
      <c r="F79" s="2349"/>
      <c r="G79" s="334" t="s">
        <v>12</v>
      </c>
      <c r="H79" s="335">
        <f t="shared" ref="H79:M79" si="22">H77*1</f>
        <v>0</v>
      </c>
      <c r="I79" s="335">
        <f t="shared" si="22"/>
        <v>0</v>
      </c>
      <c r="J79" s="335">
        <f t="shared" si="22"/>
        <v>0</v>
      </c>
      <c r="K79" s="336">
        <f t="shared" si="22"/>
        <v>0</v>
      </c>
      <c r="L79" s="337">
        <f t="shared" si="22"/>
        <v>0</v>
      </c>
      <c r="M79" s="337">
        <f t="shared" si="22"/>
        <v>0</v>
      </c>
      <c r="N79" s="338"/>
      <c r="O79" s="468"/>
      <c r="P79" s="468"/>
      <c r="Q79" s="469"/>
    </row>
    <row r="80" spans="1:17" ht="13.5" thickBot="1">
      <c r="A80" s="475" t="s">
        <v>11</v>
      </c>
      <c r="B80" s="419" t="s">
        <v>35</v>
      </c>
      <c r="C80" s="3195" t="s">
        <v>14</v>
      </c>
      <c r="D80" s="2259"/>
      <c r="E80" s="2259"/>
      <c r="F80" s="2259"/>
      <c r="G80" s="3196"/>
      <c r="H80" s="476">
        <f t="shared" ref="H80:M80" si="23">H72+H74+H76+H79</f>
        <v>377.29999999999995</v>
      </c>
      <c r="I80" s="476">
        <f t="shared" si="23"/>
        <v>373.29999999999995</v>
      </c>
      <c r="J80" s="476">
        <f t="shared" si="23"/>
        <v>232.1</v>
      </c>
      <c r="K80" s="476">
        <f t="shared" si="23"/>
        <v>4</v>
      </c>
      <c r="L80" s="476">
        <f t="shared" si="23"/>
        <v>374</v>
      </c>
      <c r="M80" s="476">
        <f t="shared" si="23"/>
        <v>374</v>
      </c>
      <c r="N80" s="455"/>
      <c r="O80" s="456"/>
      <c r="P80" s="456"/>
      <c r="Q80" s="457"/>
    </row>
    <row r="81" spans="1:17" ht="13.5" thickBot="1">
      <c r="A81" s="477" t="s">
        <v>11</v>
      </c>
      <c r="B81" s="317" t="s">
        <v>36</v>
      </c>
      <c r="C81" s="2307" t="s">
        <v>327</v>
      </c>
      <c r="D81" s="2308"/>
      <c r="E81" s="2308"/>
      <c r="F81" s="2308"/>
      <c r="G81" s="2308"/>
      <c r="H81" s="2308"/>
      <c r="I81" s="2308"/>
      <c r="J81" s="2308"/>
      <c r="K81" s="2308"/>
      <c r="L81" s="2308"/>
      <c r="M81" s="2308"/>
      <c r="N81" s="2308"/>
      <c r="O81" s="2308"/>
      <c r="P81" s="2308"/>
      <c r="Q81" s="2324"/>
    </row>
    <row r="82" spans="1:17">
      <c r="A82" s="2734" t="s">
        <v>11</v>
      </c>
      <c r="B82" s="3202" t="s">
        <v>36</v>
      </c>
      <c r="C82" s="2338" t="s">
        <v>35</v>
      </c>
      <c r="D82" s="2272" t="s">
        <v>328</v>
      </c>
      <c r="E82" s="3204" t="s">
        <v>41</v>
      </c>
      <c r="F82" s="2347" t="s">
        <v>329</v>
      </c>
      <c r="G82" s="318" t="s">
        <v>37</v>
      </c>
      <c r="H82" s="341">
        <v>0</v>
      </c>
      <c r="I82" s="342"/>
      <c r="J82" s="342"/>
      <c r="K82" s="320"/>
      <c r="L82" s="321"/>
      <c r="M82" s="321"/>
      <c r="N82" s="478" t="s">
        <v>330</v>
      </c>
      <c r="O82" s="396" t="s">
        <v>212</v>
      </c>
      <c r="P82" s="396" t="s">
        <v>212</v>
      </c>
      <c r="Q82" s="397" t="s">
        <v>212</v>
      </c>
    </row>
    <row r="83" spans="1:17">
      <c r="A83" s="2735"/>
      <c r="B83" s="2326"/>
      <c r="C83" s="2327"/>
      <c r="D83" s="2295"/>
      <c r="E83" s="3205"/>
      <c r="F83" s="2348"/>
      <c r="G83" s="325"/>
      <c r="H83" s="326"/>
      <c r="I83" s="327"/>
      <c r="J83" s="327"/>
      <c r="K83" s="328"/>
      <c r="L83" s="329"/>
      <c r="M83" s="329"/>
      <c r="N83" s="479"/>
      <c r="O83" s="480"/>
      <c r="P83" s="481"/>
      <c r="Q83" s="482"/>
    </row>
    <row r="84" spans="1:17" ht="13.5" thickBot="1">
      <c r="A84" s="3201"/>
      <c r="B84" s="3203"/>
      <c r="C84" s="2339"/>
      <c r="D84" s="2273"/>
      <c r="E84" s="3206"/>
      <c r="F84" s="2349"/>
      <c r="G84" s="334" t="s">
        <v>12</v>
      </c>
      <c r="H84" s="335">
        <f t="shared" ref="H84:M84" si="24">H82*1</f>
        <v>0</v>
      </c>
      <c r="I84" s="335">
        <f t="shared" si="24"/>
        <v>0</v>
      </c>
      <c r="J84" s="335">
        <f t="shared" si="24"/>
        <v>0</v>
      </c>
      <c r="K84" s="336">
        <f t="shared" si="24"/>
        <v>0</v>
      </c>
      <c r="L84" s="337">
        <f t="shared" si="24"/>
        <v>0</v>
      </c>
      <c r="M84" s="337">
        <f t="shared" si="24"/>
        <v>0</v>
      </c>
      <c r="N84" s="483"/>
      <c r="O84" s="417"/>
      <c r="P84" s="417"/>
      <c r="Q84" s="418"/>
    </row>
    <row r="85" spans="1:17" ht="25.5">
      <c r="A85" s="2734" t="s">
        <v>11</v>
      </c>
      <c r="B85" s="3202" t="s">
        <v>36</v>
      </c>
      <c r="C85" s="2338" t="s">
        <v>240</v>
      </c>
      <c r="D85" s="3217" t="s">
        <v>331</v>
      </c>
      <c r="E85" s="3204" t="s">
        <v>41</v>
      </c>
      <c r="F85" s="2276" t="s">
        <v>205</v>
      </c>
      <c r="G85" s="318" t="s">
        <v>37</v>
      </c>
      <c r="H85" s="341">
        <f>I85+K85</f>
        <v>59.6</v>
      </c>
      <c r="I85" s="342">
        <v>59.6</v>
      </c>
      <c r="J85" s="342"/>
      <c r="K85" s="320"/>
      <c r="L85" s="321">
        <v>65</v>
      </c>
      <c r="M85" s="321">
        <v>70</v>
      </c>
      <c r="N85" s="395" t="s">
        <v>332</v>
      </c>
      <c r="O85" s="396" t="s">
        <v>333</v>
      </c>
      <c r="P85" s="396" t="s">
        <v>250</v>
      </c>
      <c r="Q85" s="397" t="s">
        <v>262</v>
      </c>
    </row>
    <row r="86" spans="1:17">
      <c r="A86" s="2735"/>
      <c r="B86" s="2326"/>
      <c r="C86" s="2327"/>
      <c r="D86" s="3218"/>
      <c r="E86" s="3205"/>
      <c r="F86" s="2298"/>
      <c r="G86" s="325"/>
      <c r="H86" s="326"/>
      <c r="I86" s="327"/>
      <c r="J86" s="327"/>
      <c r="K86" s="328"/>
      <c r="L86" s="329"/>
      <c r="M86" s="329"/>
      <c r="N86" s="484" t="s">
        <v>334</v>
      </c>
      <c r="O86" s="437" t="s">
        <v>211</v>
      </c>
      <c r="P86" s="437" t="s">
        <v>211</v>
      </c>
      <c r="Q86" s="438" t="s">
        <v>211</v>
      </c>
    </row>
    <row r="87" spans="1:17" ht="13.5" thickBot="1">
      <c r="A87" s="3201"/>
      <c r="B87" s="3203"/>
      <c r="C87" s="2339"/>
      <c r="D87" s="3219"/>
      <c r="E87" s="3206"/>
      <c r="F87" s="3221"/>
      <c r="G87" s="334" t="s">
        <v>12</v>
      </c>
      <c r="H87" s="335">
        <f t="shared" ref="H87:M87" si="25">H85*1</f>
        <v>59.6</v>
      </c>
      <c r="I87" s="335">
        <f t="shared" si="25"/>
        <v>59.6</v>
      </c>
      <c r="J87" s="335">
        <f t="shared" si="25"/>
        <v>0</v>
      </c>
      <c r="K87" s="336">
        <f t="shared" si="25"/>
        <v>0</v>
      </c>
      <c r="L87" s="337">
        <f t="shared" si="25"/>
        <v>65</v>
      </c>
      <c r="M87" s="337">
        <f t="shared" si="25"/>
        <v>70</v>
      </c>
      <c r="N87" s="388"/>
      <c r="O87" s="339"/>
      <c r="P87" s="339"/>
      <c r="Q87" s="340"/>
    </row>
    <row r="88" spans="1:17" ht="13.5" thickBot="1">
      <c r="A88" s="477" t="s">
        <v>11</v>
      </c>
      <c r="B88" s="419" t="s">
        <v>36</v>
      </c>
      <c r="C88" s="3195" t="s">
        <v>14</v>
      </c>
      <c r="D88" s="2259"/>
      <c r="E88" s="2259"/>
      <c r="F88" s="2259"/>
      <c r="G88" s="3196"/>
      <c r="H88" s="454">
        <f t="shared" ref="H88:M88" si="26">H84+H87</f>
        <v>59.6</v>
      </c>
      <c r="I88" s="454">
        <f t="shared" si="26"/>
        <v>59.6</v>
      </c>
      <c r="J88" s="454">
        <f t="shared" si="26"/>
        <v>0</v>
      </c>
      <c r="K88" s="485">
        <f t="shared" si="26"/>
        <v>0</v>
      </c>
      <c r="L88" s="486">
        <f t="shared" si="26"/>
        <v>65</v>
      </c>
      <c r="M88" s="486">
        <f t="shared" si="26"/>
        <v>70</v>
      </c>
      <c r="N88" s="455"/>
      <c r="O88" s="456"/>
      <c r="P88" s="456"/>
      <c r="Q88" s="457"/>
    </row>
    <row r="89" spans="1:17" ht="13.5" thickBot="1">
      <c r="A89" s="316" t="s">
        <v>11</v>
      </c>
      <c r="B89" s="317" t="s">
        <v>240</v>
      </c>
      <c r="C89" s="3220" t="s">
        <v>335</v>
      </c>
      <c r="D89" s="2283"/>
      <c r="E89" s="2283"/>
      <c r="F89" s="2283"/>
      <c r="G89" s="2283"/>
      <c r="H89" s="2283"/>
      <c r="I89" s="2283"/>
      <c r="J89" s="2283"/>
      <c r="K89" s="2283"/>
      <c r="L89" s="2283"/>
      <c r="M89" s="2283"/>
      <c r="N89" s="2283"/>
      <c r="O89" s="2283"/>
      <c r="P89" s="2283"/>
      <c r="Q89" s="2284"/>
    </row>
    <row r="90" spans="1:17" ht="25.5">
      <c r="A90" s="3214" t="s">
        <v>11</v>
      </c>
      <c r="B90" s="3202" t="s">
        <v>240</v>
      </c>
      <c r="C90" s="2338" t="s">
        <v>11</v>
      </c>
      <c r="D90" s="2272" t="s">
        <v>336</v>
      </c>
      <c r="E90" s="3204" t="s">
        <v>337</v>
      </c>
      <c r="F90" s="2347" t="s">
        <v>205</v>
      </c>
      <c r="G90" s="318" t="s">
        <v>37</v>
      </c>
      <c r="H90" s="341">
        <f>I90+K90</f>
        <v>600</v>
      </c>
      <c r="I90" s="342">
        <v>600</v>
      </c>
      <c r="J90" s="342">
        <v>324.8</v>
      </c>
      <c r="K90" s="320">
        <v>0</v>
      </c>
      <c r="L90" s="321">
        <v>600</v>
      </c>
      <c r="M90" s="347">
        <v>600</v>
      </c>
      <c r="N90" s="487" t="s">
        <v>338</v>
      </c>
      <c r="O90" s="323" t="s">
        <v>339</v>
      </c>
      <c r="P90" s="323" t="s">
        <v>340</v>
      </c>
      <c r="Q90" s="324" t="s">
        <v>341</v>
      </c>
    </row>
    <row r="91" spans="1:17">
      <c r="A91" s="3215"/>
      <c r="B91" s="2326"/>
      <c r="C91" s="2327"/>
      <c r="D91" s="2295"/>
      <c r="E91" s="3205"/>
      <c r="F91" s="2348"/>
      <c r="G91" s="488" t="s">
        <v>342</v>
      </c>
      <c r="H91" s="489">
        <f>I91+K91</f>
        <v>6.9</v>
      </c>
      <c r="I91" s="489">
        <v>6.9</v>
      </c>
      <c r="J91" s="489">
        <v>5.3</v>
      </c>
      <c r="K91" s="490"/>
      <c r="L91" s="491"/>
      <c r="M91" s="492"/>
      <c r="N91" s="493"/>
      <c r="O91" s="494"/>
      <c r="P91" s="494"/>
      <c r="Q91" s="495"/>
    </row>
    <row r="92" spans="1:17">
      <c r="A92" s="3215"/>
      <c r="B92" s="2326"/>
      <c r="C92" s="2327"/>
      <c r="D92" s="2295"/>
      <c r="E92" s="3205"/>
      <c r="F92" s="2348"/>
      <c r="G92" s="356" t="s">
        <v>213</v>
      </c>
      <c r="H92" s="357">
        <f>I92+K92</f>
        <v>124.3</v>
      </c>
      <c r="I92" s="357">
        <v>117.1</v>
      </c>
      <c r="J92" s="357">
        <v>0</v>
      </c>
      <c r="K92" s="496">
        <v>7.2</v>
      </c>
      <c r="L92" s="360">
        <v>128</v>
      </c>
      <c r="M92" s="497">
        <v>128</v>
      </c>
      <c r="N92" s="493"/>
      <c r="O92" s="494"/>
      <c r="P92" s="494"/>
      <c r="Q92" s="495"/>
    </row>
    <row r="93" spans="1:17" ht="13.5" thickBot="1">
      <c r="A93" s="3216"/>
      <c r="B93" s="3203"/>
      <c r="C93" s="2339"/>
      <c r="D93" s="2273"/>
      <c r="E93" s="3206"/>
      <c r="F93" s="2349"/>
      <c r="G93" s="334" t="s">
        <v>12</v>
      </c>
      <c r="H93" s="335">
        <f t="shared" ref="H93:M93" si="27">H90+H92+H91</f>
        <v>731.19999999999993</v>
      </c>
      <c r="I93" s="335">
        <f t="shared" si="27"/>
        <v>724</v>
      </c>
      <c r="J93" s="335">
        <f t="shared" si="27"/>
        <v>330.1</v>
      </c>
      <c r="K93" s="335">
        <f t="shared" si="27"/>
        <v>7.2</v>
      </c>
      <c r="L93" s="335">
        <f t="shared" si="27"/>
        <v>728</v>
      </c>
      <c r="M93" s="335">
        <f t="shared" si="27"/>
        <v>728</v>
      </c>
      <c r="N93" s="498"/>
      <c r="O93" s="499"/>
      <c r="P93" s="499"/>
      <c r="Q93" s="500"/>
    </row>
    <row r="94" spans="1:17" ht="13.5" thickBot="1">
      <c r="A94" s="3214" t="s">
        <v>11</v>
      </c>
      <c r="B94" s="3202" t="s">
        <v>240</v>
      </c>
      <c r="C94" s="2338" t="s">
        <v>13</v>
      </c>
      <c r="D94" s="3217" t="s">
        <v>343</v>
      </c>
      <c r="E94" s="3204" t="s">
        <v>41</v>
      </c>
      <c r="F94" s="2347" t="s">
        <v>205</v>
      </c>
      <c r="G94" s="318" t="s">
        <v>37</v>
      </c>
      <c r="H94" s="341"/>
      <c r="I94" s="342"/>
      <c r="J94" s="342"/>
      <c r="K94" s="320"/>
      <c r="L94" s="321"/>
      <c r="M94" s="321"/>
      <c r="N94" s="501"/>
      <c r="O94" s="502"/>
      <c r="P94" s="502"/>
      <c r="Q94" s="502"/>
    </row>
    <row r="95" spans="1:17" ht="13.5" thickBot="1">
      <c r="A95" s="3215"/>
      <c r="B95" s="2326"/>
      <c r="C95" s="2327"/>
      <c r="D95" s="3218"/>
      <c r="E95" s="3205"/>
      <c r="F95" s="2348"/>
      <c r="G95" s="325"/>
      <c r="H95" s="326"/>
      <c r="I95" s="327"/>
      <c r="J95" s="327"/>
      <c r="K95" s="328"/>
      <c r="L95" s="329"/>
      <c r="M95" s="329"/>
      <c r="N95" s="503" t="s">
        <v>344</v>
      </c>
      <c r="O95" s="331" t="s">
        <v>212</v>
      </c>
      <c r="P95" s="331" t="s">
        <v>212</v>
      </c>
      <c r="Q95" s="332" t="s">
        <v>212</v>
      </c>
    </row>
    <row r="96" spans="1:17">
      <c r="A96" s="3215"/>
      <c r="B96" s="2326"/>
      <c r="C96" s="2327"/>
      <c r="D96" s="3218"/>
      <c r="E96" s="3205"/>
      <c r="F96" s="2348"/>
      <c r="G96" s="325"/>
      <c r="H96" s="326"/>
      <c r="I96" s="327"/>
      <c r="J96" s="327"/>
      <c r="K96" s="328"/>
      <c r="L96" s="329"/>
      <c r="M96" s="329"/>
      <c r="N96" s="3210"/>
      <c r="O96" s="3212"/>
      <c r="P96" s="3212"/>
      <c r="Q96" s="3212"/>
    </row>
    <row r="97" spans="1:17" ht="13.5" thickBot="1">
      <c r="A97" s="3216"/>
      <c r="B97" s="3203"/>
      <c r="C97" s="2339"/>
      <c r="D97" s="3219"/>
      <c r="E97" s="3206"/>
      <c r="F97" s="2349"/>
      <c r="G97" s="334" t="s">
        <v>12</v>
      </c>
      <c r="H97" s="335">
        <f>H94*1</f>
        <v>0</v>
      </c>
      <c r="I97" s="504"/>
      <c r="J97" s="504"/>
      <c r="K97" s="505"/>
      <c r="L97" s="337"/>
      <c r="M97" s="337"/>
      <c r="N97" s="3211"/>
      <c r="O97" s="3213"/>
      <c r="P97" s="3213"/>
      <c r="Q97" s="3213"/>
    </row>
    <row r="98" spans="1:17">
      <c r="A98" s="3214" t="s">
        <v>11</v>
      </c>
      <c r="B98" s="3202" t="s">
        <v>240</v>
      </c>
      <c r="C98" s="2338" t="s">
        <v>35</v>
      </c>
      <c r="D98" s="2272" t="s">
        <v>345</v>
      </c>
      <c r="E98" s="3204" t="s">
        <v>41</v>
      </c>
      <c r="F98" s="2347" t="s">
        <v>205</v>
      </c>
      <c r="G98" s="318" t="s">
        <v>37</v>
      </c>
      <c r="H98" s="341">
        <v>0</v>
      </c>
      <c r="I98" s="342"/>
      <c r="J98" s="342"/>
      <c r="K98" s="320"/>
      <c r="L98" s="321">
        <v>0</v>
      </c>
      <c r="M98" s="321">
        <v>0</v>
      </c>
      <c r="N98" s="506" t="s">
        <v>271</v>
      </c>
      <c r="O98" s="323" t="s">
        <v>212</v>
      </c>
      <c r="P98" s="323" t="s">
        <v>211</v>
      </c>
      <c r="Q98" s="324" t="s">
        <v>232</v>
      </c>
    </row>
    <row r="99" spans="1:17">
      <c r="A99" s="3215"/>
      <c r="B99" s="2326"/>
      <c r="C99" s="2327"/>
      <c r="D99" s="2295"/>
      <c r="E99" s="3205"/>
      <c r="F99" s="2348"/>
      <c r="G99" s="325"/>
      <c r="H99" s="326"/>
      <c r="I99" s="327"/>
      <c r="J99" s="327"/>
      <c r="K99" s="328"/>
      <c r="L99" s="329"/>
      <c r="M99" s="329"/>
      <c r="N99" s="333"/>
      <c r="O99" s="331"/>
      <c r="P99" s="331"/>
      <c r="Q99" s="332"/>
    </row>
    <row r="100" spans="1:17" ht="13.5" thickBot="1">
      <c r="A100" s="3216"/>
      <c r="B100" s="3203"/>
      <c r="C100" s="2339"/>
      <c r="D100" s="2273"/>
      <c r="E100" s="3206"/>
      <c r="F100" s="2349"/>
      <c r="G100" s="334" t="s">
        <v>12</v>
      </c>
      <c r="H100" s="335">
        <f t="shared" ref="H100:M100" si="28">H98*1</f>
        <v>0</v>
      </c>
      <c r="I100" s="335">
        <f t="shared" si="28"/>
        <v>0</v>
      </c>
      <c r="J100" s="335">
        <f t="shared" si="28"/>
        <v>0</v>
      </c>
      <c r="K100" s="336">
        <f t="shared" si="28"/>
        <v>0</v>
      </c>
      <c r="L100" s="507">
        <f t="shared" si="28"/>
        <v>0</v>
      </c>
      <c r="M100" s="508">
        <f t="shared" si="28"/>
        <v>0</v>
      </c>
      <c r="N100" s="338"/>
      <c r="O100" s="339"/>
      <c r="P100" s="339"/>
      <c r="Q100" s="340"/>
    </row>
    <row r="101" spans="1:17">
      <c r="A101" s="2734" t="s">
        <v>11</v>
      </c>
      <c r="B101" s="3202" t="s">
        <v>240</v>
      </c>
      <c r="C101" s="2338" t="s">
        <v>38</v>
      </c>
      <c r="D101" s="2272" t="s">
        <v>346</v>
      </c>
      <c r="E101" s="3204" t="s">
        <v>41</v>
      </c>
      <c r="F101" s="509" t="s">
        <v>205</v>
      </c>
      <c r="G101" s="318" t="s">
        <v>37</v>
      </c>
      <c r="H101" s="341">
        <f>I101+K101</f>
        <v>8</v>
      </c>
      <c r="I101" s="342">
        <v>8</v>
      </c>
      <c r="J101" s="342"/>
      <c r="K101" s="320"/>
      <c r="L101" s="510">
        <v>10</v>
      </c>
      <c r="M101" s="321">
        <v>12</v>
      </c>
      <c r="N101" s="3207" t="s">
        <v>347</v>
      </c>
      <c r="O101" s="511" t="s">
        <v>348</v>
      </c>
      <c r="P101" s="511" t="s">
        <v>67</v>
      </c>
      <c r="Q101" s="512" t="s">
        <v>227</v>
      </c>
    </row>
    <row r="102" spans="1:17">
      <c r="A102" s="2735"/>
      <c r="B102" s="2326"/>
      <c r="C102" s="2327"/>
      <c r="D102" s="2295"/>
      <c r="E102" s="3205"/>
      <c r="F102" s="513"/>
      <c r="G102" s="325"/>
      <c r="H102" s="326"/>
      <c r="I102" s="327"/>
      <c r="J102" s="327"/>
      <c r="K102" s="328"/>
      <c r="L102" s="514"/>
      <c r="M102" s="329"/>
      <c r="N102" s="3208"/>
      <c r="O102" s="363"/>
      <c r="P102" s="363"/>
      <c r="Q102" s="364"/>
    </row>
    <row r="103" spans="1:17" ht="25.15" customHeight="1" thickBot="1">
      <c r="A103" s="3201"/>
      <c r="B103" s="3203"/>
      <c r="C103" s="2339"/>
      <c r="D103" s="2273"/>
      <c r="E103" s="3206"/>
      <c r="F103" s="513"/>
      <c r="G103" s="334" t="s">
        <v>12</v>
      </c>
      <c r="H103" s="335">
        <f t="shared" ref="H103:M103" si="29">H101*1</f>
        <v>8</v>
      </c>
      <c r="I103" s="335">
        <f t="shared" si="29"/>
        <v>8</v>
      </c>
      <c r="J103" s="335">
        <f t="shared" si="29"/>
        <v>0</v>
      </c>
      <c r="K103" s="336">
        <f t="shared" si="29"/>
        <v>0</v>
      </c>
      <c r="L103" s="515">
        <f t="shared" si="29"/>
        <v>10</v>
      </c>
      <c r="M103" s="337">
        <f t="shared" si="29"/>
        <v>12</v>
      </c>
      <c r="N103" s="3209"/>
      <c r="O103" s="363"/>
      <c r="P103" s="363"/>
      <c r="Q103" s="364"/>
    </row>
    <row r="104" spans="1:17" ht="13.5" thickBot="1">
      <c r="A104" s="316" t="s">
        <v>11</v>
      </c>
      <c r="B104" s="419" t="s">
        <v>240</v>
      </c>
      <c r="C104" s="3195" t="s">
        <v>14</v>
      </c>
      <c r="D104" s="2259"/>
      <c r="E104" s="2259"/>
      <c r="F104" s="2259"/>
      <c r="G104" s="3196"/>
      <c r="H104" s="454">
        <f t="shared" ref="H104:M104" si="30">H93+H97+H100+H103</f>
        <v>739.19999999999993</v>
      </c>
      <c r="I104" s="454">
        <f t="shared" si="30"/>
        <v>732</v>
      </c>
      <c r="J104" s="454">
        <f t="shared" si="30"/>
        <v>330.1</v>
      </c>
      <c r="K104" s="454">
        <f t="shared" si="30"/>
        <v>7.2</v>
      </c>
      <c r="L104" s="454">
        <f t="shared" si="30"/>
        <v>738</v>
      </c>
      <c r="M104" s="454">
        <f t="shared" si="30"/>
        <v>740</v>
      </c>
      <c r="N104" s="455"/>
      <c r="O104" s="456"/>
      <c r="P104" s="456"/>
      <c r="Q104" s="457"/>
    </row>
    <row r="105" spans="1:17" ht="13.5" thickBot="1">
      <c r="A105" s="475" t="s">
        <v>11</v>
      </c>
      <c r="B105" s="2260" t="s">
        <v>349</v>
      </c>
      <c r="C105" s="2261"/>
      <c r="D105" s="2261"/>
      <c r="E105" s="2261"/>
      <c r="F105" s="2261"/>
      <c r="G105" s="3197"/>
      <c r="H105" s="516">
        <f t="shared" ref="H105:M105" si="31">H45+H67+H80+H88+H104</f>
        <v>3918.7999999999997</v>
      </c>
      <c r="I105" s="516">
        <f t="shared" si="31"/>
        <v>3857.9</v>
      </c>
      <c r="J105" s="516">
        <f t="shared" si="31"/>
        <v>2234.8999999999996</v>
      </c>
      <c r="K105" s="516">
        <f t="shared" si="31"/>
        <v>60.9</v>
      </c>
      <c r="L105" s="516">
        <f t="shared" si="31"/>
        <v>3838</v>
      </c>
      <c r="M105" s="516">
        <f t="shared" si="31"/>
        <v>3848</v>
      </c>
      <c r="N105" s="517"/>
      <c r="O105" s="517"/>
      <c r="P105" s="517"/>
      <c r="Q105" s="518"/>
    </row>
    <row r="106" spans="1:17" ht="13.5" thickBot="1">
      <c r="A106" s="519" t="s">
        <v>11</v>
      </c>
      <c r="B106" s="2730" t="s">
        <v>15</v>
      </c>
      <c r="C106" s="2262"/>
      <c r="D106" s="2262"/>
      <c r="E106" s="2262"/>
      <c r="F106" s="2262"/>
      <c r="G106" s="2262"/>
      <c r="H106" s="693">
        <f t="shared" ref="H106:M106" si="32">H105</f>
        <v>3918.7999999999997</v>
      </c>
      <c r="I106" s="693">
        <f t="shared" si="32"/>
        <v>3857.9</v>
      </c>
      <c r="J106" s="693">
        <f t="shared" si="32"/>
        <v>2234.8999999999996</v>
      </c>
      <c r="K106" s="693">
        <f t="shared" si="32"/>
        <v>60.9</v>
      </c>
      <c r="L106" s="520">
        <f t="shared" si="32"/>
        <v>3838</v>
      </c>
      <c r="M106" s="520">
        <f t="shared" si="32"/>
        <v>3848</v>
      </c>
      <c r="N106" s="2731"/>
      <c r="O106" s="2732"/>
      <c r="P106" s="2732"/>
      <c r="Q106" s="2733"/>
    </row>
    <row r="107" spans="1:17" ht="9.75" customHeight="1">
      <c r="A107" s="521"/>
      <c r="B107" s="10"/>
      <c r="C107" s="10"/>
      <c r="D107" s="10"/>
      <c r="E107" s="10"/>
      <c r="F107" s="522"/>
      <c r="G107" s="522"/>
      <c r="H107" s="522"/>
      <c r="I107" s="522"/>
      <c r="J107" s="522"/>
      <c r="K107" s="522"/>
      <c r="L107" s="522"/>
      <c r="M107" s="522"/>
      <c r="N107" s="22"/>
      <c r="O107" s="22"/>
      <c r="P107" s="22"/>
      <c r="Q107" s="22"/>
    </row>
    <row r="108" spans="1:17" hidden="1">
      <c r="A108" s="521"/>
      <c r="B108" s="10"/>
      <c r="C108" s="10"/>
      <c r="D108" s="10"/>
      <c r="E108" s="10"/>
      <c r="F108" s="522"/>
      <c r="G108" s="522"/>
      <c r="H108" s="522"/>
      <c r="I108" s="522"/>
      <c r="J108" s="522"/>
      <c r="K108" s="522"/>
      <c r="L108" s="522"/>
      <c r="M108" s="522"/>
      <c r="N108" s="22"/>
      <c r="O108" s="22"/>
      <c r="P108" s="22"/>
      <c r="Q108" s="22"/>
    </row>
    <row r="109" spans="1:17" hidden="1">
      <c r="A109" s="521"/>
      <c r="B109" s="10"/>
      <c r="C109" s="10"/>
      <c r="D109" s="10"/>
      <c r="E109" s="10"/>
      <c r="F109" s="522"/>
      <c r="G109" s="522"/>
      <c r="H109" s="522"/>
      <c r="I109" s="522"/>
      <c r="J109" s="522"/>
      <c r="K109" s="522"/>
      <c r="L109" s="522"/>
      <c r="M109" s="522"/>
      <c r="N109" s="22"/>
      <c r="O109" s="22"/>
      <c r="P109" s="22"/>
      <c r="Q109" s="22"/>
    </row>
    <row r="110" spans="1:17" ht="16.5" thickBot="1">
      <c r="A110" s="521"/>
      <c r="B110" s="523"/>
      <c r="C110" s="10"/>
      <c r="D110" s="10"/>
      <c r="E110" s="10"/>
      <c r="F110" s="2268" t="s">
        <v>16</v>
      </c>
      <c r="G110" s="2268"/>
      <c r="H110" s="2268"/>
      <c r="I110" s="2268"/>
      <c r="J110" s="2268"/>
      <c r="K110" s="2268"/>
      <c r="L110" s="2268"/>
      <c r="M110" s="2268"/>
      <c r="N110" s="524"/>
      <c r="O110" s="524"/>
      <c r="P110" s="524"/>
      <c r="Q110" s="524"/>
    </row>
    <row r="111" spans="1:17" ht="36.6" customHeight="1" thickBot="1">
      <c r="A111" s="525"/>
      <c r="B111" s="525"/>
      <c r="C111" s="2248" t="s">
        <v>17</v>
      </c>
      <c r="D111" s="2599"/>
      <c r="E111" s="2599"/>
      <c r="F111" s="2599"/>
      <c r="G111" s="2600"/>
      <c r="H111" s="3198" t="s">
        <v>350</v>
      </c>
      <c r="I111" s="3199"/>
      <c r="J111" s="3199"/>
      <c r="K111" s="3200"/>
      <c r="L111" s="526"/>
      <c r="M111" s="526"/>
      <c r="N111" s="525"/>
      <c r="O111" s="527"/>
      <c r="P111" s="525"/>
      <c r="Q111" s="525"/>
    </row>
    <row r="112" spans="1:17" ht="13.5" thickBot="1">
      <c r="A112" s="525"/>
      <c r="B112" s="525"/>
      <c r="C112" s="3186" t="s">
        <v>18</v>
      </c>
      <c r="D112" s="3187"/>
      <c r="E112" s="3187"/>
      <c r="F112" s="3187"/>
      <c r="G112" s="3188"/>
      <c r="H112" s="2238">
        <f>H113+H114+H115+H116+H117</f>
        <v>3918.8</v>
      </c>
      <c r="I112" s="2239"/>
      <c r="J112" s="2239"/>
      <c r="K112" s="2240"/>
      <c r="L112" s="526"/>
      <c r="M112" s="526"/>
      <c r="N112" s="525"/>
      <c r="O112" s="527"/>
      <c r="P112" s="525"/>
      <c r="Q112" s="525"/>
    </row>
    <row r="113" spans="1:17">
      <c r="A113" s="525"/>
      <c r="B113" s="525"/>
      <c r="C113" s="3189" t="s">
        <v>351</v>
      </c>
      <c r="D113" s="3190"/>
      <c r="E113" s="3190"/>
      <c r="F113" s="3190"/>
      <c r="G113" s="3191"/>
      <c r="H113" s="3192">
        <v>3467</v>
      </c>
      <c r="I113" s="3193"/>
      <c r="J113" s="3193"/>
      <c r="K113" s="3194"/>
      <c r="L113" s="526"/>
      <c r="M113" s="526"/>
      <c r="N113" s="525"/>
      <c r="O113" s="527"/>
      <c r="P113" s="525"/>
      <c r="Q113" s="525"/>
    </row>
    <row r="114" spans="1:17">
      <c r="A114" s="525"/>
      <c r="B114" s="525"/>
      <c r="C114" s="2241" t="s">
        <v>352</v>
      </c>
      <c r="D114" s="3178"/>
      <c r="E114" s="3178"/>
      <c r="F114" s="3178"/>
      <c r="G114" s="3179"/>
      <c r="H114" s="2226">
        <v>0</v>
      </c>
      <c r="I114" s="2216"/>
      <c r="J114" s="2216"/>
      <c r="K114" s="2217"/>
      <c r="L114" s="526"/>
      <c r="M114" s="526"/>
      <c r="N114" s="525"/>
      <c r="O114" s="527"/>
      <c r="P114" s="525"/>
      <c r="Q114" s="525"/>
    </row>
    <row r="115" spans="1:17">
      <c r="A115" s="525"/>
      <c r="B115" s="525"/>
      <c r="C115" s="2241" t="s">
        <v>353</v>
      </c>
      <c r="D115" s="3178"/>
      <c r="E115" s="3178"/>
      <c r="F115" s="3178"/>
      <c r="G115" s="3179"/>
      <c r="H115" s="2245">
        <v>400.8</v>
      </c>
      <c r="I115" s="2246"/>
      <c r="J115" s="2246"/>
      <c r="K115" s="2247"/>
      <c r="L115" s="526"/>
      <c r="M115" s="526"/>
      <c r="N115" s="525"/>
      <c r="O115" s="527"/>
      <c r="P115" s="525"/>
      <c r="Q115" s="525"/>
    </row>
    <row r="116" spans="1:17">
      <c r="A116" s="525"/>
      <c r="B116" s="525"/>
      <c r="C116" s="2241" t="s">
        <v>354</v>
      </c>
      <c r="D116" s="3178"/>
      <c r="E116" s="3178"/>
      <c r="F116" s="3178"/>
      <c r="G116" s="3179"/>
      <c r="H116" s="2226">
        <v>51</v>
      </c>
      <c r="I116" s="2216"/>
      <c r="J116" s="2216"/>
      <c r="K116" s="2217"/>
      <c r="L116" s="526"/>
      <c r="M116" s="526"/>
      <c r="N116" s="525"/>
      <c r="O116" s="527"/>
      <c r="P116" s="525"/>
      <c r="Q116" s="525"/>
    </row>
    <row r="117" spans="1:17">
      <c r="A117" s="525"/>
      <c r="B117" s="525"/>
      <c r="C117" s="2241" t="s">
        <v>355</v>
      </c>
      <c r="D117" s="3178"/>
      <c r="E117" s="3178"/>
      <c r="F117" s="3178"/>
      <c r="G117" s="3179"/>
      <c r="H117" s="2226">
        <v>0</v>
      </c>
      <c r="I117" s="2216"/>
      <c r="J117" s="2216"/>
      <c r="K117" s="2217"/>
      <c r="L117" s="526"/>
      <c r="M117" s="526"/>
      <c r="N117" s="525"/>
      <c r="O117" s="527"/>
      <c r="P117" s="525"/>
      <c r="Q117" s="525"/>
    </row>
    <row r="118" spans="1:17">
      <c r="A118" s="525"/>
      <c r="B118" s="525"/>
      <c r="C118" s="2241" t="s">
        <v>356</v>
      </c>
      <c r="D118" s="3178"/>
      <c r="E118" s="3178"/>
      <c r="F118" s="3178"/>
      <c r="G118" s="3179"/>
      <c r="H118" s="2226"/>
      <c r="I118" s="2216"/>
      <c r="J118" s="2216"/>
      <c r="K118" s="2217"/>
      <c r="L118" s="526"/>
      <c r="M118" s="526"/>
      <c r="N118" s="525"/>
      <c r="O118" s="527"/>
      <c r="P118" s="525"/>
      <c r="Q118" s="525"/>
    </row>
    <row r="119" spans="1:17" ht="13.5" thickBot="1">
      <c r="A119" s="525"/>
      <c r="B119" s="525"/>
      <c r="C119" s="3180" t="s">
        <v>357</v>
      </c>
      <c r="D119" s="3181"/>
      <c r="E119" s="3181"/>
      <c r="F119" s="3181"/>
      <c r="G119" s="3182"/>
      <c r="H119" s="3183"/>
      <c r="I119" s="3184"/>
      <c r="J119" s="3184"/>
      <c r="K119" s="3185"/>
      <c r="L119" s="526"/>
      <c r="M119" s="526"/>
      <c r="N119" s="525"/>
      <c r="O119" s="527"/>
      <c r="P119" s="525"/>
      <c r="Q119" s="525"/>
    </row>
    <row r="120" spans="1:17" ht="13.5" thickBot="1">
      <c r="A120" s="525"/>
      <c r="B120" s="525"/>
      <c r="C120" s="3186" t="s">
        <v>19</v>
      </c>
      <c r="D120" s="3187"/>
      <c r="E120" s="3187"/>
      <c r="F120" s="3187"/>
      <c r="G120" s="3188"/>
      <c r="H120" s="2238">
        <f>H121*1</f>
        <v>0</v>
      </c>
      <c r="I120" s="2239"/>
      <c r="J120" s="2239"/>
      <c r="K120" s="2240"/>
      <c r="L120" s="526"/>
      <c r="M120" s="526"/>
      <c r="N120" s="525"/>
      <c r="O120" s="527"/>
      <c r="P120" s="525"/>
      <c r="Q120" s="525"/>
    </row>
    <row r="121" spans="1:17" ht="13.5" thickBot="1">
      <c r="A121" s="525"/>
      <c r="B121" s="525"/>
      <c r="C121" s="3166" t="s">
        <v>358</v>
      </c>
      <c r="D121" s="3167"/>
      <c r="E121" s="3167"/>
      <c r="F121" s="3167"/>
      <c r="G121" s="3168"/>
      <c r="H121" s="3169">
        <v>0</v>
      </c>
      <c r="I121" s="3170"/>
      <c r="J121" s="3170"/>
      <c r="K121" s="3171"/>
      <c r="L121" s="526"/>
      <c r="M121" s="526"/>
      <c r="N121" s="525"/>
      <c r="O121" s="527"/>
      <c r="P121" s="525"/>
      <c r="Q121" s="525"/>
    </row>
    <row r="122" spans="1:17" ht="13.5" thickBot="1">
      <c r="A122" s="525"/>
      <c r="B122" s="525"/>
      <c r="C122" s="3172" t="s">
        <v>20</v>
      </c>
      <c r="D122" s="3173"/>
      <c r="E122" s="3173"/>
      <c r="F122" s="3173"/>
      <c r="G122" s="3174"/>
      <c r="H122" s="3175">
        <f>H120+H112</f>
        <v>3918.8</v>
      </c>
      <c r="I122" s="3176"/>
      <c r="J122" s="3176"/>
      <c r="K122" s="3177"/>
      <c r="L122" s="1"/>
      <c r="M122" s="1"/>
      <c r="N122" s="525"/>
      <c r="O122" s="527"/>
      <c r="P122" s="525"/>
      <c r="Q122" s="525"/>
    </row>
  </sheetData>
  <mergeCells count="235">
    <mergeCell ref="L1:Q1"/>
    <mergeCell ref="D3:Q3"/>
    <mergeCell ref="A4:A6"/>
    <mergeCell ref="B4:B6"/>
    <mergeCell ref="C4:C6"/>
    <mergeCell ref="D4:D6"/>
    <mergeCell ref="E4:E6"/>
    <mergeCell ref="F4:F6"/>
    <mergeCell ref="G4:G6"/>
    <mergeCell ref="H4:K4"/>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A17:A21"/>
    <mergeCell ref="B17:B21"/>
    <mergeCell ref="C17:C21"/>
    <mergeCell ref="D17:D21"/>
    <mergeCell ref="E17:E21"/>
    <mergeCell ref="F17:F21"/>
    <mergeCell ref="A13:A16"/>
    <mergeCell ref="B13:B16"/>
    <mergeCell ref="C13:C16"/>
    <mergeCell ref="D13:D16"/>
    <mergeCell ref="E13:E16"/>
    <mergeCell ref="F13:F16"/>
    <mergeCell ref="N24:N25"/>
    <mergeCell ref="O24:O25"/>
    <mergeCell ref="P24:P25"/>
    <mergeCell ref="Q24:Q25"/>
    <mergeCell ref="A26:A29"/>
    <mergeCell ref="B26:B29"/>
    <mergeCell ref="C26:C29"/>
    <mergeCell ref="D26:D29"/>
    <mergeCell ref="E26:E29"/>
    <mergeCell ref="F26:F29"/>
    <mergeCell ref="A22:A25"/>
    <mergeCell ref="B22:B25"/>
    <mergeCell ref="C22:C25"/>
    <mergeCell ref="D22:D25"/>
    <mergeCell ref="E22:E25"/>
    <mergeCell ref="F22:F25"/>
    <mergeCell ref="A34:A35"/>
    <mergeCell ref="B34:B35"/>
    <mergeCell ref="C34:C35"/>
    <mergeCell ref="D34:D35"/>
    <mergeCell ref="E34:E35"/>
    <mergeCell ref="F34:F35"/>
    <mergeCell ref="A30:A33"/>
    <mergeCell ref="B30:B33"/>
    <mergeCell ref="C30:C33"/>
    <mergeCell ref="D30:D33"/>
    <mergeCell ref="E30:E33"/>
    <mergeCell ref="F30:F33"/>
    <mergeCell ref="A40:A42"/>
    <mergeCell ref="B40:B42"/>
    <mergeCell ref="C40:C42"/>
    <mergeCell ref="D40:D42"/>
    <mergeCell ref="E40:E42"/>
    <mergeCell ref="F40:F42"/>
    <mergeCell ref="A36:A39"/>
    <mergeCell ref="B36:B39"/>
    <mergeCell ref="C36:C39"/>
    <mergeCell ref="D36:D39"/>
    <mergeCell ref="E36:E39"/>
    <mergeCell ref="F36:F39"/>
    <mergeCell ref="N43:N44"/>
    <mergeCell ref="C45:G45"/>
    <mergeCell ref="C46:Q46"/>
    <mergeCell ref="A47:A50"/>
    <mergeCell ref="B47:B50"/>
    <mergeCell ref="C47:C50"/>
    <mergeCell ref="D47:D50"/>
    <mergeCell ref="E47:E50"/>
    <mergeCell ref="F47:F50"/>
    <mergeCell ref="A43:A44"/>
    <mergeCell ref="B43:B44"/>
    <mergeCell ref="C43:C44"/>
    <mergeCell ref="D43:D44"/>
    <mergeCell ref="E43:E44"/>
    <mergeCell ref="F43:F44"/>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A59:A60"/>
    <mergeCell ref="B59:B60"/>
    <mergeCell ref="C59:C60"/>
    <mergeCell ref="D59:D60"/>
    <mergeCell ref="E59:E60"/>
    <mergeCell ref="F59:F60"/>
    <mergeCell ref="A56:A58"/>
    <mergeCell ref="B56:B58"/>
    <mergeCell ref="C56:C58"/>
    <mergeCell ref="D56:D58"/>
    <mergeCell ref="E56:E58"/>
    <mergeCell ref="F56:F58"/>
    <mergeCell ref="C67:G67"/>
    <mergeCell ref="C68:Q68"/>
    <mergeCell ref="A69:A72"/>
    <mergeCell ref="B69:B72"/>
    <mergeCell ref="C69:C72"/>
    <mergeCell ref="D69:D72"/>
    <mergeCell ref="E69:E72"/>
    <mergeCell ref="F69:F72"/>
    <mergeCell ref="N61:N62"/>
    <mergeCell ref="A64:A66"/>
    <mergeCell ref="B64:B66"/>
    <mergeCell ref="C64:C66"/>
    <mergeCell ref="D64:D66"/>
    <mergeCell ref="E64:E66"/>
    <mergeCell ref="F64:F66"/>
    <mergeCell ref="N64:N65"/>
    <mergeCell ref="A61:A63"/>
    <mergeCell ref="B61:B63"/>
    <mergeCell ref="C61:C63"/>
    <mergeCell ref="D61:D63"/>
    <mergeCell ref="E61:E63"/>
    <mergeCell ref="F61:F63"/>
    <mergeCell ref="A75:A76"/>
    <mergeCell ref="B75:B76"/>
    <mergeCell ref="C75:C76"/>
    <mergeCell ref="D75:D76"/>
    <mergeCell ref="E75:E76"/>
    <mergeCell ref="F75:F76"/>
    <mergeCell ref="A73:A74"/>
    <mergeCell ref="B73:B74"/>
    <mergeCell ref="C73:C74"/>
    <mergeCell ref="D73:D74"/>
    <mergeCell ref="E73:E74"/>
    <mergeCell ref="F73:F74"/>
    <mergeCell ref="N77:N78"/>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N96:N97"/>
    <mergeCell ref="O96:O97"/>
    <mergeCell ref="P96:P97"/>
    <mergeCell ref="Q96:Q97"/>
    <mergeCell ref="A98:A100"/>
    <mergeCell ref="B98:B100"/>
    <mergeCell ref="C98:C100"/>
    <mergeCell ref="D98:D100"/>
    <mergeCell ref="E98:E100"/>
    <mergeCell ref="F98:F100"/>
    <mergeCell ref="A94:A97"/>
    <mergeCell ref="B94:B97"/>
    <mergeCell ref="C94:C97"/>
    <mergeCell ref="D94:D97"/>
    <mergeCell ref="E94:E97"/>
    <mergeCell ref="F94:F97"/>
    <mergeCell ref="C104:G104"/>
    <mergeCell ref="B105:G105"/>
    <mergeCell ref="B106:G106"/>
    <mergeCell ref="N106:Q106"/>
    <mergeCell ref="F110:M110"/>
    <mergeCell ref="C111:G111"/>
    <mergeCell ref="H111:K111"/>
    <mergeCell ref="A101:A103"/>
    <mergeCell ref="B101:B103"/>
    <mergeCell ref="C101:C103"/>
    <mergeCell ref="D101:D103"/>
    <mergeCell ref="E101:E103"/>
    <mergeCell ref="N101:N103"/>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21:G121"/>
    <mergeCell ref="H121:K121"/>
    <mergeCell ref="C122:G122"/>
    <mergeCell ref="H122:K122"/>
    <mergeCell ref="C118:G118"/>
    <mergeCell ref="H118:K118"/>
    <mergeCell ref="C119:G119"/>
    <mergeCell ref="H119:K119"/>
    <mergeCell ref="C120:G120"/>
    <mergeCell ref="H120:K120"/>
  </mergeCells>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5"/>
  <sheetViews>
    <sheetView topLeftCell="A22" zoomScaleNormal="100" workbookViewId="0">
      <selection activeCell="F22" sqref="F22:F24"/>
    </sheetView>
  </sheetViews>
  <sheetFormatPr defaultRowHeight="12.75"/>
  <cols>
    <col min="1" max="1" width="2.7109375" customWidth="1"/>
    <col min="2" max="3" width="2.5703125" customWidth="1"/>
    <col min="4" max="4" width="25.7109375" customWidth="1"/>
    <col min="5" max="5" width="7.85546875" customWidth="1"/>
    <col min="6" max="6" width="6.140625" customWidth="1"/>
    <col min="7" max="7" width="4.85546875" customWidth="1"/>
    <col min="8" max="8" width="5.7109375" customWidth="1"/>
    <col min="9" max="9" width="6.28515625" customWidth="1"/>
    <col min="10" max="10" width="5.85546875" customWidth="1"/>
    <col min="11" max="11" width="5" customWidth="1"/>
    <col min="12" max="12" width="5.5703125" customWidth="1"/>
    <col min="13" max="13" width="5.85546875" customWidth="1"/>
    <col min="14" max="14" width="33.5703125" customWidth="1"/>
    <col min="15" max="15" width="5" customWidth="1"/>
    <col min="16" max="17" width="4.28515625" customWidth="1"/>
  </cols>
  <sheetData>
    <row r="2" spans="1:23" ht="15.75">
      <c r="A2" s="1"/>
      <c r="B2" s="1"/>
      <c r="C2" s="1"/>
      <c r="D2" s="1484" t="s">
        <v>701</v>
      </c>
      <c r="E2" s="2"/>
      <c r="F2" s="1"/>
      <c r="G2" s="302"/>
      <c r="H2" s="1"/>
      <c r="I2" s="1"/>
      <c r="J2" s="1"/>
      <c r="K2" s="1"/>
      <c r="L2" s="1022"/>
      <c r="M2" s="1286"/>
      <c r="N2" s="1286"/>
      <c r="O2" s="1286"/>
      <c r="P2" s="1286"/>
      <c r="Q2" s="1286"/>
      <c r="R2" s="526"/>
      <c r="S2" s="526"/>
      <c r="T2" s="526"/>
      <c r="U2" s="526"/>
      <c r="V2" s="526"/>
      <c r="W2" s="526"/>
    </row>
    <row r="3" spans="1:23">
      <c r="A3" s="309"/>
      <c r="B3" s="310"/>
      <c r="C3" s="310"/>
      <c r="D3" s="2756" t="s">
        <v>34</v>
      </c>
      <c r="E3" s="2756"/>
      <c r="F3" s="2756"/>
      <c r="G3" s="2756"/>
      <c r="H3" s="2756"/>
      <c r="I3" s="2756"/>
      <c r="J3" s="2756"/>
      <c r="K3" s="2756"/>
      <c r="L3" s="2756"/>
      <c r="M3" s="2756"/>
      <c r="N3" s="2756"/>
      <c r="O3" s="2756"/>
      <c r="P3" s="2756"/>
      <c r="Q3" s="2756"/>
      <c r="R3" s="2756"/>
      <c r="S3" s="2756"/>
      <c r="T3" s="2756"/>
      <c r="U3" s="2756"/>
      <c r="V3" s="2756"/>
      <c r="W3" s="2756"/>
    </row>
    <row r="4" spans="1:23" ht="16.5" thickBot="1">
      <c r="A4" s="1"/>
      <c r="B4" s="1"/>
      <c r="C4" s="1"/>
      <c r="D4" s="1"/>
      <c r="E4" s="2"/>
      <c r="F4" s="1"/>
      <c r="G4" s="302"/>
      <c r="H4" s="1"/>
      <c r="I4" s="1"/>
      <c r="J4" s="1"/>
      <c r="K4" s="1"/>
      <c r="L4" s="1"/>
      <c r="M4" s="1"/>
      <c r="N4" s="1"/>
      <c r="O4" s="1485"/>
      <c r="P4" s="1"/>
      <c r="Q4" s="1"/>
      <c r="R4" s="526"/>
      <c r="S4" s="526"/>
      <c r="T4" s="526"/>
      <c r="U4" s="526"/>
      <c r="V4" s="526"/>
      <c r="W4" s="526"/>
    </row>
    <row r="5" spans="1:23" ht="34.9" customHeight="1">
      <c r="A5" s="2386" t="s">
        <v>0</v>
      </c>
      <c r="B5" s="2389" t="s">
        <v>1</v>
      </c>
      <c r="C5" s="2389" t="s">
        <v>2</v>
      </c>
      <c r="D5" s="2392" t="s">
        <v>3</v>
      </c>
      <c r="E5" s="2395" t="s">
        <v>4</v>
      </c>
      <c r="F5" s="2398" t="s">
        <v>5</v>
      </c>
      <c r="G5" s="2370" t="s">
        <v>6</v>
      </c>
      <c r="H5" s="2251" t="s">
        <v>350</v>
      </c>
      <c r="I5" s="2252"/>
      <c r="J5" s="2252"/>
      <c r="K5" s="2253"/>
      <c r="L5" s="2757" t="s">
        <v>622</v>
      </c>
      <c r="M5" s="2753" t="s">
        <v>623</v>
      </c>
      <c r="N5" s="2373" t="s">
        <v>21</v>
      </c>
      <c r="O5" s="2374"/>
      <c r="P5" s="2374"/>
      <c r="Q5" s="2375"/>
      <c r="R5" s="526"/>
      <c r="S5" s="526"/>
      <c r="T5" s="526"/>
      <c r="U5" s="526"/>
      <c r="V5" s="526"/>
      <c r="W5" s="526"/>
    </row>
    <row r="6" spans="1:23">
      <c r="A6" s="2387"/>
      <c r="B6" s="2390"/>
      <c r="C6" s="2390"/>
      <c r="D6" s="2393"/>
      <c r="E6" s="2396"/>
      <c r="F6" s="2399"/>
      <c r="G6" s="2371"/>
      <c r="H6" s="2376" t="s">
        <v>7</v>
      </c>
      <c r="I6" s="2378" t="s">
        <v>8</v>
      </c>
      <c r="J6" s="2378"/>
      <c r="K6" s="2379" t="s">
        <v>59</v>
      </c>
      <c r="L6" s="2758"/>
      <c r="M6" s="2754"/>
      <c r="N6" s="2381" t="s">
        <v>33</v>
      </c>
      <c r="O6" s="2383" t="s">
        <v>9</v>
      </c>
      <c r="P6" s="2383"/>
      <c r="Q6" s="2384"/>
      <c r="R6" s="526"/>
      <c r="S6" s="526"/>
      <c r="T6" s="526"/>
      <c r="U6" s="526"/>
      <c r="V6" s="526"/>
      <c r="W6" s="526"/>
    </row>
    <row r="7" spans="1:23" ht="88.9" customHeight="1" thickBot="1">
      <c r="A7" s="2388"/>
      <c r="B7" s="2391"/>
      <c r="C7" s="2391"/>
      <c r="D7" s="2394"/>
      <c r="E7" s="2397"/>
      <c r="F7" s="2400"/>
      <c r="G7" s="2372"/>
      <c r="H7" s="2377"/>
      <c r="I7" s="1019" t="s">
        <v>7</v>
      </c>
      <c r="J7" s="1028" t="s">
        <v>10</v>
      </c>
      <c r="K7" s="2380"/>
      <c r="L7" s="2759"/>
      <c r="M7" s="2755"/>
      <c r="N7" s="2382"/>
      <c r="O7" s="313" t="s">
        <v>43</v>
      </c>
      <c r="P7" s="313" t="s">
        <v>44</v>
      </c>
      <c r="Q7" s="314" t="s">
        <v>57</v>
      </c>
      <c r="R7" s="526"/>
      <c r="S7" s="526"/>
      <c r="T7" s="526"/>
      <c r="U7" s="526"/>
      <c r="V7" s="526"/>
      <c r="W7" s="526"/>
    </row>
    <row r="8" spans="1:23" ht="13.5" thickBot="1">
      <c r="A8" s="315" t="s">
        <v>11</v>
      </c>
      <c r="B8" s="2353" t="s">
        <v>702</v>
      </c>
      <c r="C8" s="2353"/>
      <c r="D8" s="2353"/>
      <c r="E8" s="2353"/>
      <c r="F8" s="2353"/>
      <c r="G8" s="2353"/>
      <c r="H8" s="2353"/>
      <c r="I8" s="2353"/>
      <c r="J8" s="2353"/>
      <c r="K8" s="2353"/>
      <c r="L8" s="2353"/>
      <c r="M8" s="2353"/>
      <c r="N8" s="2353"/>
      <c r="O8" s="2353"/>
      <c r="P8" s="2353"/>
      <c r="Q8" s="2354"/>
      <c r="R8" s="526"/>
      <c r="S8" s="526"/>
      <c r="T8" s="526"/>
      <c r="U8" s="526"/>
      <c r="V8" s="526"/>
      <c r="W8" s="526"/>
    </row>
    <row r="9" spans="1:23" ht="13.5" thickBot="1">
      <c r="A9" s="1037" t="s">
        <v>11</v>
      </c>
      <c r="B9" s="1038" t="s">
        <v>11</v>
      </c>
      <c r="C9" s="3309" t="s">
        <v>703</v>
      </c>
      <c r="D9" s="3309"/>
      <c r="E9" s="3309"/>
      <c r="F9" s="3309"/>
      <c r="G9" s="3309"/>
      <c r="H9" s="3309"/>
      <c r="I9" s="3309"/>
      <c r="J9" s="3309"/>
      <c r="K9" s="3309"/>
      <c r="L9" s="3309"/>
      <c r="M9" s="3309"/>
      <c r="N9" s="3309"/>
      <c r="O9" s="3309"/>
      <c r="P9" s="3309"/>
      <c r="Q9" s="3310"/>
      <c r="R9" s="526"/>
      <c r="S9" s="526"/>
      <c r="T9" s="526"/>
      <c r="U9" s="526"/>
      <c r="V9" s="526"/>
      <c r="W9" s="526"/>
    </row>
    <row r="10" spans="1:23" ht="51">
      <c r="A10" s="2311" t="s">
        <v>11</v>
      </c>
      <c r="B10" s="2736" t="s">
        <v>11</v>
      </c>
      <c r="C10" s="3299" t="s">
        <v>11</v>
      </c>
      <c r="D10" s="3311" t="s">
        <v>704</v>
      </c>
      <c r="E10" s="3313" t="s">
        <v>705</v>
      </c>
      <c r="F10" s="3315" t="s">
        <v>706</v>
      </c>
      <c r="G10" s="1953" t="s">
        <v>37</v>
      </c>
      <c r="H10" s="1954">
        <f>I10+K10</f>
        <v>2155.3000000000002</v>
      </c>
      <c r="I10" s="1955">
        <v>2140.3000000000002</v>
      </c>
      <c r="J10" s="1487">
        <v>1350.6</v>
      </c>
      <c r="K10" s="1956">
        <v>15</v>
      </c>
      <c r="L10" s="1488">
        <v>2100</v>
      </c>
      <c r="M10" s="1488">
        <v>2100</v>
      </c>
      <c r="N10" s="1489" t="s">
        <v>707</v>
      </c>
      <c r="O10" s="1490">
        <v>2136</v>
      </c>
      <c r="P10" s="1490">
        <v>2320</v>
      </c>
      <c r="Q10" s="1491">
        <v>2360</v>
      </c>
      <c r="R10" s="526"/>
      <c r="S10" s="526"/>
      <c r="T10" s="526"/>
      <c r="U10" s="526"/>
      <c r="V10" s="526"/>
      <c r="W10" s="526"/>
    </row>
    <row r="11" spans="1:23" ht="25.5">
      <c r="A11" s="3298"/>
      <c r="B11" s="2737"/>
      <c r="C11" s="3300"/>
      <c r="D11" s="3312"/>
      <c r="E11" s="3314"/>
      <c r="F11" s="3314"/>
      <c r="G11" s="1493" t="s">
        <v>372</v>
      </c>
      <c r="H11" s="1494">
        <f>I11+K11</f>
        <v>0</v>
      </c>
      <c r="I11" s="1495"/>
      <c r="J11" s="1495"/>
      <c r="K11" s="1496"/>
      <c r="L11" s="1497">
        <v>0</v>
      </c>
      <c r="M11" s="1497">
        <v>0</v>
      </c>
      <c r="N11" s="1498" t="s">
        <v>708</v>
      </c>
      <c r="O11" s="1499">
        <v>3300</v>
      </c>
      <c r="P11" s="1499">
        <v>3450</v>
      </c>
      <c r="Q11" s="1500">
        <v>3510</v>
      </c>
      <c r="R11" s="526"/>
      <c r="S11" s="526"/>
      <c r="T11" s="526"/>
      <c r="U11" s="526"/>
      <c r="V11" s="526"/>
      <c r="W11" s="526"/>
    </row>
    <row r="12" spans="1:23" ht="17.45" customHeight="1">
      <c r="A12" s="3298"/>
      <c r="B12" s="2737"/>
      <c r="C12" s="3300"/>
      <c r="D12" s="3312"/>
      <c r="E12" s="3314"/>
      <c r="F12" s="3314"/>
      <c r="G12" s="1949" t="s">
        <v>213</v>
      </c>
      <c r="H12" s="1950">
        <f>I12+K12</f>
        <v>203</v>
      </c>
      <c r="I12" s="1951">
        <v>197.4</v>
      </c>
      <c r="J12" s="1951"/>
      <c r="K12" s="1952">
        <v>5.6</v>
      </c>
      <c r="L12" s="1503">
        <v>170</v>
      </c>
      <c r="M12" s="1503">
        <v>170</v>
      </c>
      <c r="N12" s="1504"/>
      <c r="O12" s="1499"/>
      <c r="P12" s="1499"/>
      <c r="Q12" s="1500"/>
      <c r="R12" s="526"/>
      <c r="S12" s="526"/>
      <c r="T12" s="526"/>
      <c r="U12" s="526"/>
      <c r="V12" s="526"/>
      <c r="W12" s="526"/>
    </row>
    <row r="13" spans="1:23" ht="31.9" customHeight="1">
      <c r="A13" s="3298"/>
      <c r="B13" s="2737"/>
      <c r="C13" s="3300"/>
      <c r="D13" s="3312"/>
      <c r="E13" s="3314"/>
      <c r="F13" s="3314"/>
      <c r="G13" s="1505" t="s">
        <v>391</v>
      </c>
      <c r="H13" s="1501">
        <f>I13+K13</f>
        <v>29.3</v>
      </c>
      <c r="I13" s="1502">
        <v>29.3</v>
      </c>
      <c r="J13" s="1502">
        <v>22.4</v>
      </c>
      <c r="K13" s="1506"/>
      <c r="L13" s="1503">
        <v>35</v>
      </c>
      <c r="M13" s="1503">
        <v>35</v>
      </c>
      <c r="N13" s="1504" t="s">
        <v>709</v>
      </c>
      <c r="O13" s="1499">
        <v>1400</v>
      </c>
      <c r="P13" s="1499">
        <v>1440</v>
      </c>
      <c r="Q13" s="1500">
        <v>1460</v>
      </c>
      <c r="R13" s="526"/>
      <c r="S13" s="526"/>
      <c r="T13" s="526"/>
      <c r="U13" s="526"/>
      <c r="V13" s="526"/>
      <c r="W13" s="526"/>
    </row>
    <row r="14" spans="1:23">
      <c r="A14" s="1015"/>
      <c r="B14" s="532"/>
      <c r="C14" s="1507"/>
      <c r="D14" s="1508"/>
      <c r="E14" s="1509"/>
      <c r="F14" s="1510"/>
      <c r="G14" s="1511" t="s">
        <v>209</v>
      </c>
      <c r="H14" s="1512">
        <f>I14+K14</f>
        <v>25.4</v>
      </c>
      <c r="I14" s="1512">
        <v>20.399999999999999</v>
      </c>
      <c r="J14" s="1512">
        <v>19.399999999999999</v>
      </c>
      <c r="K14" s="1513">
        <v>5</v>
      </c>
      <c r="L14" s="1514"/>
      <c r="M14" s="1514"/>
      <c r="N14" s="1504"/>
      <c r="O14" s="1499"/>
      <c r="P14" s="1499"/>
      <c r="Q14" s="1500"/>
      <c r="R14" s="526"/>
      <c r="S14" s="526"/>
      <c r="T14" s="526"/>
      <c r="U14" s="526"/>
      <c r="V14" s="526"/>
      <c r="W14" s="526"/>
    </row>
    <row r="15" spans="1:23" ht="26.25" thickBot="1">
      <c r="A15" s="1321"/>
      <c r="B15" s="582"/>
      <c r="C15" s="1515"/>
      <c r="D15" s="1516"/>
      <c r="E15" s="1517"/>
      <c r="F15" s="1518"/>
      <c r="G15" s="1519" t="s">
        <v>12</v>
      </c>
      <c r="H15" s="1520">
        <f>H10+H11+H13+H12+H14</f>
        <v>2413.0000000000005</v>
      </c>
      <c r="I15" s="1520">
        <f t="shared" ref="I15:M15" si="0">I10+I11+I13+I12+I14</f>
        <v>2387.4000000000005</v>
      </c>
      <c r="J15" s="1520">
        <f t="shared" si="0"/>
        <v>1392.4</v>
      </c>
      <c r="K15" s="1521">
        <f t="shared" si="0"/>
        <v>25.6</v>
      </c>
      <c r="L15" s="1522">
        <f t="shared" si="0"/>
        <v>2305</v>
      </c>
      <c r="M15" s="1522">
        <f t="shared" si="0"/>
        <v>2305</v>
      </c>
      <c r="N15" s="1498" t="s">
        <v>710</v>
      </c>
      <c r="O15" s="1523">
        <v>30</v>
      </c>
      <c r="P15" s="1523">
        <v>36</v>
      </c>
      <c r="Q15" s="837">
        <v>41</v>
      </c>
      <c r="R15" s="526"/>
      <c r="S15" s="526"/>
      <c r="T15" s="526"/>
      <c r="U15" s="526"/>
      <c r="V15" s="526"/>
      <c r="W15" s="526"/>
    </row>
    <row r="16" spans="1:23" ht="25.5">
      <c r="A16" s="2311" t="s">
        <v>11</v>
      </c>
      <c r="B16" s="2736" t="s">
        <v>11</v>
      </c>
      <c r="C16" s="3299" t="s">
        <v>13</v>
      </c>
      <c r="D16" s="2272" t="s">
        <v>711</v>
      </c>
      <c r="E16" s="3204" t="s">
        <v>712</v>
      </c>
      <c r="F16" s="3302" t="s">
        <v>713</v>
      </c>
      <c r="G16" s="1790" t="s">
        <v>37</v>
      </c>
      <c r="H16" s="1525">
        <f>I16+K16</f>
        <v>50</v>
      </c>
      <c r="I16" s="1791">
        <v>50</v>
      </c>
      <c r="J16" s="1526">
        <v>0</v>
      </c>
      <c r="K16" s="1527">
        <v>0</v>
      </c>
      <c r="L16" s="1528">
        <v>12</v>
      </c>
      <c r="M16" s="1529">
        <v>14</v>
      </c>
      <c r="N16" s="1032" t="s">
        <v>714</v>
      </c>
      <c r="O16" s="1490">
        <v>25</v>
      </c>
      <c r="P16" s="1490">
        <v>30</v>
      </c>
      <c r="Q16" s="1491">
        <v>32</v>
      </c>
      <c r="R16" s="526"/>
      <c r="S16" s="526"/>
      <c r="T16" s="526"/>
      <c r="U16" s="526"/>
      <c r="V16" s="526"/>
      <c r="W16" s="526"/>
    </row>
    <row r="17" spans="1:23" ht="25.5">
      <c r="A17" s="3298"/>
      <c r="B17" s="2737"/>
      <c r="C17" s="3300"/>
      <c r="D17" s="2295"/>
      <c r="E17" s="2348"/>
      <c r="F17" s="3303"/>
      <c r="G17" s="1012"/>
      <c r="H17" s="1512"/>
      <c r="I17" s="565"/>
      <c r="J17" s="565"/>
      <c r="K17" s="566"/>
      <c r="L17" s="568"/>
      <c r="M17" s="1530"/>
      <c r="N17" s="112" t="s">
        <v>715</v>
      </c>
      <c r="O17" s="1523">
        <v>30</v>
      </c>
      <c r="P17" s="1523">
        <v>35</v>
      </c>
      <c r="Q17" s="837">
        <v>37</v>
      </c>
      <c r="R17" s="526"/>
      <c r="S17" s="526"/>
      <c r="T17" s="526"/>
      <c r="U17" s="526"/>
      <c r="V17" s="526"/>
      <c r="W17" s="526"/>
    </row>
    <row r="18" spans="1:23" ht="38.25">
      <c r="A18" s="3298"/>
      <c r="B18" s="2737"/>
      <c r="C18" s="3300"/>
      <c r="D18" s="2295"/>
      <c r="E18" s="2348"/>
      <c r="F18" s="3303"/>
      <c r="G18" s="1531"/>
      <c r="H18" s="1789"/>
      <c r="I18" s="1532"/>
      <c r="J18" s="1532"/>
      <c r="K18" s="1533"/>
      <c r="L18" s="573"/>
      <c r="M18" s="1534"/>
      <c r="N18" s="112" t="s">
        <v>716</v>
      </c>
      <c r="O18" s="1523">
        <v>4</v>
      </c>
      <c r="P18" s="1523">
        <v>5</v>
      </c>
      <c r="Q18" s="837">
        <v>6</v>
      </c>
      <c r="R18" s="526"/>
      <c r="S18" s="526"/>
      <c r="T18" s="526"/>
      <c r="U18" s="526"/>
      <c r="V18" s="526"/>
      <c r="W18" s="526"/>
    </row>
    <row r="19" spans="1:23" ht="24" customHeight="1" thickBot="1">
      <c r="A19" s="1321"/>
      <c r="B19" s="582"/>
      <c r="C19" s="1515"/>
      <c r="D19" s="3316"/>
      <c r="E19" s="1016"/>
      <c r="F19" s="1535"/>
      <c r="G19" s="334" t="s">
        <v>12</v>
      </c>
      <c r="H19" s="1520">
        <f t="shared" ref="H19:M19" si="1">H16+H17+H18</f>
        <v>50</v>
      </c>
      <c r="I19" s="335">
        <f t="shared" si="1"/>
        <v>50</v>
      </c>
      <c r="J19" s="335">
        <f t="shared" si="1"/>
        <v>0</v>
      </c>
      <c r="K19" s="336">
        <f t="shared" si="1"/>
        <v>0</v>
      </c>
      <c r="L19" s="337">
        <f t="shared" si="1"/>
        <v>12</v>
      </c>
      <c r="M19" s="335">
        <f t="shared" si="1"/>
        <v>14</v>
      </c>
      <c r="N19" s="112" t="s">
        <v>717</v>
      </c>
      <c r="O19" s="1523">
        <v>5</v>
      </c>
      <c r="P19" s="1523">
        <v>5</v>
      </c>
      <c r="Q19" s="837">
        <v>5</v>
      </c>
      <c r="R19" s="526"/>
      <c r="S19" s="526"/>
      <c r="T19" s="526"/>
      <c r="U19" s="526"/>
      <c r="V19" s="526"/>
      <c r="W19" s="526"/>
    </row>
    <row r="20" spans="1:23" ht="25.5">
      <c r="A20" s="1013" t="s">
        <v>11</v>
      </c>
      <c r="B20" s="557" t="s">
        <v>11</v>
      </c>
      <c r="C20" s="1536" t="s">
        <v>35</v>
      </c>
      <c r="D20" s="1017" t="s">
        <v>718</v>
      </c>
      <c r="E20" s="2345" t="s">
        <v>719</v>
      </c>
      <c r="F20" s="3302" t="s">
        <v>713</v>
      </c>
      <c r="G20" s="1524" t="s">
        <v>37</v>
      </c>
      <c r="H20" s="1537">
        <f>I20+K20</f>
        <v>2.5</v>
      </c>
      <c r="I20" s="1526">
        <v>2.5</v>
      </c>
      <c r="J20" s="1526"/>
      <c r="K20" s="1527">
        <v>0</v>
      </c>
      <c r="L20" s="1528">
        <v>3</v>
      </c>
      <c r="M20" s="1529">
        <v>3.5</v>
      </c>
      <c r="N20" s="1032" t="s">
        <v>720</v>
      </c>
      <c r="O20" s="1490">
        <v>3</v>
      </c>
      <c r="P20" s="1490">
        <v>4</v>
      </c>
      <c r="Q20" s="1491">
        <v>5</v>
      </c>
      <c r="R20" s="526"/>
      <c r="S20" s="526"/>
      <c r="T20" s="526"/>
      <c r="U20" s="526"/>
      <c r="V20" s="526"/>
      <c r="W20" s="526"/>
    </row>
    <row r="21" spans="1:23" ht="13.5" thickBot="1">
      <c r="A21" s="1321"/>
      <c r="B21" s="582"/>
      <c r="C21" s="1515"/>
      <c r="D21" s="1018"/>
      <c r="E21" s="2348"/>
      <c r="F21" s="3303"/>
      <c r="G21" s="334" t="s">
        <v>12</v>
      </c>
      <c r="H21" s="335">
        <f t="shared" ref="H21:M21" si="2">H20*1</f>
        <v>2.5</v>
      </c>
      <c r="I21" s="335">
        <f t="shared" si="2"/>
        <v>2.5</v>
      </c>
      <c r="J21" s="335">
        <f t="shared" si="2"/>
        <v>0</v>
      </c>
      <c r="K21" s="336">
        <f t="shared" si="2"/>
        <v>0</v>
      </c>
      <c r="L21" s="337">
        <f t="shared" si="2"/>
        <v>3</v>
      </c>
      <c r="M21" s="335">
        <f t="shared" si="2"/>
        <v>3.5</v>
      </c>
      <c r="N21" s="883"/>
      <c r="O21" s="1538"/>
      <c r="P21" s="1538"/>
      <c r="Q21" s="1539"/>
      <c r="R21" s="526"/>
      <c r="S21" s="526"/>
      <c r="T21" s="526"/>
      <c r="U21" s="526"/>
      <c r="V21" s="526"/>
      <c r="W21" s="526"/>
    </row>
    <row r="22" spans="1:23" ht="25.5">
      <c r="A22" s="2311" t="s">
        <v>11</v>
      </c>
      <c r="B22" s="2736" t="s">
        <v>11</v>
      </c>
      <c r="C22" s="3299" t="s">
        <v>36</v>
      </c>
      <c r="D22" s="2940" t="s">
        <v>916</v>
      </c>
      <c r="E22" s="3204" t="s">
        <v>712</v>
      </c>
      <c r="F22" s="3308" t="s">
        <v>279</v>
      </c>
      <c r="G22" s="1524" t="s">
        <v>37</v>
      </c>
      <c r="H22" s="1537">
        <f>I22+K22</f>
        <v>330</v>
      </c>
      <c r="I22" s="1526">
        <v>330</v>
      </c>
      <c r="J22" s="1526">
        <v>0</v>
      </c>
      <c r="K22" s="1527">
        <v>0</v>
      </c>
      <c r="L22" s="1528">
        <v>350</v>
      </c>
      <c r="M22" s="1529">
        <v>380</v>
      </c>
      <c r="N22" s="1032" t="s">
        <v>721</v>
      </c>
      <c r="O22" s="1490">
        <v>10</v>
      </c>
      <c r="P22" s="1490">
        <v>12</v>
      </c>
      <c r="Q22" s="1491">
        <v>14</v>
      </c>
      <c r="R22" s="526"/>
      <c r="S22" s="526"/>
      <c r="T22" s="526"/>
      <c r="U22" s="526"/>
      <c r="V22" s="526"/>
      <c r="W22" s="526"/>
    </row>
    <row r="23" spans="1:23" ht="25.5">
      <c r="A23" s="3298"/>
      <c r="B23" s="2737"/>
      <c r="C23" s="3300"/>
      <c r="D23" s="2295"/>
      <c r="E23" s="2348"/>
      <c r="F23" s="3303"/>
      <c r="G23" s="1012"/>
      <c r="H23" s="576"/>
      <c r="I23" s="565"/>
      <c r="J23" s="565"/>
      <c r="K23" s="566"/>
      <c r="L23" s="568"/>
      <c r="M23" s="1530"/>
      <c r="N23" s="1540" t="s">
        <v>722</v>
      </c>
      <c r="O23" s="1541">
        <v>60</v>
      </c>
      <c r="P23" s="1541">
        <v>70</v>
      </c>
      <c r="Q23" s="1542">
        <v>80</v>
      </c>
      <c r="R23" s="526"/>
      <c r="S23" s="526"/>
      <c r="T23" s="1293"/>
      <c r="U23" s="526"/>
      <c r="V23" s="526"/>
      <c r="W23" s="526"/>
    </row>
    <row r="24" spans="1:23" ht="42.6" customHeight="1" thickBot="1">
      <c r="A24" s="1321"/>
      <c r="B24" s="582"/>
      <c r="C24" s="1515"/>
      <c r="D24" s="3301"/>
      <c r="E24" s="2348"/>
      <c r="F24" s="3303"/>
      <c r="G24" s="334" t="s">
        <v>12</v>
      </c>
      <c r="H24" s="335">
        <f t="shared" ref="H24:M24" si="3">H22*1</f>
        <v>330</v>
      </c>
      <c r="I24" s="335">
        <f t="shared" si="3"/>
        <v>330</v>
      </c>
      <c r="J24" s="335">
        <f t="shared" si="3"/>
        <v>0</v>
      </c>
      <c r="K24" s="336">
        <f t="shared" si="3"/>
        <v>0</v>
      </c>
      <c r="L24" s="337">
        <f t="shared" si="3"/>
        <v>350</v>
      </c>
      <c r="M24" s="335">
        <f t="shared" si="3"/>
        <v>380</v>
      </c>
      <c r="N24" s="883"/>
      <c r="O24" s="1538"/>
      <c r="P24" s="1538"/>
      <c r="Q24" s="1539"/>
      <c r="R24" s="526"/>
      <c r="S24" s="526"/>
      <c r="T24" s="526"/>
      <c r="U24" s="526"/>
      <c r="V24" s="526"/>
      <c r="W24" s="526"/>
    </row>
    <row r="25" spans="1:23" ht="13.5" thickBot="1">
      <c r="A25" s="316" t="s">
        <v>11</v>
      </c>
      <c r="B25" s="419" t="s">
        <v>11</v>
      </c>
      <c r="C25" s="2287" t="s">
        <v>14</v>
      </c>
      <c r="D25" s="2288"/>
      <c r="E25" s="2288"/>
      <c r="F25" s="2288"/>
      <c r="G25" s="2258"/>
      <c r="H25" s="1543">
        <f t="shared" ref="H25:M25" si="4">H24+H21+H19+H15</f>
        <v>2795.5000000000005</v>
      </c>
      <c r="I25" s="1543">
        <f t="shared" si="4"/>
        <v>2769.9000000000005</v>
      </c>
      <c r="J25" s="1543">
        <f t="shared" si="4"/>
        <v>1392.4</v>
      </c>
      <c r="K25" s="1543">
        <f t="shared" si="4"/>
        <v>25.6</v>
      </c>
      <c r="L25" s="1543">
        <f t="shared" si="4"/>
        <v>2670</v>
      </c>
      <c r="M25" s="1543">
        <f t="shared" si="4"/>
        <v>2702.5</v>
      </c>
      <c r="N25" s="455"/>
      <c r="O25" s="456"/>
      <c r="P25" s="456"/>
      <c r="Q25" s="457"/>
      <c r="R25" s="526"/>
      <c r="S25" s="526"/>
      <c r="T25" s="526"/>
      <c r="U25" s="526"/>
      <c r="V25" s="526"/>
      <c r="W25" s="526"/>
    </row>
    <row r="26" spans="1:23" ht="13.5" thickBot="1">
      <c r="A26" s="316" t="s">
        <v>11</v>
      </c>
      <c r="B26" s="317" t="s">
        <v>13</v>
      </c>
      <c r="C26" s="2307" t="s">
        <v>723</v>
      </c>
      <c r="D26" s="2308"/>
      <c r="E26" s="2309"/>
      <c r="F26" s="2309"/>
      <c r="G26" s="2308"/>
      <c r="H26" s="2308"/>
      <c r="I26" s="2308"/>
      <c r="J26" s="2308"/>
      <c r="K26" s="2308"/>
      <c r="L26" s="2308"/>
      <c r="M26" s="2308"/>
      <c r="N26" s="2308"/>
      <c r="O26" s="2308"/>
      <c r="P26" s="2308"/>
      <c r="Q26" s="2324"/>
      <c r="R26" s="526"/>
      <c r="S26" s="526"/>
      <c r="T26" s="526"/>
      <c r="U26" s="526"/>
      <c r="V26" s="526"/>
      <c r="W26" s="526"/>
    </row>
    <row r="27" spans="1:23">
      <c r="A27" s="2311" t="s">
        <v>11</v>
      </c>
      <c r="B27" s="2736" t="s">
        <v>13</v>
      </c>
      <c r="C27" s="3299" t="s">
        <v>11</v>
      </c>
      <c r="D27" s="2272" t="s">
        <v>724</v>
      </c>
      <c r="E27" s="2345" t="s">
        <v>719</v>
      </c>
      <c r="F27" s="3302" t="s">
        <v>713</v>
      </c>
      <c r="G27" s="1524" t="s">
        <v>37</v>
      </c>
      <c r="H27" s="1537">
        <v>0</v>
      </c>
      <c r="I27" s="1526">
        <v>0</v>
      </c>
      <c r="J27" s="1526"/>
      <c r="K27" s="1527">
        <v>0</v>
      </c>
      <c r="L27" s="1528"/>
      <c r="M27" s="1528"/>
      <c r="N27" s="2480" t="s">
        <v>725</v>
      </c>
      <c r="O27" s="1294">
        <v>0</v>
      </c>
      <c r="P27" s="1294">
        <v>1</v>
      </c>
      <c r="Q27" s="1295">
        <v>2</v>
      </c>
      <c r="R27" s="526"/>
      <c r="S27" s="526"/>
      <c r="T27" s="526"/>
      <c r="U27" s="526"/>
      <c r="V27" s="526"/>
      <c r="W27" s="526"/>
    </row>
    <row r="28" spans="1:23">
      <c r="A28" s="3298"/>
      <c r="B28" s="2737"/>
      <c r="C28" s="3300"/>
      <c r="D28" s="2295"/>
      <c r="E28" s="2348"/>
      <c r="F28" s="3303"/>
      <c r="G28" s="1012"/>
      <c r="H28" s="576"/>
      <c r="I28" s="565"/>
      <c r="J28" s="565"/>
      <c r="K28" s="566"/>
      <c r="L28" s="568"/>
      <c r="M28" s="568"/>
      <c r="N28" s="3307"/>
      <c r="O28" s="1499"/>
      <c r="P28" s="1499"/>
      <c r="Q28" s="1500"/>
      <c r="R28" s="526"/>
      <c r="S28" s="526"/>
      <c r="T28" s="526"/>
      <c r="U28" s="526"/>
      <c r="V28" s="526"/>
      <c r="W28" s="526"/>
    </row>
    <row r="29" spans="1:23" ht="26.25" thickBot="1">
      <c r="A29" s="1321"/>
      <c r="B29" s="582"/>
      <c r="C29" s="1515"/>
      <c r="D29" s="3301"/>
      <c r="E29" s="2348"/>
      <c r="F29" s="3303"/>
      <c r="G29" s="334" t="s">
        <v>12</v>
      </c>
      <c r="H29" s="335">
        <f t="shared" ref="H29:M29" si="5">H27+H28</f>
        <v>0</v>
      </c>
      <c r="I29" s="335">
        <f t="shared" si="5"/>
        <v>0</v>
      </c>
      <c r="J29" s="335">
        <f t="shared" si="5"/>
        <v>0</v>
      </c>
      <c r="K29" s="336">
        <f t="shared" si="5"/>
        <v>0</v>
      </c>
      <c r="L29" s="337">
        <f t="shared" si="5"/>
        <v>0</v>
      </c>
      <c r="M29" s="337">
        <f t="shared" si="5"/>
        <v>0</v>
      </c>
      <c r="N29" s="1544" t="s">
        <v>726</v>
      </c>
      <c r="O29" s="1538"/>
      <c r="P29" s="1538"/>
      <c r="Q29" s="1539"/>
      <c r="R29" s="526"/>
      <c r="S29" s="526"/>
      <c r="T29" s="526"/>
      <c r="U29" s="526"/>
      <c r="V29" s="526"/>
      <c r="W29" s="526"/>
    </row>
    <row r="30" spans="1:23" ht="25.5">
      <c r="A30" s="2311" t="s">
        <v>11</v>
      </c>
      <c r="B30" s="557" t="s">
        <v>13</v>
      </c>
      <c r="C30" s="1536" t="s">
        <v>13</v>
      </c>
      <c r="D30" s="2272" t="s">
        <v>727</v>
      </c>
      <c r="E30" s="1039" t="s">
        <v>728</v>
      </c>
      <c r="F30" s="1545" t="s">
        <v>713</v>
      </c>
      <c r="G30" s="1524" t="s">
        <v>37</v>
      </c>
      <c r="H30" s="1537">
        <f>I30+K30</f>
        <v>10</v>
      </c>
      <c r="I30" s="1526">
        <v>10</v>
      </c>
      <c r="J30" s="1526"/>
      <c r="K30" s="1527">
        <v>0</v>
      </c>
      <c r="L30" s="1528">
        <v>50</v>
      </c>
      <c r="M30" s="1528">
        <v>60</v>
      </c>
      <c r="N30" s="1546" t="s">
        <v>729</v>
      </c>
      <c r="O30" s="1490">
        <v>25</v>
      </c>
      <c r="P30" s="1490">
        <v>26</v>
      </c>
      <c r="Q30" s="1491">
        <v>26</v>
      </c>
      <c r="R30" s="526"/>
      <c r="S30" s="526"/>
      <c r="T30" s="526"/>
      <c r="U30" s="526"/>
      <c r="V30" s="526"/>
      <c r="W30" s="526"/>
    </row>
    <row r="31" spans="1:23">
      <c r="A31" s="2325"/>
      <c r="B31" s="532"/>
      <c r="C31" s="1507"/>
      <c r="D31" s="2295"/>
      <c r="E31" s="1010" t="s">
        <v>41</v>
      </c>
      <c r="F31" s="1325" t="s">
        <v>713</v>
      </c>
      <c r="G31" s="356" t="s">
        <v>37</v>
      </c>
      <c r="H31" s="357">
        <v>0</v>
      </c>
      <c r="I31" s="357">
        <v>0</v>
      </c>
      <c r="J31" s="357"/>
      <c r="K31" s="496"/>
      <c r="L31" s="360">
        <v>0</v>
      </c>
      <c r="M31" s="360">
        <v>0</v>
      </c>
      <c r="N31" s="1547"/>
      <c r="O31" s="1541"/>
      <c r="P31" s="1541"/>
      <c r="Q31" s="1542"/>
      <c r="R31" s="526"/>
      <c r="S31" s="526"/>
      <c r="T31" s="526"/>
      <c r="U31" s="526"/>
      <c r="V31" s="526"/>
      <c r="W31" s="526"/>
    </row>
    <row r="32" spans="1:23" ht="13.5" thickBot="1">
      <c r="A32" s="3298"/>
      <c r="B32" s="582"/>
      <c r="C32" s="1515"/>
      <c r="D32" s="3301"/>
      <c r="E32" s="1016"/>
      <c r="F32" s="1535"/>
      <c r="G32" s="334" t="s">
        <v>12</v>
      </c>
      <c r="H32" s="335">
        <f t="shared" ref="H32:M32" si="6">H30+H31</f>
        <v>10</v>
      </c>
      <c r="I32" s="335">
        <f t="shared" si="6"/>
        <v>10</v>
      </c>
      <c r="J32" s="335">
        <f t="shared" si="6"/>
        <v>0</v>
      </c>
      <c r="K32" s="336">
        <f t="shared" si="6"/>
        <v>0</v>
      </c>
      <c r="L32" s="337">
        <f t="shared" si="6"/>
        <v>50</v>
      </c>
      <c r="M32" s="337">
        <f t="shared" si="6"/>
        <v>60</v>
      </c>
      <c r="N32" s="1547"/>
      <c r="O32" s="1548"/>
      <c r="P32" s="1538"/>
      <c r="Q32" s="1539"/>
      <c r="R32" s="526"/>
      <c r="S32" s="526"/>
      <c r="T32" s="526"/>
      <c r="U32" s="526"/>
      <c r="V32" s="526"/>
      <c r="W32" s="526"/>
    </row>
    <row r="33" spans="1:23" ht="13.5" thickBot="1">
      <c r="A33" s="316" t="s">
        <v>11</v>
      </c>
      <c r="B33" s="419" t="s">
        <v>13</v>
      </c>
      <c r="C33" s="2287" t="s">
        <v>14</v>
      </c>
      <c r="D33" s="2288"/>
      <c r="E33" s="2288"/>
      <c r="F33" s="2288"/>
      <c r="G33" s="2258"/>
      <c r="H33" s="1543">
        <f t="shared" ref="H33:M33" si="7">H29+H32</f>
        <v>10</v>
      </c>
      <c r="I33" s="1543">
        <f t="shared" si="7"/>
        <v>10</v>
      </c>
      <c r="J33" s="1543">
        <f t="shared" si="7"/>
        <v>0</v>
      </c>
      <c r="K33" s="1549">
        <f t="shared" si="7"/>
        <v>0</v>
      </c>
      <c r="L33" s="486">
        <f t="shared" si="7"/>
        <v>50</v>
      </c>
      <c r="M33" s="486">
        <f t="shared" si="7"/>
        <v>60</v>
      </c>
      <c r="N33" s="455"/>
      <c r="O33" s="456"/>
      <c r="P33" s="456"/>
      <c r="Q33" s="457"/>
      <c r="R33" s="526"/>
      <c r="S33" s="526"/>
      <c r="T33" s="526"/>
      <c r="U33" s="526"/>
      <c r="V33" s="526"/>
      <c r="W33" s="526"/>
    </row>
    <row r="34" spans="1:23" ht="13.5" thickBot="1">
      <c r="A34" s="316" t="s">
        <v>11</v>
      </c>
      <c r="B34" s="317" t="s">
        <v>35</v>
      </c>
      <c r="C34" s="2307" t="s">
        <v>730</v>
      </c>
      <c r="D34" s="2308"/>
      <c r="E34" s="2308"/>
      <c r="F34" s="2308"/>
      <c r="G34" s="2308"/>
      <c r="H34" s="2308"/>
      <c r="I34" s="2308"/>
      <c r="J34" s="2308"/>
      <c r="K34" s="2308"/>
      <c r="L34" s="2308"/>
      <c r="M34" s="2308"/>
      <c r="N34" s="2308"/>
      <c r="O34" s="2308"/>
      <c r="P34" s="2308"/>
      <c r="Q34" s="2324"/>
      <c r="R34" s="526"/>
      <c r="S34" s="526"/>
      <c r="T34" s="526"/>
      <c r="U34" s="526"/>
      <c r="V34" s="526"/>
      <c r="W34" s="526"/>
    </row>
    <row r="35" spans="1:23">
      <c r="A35" s="2734" t="s">
        <v>11</v>
      </c>
      <c r="B35" s="3202" t="s">
        <v>35</v>
      </c>
      <c r="C35" s="2338" t="s">
        <v>11</v>
      </c>
      <c r="D35" s="2272" t="s">
        <v>731</v>
      </c>
      <c r="E35" s="2345" t="s">
        <v>719</v>
      </c>
      <c r="F35" s="3302" t="s">
        <v>713</v>
      </c>
      <c r="G35" s="1524" t="s">
        <v>37</v>
      </c>
      <c r="H35" s="1537">
        <v>0</v>
      </c>
      <c r="I35" s="1526">
        <v>0</v>
      </c>
      <c r="J35" s="1526">
        <v>0</v>
      </c>
      <c r="K35" s="1526">
        <v>0</v>
      </c>
      <c r="L35" s="1550">
        <v>0</v>
      </c>
      <c r="M35" s="1528">
        <v>0</v>
      </c>
      <c r="N35" s="3296" t="s">
        <v>732</v>
      </c>
      <c r="O35" s="1294">
        <v>0</v>
      </c>
      <c r="P35" s="1294">
        <v>65</v>
      </c>
      <c r="Q35" s="1295">
        <v>70</v>
      </c>
      <c r="R35" s="526"/>
      <c r="S35" s="526"/>
      <c r="T35" s="526"/>
      <c r="U35" s="526"/>
      <c r="V35" s="526"/>
      <c r="W35" s="526"/>
    </row>
    <row r="36" spans="1:23">
      <c r="A36" s="2735"/>
      <c r="B36" s="2326"/>
      <c r="C36" s="2327"/>
      <c r="D36" s="2295"/>
      <c r="E36" s="2348"/>
      <c r="F36" s="3303"/>
      <c r="G36" s="1012"/>
      <c r="H36" s="576"/>
      <c r="I36" s="565"/>
      <c r="J36" s="565"/>
      <c r="K36" s="565"/>
      <c r="L36" s="566"/>
      <c r="M36" s="568"/>
      <c r="N36" s="3297"/>
      <c r="O36" s="1541"/>
      <c r="P36" s="1541"/>
      <c r="Q36" s="1542"/>
      <c r="R36" s="526"/>
      <c r="S36" s="526"/>
      <c r="T36" s="526"/>
      <c r="U36" s="526"/>
      <c r="V36" s="526"/>
      <c r="W36" s="526"/>
    </row>
    <row r="37" spans="1:23" ht="13.5" thickBot="1">
      <c r="A37" s="1321"/>
      <c r="B37" s="582"/>
      <c r="C37" s="1515"/>
      <c r="D37" s="1018"/>
      <c r="E37" s="2349"/>
      <c r="F37" s="3304"/>
      <c r="G37" s="334" t="s">
        <v>12</v>
      </c>
      <c r="H37" s="335">
        <f t="shared" ref="H37:M37" si="8">H35+H36</f>
        <v>0</v>
      </c>
      <c r="I37" s="335">
        <f t="shared" si="8"/>
        <v>0</v>
      </c>
      <c r="J37" s="335">
        <f t="shared" si="8"/>
        <v>0</v>
      </c>
      <c r="K37" s="335">
        <f t="shared" si="8"/>
        <v>0</v>
      </c>
      <c r="L37" s="335">
        <f t="shared" si="8"/>
        <v>0</v>
      </c>
      <c r="M37" s="335">
        <f t="shared" si="8"/>
        <v>0</v>
      </c>
      <c r="N37" s="1551"/>
      <c r="O37" s="1538"/>
      <c r="P37" s="1538"/>
      <c r="Q37" s="1539"/>
      <c r="R37" s="526"/>
      <c r="S37" s="526"/>
      <c r="T37" s="526"/>
      <c r="U37" s="526"/>
      <c r="V37" s="526"/>
      <c r="W37" s="526"/>
    </row>
    <row r="38" spans="1:23">
      <c r="A38" s="2311" t="s">
        <v>11</v>
      </c>
      <c r="B38" s="2736" t="s">
        <v>35</v>
      </c>
      <c r="C38" s="3299" t="s">
        <v>13</v>
      </c>
      <c r="D38" s="2272" t="s">
        <v>733</v>
      </c>
      <c r="E38" s="2345" t="s">
        <v>719</v>
      </c>
      <c r="F38" s="3302" t="s">
        <v>713</v>
      </c>
      <c r="G38" s="1524" t="s">
        <v>37</v>
      </c>
      <c r="H38" s="1537">
        <v>0</v>
      </c>
      <c r="I38" s="1526">
        <v>0</v>
      </c>
      <c r="J38" s="1526">
        <v>0</v>
      </c>
      <c r="K38" s="1526">
        <v>0</v>
      </c>
      <c r="L38" s="1550">
        <v>0</v>
      </c>
      <c r="M38" s="1528">
        <v>0</v>
      </c>
      <c r="N38" s="3296" t="s">
        <v>734</v>
      </c>
      <c r="O38" s="1294">
        <v>0</v>
      </c>
      <c r="P38" s="1294">
        <v>3</v>
      </c>
      <c r="Q38" s="1295">
        <v>3</v>
      </c>
      <c r="R38" s="526"/>
      <c r="S38" s="526"/>
      <c r="T38" s="526"/>
      <c r="U38" s="526"/>
      <c r="V38" s="526"/>
      <c r="W38" s="526"/>
    </row>
    <row r="39" spans="1:23">
      <c r="A39" s="3298"/>
      <c r="B39" s="2737"/>
      <c r="C39" s="3300"/>
      <c r="D39" s="2295"/>
      <c r="E39" s="2348"/>
      <c r="F39" s="3303"/>
      <c r="G39" s="1012"/>
      <c r="H39" s="576"/>
      <c r="I39" s="565"/>
      <c r="J39" s="565"/>
      <c r="K39" s="565"/>
      <c r="L39" s="566"/>
      <c r="M39" s="568">
        <v>0</v>
      </c>
      <c r="N39" s="3305"/>
      <c r="O39" s="1499"/>
      <c r="P39" s="1499"/>
      <c r="Q39" s="1500"/>
      <c r="R39" s="526"/>
      <c r="S39" s="526"/>
      <c r="T39" s="526"/>
      <c r="U39" s="526"/>
      <c r="V39" s="526"/>
      <c r="W39" s="526"/>
    </row>
    <row r="40" spans="1:23" ht="13.5" thickBot="1">
      <c r="A40" s="1321"/>
      <c r="B40" s="582"/>
      <c r="C40" s="1515"/>
      <c r="D40" s="3301"/>
      <c r="E40" s="2349"/>
      <c r="F40" s="3304"/>
      <c r="G40" s="334" t="s">
        <v>12</v>
      </c>
      <c r="H40" s="335">
        <f>H38+H39</f>
        <v>0</v>
      </c>
      <c r="I40" s="335">
        <f>I38+I39</f>
        <v>0</v>
      </c>
      <c r="J40" s="335">
        <f>J38+J39</f>
        <v>0</v>
      </c>
      <c r="K40" s="335">
        <f>K38+K39</f>
        <v>0</v>
      </c>
      <c r="L40" s="335">
        <v>0</v>
      </c>
      <c r="M40" s="335">
        <f>M38+M39</f>
        <v>0</v>
      </c>
      <c r="N40" s="1552"/>
      <c r="O40" s="1538"/>
      <c r="P40" s="1538"/>
      <c r="Q40" s="1539"/>
      <c r="R40" s="526"/>
      <c r="S40" s="526"/>
      <c r="T40" s="526"/>
      <c r="U40" s="526"/>
      <c r="V40" s="526"/>
      <c r="W40" s="526"/>
    </row>
    <row r="41" spans="1:23" ht="13.5" thickBot="1">
      <c r="A41" s="316" t="s">
        <v>11</v>
      </c>
      <c r="B41" s="419" t="s">
        <v>35</v>
      </c>
      <c r="C41" s="2287" t="s">
        <v>14</v>
      </c>
      <c r="D41" s="2288"/>
      <c r="E41" s="2288"/>
      <c r="F41" s="2288"/>
      <c r="G41" s="2258"/>
      <c r="H41" s="1543">
        <f t="shared" ref="H41:M41" si="9">H40+H37</f>
        <v>0</v>
      </c>
      <c r="I41" s="1543">
        <f t="shared" si="9"/>
        <v>0</v>
      </c>
      <c r="J41" s="1543">
        <f t="shared" si="9"/>
        <v>0</v>
      </c>
      <c r="K41" s="1543">
        <f t="shared" si="9"/>
        <v>0</v>
      </c>
      <c r="L41" s="1543">
        <f t="shared" si="9"/>
        <v>0</v>
      </c>
      <c r="M41" s="1543">
        <f t="shared" si="9"/>
        <v>0</v>
      </c>
      <c r="N41" s="455"/>
      <c r="O41" s="456"/>
      <c r="P41" s="456"/>
      <c r="Q41" s="457"/>
      <c r="R41" s="526"/>
      <c r="S41" s="526"/>
      <c r="T41" s="526"/>
      <c r="U41" s="526"/>
      <c r="V41" s="526"/>
      <c r="W41" s="526"/>
    </row>
    <row r="42" spans="1:23" ht="13.5" thickBot="1">
      <c r="A42" s="475" t="s">
        <v>11</v>
      </c>
      <c r="B42" s="2260" t="s">
        <v>349</v>
      </c>
      <c r="C42" s="2261"/>
      <c r="D42" s="2261"/>
      <c r="E42" s="2261"/>
      <c r="F42" s="2261"/>
      <c r="G42" s="3197"/>
      <c r="H42" s="516">
        <f t="shared" ref="H42:M42" si="10">H25+H33</f>
        <v>2805.5000000000005</v>
      </c>
      <c r="I42" s="516">
        <f t="shared" si="10"/>
        <v>2779.9000000000005</v>
      </c>
      <c r="J42" s="516">
        <f t="shared" si="10"/>
        <v>1392.4</v>
      </c>
      <c r="K42" s="516">
        <f t="shared" si="10"/>
        <v>25.6</v>
      </c>
      <c r="L42" s="516">
        <f t="shared" si="10"/>
        <v>2720</v>
      </c>
      <c r="M42" s="516">
        <f t="shared" si="10"/>
        <v>2762.5</v>
      </c>
      <c r="N42" s="517"/>
      <c r="O42" s="517"/>
      <c r="P42" s="517"/>
      <c r="Q42" s="518"/>
      <c r="R42" s="526"/>
      <c r="S42" s="526"/>
      <c r="T42" s="526"/>
      <c r="U42" s="526"/>
      <c r="V42" s="526"/>
      <c r="W42" s="526"/>
    </row>
    <row r="43" spans="1:23" ht="13.5" thickBot="1">
      <c r="A43" s="519" t="s">
        <v>11</v>
      </c>
      <c r="B43" s="2730" t="s">
        <v>15</v>
      </c>
      <c r="C43" s="2262"/>
      <c r="D43" s="2262"/>
      <c r="E43" s="2262"/>
      <c r="F43" s="2262"/>
      <c r="G43" s="2262"/>
      <c r="H43" s="1553">
        <f t="shared" ref="H43:M43" si="11">H42</f>
        <v>2805.5000000000005</v>
      </c>
      <c r="I43" s="1553">
        <f t="shared" si="11"/>
        <v>2779.9000000000005</v>
      </c>
      <c r="J43" s="1555">
        <f t="shared" si="11"/>
        <v>1392.4</v>
      </c>
      <c r="K43" s="1957">
        <f t="shared" si="11"/>
        <v>25.6</v>
      </c>
      <c r="L43" s="1554">
        <f t="shared" si="11"/>
        <v>2720</v>
      </c>
      <c r="M43" s="1554">
        <f t="shared" si="11"/>
        <v>2762.5</v>
      </c>
      <c r="N43" s="2731"/>
      <c r="O43" s="2732"/>
      <c r="P43" s="2732"/>
      <c r="Q43" s="2733"/>
      <c r="R43" s="526"/>
      <c r="S43" s="526"/>
      <c r="T43" s="526"/>
      <c r="U43" s="526"/>
      <c r="V43" s="526"/>
      <c r="W43" s="526"/>
    </row>
    <row r="44" spans="1:23">
      <c r="A44" s="9"/>
      <c r="B44" s="10"/>
      <c r="C44" s="10"/>
      <c r="D44" s="10"/>
      <c r="E44" s="10"/>
      <c r="F44" s="522"/>
      <c r="G44" s="522"/>
      <c r="H44" s="522"/>
      <c r="I44" s="522"/>
      <c r="J44" s="522"/>
      <c r="K44" s="522"/>
      <c r="L44" s="522"/>
      <c r="M44" s="522"/>
      <c r="N44" s="22"/>
      <c r="O44" s="22"/>
      <c r="P44" s="22"/>
      <c r="Q44" s="22"/>
      <c r="R44" s="1371"/>
      <c r="S44" s="1371"/>
      <c r="T44" s="1371"/>
      <c r="U44" s="1371"/>
      <c r="V44" s="1371"/>
      <c r="W44" s="1371"/>
    </row>
    <row r="45" spans="1:23">
      <c r="A45" s="9"/>
      <c r="B45" s="10"/>
      <c r="C45" s="10"/>
      <c r="D45" s="10"/>
      <c r="E45" s="10"/>
      <c r="F45" s="522"/>
      <c r="G45" s="522"/>
      <c r="H45" s="522"/>
      <c r="I45" s="522"/>
      <c r="J45" s="522"/>
      <c r="K45" s="522"/>
      <c r="L45" s="522"/>
      <c r="M45" s="522"/>
      <c r="N45" s="22"/>
      <c r="O45" s="22"/>
      <c r="P45" s="22"/>
      <c r="Q45" s="22"/>
      <c r="R45" s="1371"/>
      <c r="S45" s="1371"/>
      <c r="T45" s="1371"/>
      <c r="U45" s="1371"/>
      <c r="V45" s="1371"/>
      <c r="W45" s="1371"/>
    </row>
    <row r="46" spans="1:23">
      <c r="A46" s="9"/>
      <c r="B46" s="10"/>
      <c r="C46" s="10"/>
      <c r="D46" s="10"/>
      <c r="E46" s="10"/>
      <c r="F46" s="522"/>
      <c r="G46" s="522"/>
      <c r="H46" s="522"/>
      <c r="I46" s="522"/>
      <c r="J46" s="522"/>
      <c r="K46" s="522"/>
      <c r="L46" s="522"/>
      <c r="M46" s="522"/>
      <c r="N46" s="22"/>
      <c r="O46" s="22"/>
      <c r="P46" s="22"/>
      <c r="Q46" s="22"/>
      <c r="R46" s="1371"/>
      <c r="S46" s="1371"/>
      <c r="T46" s="1371"/>
      <c r="U46" s="1371"/>
      <c r="V46" s="1371"/>
      <c r="W46" s="1371"/>
    </row>
    <row r="47" spans="1:23">
      <c r="A47" s="9"/>
      <c r="B47" s="10"/>
      <c r="C47" s="10"/>
      <c r="D47" s="10"/>
      <c r="E47" s="10"/>
      <c r="F47" s="522"/>
      <c r="G47" s="522"/>
      <c r="H47" s="522"/>
      <c r="I47" s="522"/>
      <c r="J47" s="522"/>
      <c r="K47" s="522"/>
      <c r="L47" s="522"/>
      <c r="M47" s="522"/>
      <c r="N47" s="22"/>
      <c r="O47" s="22"/>
      <c r="P47" s="22"/>
      <c r="Q47" s="22"/>
      <c r="R47" s="1371"/>
      <c r="S47" s="1371"/>
      <c r="T47" s="1371"/>
      <c r="U47" s="1371"/>
      <c r="V47" s="1371"/>
      <c r="W47" s="1371"/>
    </row>
    <row r="48" spans="1:23">
      <c r="A48" s="9"/>
      <c r="B48" s="10"/>
      <c r="C48" s="10"/>
      <c r="D48" s="10"/>
      <c r="E48" s="10"/>
      <c r="F48" s="522"/>
      <c r="G48" s="522"/>
      <c r="H48" s="522"/>
      <c r="I48" s="522"/>
      <c r="J48" s="522"/>
      <c r="K48" s="522"/>
      <c r="L48" s="522"/>
      <c r="M48" s="522"/>
      <c r="N48" s="22"/>
      <c r="O48" s="22"/>
      <c r="P48" s="22"/>
      <c r="Q48" s="22"/>
      <c r="R48" s="1371"/>
      <c r="S48" s="1371"/>
      <c r="T48" s="1371"/>
      <c r="U48" s="1371"/>
      <c r="V48" s="1371"/>
      <c r="W48" s="1371"/>
    </row>
    <row r="49" spans="1:23">
      <c r="A49" s="9"/>
      <c r="B49" s="10"/>
      <c r="C49" s="10"/>
      <c r="D49" s="10"/>
      <c r="E49" s="10"/>
      <c r="F49" s="522"/>
      <c r="G49" s="522"/>
      <c r="H49" s="522"/>
      <c r="I49" s="522"/>
      <c r="J49" s="522"/>
      <c r="K49" s="522"/>
      <c r="L49" s="522"/>
      <c r="M49" s="522"/>
      <c r="N49" s="22"/>
      <c r="O49" s="22"/>
      <c r="P49" s="22"/>
      <c r="Q49" s="22"/>
      <c r="R49" s="1371"/>
      <c r="S49" s="1371"/>
      <c r="T49" s="1371"/>
      <c r="U49" s="1371"/>
      <c r="V49" s="1371"/>
      <c r="W49" s="1371"/>
    </row>
    <row r="50" spans="1:23">
      <c r="A50" s="9"/>
      <c r="B50" s="10"/>
      <c r="C50" s="10"/>
      <c r="D50" s="10"/>
      <c r="E50" s="10"/>
      <c r="F50" s="522"/>
      <c r="G50" s="522"/>
      <c r="H50" s="522"/>
      <c r="I50" s="522"/>
      <c r="J50" s="522"/>
      <c r="K50" s="522"/>
      <c r="L50" s="522"/>
      <c r="M50" s="522"/>
      <c r="N50" s="22"/>
      <c r="O50" s="22"/>
      <c r="P50" s="22"/>
      <c r="Q50" s="22"/>
      <c r="R50" s="1371"/>
      <c r="S50" s="1371"/>
      <c r="T50" s="1371"/>
      <c r="U50" s="1371"/>
      <c r="V50" s="1371"/>
      <c r="W50" s="1371"/>
    </row>
    <row r="51" spans="1:23" ht="13.5" thickBot="1">
      <c r="A51" s="9"/>
      <c r="B51" s="10"/>
      <c r="C51" s="10"/>
      <c r="D51" s="10"/>
      <c r="E51" s="2268" t="s">
        <v>16</v>
      </c>
      <c r="F51" s="3306"/>
      <c r="G51" s="3306"/>
      <c r="H51" s="3306"/>
      <c r="I51" s="3306"/>
      <c r="J51" s="3306"/>
      <c r="K51" s="3306"/>
      <c r="L51" s="3306"/>
      <c r="M51" s="1556"/>
      <c r="N51" s="22"/>
      <c r="O51" s="22"/>
      <c r="P51" s="22"/>
      <c r="Q51" s="22"/>
      <c r="R51" s="1371"/>
      <c r="S51" s="1371"/>
      <c r="T51" s="1371"/>
      <c r="U51" s="1371"/>
      <c r="V51" s="1371"/>
      <c r="W51" s="1371"/>
    </row>
    <row r="52" spans="1:23" ht="36" customHeight="1" thickBot="1">
      <c r="A52" s="1"/>
      <c r="B52" s="1"/>
      <c r="C52" s="2248" t="s">
        <v>17</v>
      </c>
      <c r="D52" s="2249"/>
      <c r="E52" s="2249"/>
      <c r="F52" s="2249"/>
      <c r="G52" s="2250"/>
      <c r="H52" s="2251" t="s">
        <v>350</v>
      </c>
      <c r="I52" s="2252"/>
      <c r="J52" s="2252"/>
      <c r="K52" s="2253"/>
      <c r="L52" s="526"/>
      <c r="M52" s="526"/>
      <c r="N52" s="1"/>
      <c r="O52" s="690"/>
      <c r="P52" s="1"/>
      <c r="Q52" s="1"/>
      <c r="R52" s="526"/>
      <c r="S52" s="526"/>
      <c r="T52" s="526"/>
      <c r="U52" s="526"/>
      <c r="V52" s="526"/>
      <c r="W52" s="526"/>
    </row>
    <row r="53" spans="1:23" ht="13.5" thickBot="1">
      <c r="A53" s="1"/>
      <c r="B53" s="1"/>
      <c r="C53" s="2235" t="s">
        <v>18</v>
      </c>
      <c r="D53" s="3281"/>
      <c r="E53" s="3281"/>
      <c r="F53" s="3281"/>
      <c r="G53" s="3282"/>
      <c r="H53" s="2238">
        <f>H54+H55+H56+H57+H58</f>
        <v>2805.5000000000005</v>
      </c>
      <c r="I53" s="2239"/>
      <c r="J53" s="2239"/>
      <c r="K53" s="2240"/>
      <c r="L53" s="526"/>
      <c r="M53" s="526"/>
      <c r="N53" s="1"/>
      <c r="O53" s="690"/>
      <c r="P53" s="1"/>
      <c r="Q53" s="1"/>
      <c r="R53" s="526"/>
      <c r="S53" s="526"/>
      <c r="T53" s="526"/>
      <c r="U53" s="526"/>
      <c r="V53" s="526"/>
      <c r="W53" s="526"/>
    </row>
    <row r="54" spans="1:23">
      <c r="A54" s="1"/>
      <c r="B54" s="1"/>
      <c r="C54" s="2223" t="s">
        <v>351</v>
      </c>
      <c r="D54" s="3294"/>
      <c r="E54" s="3294"/>
      <c r="F54" s="3294"/>
      <c r="G54" s="3295"/>
      <c r="H54" s="2255">
        <v>2547.8000000000002</v>
      </c>
      <c r="I54" s="2256"/>
      <c r="J54" s="2256"/>
      <c r="K54" s="2257"/>
      <c r="L54" s="526"/>
      <c r="M54" s="526"/>
      <c r="N54" s="1"/>
      <c r="O54" s="690"/>
      <c r="P54" s="1"/>
      <c r="Q54" s="1"/>
      <c r="R54" s="526"/>
      <c r="S54" s="526"/>
      <c r="T54" s="526"/>
      <c r="U54" s="526"/>
      <c r="V54" s="526"/>
      <c r="W54" s="526"/>
    </row>
    <row r="55" spans="1:23">
      <c r="A55" s="1"/>
      <c r="B55" s="1"/>
      <c r="C55" s="2241" t="s">
        <v>352</v>
      </c>
      <c r="D55" s="3292"/>
      <c r="E55" s="3292"/>
      <c r="F55" s="3292"/>
      <c r="G55" s="3293"/>
      <c r="H55" s="2226">
        <v>0</v>
      </c>
      <c r="I55" s="2216"/>
      <c r="J55" s="2216"/>
      <c r="K55" s="2217"/>
      <c r="L55" s="526"/>
      <c r="M55" s="526"/>
      <c r="N55" s="1"/>
      <c r="O55" s="690"/>
      <c r="P55" s="1"/>
      <c r="Q55" s="1"/>
      <c r="R55" s="526"/>
      <c r="S55" s="526"/>
      <c r="T55" s="526"/>
      <c r="U55" s="526"/>
      <c r="V55" s="526"/>
      <c r="W55" s="526"/>
    </row>
    <row r="56" spans="1:23">
      <c r="A56" s="1"/>
      <c r="B56" s="1"/>
      <c r="C56" s="2213" t="s">
        <v>353</v>
      </c>
      <c r="D56" s="3279"/>
      <c r="E56" s="3279"/>
      <c r="F56" s="3279"/>
      <c r="G56" s="3291"/>
      <c r="H56" s="2245">
        <v>203</v>
      </c>
      <c r="I56" s="2246"/>
      <c r="J56" s="2246"/>
      <c r="K56" s="2247"/>
      <c r="L56" s="526"/>
      <c r="M56" s="526"/>
      <c r="N56" s="1"/>
      <c r="O56" s="690"/>
      <c r="P56" s="1"/>
      <c r="Q56" s="1"/>
      <c r="R56" s="526"/>
      <c r="S56" s="526"/>
      <c r="T56" s="526"/>
      <c r="U56" s="526"/>
      <c r="V56" s="526"/>
      <c r="W56" s="526"/>
    </row>
    <row r="57" spans="1:23">
      <c r="A57" s="1"/>
      <c r="B57" s="1"/>
      <c r="C57" s="2213" t="s">
        <v>735</v>
      </c>
      <c r="D57" s="3279"/>
      <c r="E57" s="3279"/>
      <c r="F57" s="3279"/>
      <c r="G57" s="3291"/>
      <c r="H57" s="2226">
        <v>29.3</v>
      </c>
      <c r="I57" s="2216"/>
      <c r="J57" s="2216"/>
      <c r="K57" s="2217"/>
      <c r="L57" s="526"/>
      <c r="M57" s="526"/>
      <c r="N57" s="1"/>
      <c r="O57" s="690"/>
      <c r="P57" s="1"/>
      <c r="Q57" s="1"/>
      <c r="R57" s="526"/>
      <c r="S57" s="526"/>
      <c r="T57" s="526"/>
      <c r="U57" s="526"/>
      <c r="V57" s="526"/>
      <c r="W57" s="526"/>
    </row>
    <row r="58" spans="1:23" ht="13.5" thickBot="1">
      <c r="A58" s="1"/>
      <c r="B58" s="1"/>
      <c r="C58" s="2241" t="s">
        <v>542</v>
      </c>
      <c r="D58" s="3292"/>
      <c r="E58" s="3292"/>
      <c r="F58" s="3292"/>
      <c r="G58" s="3293"/>
      <c r="H58" s="2226">
        <v>25.4</v>
      </c>
      <c r="I58" s="2216"/>
      <c r="J58" s="2216"/>
      <c r="K58" s="2217"/>
      <c r="L58" s="526"/>
      <c r="M58" s="526"/>
      <c r="N58" s="1"/>
      <c r="O58" s="690"/>
      <c r="P58" s="1"/>
      <c r="Q58" s="1"/>
      <c r="R58" s="526"/>
      <c r="S58" s="526"/>
      <c r="T58" s="526"/>
      <c r="U58" s="526"/>
      <c r="V58" s="526"/>
      <c r="W58" s="526"/>
    </row>
    <row r="59" spans="1:23" ht="13.5" thickBot="1">
      <c r="A59" s="1"/>
      <c r="B59" s="1"/>
      <c r="C59" s="2235" t="s">
        <v>19</v>
      </c>
      <c r="D59" s="3281"/>
      <c r="E59" s="3281"/>
      <c r="F59" s="3281"/>
      <c r="G59" s="3282"/>
      <c r="H59" s="2238">
        <f>H60+H61+H62+H63+H64</f>
        <v>0</v>
      </c>
      <c r="I59" s="2239"/>
      <c r="J59" s="2239"/>
      <c r="K59" s="2240"/>
      <c r="L59" s="526"/>
      <c r="M59" s="526"/>
      <c r="N59" s="1"/>
      <c r="O59" s="690"/>
      <c r="P59" s="1"/>
      <c r="Q59" s="1"/>
      <c r="R59" s="526"/>
      <c r="S59" s="526"/>
      <c r="T59" s="526"/>
      <c r="U59" s="526"/>
      <c r="V59" s="526"/>
      <c r="W59" s="526"/>
    </row>
    <row r="60" spans="1:23">
      <c r="A60" s="1"/>
      <c r="B60" s="1"/>
      <c r="C60" s="3283" t="s">
        <v>356</v>
      </c>
      <c r="D60" s="3284"/>
      <c r="E60" s="3284"/>
      <c r="F60" s="3284"/>
      <c r="G60" s="3285"/>
      <c r="H60" s="3286">
        <v>0</v>
      </c>
      <c r="I60" s="3286"/>
      <c r="J60" s="3286"/>
      <c r="K60" s="3287"/>
      <c r="L60" s="526"/>
      <c r="M60" s="526"/>
      <c r="N60" s="1"/>
      <c r="O60" s="690"/>
      <c r="P60" s="1"/>
      <c r="Q60" s="1"/>
      <c r="R60" s="526"/>
      <c r="S60" s="526"/>
      <c r="T60" s="526"/>
      <c r="U60" s="526"/>
      <c r="V60" s="526"/>
      <c r="W60" s="526"/>
    </row>
    <row r="61" spans="1:23">
      <c r="A61" s="1"/>
      <c r="B61" s="1"/>
      <c r="C61" s="3288" t="s">
        <v>736</v>
      </c>
      <c r="D61" s="3289"/>
      <c r="E61" s="3289"/>
      <c r="F61" s="3289"/>
      <c r="G61" s="3290"/>
      <c r="H61" s="2216">
        <v>0</v>
      </c>
      <c r="I61" s="2216"/>
      <c r="J61" s="2216"/>
      <c r="K61" s="2217"/>
      <c r="L61" s="526"/>
      <c r="M61" s="526"/>
      <c r="N61" s="1"/>
      <c r="O61" s="690"/>
      <c r="P61" s="1"/>
      <c r="Q61" s="1"/>
      <c r="R61" s="526"/>
      <c r="S61" s="526"/>
      <c r="T61" s="526"/>
      <c r="U61" s="526"/>
      <c r="V61" s="526"/>
      <c r="W61" s="526"/>
    </row>
    <row r="62" spans="1:23">
      <c r="A62" s="1"/>
      <c r="B62" s="1"/>
      <c r="C62" s="2229" t="s">
        <v>357</v>
      </c>
      <c r="D62" s="2230"/>
      <c r="E62" s="2230"/>
      <c r="F62" s="2230"/>
      <c r="G62" s="2231"/>
      <c r="H62" s="2216">
        <v>0</v>
      </c>
      <c r="I62" s="2216"/>
      <c r="J62" s="2216"/>
      <c r="K62" s="2217"/>
      <c r="L62" s="526"/>
      <c r="M62" s="526"/>
      <c r="N62" s="1"/>
      <c r="O62" s="690"/>
      <c r="P62" s="1"/>
      <c r="Q62" s="1"/>
      <c r="R62" s="526"/>
      <c r="S62" s="526"/>
      <c r="T62" s="526"/>
      <c r="U62" s="526"/>
      <c r="V62" s="526"/>
      <c r="W62" s="526"/>
    </row>
    <row r="63" spans="1:23">
      <c r="A63" s="1"/>
      <c r="B63" s="1"/>
      <c r="C63" s="3276" t="s">
        <v>737</v>
      </c>
      <c r="D63" s="3277"/>
      <c r="E63" s="3277"/>
      <c r="F63" s="3277"/>
      <c r="G63" s="3278"/>
      <c r="H63" s="2216">
        <v>0</v>
      </c>
      <c r="I63" s="2216"/>
      <c r="J63" s="2216"/>
      <c r="K63" s="2217"/>
      <c r="L63" s="526"/>
      <c r="M63" s="526"/>
      <c r="N63" s="1"/>
      <c r="O63" s="690"/>
      <c r="P63" s="1"/>
      <c r="Q63" s="1"/>
      <c r="R63" s="526"/>
      <c r="S63" s="526"/>
      <c r="T63" s="526"/>
      <c r="U63" s="526"/>
      <c r="V63" s="526"/>
      <c r="W63" s="526"/>
    </row>
    <row r="64" spans="1:23" ht="13.5" thickBot="1">
      <c r="A64" s="1"/>
      <c r="B64" s="1"/>
      <c r="C64" s="2213" t="s">
        <v>358</v>
      </c>
      <c r="D64" s="3279"/>
      <c r="E64" s="3279"/>
      <c r="F64" s="3279"/>
      <c r="G64" s="3280"/>
      <c r="H64" s="2216">
        <v>0</v>
      </c>
      <c r="I64" s="2216"/>
      <c r="J64" s="2216"/>
      <c r="K64" s="2217"/>
      <c r="L64" s="526"/>
      <c r="M64" s="526"/>
      <c r="N64" s="1"/>
      <c r="O64" s="690"/>
      <c r="P64" s="1"/>
      <c r="Q64" s="1"/>
      <c r="R64" s="526"/>
      <c r="S64" s="526"/>
      <c r="T64" s="526"/>
      <c r="U64" s="526"/>
      <c r="V64" s="526"/>
      <c r="W64" s="526"/>
    </row>
    <row r="65" spans="1:23" ht="13.5" thickBot="1">
      <c r="A65" s="1"/>
      <c r="B65" s="1"/>
      <c r="C65" s="2218" t="s">
        <v>20</v>
      </c>
      <c r="D65" s="3274"/>
      <c r="E65" s="3274"/>
      <c r="F65" s="3274"/>
      <c r="G65" s="3275"/>
      <c r="H65" s="3176">
        <f>H59+H53</f>
        <v>2805.5000000000005</v>
      </c>
      <c r="I65" s="3176"/>
      <c r="J65" s="3176"/>
      <c r="K65" s="3177"/>
      <c r="L65" s="1"/>
      <c r="M65" s="1"/>
      <c r="N65" s="1"/>
      <c r="O65" s="690"/>
      <c r="P65" s="1"/>
      <c r="Q65" s="1"/>
      <c r="R65" s="526"/>
      <c r="S65" s="526"/>
      <c r="T65" s="526"/>
      <c r="U65" s="526"/>
      <c r="V65" s="526"/>
      <c r="W65" s="526"/>
    </row>
  </sheetData>
  <mergeCells count="99">
    <mergeCell ref="D3:W3"/>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 ref="O6:Q6"/>
    <mergeCell ref="F16:F18"/>
    <mergeCell ref="B8:Q8"/>
    <mergeCell ref="C9:Q9"/>
    <mergeCell ref="A10:A13"/>
    <mergeCell ref="B10:B13"/>
    <mergeCell ref="C10:C13"/>
    <mergeCell ref="D10:D13"/>
    <mergeCell ref="E10:E13"/>
    <mergeCell ref="F10:F13"/>
    <mergeCell ref="A16:A18"/>
    <mergeCell ref="B16:B18"/>
    <mergeCell ref="C16:C18"/>
    <mergeCell ref="D16:D19"/>
    <mergeCell ref="E16:E18"/>
    <mergeCell ref="E20:E21"/>
    <mergeCell ref="F20:F21"/>
    <mergeCell ref="A22:A23"/>
    <mergeCell ref="B22:B23"/>
    <mergeCell ref="C22:C23"/>
    <mergeCell ref="D22:D24"/>
    <mergeCell ref="E22:E24"/>
    <mergeCell ref="F22:F24"/>
    <mergeCell ref="C25:G25"/>
    <mergeCell ref="C26:Q26"/>
    <mergeCell ref="A27:A28"/>
    <mergeCell ref="B27:B28"/>
    <mergeCell ref="C27:C28"/>
    <mergeCell ref="D27:D29"/>
    <mergeCell ref="E27:E29"/>
    <mergeCell ref="F27:F29"/>
    <mergeCell ref="N27:N28"/>
    <mergeCell ref="A30:A32"/>
    <mergeCell ref="D30:D32"/>
    <mergeCell ref="C33:G33"/>
    <mergeCell ref="C34:Q34"/>
    <mergeCell ref="A35:A36"/>
    <mergeCell ref="B35:B36"/>
    <mergeCell ref="C35:C36"/>
    <mergeCell ref="D35:D36"/>
    <mergeCell ref="E35:E37"/>
    <mergeCell ref="F35:F37"/>
    <mergeCell ref="C52:G52"/>
    <mergeCell ref="H52:K52"/>
    <mergeCell ref="N35:N36"/>
    <mergeCell ref="A38:A39"/>
    <mergeCell ref="B38:B39"/>
    <mergeCell ref="C38:C39"/>
    <mergeCell ref="D38:D40"/>
    <mergeCell ref="E38:E40"/>
    <mergeCell ref="F38:F40"/>
    <mergeCell ref="N38:N39"/>
    <mergeCell ref="C41:G41"/>
    <mergeCell ref="B42:G42"/>
    <mergeCell ref="B43:G43"/>
    <mergeCell ref="N43:Q43"/>
    <mergeCell ref="E51:L51"/>
    <mergeCell ref="C53:G53"/>
    <mergeCell ref="H53:K53"/>
    <mergeCell ref="C54:G54"/>
    <mergeCell ref="H54:K54"/>
    <mergeCell ref="C55:G55"/>
    <mergeCell ref="H55:K55"/>
    <mergeCell ref="C56:G56"/>
    <mergeCell ref="H56:K56"/>
    <mergeCell ref="C57:G57"/>
    <mergeCell ref="H57:K57"/>
    <mergeCell ref="C58:G58"/>
    <mergeCell ref="H58:K58"/>
    <mergeCell ref="C59:G59"/>
    <mergeCell ref="H59:K59"/>
    <mergeCell ref="C60:G60"/>
    <mergeCell ref="H60:K60"/>
    <mergeCell ref="C61:G61"/>
    <mergeCell ref="H61:K61"/>
    <mergeCell ref="C65:G65"/>
    <mergeCell ref="H65:K65"/>
    <mergeCell ref="C62:G62"/>
    <mergeCell ref="H62:K62"/>
    <mergeCell ref="C63:G63"/>
    <mergeCell ref="H63:K63"/>
    <mergeCell ref="C64:G64"/>
    <mergeCell ref="H64:K64"/>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Įvardinti diapazonai</vt:lpstr>
      </vt:variant>
      <vt:variant>
        <vt:i4>6</vt:i4>
      </vt:variant>
    </vt:vector>
  </HeadingPairs>
  <TitlesOfParts>
    <vt:vector size="20" baseType="lpstr">
      <vt:lpstr>01</vt:lpstr>
      <vt:lpstr>02</vt:lpstr>
      <vt:lpstr>03</vt:lpstr>
      <vt:lpstr>05</vt:lpstr>
      <vt:lpstr>06</vt:lpstr>
      <vt:lpstr>08</vt:lpstr>
      <vt:lpstr>10</vt:lpstr>
      <vt:lpstr>11</vt:lpstr>
      <vt:lpstr>12</vt:lpstr>
      <vt:lpstr>13</vt:lpstr>
      <vt:lpstr>14</vt:lpstr>
      <vt:lpstr>15</vt:lpstr>
      <vt:lpstr>16</vt:lpstr>
      <vt:lpstr>Priemoniu vykdytoju kodai</vt:lpstr>
      <vt:lpstr>'01'!Print_Area</vt:lpstr>
      <vt:lpstr>'03'!Print_Area</vt:lpstr>
      <vt:lpstr>'05'!Print_Area</vt:lpstr>
      <vt:lpstr>'12'!Print_Area</vt:lpstr>
      <vt:lpstr>'14'!Print_Area</vt:lpstr>
      <vt:lpstr>'16'!Print_Area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2017-11-10T12:22:17Z</cp:lastPrinted>
  <dcterms:created xsi:type="dcterms:W3CDTF">1996-10-14T23:33:28Z</dcterms:created>
  <dcterms:modified xsi:type="dcterms:W3CDTF">2017-11-15T06:54:31Z</dcterms:modified>
</cp:coreProperties>
</file>