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17250" windowHeight="5340" tabRatio="629" activeTab="15"/>
  </bookViews>
  <sheets>
    <sheet name="01" sheetId="2" r:id="rId1"/>
    <sheet name="02" sheetId="12" r:id="rId2"/>
    <sheet name="03" sheetId="4" r:id="rId3"/>
    <sheet name="04" sheetId="14" r:id="rId4"/>
    <sheet name="05" sheetId="15" r:id="rId5"/>
    <sheet name="06" sheetId="16" r:id="rId6"/>
    <sheet name="07 " sheetId="17" r:id="rId7"/>
    <sheet name="08" sheetId="18" r:id="rId8"/>
    <sheet name="09" sheetId="13" r:id="rId9"/>
    <sheet name="10" sheetId="5" r:id="rId10"/>
    <sheet name="11" sheetId="6" r:id="rId11"/>
    <sheet name="12" sheetId="7" r:id="rId12"/>
    <sheet name="13" sheetId="8" r:id="rId13"/>
    <sheet name="14" sheetId="9" r:id="rId14"/>
    <sheet name="15" sheetId="10" r:id="rId15"/>
    <sheet name="16" sheetId="11" r:id="rId16"/>
    <sheet name="Priemoniu vykdytoju kodai" sheetId="3" r:id="rId17"/>
  </sheets>
  <definedNames>
    <definedName name="OLE_LINK1" localSheetId="8">'09'!$E$2</definedName>
  </definedNames>
  <calcPr calcId="125725"/>
</workbook>
</file>

<file path=xl/calcChain.xml><?xml version="1.0" encoding="utf-8"?>
<calcChain xmlns="http://schemas.openxmlformats.org/spreadsheetml/2006/main">
  <c r="I72" i="18"/>
  <c r="I66"/>
  <c r="I60"/>
  <c r="K59"/>
  <c r="K60" s="1"/>
  <c r="J59"/>
  <c r="J60" s="1"/>
  <c r="I59"/>
  <c r="M58"/>
  <c r="M59" s="1"/>
  <c r="L58"/>
  <c r="L59" s="1"/>
  <c r="H58"/>
  <c r="H59" s="1"/>
  <c r="K54"/>
  <c r="J54"/>
  <c r="I54"/>
  <c r="M53"/>
  <c r="M54" s="1"/>
  <c r="L53"/>
  <c r="H53"/>
  <c r="M50"/>
  <c r="L50"/>
  <c r="L54" s="1"/>
  <c r="H50"/>
  <c r="M47"/>
  <c r="L47"/>
  <c r="H47"/>
  <c r="H54" s="1"/>
  <c r="M40"/>
  <c r="L40"/>
  <c r="K40"/>
  <c r="I40"/>
  <c r="H40"/>
  <c r="M39"/>
  <c r="L39"/>
  <c r="K39"/>
  <c r="J39"/>
  <c r="J41" s="1"/>
  <c r="J42" s="1"/>
  <c r="I39"/>
  <c r="H39"/>
  <c r="M37"/>
  <c r="L37"/>
  <c r="K37"/>
  <c r="J37"/>
  <c r="I37"/>
  <c r="H37"/>
  <c r="M34"/>
  <c r="L34"/>
  <c r="K34"/>
  <c r="I34"/>
  <c r="H34"/>
  <c r="M31"/>
  <c r="M41" s="1"/>
  <c r="L31"/>
  <c r="L41" s="1"/>
  <c r="K31"/>
  <c r="K41" s="1"/>
  <c r="K42" s="1"/>
  <c r="I31"/>
  <c r="I41" s="1"/>
  <c r="H31"/>
  <c r="H41" s="1"/>
  <c r="L27"/>
  <c r="K27"/>
  <c r="J27"/>
  <c r="M26"/>
  <c r="M27" s="1"/>
  <c r="L26"/>
  <c r="K26"/>
  <c r="I26"/>
  <c r="I27" s="1"/>
  <c r="H26"/>
  <c r="H27" s="1"/>
  <c r="M24"/>
  <c r="L24"/>
  <c r="H24"/>
  <c r="J18"/>
  <c r="I18"/>
  <c r="M17"/>
  <c r="L17"/>
  <c r="L18" s="1"/>
  <c r="K17"/>
  <c r="K18" s="1"/>
  <c r="I17"/>
  <c r="H17"/>
  <c r="H18" s="1"/>
  <c r="H14"/>
  <c r="M12"/>
  <c r="M18" s="1"/>
  <c r="L12"/>
  <c r="H12"/>
  <c r="H34" i="17"/>
  <c r="H38" s="1"/>
  <c r="H28"/>
  <c r="J24"/>
  <c r="M23"/>
  <c r="L23"/>
  <c r="L24" s="1"/>
  <c r="K23"/>
  <c r="I23"/>
  <c r="H23"/>
  <c r="M20"/>
  <c r="L20"/>
  <c r="K20"/>
  <c r="K24" s="1"/>
  <c r="I20"/>
  <c r="H20"/>
  <c r="M17"/>
  <c r="L17"/>
  <c r="K17"/>
  <c r="I17"/>
  <c r="H17"/>
  <c r="L13"/>
  <c r="K13"/>
  <c r="M12"/>
  <c r="M13" s="1"/>
  <c r="L12"/>
  <c r="K12"/>
  <c r="I12"/>
  <c r="I13" s="1"/>
  <c r="H12"/>
  <c r="H13" s="1"/>
  <c r="I41" i="16"/>
  <c r="I45" s="1"/>
  <c r="I35"/>
  <c r="N28"/>
  <c r="M28"/>
  <c r="L28"/>
  <c r="J28"/>
  <c r="I28"/>
  <c r="N26"/>
  <c r="M26"/>
  <c r="L26"/>
  <c r="J26"/>
  <c r="I26"/>
  <c r="N24"/>
  <c r="M24"/>
  <c r="L24"/>
  <c r="K24"/>
  <c r="J24"/>
  <c r="I24"/>
  <c r="N22"/>
  <c r="N29" s="1"/>
  <c r="M22"/>
  <c r="M29" s="1"/>
  <c r="L22"/>
  <c r="K22"/>
  <c r="K29" s="1"/>
  <c r="K30" s="1"/>
  <c r="K31" s="1"/>
  <c r="J22"/>
  <c r="J29" s="1"/>
  <c r="I22"/>
  <c r="I29" s="1"/>
  <c r="N19"/>
  <c r="M19"/>
  <c r="L19"/>
  <c r="L29" s="1"/>
  <c r="J19"/>
  <c r="I19"/>
  <c r="N16"/>
  <c r="M16"/>
  <c r="L16"/>
  <c r="K16"/>
  <c r="J16"/>
  <c r="I16"/>
  <c r="K12"/>
  <c r="N11"/>
  <c r="N12" s="1"/>
  <c r="M11"/>
  <c r="M12" s="1"/>
  <c r="L11"/>
  <c r="L12" s="1"/>
  <c r="K11"/>
  <c r="J11"/>
  <c r="J12" s="1"/>
  <c r="I11"/>
  <c r="I12" s="1"/>
  <c r="H56" i="15"/>
  <c r="H62" s="1"/>
  <c r="H50"/>
  <c r="M44"/>
  <c r="I44"/>
  <c r="M42"/>
  <c r="L42"/>
  <c r="L44" s="1"/>
  <c r="K42"/>
  <c r="K44" s="1"/>
  <c r="J42"/>
  <c r="J44" s="1"/>
  <c r="I42"/>
  <c r="H42"/>
  <c r="H44" s="1"/>
  <c r="M37"/>
  <c r="I37"/>
  <c r="M36"/>
  <c r="L36"/>
  <c r="K36"/>
  <c r="I36"/>
  <c r="H36"/>
  <c r="M34"/>
  <c r="L34"/>
  <c r="L37" s="1"/>
  <c r="K34"/>
  <c r="K37" s="1"/>
  <c r="J34"/>
  <c r="J37" s="1"/>
  <c r="I34"/>
  <c r="H34"/>
  <c r="H37" s="1"/>
  <c r="J29"/>
  <c r="M28"/>
  <c r="L28"/>
  <c r="K28"/>
  <c r="I28"/>
  <c r="H28"/>
  <c r="M26"/>
  <c r="L26"/>
  <c r="K26"/>
  <c r="I26"/>
  <c r="H26"/>
  <c r="M24"/>
  <c r="M29" s="1"/>
  <c r="L24"/>
  <c r="L29" s="1"/>
  <c r="K24"/>
  <c r="K29" s="1"/>
  <c r="I24"/>
  <c r="I29" s="1"/>
  <c r="H24"/>
  <c r="H29" s="1"/>
  <c r="M21"/>
  <c r="L21"/>
  <c r="K21"/>
  <c r="I21"/>
  <c r="H21"/>
  <c r="M19"/>
  <c r="L19"/>
  <c r="K19"/>
  <c r="I19"/>
  <c r="H19"/>
  <c r="M16"/>
  <c r="L16"/>
  <c r="K16"/>
  <c r="I16"/>
  <c r="H16"/>
  <c r="M14"/>
  <c r="L14"/>
  <c r="K14"/>
  <c r="I14"/>
  <c r="H14"/>
  <c r="M11"/>
  <c r="L11"/>
  <c r="K11"/>
  <c r="I11"/>
  <c r="H76" i="14"/>
  <c r="M64"/>
  <c r="L64"/>
  <c r="K64"/>
  <c r="J64"/>
  <c r="J65" s="1"/>
  <c r="J66" s="1"/>
  <c r="J67" s="1"/>
  <c r="I64"/>
  <c r="H64"/>
  <c r="M62"/>
  <c r="M65" s="1"/>
  <c r="L62"/>
  <c r="L65" s="1"/>
  <c r="L66" s="1"/>
  <c r="L67" s="1"/>
  <c r="K62"/>
  <c r="K65" s="1"/>
  <c r="I62"/>
  <c r="I65" s="1"/>
  <c r="H62"/>
  <c r="H65" s="1"/>
  <c r="M58"/>
  <c r="L58"/>
  <c r="K58"/>
  <c r="I58"/>
  <c r="H58"/>
  <c r="M56"/>
  <c r="L56"/>
  <c r="K56"/>
  <c r="I56"/>
  <c r="H56"/>
  <c r="M54"/>
  <c r="L54"/>
  <c r="L59" s="1"/>
  <c r="K54"/>
  <c r="K59" s="1"/>
  <c r="I54"/>
  <c r="H54"/>
  <c r="H59" s="1"/>
  <c r="M52"/>
  <c r="M59" s="1"/>
  <c r="L52"/>
  <c r="K52"/>
  <c r="J52"/>
  <c r="J59" s="1"/>
  <c r="I52"/>
  <c r="I59" s="1"/>
  <c r="H52"/>
  <c r="M48"/>
  <c r="L48"/>
  <c r="K48"/>
  <c r="J48"/>
  <c r="I48"/>
  <c r="H48"/>
  <c r="M46"/>
  <c r="L46"/>
  <c r="K46"/>
  <c r="J46"/>
  <c r="I46"/>
  <c r="H46"/>
  <c r="M44"/>
  <c r="L44"/>
  <c r="K44"/>
  <c r="J44"/>
  <c r="I44"/>
  <c r="H44"/>
  <c r="M42"/>
  <c r="L42"/>
  <c r="K42"/>
  <c r="I42"/>
  <c r="H42"/>
  <c r="M40"/>
  <c r="L40"/>
  <c r="L49" s="1"/>
  <c r="K40"/>
  <c r="J40"/>
  <c r="I40"/>
  <c r="H40"/>
  <c r="H49" s="1"/>
  <c r="M38"/>
  <c r="M49" s="1"/>
  <c r="L38"/>
  <c r="K38"/>
  <c r="K49" s="1"/>
  <c r="J38"/>
  <c r="J49" s="1"/>
  <c r="I38"/>
  <c r="I49" s="1"/>
  <c r="H38"/>
  <c r="M34"/>
  <c r="L34"/>
  <c r="K34"/>
  <c r="K35" s="1"/>
  <c r="J34"/>
  <c r="J35" s="1"/>
  <c r="I34"/>
  <c r="H34"/>
  <c r="M32"/>
  <c r="M35" s="1"/>
  <c r="L32"/>
  <c r="L35" s="1"/>
  <c r="K32"/>
  <c r="J32"/>
  <c r="I32"/>
  <c r="I35" s="1"/>
  <c r="H32"/>
  <c r="H35" s="1"/>
  <c r="M30"/>
  <c r="L30"/>
  <c r="K30"/>
  <c r="J30"/>
  <c r="I30"/>
  <c r="H30"/>
  <c r="L28"/>
  <c r="K28"/>
  <c r="J28"/>
  <c r="I28"/>
  <c r="H28"/>
  <c r="M25"/>
  <c r="L25"/>
  <c r="K25"/>
  <c r="J25"/>
  <c r="I25"/>
  <c r="H25"/>
  <c r="M23"/>
  <c r="L23"/>
  <c r="K23"/>
  <c r="J23"/>
  <c r="I23"/>
  <c r="H23"/>
  <c r="M18"/>
  <c r="K18"/>
  <c r="J18"/>
  <c r="I18"/>
  <c r="H18"/>
  <c r="M15"/>
  <c r="L15"/>
  <c r="K15"/>
  <c r="J15"/>
  <c r="I15"/>
  <c r="H15"/>
  <c r="M13"/>
  <c r="L13"/>
  <c r="K13"/>
  <c r="J13"/>
  <c r="J19" s="1"/>
  <c r="I13"/>
  <c r="H13"/>
  <c r="M11"/>
  <c r="M19" s="1"/>
  <c r="L11"/>
  <c r="L19" s="1"/>
  <c r="K11"/>
  <c r="K19" s="1"/>
  <c r="J11"/>
  <c r="I11"/>
  <c r="I19" s="1"/>
  <c r="H11"/>
  <c r="H19" s="1"/>
  <c r="I53" i="13"/>
  <c r="I60" s="1"/>
  <c r="I47"/>
  <c r="M34"/>
  <c r="M36" s="1"/>
  <c r="K34"/>
  <c r="J34"/>
  <c r="I34"/>
  <c r="I36" s="1"/>
  <c r="H34"/>
  <c r="H36" s="1"/>
  <c r="M32"/>
  <c r="L32"/>
  <c r="L36" s="1"/>
  <c r="K32"/>
  <c r="I32"/>
  <c r="H32"/>
  <c r="M29"/>
  <c r="L29"/>
  <c r="K29"/>
  <c r="K36" s="1"/>
  <c r="I29"/>
  <c r="H29"/>
  <c r="M26"/>
  <c r="L26"/>
  <c r="K26"/>
  <c r="I26"/>
  <c r="H26"/>
  <c r="M24"/>
  <c r="L24"/>
  <c r="K24"/>
  <c r="J24"/>
  <c r="J36" s="1"/>
  <c r="J37" s="1"/>
  <c r="J38" s="1"/>
  <c r="I24"/>
  <c r="H24"/>
  <c r="J20"/>
  <c r="M19"/>
  <c r="M20" s="1"/>
  <c r="L19"/>
  <c r="L20" s="1"/>
  <c r="K19"/>
  <c r="I19"/>
  <c r="H19"/>
  <c r="H20" s="1"/>
  <c r="M16"/>
  <c r="L16"/>
  <c r="K16"/>
  <c r="I16"/>
  <c r="I20" s="1"/>
  <c r="H16"/>
  <c r="M13"/>
  <c r="L13"/>
  <c r="K13"/>
  <c r="K20" s="1"/>
  <c r="I13"/>
  <c r="H13"/>
  <c r="M11"/>
  <c r="L11"/>
  <c r="K11"/>
  <c r="I11"/>
  <c r="H11"/>
  <c r="L42" i="18" l="1"/>
  <c r="H60"/>
  <c r="H61" s="1"/>
  <c r="J61"/>
  <c r="I42"/>
  <c r="M60"/>
  <c r="M61" s="1"/>
  <c r="I61"/>
  <c r="H42"/>
  <c r="M42"/>
  <c r="L60"/>
  <c r="L61" s="1"/>
  <c r="K61"/>
  <c r="I24" i="17"/>
  <c r="H24"/>
  <c r="M24"/>
  <c r="L30" i="16"/>
  <c r="L31" s="1"/>
  <c r="J30"/>
  <c r="J31" s="1"/>
  <c r="N30"/>
  <c r="N31" s="1"/>
  <c r="I30"/>
  <c r="I31" s="1"/>
  <c r="M30"/>
  <c r="M31" s="1"/>
  <c r="H45" i="15"/>
  <c r="L45"/>
  <c r="K45"/>
  <c r="M45"/>
  <c r="J45"/>
  <c r="I45"/>
  <c r="K66" i="14"/>
  <c r="K67" s="1"/>
  <c r="I66"/>
  <c r="I67" s="1"/>
  <c r="H66"/>
  <c r="H67" s="1"/>
  <c r="H70" s="1"/>
  <c r="H81" s="1"/>
  <c r="M66"/>
  <c r="M67" s="1"/>
  <c r="L37" i="13"/>
  <c r="L38" s="1"/>
  <c r="I37"/>
  <c r="I38" s="1"/>
  <c r="K37"/>
  <c r="K38" s="1"/>
  <c r="M37"/>
  <c r="M38" s="1"/>
  <c r="H37"/>
  <c r="H38" s="1"/>
  <c r="H362" i="12" l="1"/>
  <c r="H366" s="1"/>
  <c r="H356"/>
  <c r="M342"/>
  <c r="L342"/>
  <c r="K342"/>
  <c r="J342"/>
  <c r="I342"/>
  <c r="H342"/>
  <c r="M338"/>
  <c r="L338"/>
  <c r="K338"/>
  <c r="J338"/>
  <c r="I338"/>
  <c r="H338"/>
  <c r="M336"/>
  <c r="L336"/>
  <c r="K336"/>
  <c r="J336"/>
  <c r="I336"/>
  <c r="H336"/>
  <c r="M332"/>
  <c r="L332"/>
  <c r="K332"/>
  <c r="J332"/>
  <c r="I332"/>
  <c r="H332"/>
  <c r="M328"/>
  <c r="L328"/>
  <c r="K328"/>
  <c r="J328"/>
  <c r="I328"/>
  <c r="H328"/>
  <c r="M323"/>
  <c r="L323"/>
  <c r="K323"/>
  <c r="J323"/>
  <c r="I323"/>
  <c r="H323"/>
  <c r="M318"/>
  <c r="L318"/>
  <c r="K318"/>
  <c r="J318"/>
  <c r="I318"/>
  <c r="H318"/>
  <c r="M313"/>
  <c r="L313"/>
  <c r="K313"/>
  <c r="J313"/>
  <c r="I313"/>
  <c r="H313"/>
  <c r="M308"/>
  <c r="L308"/>
  <c r="K308"/>
  <c r="J308"/>
  <c r="I308"/>
  <c r="H308"/>
  <c r="M304"/>
  <c r="L304"/>
  <c r="K304"/>
  <c r="J304"/>
  <c r="I304"/>
  <c r="H304"/>
  <c r="M299"/>
  <c r="L299"/>
  <c r="K299"/>
  <c r="J299"/>
  <c r="I299"/>
  <c r="H299"/>
  <c r="M294"/>
  <c r="L294"/>
  <c r="K294"/>
  <c r="J294"/>
  <c r="I294"/>
  <c r="H294"/>
  <c r="M289"/>
  <c r="L289"/>
  <c r="K289"/>
  <c r="J289"/>
  <c r="I289"/>
  <c r="H289"/>
  <c r="M284"/>
  <c r="L284"/>
  <c r="K284"/>
  <c r="J284"/>
  <c r="I284"/>
  <c r="H284"/>
  <c r="M279"/>
  <c r="L279"/>
  <c r="K279"/>
  <c r="J279"/>
  <c r="I279"/>
  <c r="H279"/>
  <c r="M274"/>
  <c r="L274"/>
  <c r="K274"/>
  <c r="J274"/>
  <c r="I274"/>
  <c r="H274"/>
  <c r="M269"/>
  <c r="L269"/>
  <c r="K269"/>
  <c r="J269"/>
  <c r="I269"/>
  <c r="H269"/>
  <c r="M264"/>
  <c r="L264"/>
  <c r="K264"/>
  <c r="J264"/>
  <c r="I264"/>
  <c r="H264"/>
  <c r="M259"/>
  <c r="L259"/>
  <c r="K259"/>
  <c r="J259"/>
  <c r="I259"/>
  <c r="H259"/>
  <c r="M254"/>
  <c r="L254"/>
  <c r="K254"/>
  <c r="J254"/>
  <c r="I254"/>
  <c r="H254"/>
  <c r="M249"/>
  <c r="L249"/>
  <c r="K249"/>
  <c r="J249"/>
  <c r="I249"/>
  <c r="H249"/>
  <c r="M244"/>
  <c r="L244"/>
  <c r="K244"/>
  <c r="J244"/>
  <c r="I244"/>
  <c r="H244"/>
  <c r="M239"/>
  <c r="L239"/>
  <c r="K239"/>
  <c r="J239"/>
  <c r="I239"/>
  <c r="H239"/>
  <c r="M234"/>
  <c r="L234"/>
  <c r="K234"/>
  <c r="J234"/>
  <c r="I234"/>
  <c r="H234"/>
  <c r="M229"/>
  <c r="L229"/>
  <c r="K229"/>
  <c r="J229"/>
  <c r="I229"/>
  <c r="H229"/>
  <c r="M224"/>
  <c r="L224"/>
  <c r="K224"/>
  <c r="J224"/>
  <c r="I224"/>
  <c r="H224"/>
  <c r="M219"/>
  <c r="L219"/>
  <c r="K219"/>
  <c r="J219"/>
  <c r="I219"/>
  <c r="H219"/>
  <c r="M214"/>
  <c r="L214"/>
  <c r="K214"/>
  <c r="J214"/>
  <c r="I214"/>
  <c r="H214"/>
  <c r="M209"/>
  <c r="L209"/>
  <c r="K209"/>
  <c r="J209"/>
  <c r="I209"/>
  <c r="H209"/>
  <c r="M204"/>
  <c r="L204"/>
  <c r="K204"/>
  <c r="J204"/>
  <c r="I204"/>
  <c r="H204"/>
  <c r="M199"/>
  <c r="L199"/>
  <c r="K199"/>
  <c r="J199"/>
  <c r="I199"/>
  <c r="H199"/>
  <c r="M194"/>
  <c r="L194"/>
  <c r="K194"/>
  <c r="J194"/>
  <c r="I194"/>
  <c r="H194"/>
  <c r="M189"/>
  <c r="L189"/>
  <c r="K189"/>
  <c r="J189"/>
  <c r="I189"/>
  <c r="H189"/>
  <c r="M184"/>
  <c r="L184"/>
  <c r="K184"/>
  <c r="J184"/>
  <c r="I184"/>
  <c r="H184"/>
  <c r="M179"/>
  <c r="M343" s="1"/>
  <c r="L179"/>
  <c r="L343" s="1"/>
  <c r="K179"/>
  <c r="K343" s="1"/>
  <c r="J179"/>
  <c r="J343" s="1"/>
  <c r="I179"/>
  <c r="I343" s="1"/>
  <c r="H179"/>
  <c r="H343" s="1"/>
  <c r="M172"/>
  <c r="L172"/>
  <c r="K172"/>
  <c r="J172"/>
  <c r="I172"/>
  <c r="H172"/>
  <c r="M167"/>
  <c r="L167"/>
  <c r="K167"/>
  <c r="J167"/>
  <c r="I167"/>
  <c r="H167"/>
  <c r="M155"/>
  <c r="L155"/>
  <c r="K155"/>
  <c r="J155"/>
  <c r="I155"/>
  <c r="H155"/>
  <c r="M150"/>
  <c r="L150"/>
  <c r="K150"/>
  <c r="J150"/>
  <c r="I150"/>
  <c r="H150"/>
  <c r="M145"/>
  <c r="L145"/>
  <c r="K145"/>
  <c r="J145"/>
  <c r="I145"/>
  <c r="H145"/>
  <c r="M140"/>
  <c r="L140"/>
  <c r="K140"/>
  <c r="J140"/>
  <c r="I140"/>
  <c r="H140"/>
  <c r="M135"/>
  <c r="L135"/>
  <c r="K135"/>
  <c r="J135"/>
  <c r="I135"/>
  <c r="H135"/>
  <c r="M130"/>
  <c r="L130"/>
  <c r="K130"/>
  <c r="J130"/>
  <c r="I130"/>
  <c r="H130"/>
  <c r="M125"/>
  <c r="L125"/>
  <c r="K125"/>
  <c r="J125"/>
  <c r="I125"/>
  <c r="H125"/>
  <c r="M120"/>
  <c r="L120"/>
  <c r="K120"/>
  <c r="J120"/>
  <c r="I120"/>
  <c r="H120"/>
  <c r="M115"/>
  <c r="L115"/>
  <c r="K115"/>
  <c r="J115"/>
  <c r="I115"/>
  <c r="H115"/>
  <c r="M110"/>
  <c r="L110"/>
  <c r="K110"/>
  <c r="J110"/>
  <c r="I110"/>
  <c r="H110"/>
  <c r="M105"/>
  <c r="L105"/>
  <c r="K105"/>
  <c r="J105"/>
  <c r="I105"/>
  <c r="H105"/>
  <c r="M100"/>
  <c r="M173" s="1"/>
  <c r="L100"/>
  <c r="L173" s="1"/>
  <c r="K100"/>
  <c r="K173" s="1"/>
  <c r="J100"/>
  <c r="J173" s="1"/>
  <c r="I100"/>
  <c r="I173" s="1"/>
  <c r="H100"/>
  <c r="H173" s="1"/>
  <c r="M91"/>
  <c r="L91"/>
  <c r="K91"/>
  <c r="J91"/>
  <c r="I91"/>
  <c r="H91"/>
  <c r="M87"/>
  <c r="L87"/>
  <c r="K87"/>
  <c r="J87"/>
  <c r="I87"/>
  <c r="H87"/>
  <c r="M83"/>
  <c r="L83"/>
  <c r="K83"/>
  <c r="J83"/>
  <c r="I83"/>
  <c r="H83"/>
  <c r="M78"/>
  <c r="L78"/>
  <c r="K78"/>
  <c r="J78"/>
  <c r="I78"/>
  <c r="H78"/>
  <c r="M74"/>
  <c r="L74"/>
  <c r="K74"/>
  <c r="J74"/>
  <c r="I74"/>
  <c r="H74"/>
  <c r="M69"/>
  <c r="L69"/>
  <c r="K69"/>
  <c r="J69"/>
  <c r="I69"/>
  <c r="H69"/>
  <c r="M64"/>
  <c r="L64"/>
  <c r="K64"/>
  <c r="J64"/>
  <c r="I64"/>
  <c r="H64"/>
  <c r="M59"/>
  <c r="L59"/>
  <c r="K59"/>
  <c r="J59"/>
  <c r="I59"/>
  <c r="H59"/>
  <c r="M54"/>
  <c r="L54"/>
  <c r="K54"/>
  <c r="J54"/>
  <c r="I54"/>
  <c r="H54"/>
  <c r="M49"/>
  <c r="L49"/>
  <c r="L92" s="1"/>
  <c r="L93" s="1"/>
  <c r="K49"/>
  <c r="K92" s="1"/>
  <c r="J49"/>
  <c r="I49"/>
  <c r="H49"/>
  <c r="H92" s="1"/>
  <c r="H93" s="1"/>
  <c r="M44"/>
  <c r="M92" s="1"/>
  <c r="L44"/>
  <c r="K44"/>
  <c r="J44"/>
  <c r="J92" s="1"/>
  <c r="I44"/>
  <c r="I92" s="1"/>
  <c r="H44"/>
  <c r="M37"/>
  <c r="L37"/>
  <c r="K37"/>
  <c r="J37"/>
  <c r="I37"/>
  <c r="H37"/>
  <c r="M33"/>
  <c r="L33"/>
  <c r="K33"/>
  <c r="J33"/>
  <c r="I33"/>
  <c r="H33"/>
  <c r="M28"/>
  <c r="L28"/>
  <c r="K28"/>
  <c r="J28"/>
  <c r="I28"/>
  <c r="H28"/>
  <c r="M23"/>
  <c r="L23"/>
  <c r="K23"/>
  <c r="J23"/>
  <c r="I23"/>
  <c r="H23"/>
  <c r="M17"/>
  <c r="L17"/>
  <c r="K17"/>
  <c r="J17"/>
  <c r="I17"/>
  <c r="H17"/>
  <c r="M12"/>
  <c r="M38" s="1"/>
  <c r="L12"/>
  <c r="L38" s="1"/>
  <c r="K12"/>
  <c r="K38" s="1"/>
  <c r="J12"/>
  <c r="J38" s="1"/>
  <c r="I12"/>
  <c r="I38" s="1"/>
  <c r="H12"/>
  <c r="H38" s="1"/>
  <c r="I36" i="11"/>
  <c r="I40" s="1"/>
  <c r="I30"/>
  <c r="J25"/>
  <c r="L24"/>
  <c r="L25" s="1"/>
  <c r="K24"/>
  <c r="K25" s="1"/>
  <c r="K26" s="1"/>
  <c r="J24"/>
  <c r="M23"/>
  <c r="M24" s="1"/>
  <c r="M25" s="1"/>
  <c r="L23"/>
  <c r="K23"/>
  <c r="I23"/>
  <c r="I24" s="1"/>
  <c r="I25" s="1"/>
  <c r="H23"/>
  <c r="H24" s="1"/>
  <c r="H25" s="1"/>
  <c r="M18"/>
  <c r="L18"/>
  <c r="K18"/>
  <c r="J18"/>
  <c r="I18"/>
  <c r="H18"/>
  <c r="M15"/>
  <c r="M19" s="1"/>
  <c r="L15"/>
  <c r="L19" s="1"/>
  <c r="K15"/>
  <c r="K19" s="1"/>
  <c r="J15"/>
  <c r="J19" s="1"/>
  <c r="I15"/>
  <c r="I19" s="1"/>
  <c r="H15"/>
  <c r="H19" s="1"/>
  <c r="M12"/>
  <c r="L12"/>
  <c r="K12"/>
  <c r="J12"/>
  <c r="I12"/>
  <c r="H12"/>
  <c r="H111" i="10"/>
  <c r="H117" s="1"/>
  <c r="K96"/>
  <c r="M92"/>
  <c r="L92"/>
  <c r="K92"/>
  <c r="J92"/>
  <c r="I92"/>
  <c r="H92"/>
  <c r="K84"/>
  <c r="K81"/>
  <c r="M74"/>
  <c r="L74"/>
  <c r="K74"/>
  <c r="K69"/>
  <c r="M58"/>
  <c r="L58"/>
  <c r="K58"/>
  <c r="I58"/>
  <c r="H58"/>
  <c r="L55"/>
  <c r="K55"/>
  <c r="I55"/>
  <c r="H55"/>
  <c r="M50"/>
  <c r="L50"/>
  <c r="K50"/>
  <c r="I50"/>
  <c r="H50"/>
  <c r="M48"/>
  <c r="L48"/>
  <c r="K48"/>
  <c r="I48"/>
  <c r="H48"/>
  <c r="M45"/>
  <c r="I45"/>
  <c r="H45"/>
  <c r="M44"/>
  <c r="L44"/>
  <c r="L45" s="1"/>
  <c r="K44"/>
  <c r="K45" s="1"/>
  <c r="I44"/>
  <c r="H44"/>
  <c r="K36"/>
  <c r="K34"/>
  <c r="K32"/>
  <c r="M26"/>
  <c r="L26"/>
  <c r="K26"/>
  <c r="I26"/>
  <c r="H26"/>
  <c r="L24"/>
  <c r="K24"/>
  <c r="H24"/>
  <c r="M22"/>
  <c r="L22"/>
  <c r="K22"/>
  <c r="I22"/>
  <c r="K20"/>
  <c r="K17"/>
  <c r="M14"/>
  <c r="L14"/>
  <c r="K14"/>
  <c r="I14"/>
  <c r="H14"/>
  <c r="K11"/>
  <c r="H72" i="9"/>
  <c r="H66"/>
  <c r="H76" s="1"/>
  <c r="J61"/>
  <c r="K60"/>
  <c r="K61" s="1"/>
  <c r="I60"/>
  <c r="I61" s="1"/>
  <c r="H60"/>
  <c r="M58"/>
  <c r="M61" s="1"/>
  <c r="L58"/>
  <c r="L61" s="1"/>
  <c r="K58"/>
  <c r="J58"/>
  <c r="I58"/>
  <c r="H58"/>
  <c r="H61" s="1"/>
  <c r="J55"/>
  <c r="M54"/>
  <c r="M55" s="1"/>
  <c r="L54"/>
  <c r="L55" s="1"/>
  <c r="K54"/>
  <c r="K55" s="1"/>
  <c r="I54"/>
  <c r="H54"/>
  <c r="H55" s="1"/>
  <c r="K51"/>
  <c r="I51"/>
  <c r="I55" s="1"/>
  <c r="H51"/>
  <c r="K49"/>
  <c r="I49"/>
  <c r="H49"/>
  <c r="K47"/>
  <c r="I47"/>
  <c r="H47"/>
  <c r="K45"/>
  <c r="I45"/>
  <c r="H45"/>
  <c r="M43"/>
  <c r="L43"/>
  <c r="K43"/>
  <c r="I43"/>
  <c r="H43"/>
  <c r="M39"/>
  <c r="M40" s="1"/>
  <c r="L39"/>
  <c r="L40" s="1"/>
  <c r="K39"/>
  <c r="K40" s="1"/>
  <c r="J39"/>
  <c r="I39"/>
  <c r="I40" s="1"/>
  <c r="H39"/>
  <c r="H40" s="1"/>
  <c r="M37"/>
  <c r="L37"/>
  <c r="K37"/>
  <c r="J37"/>
  <c r="I37"/>
  <c r="H37"/>
  <c r="M35"/>
  <c r="L35"/>
  <c r="K35"/>
  <c r="J35"/>
  <c r="I35"/>
  <c r="H35"/>
  <c r="M33"/>
  <c r="L33"/>
  <c r="K33"/>
  <c r="J33"/>
  <c r="J40" s="1"/>
  <c r="I33"/>
  <c r="H33"/>
  <c r="M30"/>
  <c r="L30"/>
  <c r="K30"/>
  <c r="J30"/>
  <c r="I30"/>
  <c r="H30"/>
  <c r="M27"/>
  <c r="L27"/>
  <c r="K27"/>
  <c r="J27"/>
  <c r="I27"/>
  <c r="H27"/>
  <c r="K26"/>
  <c r="H23"/>
  <c r="M19"/>
  <c r="L19"/>
  <c r="H19"/>
  <c r="M18"/>
  <c r="L18"/>
  <c r="K18"/>
  <c r="I18"/>
  <c r="H18"/>
  <c r="H96" i="8"/>
  <c r="H100" s="1"/>
  <c r="H90"/>
  <c r="M85"/>
  <c r="L85"/>
  <c r="K85"/>
  <c r="J85"/>
  <c r="I85"/>
  <c r="H85"/>
  <c r="M79"/>
  <c r="L79"/>
  <c r="K79"/>
  <c r="J79"/>
  <c r="I79"/>
  <c r="H79"/>
  <c r="M77"/>
  <c r="L77"/>
  <c r="K77"/>
  <c r="J77"/>
  <c r="I77"/>
  <c r="H77"/>
  <c r="M75"/>
  <c r="L75"/>
  <c r="K75"/>
  <c r="J75"/>
  <c r="I75"/>
  <c r="H75"/>
  <c r="M73"/>
  <c r="L73"/>
  <c r="K73"/>
  <c r="J73"/>
  <c r="I73"/>
  <c r="H73"/>
  <c r="M71"/>
  <c r="L71"/>
  <c r="K71"/>
  <c r="J71"/>
  <c r="I71"/>
  <c r="H71"/>
  <c r="M69"/>
  <c r="L69"/>
  <c r="K69"/>
  <c r="J69"/>
  <c r="I69"/>
  <c r="H69"/>
  <c r="M67"/>
  <c r="L67"/>
  <c r="K67"/>
  <c r="J67"/>
  <c r="I67"/>
  <c r="H67"/>
  <c r="M65"/>
  <c r="L65"/>
  <c r="K65"/>
  <c r="J65"/>
  <c r="I65"/>
  <c r="H65"/>
  <c r="M63"/>
  <c r="L63"/>
  <c r="L81" s="1"/>
  <c r="K63"/>
  <c r="J63"/>
  <c r="I63"/>
  <c r="H63"/>
  <c r="H81" s="1"/>
  <c r="M61"/>
  <c r="M80" s="1"/>
  <c r="L61"/>
  <c r="L80" s="1"/>
  <c r="K61"/>
  <c r="K81" s="1"/>
  <c r="J61"/>
  <c r="J81" s="1"/>
  <c r="I61"/>
  <c r="I80" s="1"/>
  <c r="H61"/>
  <c r="H80" s="1"/>
  <c r="M57"/>
  <c r="L57"/>
  <c r="K57"/>
  <c r="J57"/>
  <c r="I57"/>
  <c r="H57"/>
  <c r="M55"/>
  <c r="L55"/>
  <c r="L58" s="1"/>
  <c r="K55"/>
  <c r="J55"/>
  <c r="I55"/>
  <c r="H55"/>
  <c r="H58" s="1"/>
  <c r="M53"/>
  <c r="M58" s="1"/>
  <c r="L53"/>
  <c r="K53"/>
  <c r="K58" s="1"/>
  <c r="J53"/>
  <c r="J58" s="1"/>
  <c r="I53"/>
  <c r="I58" s="1"/>
  <c r="H53"/>
  <c r="M47"/>
  <c r="M48" s="1"/>
  <c r="L47"/>
  <c r="L48" s="1"/>
  <c r="K47"/>
  <c r="J47"/>
  <c r="I47"/>
  <c r="I48" s="1"/>
  <c r="H47"/>
  <c r="H48" s="1"/>
  <c r="M43"/>
  <c r="L43"/>
  <c r="K43"/>
  <c r="K48" s="1"/>
  <c r="J43"/>
  <c r="J48" s="1"/>
  <c r="I43"/>
  <c r="H43"/>
  <c r="M37"/>
  <c r="L37"/>
  <c r="K37"/>
  <c r="J37"/>
  <c r="I37"/>
  <c r="H37"/>
  <c r="M33"/>
  <c r="M38" s="1"/>
  <c r="L33"/>
  <c r="L38" s="1"/>
  <c r="K33"/>
  <c r="K38" s="1"/>
  <c r="J33"/>
  <c r="J38" s="1"/>
  <c r="I33"/>
  <c r="I38" s="1"/>
  <c r="H33"/>
  <c r="H38" s="1"/>
  <c r="M28"/>
  <c r="L28"/>
  <c r="K28"/>
  <c r="J28"/>
  <c r="I28"/>
  <c r="H28"/>
  <c r="M25"/>
  <c r="L25"/>
  <c r="K25"/>
  <c r="J25"/>
  <c r="I25"/>
  <c r="H25"/>
  <c r="M23"/>
  <c r="L23"/>
  <c r="K23"/>
  <c r="J23"/>
  <c r="I23"/>
  <c r="H23"/>
  <c r="M19"/>
  <c r="M29" s="1"/>
  <c r="L19"/>
  <c r="L29" s="1"/>
  <c r="K19"/>
  <c r="K29" s="1"/>
  <c r="J19"/>
  <c r="J29" s="1"/>
  <c r="I19"/>
  <c r="I29" s="1"/>
  <c r="H19"/>
  <c r="H29" s="1"/>
  <c r="M13"/>
  <c r="L13"/>
  <c r="K13"/>
  <c r="J13"/>
  <c r="I13"/>
  <c r="H13"/>
  <c r="M11"/>
  <c r="M14" s="1"/>
  <c r="L11"/>
  <c r="L14" s="1"/>
  <c r="K11"/>
  <c r="K14" s="1"/>
  <c r="J11"/>
  <c r="J14" s="1"/>
  <c r="I11"/>
  <c r="I14" s="1"/>
  <c r="H11"/>
  <c r="H14" s="1"/>
  <c r="H52" i="7"/>
  <c r="H58" s="1"/>
  <c r="H46"/>
  <c r="M38"/>
  <c r="M39" s="1"/>
  <c r="L38"/>
  <c r="L39" s="1"/>
  <c r="K38"/>
  <c r="J38"/>
  <c r="J39" s="1"/>
  <c r="I38"/>
  <c r="I39" s="1"/>
  <c r="H38"/>
  <c r="H39" s="1"/>
  <c r="M35"/>
  <c r="L35"/>
  <c r="K35"/>
  <c r="K39" s="1"/>
  <c r="J35"/>
  <c r="I35"/>
  <c r="H35"/>
  <c r="J31"/>
  <c r="I31"/>
  <c r="M30"/>
  <c r="L30"/>
  <c r="K30"/>
  <c r="I30"/>
  <c r="H30"/>
  <c r="M27"/>
  <c r="M31" s="1"/>
  <c r="L27"/>
  <c r="L31" s="1"/>
  <c r="K27"/>
  <c r="K31" s="1"/>
  <c r="J27"/>
  <c r="I27"/>
  <c r="H27"/>
  <c r="H31" s="1"/>
  <c r="M22"/>
  <c r="M23" s="1"/>
  <c r="L22"/>
  <c r="L23" s="1"/>
  <c r="K22"/>
  <c r="J22"/>
  <c r="I22"/>
  <c r="I23" s="1"/>
  <c r="I40" s="1"/>
  <c r="I41" s="1"/>
  <c r="H22"/>
  <c r="H23" s="1"/>
  <c r="M19"/>
  <c r="L19"/>
  <c r="K19"/>
  <c r="K23" s="1"/>
  <c r="K40" s="1"/>
  <c r="K41" s="1"/>
  <c r="J19"/>
  <c r="J23" s="1"/>
  <c r="J40" s="1"/>
  <c r="J41" s="1"/>
  <c r="I19"/>
  <c r="H19"/>
  <c r="M17"/>
  <c r="L17"/>
  <c r="K17"/>
  <c r="J17"/>
  <c r="I17"/>
  <c r="H17"/>
  <c r="M13"/>
  <c r="L13"/>
  <c r="K13"/>
  <c r="J13"/>
  <c r="I13"/>
  <c r="H13"/>
  <c r="H119" i="6"/>
  <c r="H125" s="1"/>
  <c r="H113"/>
  <c r="M105"/>
  <c r="L105"/>
  <c r="K105"/>
  <c r="J105"/>
  <c r="I105"/>
  <c r="H105"/>
  <c r="M102"/>
  <c r="L102"/>
  <c r="K102"/>
  <c r="J102"/>
  <c r="I102"/>
  <c r="H102"/>
  <c r="H99"/>
  <c r="M95"/>
  <c r="M106" s="1"/>
  <c r="L95"/>
  <c r="L106" s="1"/>
  <c r="K95"/>
  <c r="K106" s="1"/>
  <c r="J95"/>
  <c r="J106" s="1"/>
  <c r="I95"/>
  <c r="I106" s="1"/>
  <c r="H95"/>
  <c r="H106" s="1"/>
  <c r="M89"/>
  <c r="L89"/>
  <c r="K89"/>
  <c r="J89"/>
  <c r="I89"/>
  <c r="H89"/>
  <c r="M87"/>
  <c r="L87"/>
  <c r="L90" s="1"/>
  <c r="K87"/>
  <c r="J87"/>
  <c r="I87"/>
  <c r="H87"/>
  <c r="H90" s="1"/>
  <c r="M84"/>
  <c r="M90" s="1"/>
  <c r="L84"/>
  <c r="K84"/>
  <c r="K90" s="1"/>
  <c r="J84"/>
  <c r="J90" s="1"/>
  <c r="I84"/>
  <c r="I90" s="1"/>
  <c r="H84"/>
  <c r="M79"/>
  <c r="L79"/>
  <c r="K79"/>
  <c r="J79"/>
  <c r="I79"/>
  <c r="H79"/>
  <c r="M76"/>
  <c r="L76"/>
  <c r="K76"/>
  <c r="J76"/>
  <c r="I76"/>
  <c r="H76"/>
  <c r="M74"/>
  <c r="L74"/>
  <c r="K74"/>
  <c r="J74"/>
  <c r="I74"/>
  <c r="H74"/>
  <c r="M72"/>
  <c r="M80" s="1"/>
  <c r="L72"/>
  <c r="L80" s="1"/>
  <c r="K72"/>
  <c r="K80" s="1"/>
  <c r="J72"/>
  <c r="J80" s="1"/>
  <c r="I72"/>
  <c r="I80" s="1"/>
  <c r="H72"/>
  <c r="H80" s="1"/>
  <c r="M67"/>
  <c r="L67"/>
  <c r="K67"/>
  <c r="J67"/>
  <c r="I67"/>
  <c r="H67"/>
  <c r="M64"/>
  <c r="L64"/>
  <c r="K64"/>
  <c r="J64"/>
  <c r="I64"/>
  <c r="H64"/>
  <c r="M61"/>
  <c r="L61"/>
  <c r="K61"/>
  <c r="J61"/>
  <c r="I61"/>
  <c r="H61"/>
  <c r="M59"/>
  <c r="L59"/>
  <c r="K59"/>
  <c r="J59"/>
  <c r="I59"/>
  <c r="H59"/>
  <c r="M56"/>
  <c r="L56"/>
  <c r="K56"/>
  <c r="J56"/>
  <c r="I56"/>
  <c r="H56"/>
  <c r="M54"/>
  <c r="L54"/>
  <c r="K54"/>
  <c r="J54"/>
  <c r="I54"/>
  <c r="H54"/>
  <c r="M51"/>
  <c r="L51"/>
  <c r="K51"/>
  <c r="J51"/>
  <c r="I51"/>
  <c r="H51"/>
  <c r="M48"/>
  <c r="M68" s="1"/>
  <c r="L48"/>
  <c r="L68" s="1"/>
  <c r="K48"/>
  <c r="K68" s="1"/>
  <c r="J48"/>
  <c r="J68" s="1"/>
  <c r="I48"/>
  <c r="I68" s="1"/>
  <c r="H48"/>
  <c r="H68" s="1"/>
  <c r="M42"/>
  <c r="L42"/>
  <c r="K42"/>
  <c r="J42"/>
  <c r="I42"/>
  <c r="H42"/>
  <c r="M40"/>
  <c r="L40"/>
  <c r="K40"/>
  <c r="J40"/>
  <c r="I40"/>
  <c r="H40"/>
  <c r="M38"/>
  <c r="L38"/>
  <c r="K38"/>
  <c r="J38"/>
  <c r="I38"/>
  <c r="H38"/>
  <c r="M34"/>
  <c r="L34"/>
  <c r="K34"/>
  <c r="J34"/>
  <c r="I34"/>
  <c r="H34"/>
  <c r="M32"/>
  <c r="L32"/>
  <c r="K32"/>
  <c r="J32"/>
  <c r="I32"/>
  <c r="H32"/>
  <c r="M28"/>
  <c r="L28"/>
  <c r="K28"/>
  <c r="J28"/>
  <c r="I28"/>
  <c r="H28"/>
  <c r="M24"/>
  <c r="L24"/>
  <c r="K24"/>
  <c r="J24"/>
  <c r="I24"/>
  <c r="H24"/>
  <c r="M21"/>
  <c r="L21"/>
  <c r="K21"/>
  <c r="J21"/>
  <c r="I21"/>
  <c r="H21"/>
  <c r="M16"/>
  <c r="L16"/>
  <c r="K16"/>
  <c r="J16"/>
  <c r="I16"/>
  <c r="H16"/>
  <c r="M12"/>
  <c r="M43" s="1"/>
  <c r="M107" s="1"/>
  <c r="M108" s="1"/>
  <c r="L12"/>
  <c r="L43" s="1"/>
  <c r="L107" s="1"/>
  <c r="L108" s="1"/>
  <c r="K12"/>
  <c r="K43" s="1"/>
  <c r="K107" s="1"/>
  <c r="K108" s="1"/>
  <c r="J12"/>
  <c r="J43" s="1"/>
  <c r="J107" s="1"/>
  <c r="J108" s="1"/>
  <c r="I12"/>
  <c r="I43" s="1"/>
  <c r="I107" s="1"/>
  <c r="I108" s="1"/>
  <c r="H12"/>
  <c r="H43" s="1"/>
  <c r="H107" s="1"/>
  <c r="H108" s="1"/>
  <c r="I104" i="5"/>
  <c r="I109" s="1"/>
  <c r="I98"/>
  <c r="M85"/>
  <c r="L85"/>
  <c r="K85"/>
  <c r="J85"/>
  <c r="I85"/>
  <c r="H85"/>
  <c r="M83"/>
  <c r="L83"/>
  <c r="K83"/>
  <c r="J83"/>
  <c r="I83"/>
  <c r="H83"/>
  <c r="M81"/>
  <c r="L81"/>
  <c r="K81"/>
  <c r="J81"/>
  <c r="I81"/>
  <c r="H81"/>
  <c r="K79"/>
  <c r="J79"/>
  <c r="I79"/>
  <c r="H79"/>
  <c r="K77"/>
  <c r="J77"/>
  <c r="I77"/>
  <c r="H77"/>
  <c r="H75"/>
  <c r="M73"/>
  <c r="L73"/>
  <c r="K73"/>
  <c r="J73"/>
  <c r="I73"/>
  <c r="H73"/>
  <c r="M70"/>
  <c r="L70"/>
  <c r="K70"/>
  <c r="I70"/>
  <c r="H70"/>
  <c r="M68"/>
  <c r="L68"/>
  <c r="K68"/>
  <c r="J68"/>
  <c r="I68"/>
  <c r="H68"/>
  <c r="M66"/>
  <c r="L66"/>
  <c r="K66"/>
  <c r="J66"/>
  <c r="I66"/>
  <c r="H66"/>
  <c r="M63"/>
  <c r="L63"/>
  <c r="K63"/>
  <c r="J63"/>
  <c r="I63"/>
  <c r="H63"/>
  <c r="M61"/>
  <c r="M86" s="1"/>
  <c r="L61"/>
  <c r="L86" s="1"/>
  <c r="K61"/>
  <c r="K86" s="1"/>
  <c r="J61"/>
  <c r="J86" s="1"/>
  <c r="I61"/>
  <c r="I86" s="1"/>
  <c r="H61"/>
  <c r="H86" s="1"/>
  <c r="M57"/>
  <c r="L57"/>
  <c r="K57"/>
  <c r="J57"/>
  <c r="I57"/>
  <c r="H57"/>
  <c r="M55"/>
  <c r="L55"/>
  <c r="H55"/>
  <c r="M53"/>
  <c r="L53"/>
  <c r="K53"/>
  <c r="J53"/>
  <c r="I53"/>
  <c r="H53"/>
  <c r="M51"/>
  <c r="L51"/>
  <c r="K51"/>
  <c r="J51"/>
  <c r="I51"/>
  <c r="H51"/>
  <c r="M49"/>
  <c r="L49"/>
  <c r="K49"/>
  <c r="J49"/>
  <c r="I49"/>
  <c r="H49"/>
  <c r="M47"/>
  <c r="L47"/>
  <c r="K47"/>
  <c r="J47"/>
  <c r="I47"/>
  <c r="H47"/>
  <c r="M44"/>
  <c r="L44"/>
  <c r="K44"/>
  <c r="J44"/>
  <c r="I44"/>
  <c r="H44"/>
  <c r="M42"/>
  <c r="L42"/>
  <c r="K42"/>
  <c r="J42"/>
  <c r="I42"/>
  <c r="H42"/>
  <c r="M40"/>
  <c r="M58" s="1"/>
  <c r="L40"/>
  <c r="L58" s="1"/>
  <c r="K40"/>
  <c r="K58" s="1"/>
  <c r="J40"/>
  <c r="J58" s="1"/>
  <c r="I40"/>
  <c r="I58" s="1"/>
  <c r="H40"/>
  <c r="H58" s="1"/>
  <c r="K35"/>
  <c r="I35"/>
  <c r="H35"/>
  <c r="M33"/>
  <c r="L33"/>
  <c r="K33"/>
  <c r="J33"/>
  <c r="I33"/>
  <c r="H33"/>
  <c r="M30"/>
  <c r="L30"/>
  <c r="K30"/>
  <c r="J30"/>
  <c r="I30"/>
  <c r="H30"/>
  <c r="M27"/>
  <c r="M36" s="1"/>
  <c r="L27"/>
  <c r="K27"/>
  <c r="J27"/>
  <c r="I27"/>
  <c r="I36" s="1"/>
  <c r="H27"/>
  <c r="M23"/>
  <c r="L23"/>
  <c r="L36" s="1"/>
  <c r="K23"/>
  <c r="K36" s="1"/>
  <c r="J23"/>
  <c r="J36" s="1"/>
  <c r="I23"/>
  <c r="H23"/>
  <c r="H36" s="1"/>
  <c r="M19"/>
  <c r="L19"/>
  <c r="K19"/>
  <c r="J19"/>
  <c r="I19"/>
  <c r="H19"/>
  <c r="M17"/>
  <c r="M20" s="1"/>
  <c r="L17"/>
  <c r="K17"/>
  <c r="J17"/>
  <c r="I17"/>
  <c r="I20" s="1"/>
  <c r="H17"/>
  <c r="M14"/>
  <c r="L14"/>
  <c r="L20" s="1"/>
  <c r="K14"/>
  <c r="K20" s="1"/>
  <c r="J14"/>
  <c r="J20" s="1"/>
  <c r="I14"/>
  <c r="H14"/>
  <c r="H20" s="1"/>
  <c r="H70" i="4"/>
  <c r="H74" s="1"/>
  <c r="H64"/>
  <c r="M59"/>
  <c r="L59"/>
  <c r="K58"/>
  <c r="K59" s="1"/>
  <c r="J58"/>
  <c r="J59" s="1"/>
  <c r="I58"/>
  <c r="I59" s="1"/>
  <c r="H58"/>
  <c r="H59" s="1"/>
  <c r="K56"/>
  <c r="J56"/>
  <c r="I56"/>
  <c r="H56"/>
  <c r="M53"/>
  <c r="J53"/>
  <c r="I53"/>
  <c r="M52"/>
  <c r="L52"/>
  <c r="L53" s="1"/>
  <c r="K52"/>
  <c r="I52"/>
  <c r="H52"/>
  <c r="K49"/>
  <c r="J49"/>
  <c r="I49"/>
  <c r="H49"/>
  <c r="K44"/>
  <c r="K53" s="1"/>
  <c r="J44"/>
  <c r="I44"/>
  <c r="H44"/>
  <c r="H53" s="1"/>
  <c r="M38"/>
  <c r="L38"/>
  <c r="K38"/>
  <c r="I38"/>
  <c r="H38"/>
  <c r="M36"/>
  <c r="L36"/>
  <c r="K36"/>
  <c r="I36"/>
  <c r="H36"/>
  <c r="M34"/>
  <c r="M39" s="1"/>
  <c r="M60" s="1"/>
  <c r="L34"/>
  <c r="L39" s="1"/>
  <c r="K34"/>
  <c r="K39" s="1"/>
  <c r="J34"/>
  <c r="J39" s="1"/>
  <c r="I34"/>
  <c r="I39" s="1"/>
  <c r="H34"/>
  <c r="H39" s="1"/>
  <c r="J30"/>
  <c r="M29"/>
  <c r="L29"/>
  <c r="K29"/>
  <c r="I29"/>
  <c r="H29"/>
  <c r="M26"/>
  <c r="L26"/>
  <c r="K26"/>
  <c r="I26"/>
  <c r="H26"/>
  <c r="M23"/>
  <c r="M30" s="1"/>
  <c r="L23"/>
  <c r="L30" s="1"/>
  <c r="K23"/>
  <c r="K30" s="1"/>
  <c r="I23"/>
  <c r="I30" s="1"/>
  <c r="H23"/>
  <c r="M21"/>
  <c r="L21"/>
  <c r="K21"/>
  <c r="I21"/>
  <c r="H21"/>
  <c r="M19"/>
  <c r="L19"/>
  <c r="K19"/>
  <c r="J19"/>
  <c r="I19"/>
  <c r="H19"/>
  <c r="H30" s="1"/>
  <c r="M15"/>
  <c r="L15"/>
  <c r="K15"/>
  <c r="I15"/>
  <c r="H15"/>
  <c r="M13"/>
  <c r="L13"/>
  <c r="K13"/>
  <c r="I13"/>
  <c r="H13"/>
  <c r="M11"/>
  <c r="L11"/>
  <c r="K11"/>
  <c r="I11"/>
  <c r="H11"/>
  <c r="I93" i="12" l="1"/>
  <c r="M93"/>
  <c r="K93"/>
  <c r="K344"/>
  <c r="J344"/>
  <c r="J345" s="1"/>
  <c r="I344"/>
  <c r="I345" s="1"/>
  <c r="M344"/>
  <c r="M345" s="1"/>
  <c r="J93"/>
  <c r="H344"/>
  <c r="H345" s="1"/>
  <c r="L344"/>
  <c r="L345" s="1"/>
  <c r="I26" i="11"/>
  <c r="H26"/>
  <c r="M26"/>
  <c r="J26"/>
  <c r="L26"/>
  <c r="I62" i="9"/>
  <c r="I63" s="1"/>
  <c r="M62"/>
  <c r="M63" s="1"/>
  <c r="J62"/>
  <c r="J63" s="1"/>
  <c r="H62"/>
  <c r="H63" s="1"/>
  <c r="L62"/>
  <c r="L63" s="1"/>
  <c r="K62"/>
  <c r="K63" s="1"/>
  <c r="I49" i="8"/>
  <c r="M49"/>
  <c r="H49"/>
  <c r="L49"/>
  <c r="K49"/>
  <c r="I83"/>
  <c r="M83"/>
  <c r="J49"/>
  <c r="H82"/>
  <c r="L82"/>
  <c r="H83"/>
  <c r="H86" s="1"/>
  <c r="L83"/>
  <c r="L86" s="1"/>
  <c r="K80"/>
  <c r="K83" s="1"/>
  <c r="K86" s="1"/>
  <c r="I81"/>
  <c r="I82" s="1"/>
  <c r="M81"/>
  <c r="M82" s="1"/>
  <c r="J80"/>
  <c r="J83" s="1"/>
  <c r="H40" i="7"/>
  <c r="H41" s="1"/>
  <c r="L40"/>
  <c r="L41" s="1"/>
  <c r="M40"/>
  <c r="M41" s="1"/>
  <c r="K87" i="5"/>
  <c r="K88" s="1"/>
  <c r="J87"/>
  <c r="J88" s="1"/>
  <c r="I87"/>
  <c r="I88" s="1"/>
  <c r="M87"/>
  <c r="M88" s="1"/>
  <c r="H87"/>
  <c r="H88" s="1"/>
  <c r="L87"/>
  <c r="L88" s="1"/>
  <c r="K60" i="4"/>
  <c r="J60"/>
  <c r="I60"/>
  <c r="H60"/>
  <c r="L60"/>
  <c r="K345" i="12" l="1"/>
  <c r="M86" i="8"/>
  <c r="I86"/>
  <c r="I14" i="2" l="1"/>
  <c r="J14"/>
  <c r="K14"/>
  <c r="L14"/>
  <c r="M14"/>
  <c r="H14"/>
  <c r="H100" l="1"/>
  <c r="I39"/>
  <c r="J39"/>
  <c r="I44"/>
  <c r="J44"/>
  <c r="I54"/>
  <c r="J54"/>
  <c r="I52"/>
  <c r="J52"/>
  <c r="K52"/>
  <c r="I50"/>
  <c r="J50"/>
  <c r="I48"/>
  <c r="J48"/>
  <c r="I46"/>
  <c r="J46"/>
  <c r="I41"/>
  <c r="J41"/>
  <c r="K39"/>
  <c r="I37"/>
  <c r="J37"/>
  <c r="I35"/>
  <c r="J35"/>
  <c r="I33"/>
  <c r="J33"/>
  <c r="I31"/>
  <c r="J31"/>
  <c r="I28"/>
  <c r="I55" s="1"/>
  <c r="J28"/>
  <c r="H95"/>
  <c r="I81"/>
  <c r="J81"/>
  <c r="K81"/>
  <c r="L81"/>
  <c r="M81"/>
  <c r="I79"/>
  <c r="J79"/>
  <c r="K79"/>
  <c r="L79"/>
  <c r="M79"/>
  <c r="H79"/>
  <c r="I19"/>
  <c r="J19"/>
  <c r="K19"/>
  <c r="L19"/>
  <c r="M19"/>
  <c r="H19"/>
  <c r="H21"/>
  <c r="I21"/>
  <c r="J21"/>
  <c r="K21"/>
  <c r="L21"/>
  <c r="M21"/>
  <c r="M52"/>
  <c r="L52"/>
  <c r="H52"/>
  <c r="J64"/>
  <c r="H63"/>
  <c r="H64" s="1"/>
  <c r="I23"/>
  <c r="J23"/>
  <c r="J24" s="1"/>
  <c r="K23"/>
  <c r="L23"/>
  <c r="M23"/>
  <c r="H23"/>
  <c r="I63"/>
  <c r="I64" s="1"/>
  <c r="K63"/>
  <c r="K64" s="1"/>
  <c r="L63"/>
  <c r="L64" s="1"/>
  <c r="M63"/>
  <c r="M64" s="1"/>
  <c r="M44"/>
  <c r="L44"/>
  <c r="H59"/>
  <c r="H60" s="1"/>
  <c r="H28"/>
  <c r="H31"/>
  <c r="H33"/>
  <c r="H35"/>
  <c r="H37"/>
  <c r="H39"/>
  <c r="H41"/>
  <c r="H44"/>
  <c r="H46"/>
  <c r="H48"/>
  <c r="H54"/>
  <c r="H50"/>
  <c r="H81"/>
  <c r="H77"/>
  <c r="H71"/>
  <c r="H72" s="1"/>
  <c r="H73" s="1"/>
  <c r="K28"/>
  <c r="K31"/>
  <c r="K33"/>
  <c r="K35"/>
  <c r="K37"/>
  <c r="K41"/>
  <c r="K44"/>
  <c r="K46"/>
  <c r="K48"/>
  <c r="K54"/>
  <c r="K50"/>
  <c r="L28"/>
  <c r="L31"/>
  <c r="L33"/>
  <c r="L35"/>
  <c r="L37"/>
  <c r="L39"/>
  <c r="L41"/>
  <c r="L46"/>
  <c r="L48"/>
  <c r="L54"/>
  <c r="L50"/>
  <c r="M28"/>
  <c r="M31"/>
  <c r="M33"/>
  <c r="M35"/>
  <c r="M37"/>
  <c r="M39"/>
  <c r="M41"/>
  <c r="M46"/>
  <c r="M48"/>
  <c r="M54"/>
  <c r="M50"/>
  <c r="I71"/>
  <c r="I72" s="1"/>
  <c r="I73" s="1"/>
  <c r="I59"/>
  <c r="I60" s="1"/>
  <c r="J72"/>
  <c r="J73" s="1"/>
  <c r="J59"/>
  <c r="J60" s="1"/>
  <c r="K59"/>
  <c r="K60" s="1"/>
  <c r="K77"/>
  <c r="K82" s="1"/>
  <c r="K71"/>
  <c r="K72" s="1"/>
  <c r="K73" s="1"/>
  <c r="L77"/>
  <c r="L71"/>
  <c r="L72" s="1"/>
  <c r="L73" s="1"/>
  <c r="L59"/>
  <c r="L60" s="1"/>
  <c r="M77"/>
  <c r="M71"/>
  <c r="M72" s="1"/>
  <c r="M73" s="1"/>
  <c r="M59"/>
  <c r="M60" s="1"/>
  <c r="I77"/>
  <c r="H82" l="1"/>
  <c r="H83" s="1"/>
  <c r="I24"/>
  <c r="H24"/>
  <c r="K24"/>
  <c r="M24"/>
  <c r="L24"/>
  <c r="K55"/>
  <c r="J55"/>
  <c r="L55"/>
  <c r="M55"/>
  <c r="M82"/>
  <c r="M83" s="1"/>
  <c r="I82"/>
  <c r="I83" s="1"/>
  <c r="L82"/>
  <c r="L83" s="1"/>
  <c r="J82"/>
  <c r="J83" s="1"/>
  <c r="H55"/>
  <c r="H104"/>
  <c r="K83"/>
  <c r="L65" l="1"/>
  <c r="L84" s="1"/>
  <c r="J65"/>
  <c r="J84" s="1"/>
  <c r="K65"/>
  <c r="K84" s="1"/>
  <c r="H65"/>
  <c r="H84" s="1"/>
  <c r="I65"/>
  <c r="I84" s="1"/>
  <c r="M65"/>
  <c r="M84" s="1"/>
</calcChain>
</file>

<file path=xl/sharedStrings.xml><?xml version="1.0" encoding="utf-8"?>
<sst xmlns="http://schemas.openxmlformats.org/spreadsheetml/2006/main" count="4993" uniqueCount="1037">
  <si>
    <t>Programos tikslo kodas</t>
  </si>
  <si>
    <t>Uždavinio kodas</t>
  </si>
  <si>
    <t>Priemonės kodas</t>
  </si>
  <si>
    <t>Pavadinimas</t>
  </si>
  <si>
    <t>Asignavimų valdytojo kodas</t>
  </si>
  <si>
    <t>Priemonės vykdytojo kodas</t>
  </si>
  <si>
    <t>Finansavimo šaltinis</t>
  </si>
  <si>
    <t>Iš viso</t>
  </si>
  <si>
    <t>Išlaidoms</t>
  </si>
  <si>
    <t>Turtui įsigyti ir finansiniams įsipareigojimams vykdyti</t>
  </si>
  <si>
    <t>planas</t>
  </si>
  <si>
    <t>Iš jų darbo užmokesčiui</t>
  </si>
  <si>
    <t>01</t>
  </si>
  <si>
    <t>Iš viso:</t>
  </si>
  <si>
    <t>02</t>
  </si>
  <si>
    <t>Iš viso uždaviniui:</t>
  </si>
  <si>
    <t>Iš viso tikslui:</t>
  </si>
  <si>
    <t xml:space="preserve">Iš viso  programai: </t>
  </si>
  <si>
    <t>Finansavimo šaltinių suvestinė</t>
  </si>
  <si>
    <t>Finansavimo šaltiniai</t>
  </si>
  <si>
    <t>SAVIVALDYBĖS  LĖŠOS, IŠ VISO:</t>
  </si>
  <si>
    <t>KITI ŠALTINIAI, IŠ VISO:</t>
  </si>
  <si>
    <t>IŠ VISO:</t>
  </si>
  <si>
    <t>Rezultato, produkto kriterijaus</t>
  </si>
  <si>
    <t>Vykdytojo kodas</t>
  </si>
  <si>
    <t xml:space="preserve">                              Pavadinimas</t>
  </si>
  <si>
    <t>Panevėžio miesto savivaldybės administracija</t>
  </si>
  <si>
    <t>Centralizuotas vidaus audito skyrius</t>
  </si>
  <si>
    <t>Buhalterinės apskaitos skyrius</t>
  </si>
  <si>
    <t>Viešųjų pirkimų skyrius</t>
  </si>
  <si>
    <t>Civilinės metrikacijos skyrius</t>
  </si>
  <si>
    <t>Kultūros ir meno skyrius</t>
  </si>
  <si>
    <t>Vaiko teisių apsaugos skyrius</t>
  </si>
  <si>
    <t>Priemonių vykdytojų kodų klasifikatorius</t>
  </si>
  <si>
    <t>Kūno kultūros ir sporto centras</t>
  </si>
  <si>
    <t>pavadinimas</t>
  </si>
  <si>
    <t xml:space="preserve"> TIKSLŲ, UŽDAVINIŲ IR PRIEMONIŲ, PRIEMONIŲ IŠLAIDŲ  IR REZULTATO, PRODUKTO VERTINIMO KRITERIJŲ SUVESTINĖ</t>
  </si>
  <si>
    <t>03</t>
  </si>
  <si>
    <t>04</t>
  </si>
  <si>
    <t>Organizuoti Savivaldybės administracijos darbą</t>
  </si>
  <si>
    <t>SB</t>
  </si>
  <si>
    <t>0</t>
  </si>
  <si>
    <t>05</t>
  </si>
  <si>
    <t>06</t>
  </si>
  <si>
    <t>07</t>
  </si>
  <si>
    <t>08</t>
  </si>
  <si>
    <t>09</t>
  </si>
  <si>
    <t>10</t>
  </si>
  <si>
    <t>11</t>
  </si>
  <si>
    <t>12</t>
  </si>
  <si>
    <t>13</t>
  </si>
  <si>
    <t xml:space="preserve"> Tvarkyti Gyventojų registrą ir teikti duomenis Valstybės registrui</t>
  </si>
  <si>
    <t>Registruoti civilinės būklės aktus</t>
  </si>
  <si>
    <t>Kontroliuoti valstybinės kalbos vartojimą ir taisyklingumą</t>
  </si>
  <si>
    <t xml:space="preserve"> Vykdyti žemės ūkio funkcijas</t>
  </si>
  <si>
    <t>Tvarkyti archyvinius dokumentus</t>
  </si>
  <si>
    <t>Teikti pirminę teisinę pagalbą</t>
  </si>
  <si>
    <t xml:space="preserve"> Organizuoti Gyventojų gyvenamosios vietos deklaravimą</t>
  </si>
  <si>
    <t>Teikti duomenis Valstybės suteiktos pagalbos registrui</t>
  </si>
  <si>
    <t>SAVIVALDYBĖS VALDYMO PROGRAMA (01)</t>
  </si>
  <si>
    <t>Dalyvauti vietos ir tarptautinių organizacijų veikloje</t>
  </si>
  <si>
    <t>2</t>
  </si>
  <si>
    <t>Sudaryti  sąlygas iš anksto negalimoms suplanuoti priemonėms vykdyti ir Savivaldybės įsipareigojimams vykdyti</t>
  </si>
  <si>
    <t>Tinkamai įgyvendinti Savivaldybei perduotas valstybės funkcijas.</t>
  </si>
  <si>
    <t>288724610</t>
  </si>
  <si>
    <t>Siekti darnios miesto plėtros, tinkamai prižiūrėti Savivaldybės turtą ir užtikrinti einamųjų išlaidų finansavimą</t>
  </si>
  <si>
    <t>Iš dalies finansuoti ES fondų  lėšomis finansuojamus projektus, tinkamai valdyti ir administruoti ilgalaikius skolinius įsipareigojimus. Užtikrinti einamųjų išlaidų finansavimą</t>
  </si>
  <si>
    <t>0;2</t>
  </si>
  <si>
    <t>Finansinių įsipareigojimų vykdymas (proc.paskolų ir palūkanų mokėjimas pagal grafiką bei skolų mokėjimas pagal pasirašytas skolų grąžinimo sutartis ir kitų finansinių įsipareigojimų vykdymas)</t>
  </si>
  <si>
    <t>1500</t>
  </si>
  <si>
    <t>Civilinės būklės aktų įrašymo sudarymo, keitimo, papildymo, atkūrimo anuliavimas bei pakartotinių dokumentų išdavimas per metus (vnt.)</t>
  </si>
  <si>
    <t>5000</t>
  </si>
  <si>
    <t>Tobulinti "Vieno langelio" sistemą</t>
  </si>
  <si>
    <t>+</t>
  </si>
  <si>
    <t>Efektyviai organizuoti Savivaldybės darbą, tinkamai įgyvendinant jos funkcijas</t>
  </si>
  <si>
    <t>Užtikrinti Savivaldybės kontrolės ir audito tarnybos darbą</t>
  </si>
  <si>
    <t>Per metus suteikta pirminė teisinė pagalba (asmenų skaičius)</t>
  </si>
  <si>
    <t>Dalyvauti  Baltijos miestų sąjungos (BMS) ir  Lietuvos savivaldybių asociacijos (LSA) veikloje</t>
  </si>
  <si>
    <t>Organizacijų, kurių narė yra Savivaldybė skaičius (vnt.)</t>
  </si>
  <si>
    <t>Sudaryti savivaldybės administracijos direktoriaus rezervą</t>
  </si>
  <si>
    <t>Organizuoti savivaldybės Tarybos, Tarybos sekretoriato darbą</t>
  </si>
  <si>
    <t>Administruoti socialines išmokas ir kompensacijas</t>
  </si>
  <si>
    <t>SB(VB)</t>
  </si>
  <si>
    <t xml:space="preserve"> Organizuoti civilinę saugą ir mobilizaciją</t>
  </si>
  <si>
    <t xml:space="preserve"> Administruoti viešuosius darbus</t>
  </si>
  <si>
    <t>Įgyvendinti Panevėžio miesto savivaldybės korupcijos prevencijos programos priemonių planą</t>
  </si>
  <si>
    <t>Atstovauti vaiko interesams (atvejų skaičius)</t>
  </si>
  <si>
    <t>Grąžinti ilgalaikes paskolas ir vykdyti finansinius įsipareigojimus</t>
  </si>
  <si>
    <t>Numatyti Savivaldybės biudžete lėšų, reikalingų palūkanoms ir kitoms su paskolomis susijusiomis išlaidoms padengti</t>
  </si>
  <si>
    <t>Gyventojų aptarnavimo kokybės vertinimas Savivaldybėje, proc. (internetinė apklausa)</t>
  </si>
  <si>
    <t>Vykdyti vaikų  teisių apsaugą
Vykdyti jaunimo teisių apsaugą</t>
  </si>
  <si>
    <t>Valstybės tarnautojų pareigybių skaičius</t>
  </si>
  <si>
    <t>Darbuotojų, dirbančių pagal darbo sutartis, pareigybių skaičius</t>
  </si>
  <si>
    <t>Kontrolės ir audito tarnybos pareigybių skaičius</t>
  </si>
  <si>
    <t>Savivaldybei priskirtai valstybinei žemei ir kitam valstybiniam turtui valdyti, naudoti ir disponuoti  juo patikėjimo teise</t>
  </si>
  <si>
    <t>Įsigyti 4 automobiliai išperkamosios nuomos būdu</t>
  </si>
  <si>
    <t>2016 metai</t>
  </si>
  <si>
    <t>2017 metai</t>
  </si>
  <si>
    <t>Perduotoms skoloms bankams sumokėti</t>
  </si>
  <si>
    <r>
      <t xml:space="preserve">Savivaldybės biudžeto lėšos </t>
    </r>
    <r>
      <rPr>
        <b/>
        <sz val="9"/>
        <rFont val="Times New Roman"/>
        <family val="1"/>
      </rPr>
      <t>SB</t>
    </r>
  </si>
  <si>
    <r>
      <t xml:space="preserve">Savivaldybės aplinkos apsaugos rėmimo specialiosios programos lėšos </t>
    </r>
    <r>
      <rPr>
        <b/>
        <sz val="9"/>
        <rFont val="Times New Roman"/>
        <family val="1"/>
      </rPr>
      <t>SB(AA)</t>
    </r>
  </si>
  <si>
    <r>
      <t xml:space="preserve">Valstybės biudžeto specialiosios tikslinės dotacijos lėšos </t>
    </r>
    <r>
      <rPr>
        <b/>
        <sz val="9"/>
        <rFont val="Times New Roman"/>
        <family val="1"/>
      </rPr>
      <t>SB(VB)</t>
    </r>
  </si>
  <si>
    <r>
      <t xml:space="preserve"> Valstybės  biudžeto lėšos </t>
    </r>
    <r>
      <rPr>
        <b/>
        <sz val="9"/>
        <rFont val="Times New Roman"/>
        <family val="1"/>
      </rPr>
      <t>VB</t>
    </r>
  </si>
  <si>
    <r>
      <t xml:space="preserve">Paskolos lėšos </t>
    </r>
    <r>
      <rPr>
        <b/>
        <sz val="9"/>
        <rFont val="Times New Roman"/>
        <family val="1"/>
      </rPr>
      <t>P</t>
    </r>
  </si>
  <si>
    <r>
      <t xml:space="preserve">Europos Sąjungos paramos lėšos </t>
    </r>
    <r>
      <rPr>
        <b/>
        <sz val="9"/>
        <rFont val="Times New Roman"/>
        <family val="1"/>
      </rPr>
      <t>ES</t>
    </r>
  </si>
  <si>
    <r>
      <t xml:space="preserve">Kiti finansavimo šaltiniai </t>
    </r>
    <r>
      <rPr>
        <b/>
        <sz val="9"/>
        <rFont val="Times New Roman"/>
        <family val="1"/>
      </rPr>
      <t>Kt</t>
    </r>
  </si>
  <si>
    <t>VB</t>
  </si>
  <si>
    <t>Asignavimai biudžetiniams 2016 metams, tūkst. Eur</t>
  </si>
  <si>
    <t>2017 metų išlaidų projektas, tūkst. Eur</t>
  </si>
  <si>
    <t>2018 metų išlaidų projektas, tūkst. Eur</t>
  </si>
  <si>
    <t>2018 metai</t>
  </si>
  <si>
    <t>Asignavimų poreikis biudžetiniams 2016 metams, tūkst. Eur</t>
  </si>
  <si>
    <t>Sumažinti korupcijos mastą, užtikrinti veiksmingą ir kryptingą korupcijos prevencijos priemonių vykdymo koordinavimą, korupcijos kontrolės tęstinumą, padidinti skaidrumą, atvirumą, kelti visuomenės antikorupcinį sąmoningumą.</t>
  </si>
  <si>
    <t>Užtikrinti Savivaldybės viešojo administravimo ir viešųjų paslaugų teikimo skaidrumą, atvirumą, teisinių ir antikorupcinių principų laikymąsi, ilgalaikėmis priemonėmis ir procedūromis užkirsti kelią korupcijai.</t>
  </si>
  <si>
    <t xml:space="preserve"> Įvykdyti visi kriterijai, numatyti Panevėžio miesto savivaldybės Korupcijos prevencijos programos įgyvendinimo priemonių plane</t>
  </si>
  <si>
    <t>Gyventojų pasitenkinimo Savivaldybės administracijos skyrių ir įstaigų atliekamomis viešosiomis paslaugomis kilimas 12 proc. (kasmet po 4 proc.)</t>
  </si>
  <si>
    <t>Sporto skyrius</t>
  </si>
  <si>
    <t>Savivaldybės Tarybos narių skaičius</t>
  </si>
  <si>
    <t>129</t>
  </si>
  <si>
    <t>140,5</t>
  </si>
  <si>
    <t>*</t>
  </si>
  <si>
    <t>Apmokytų Savivaldybės administracijos dirbančiųjų skaičius</t>
  </si>
  <si>
    <t>80</t>
  </si>
  <si>
    <t>85</t>
  </si>
  <si>
    <t>90</t>
  </si>
  <si>
    <t>* pagal naują pareigybių skaičių po Savivaldybės administracijos struktūrinių pertvarkymų</t>
  </si>
  <si>
    <t>Tarybos ir mero sekretoriato pareigybių skaičius</t>
  </si>
  <si>
    <t>Apmokytų Tarybos narių skaičius</t>
  </si>
  <si>
    <t>Apmokytų Tarybos ir mero sekretoriato darbuotojų skaičius</t>
  </si>
  <si>
    <t>ES</t>
  </si>
  <si>
    <t xml:space="preserve">Skirti lėšų  mokyklų pastatų  apsaugai  </t>
  </si>
  <si>
    <t>Teritorijų planavimo ir architektūros skyrius</t>
  </si>
  <si>
    <t>Miesto plėtros skyrius</t>
  </si>
  <si>
    <t>Strateginio planavimo, investicijų ir biudžeto skyrius</t>
  </si>
  <si>
    <t>E. plėtros skyrius</t>
  </si>
  <si>
    <t>Miesto infrastruktūros skyrius</t>
  </si>
  <si>
    <t>Teisės ir viešosios tvarkos skyrius</t>
  </si>
  <si>
    <t>Vidaus administravimo skyrius</t>
  </si>
  <si>
    <t>Komunikacijos skyrius</t>
  </si>
  <si>
    <t>Socialinių reikalų skyrius</t>
  </si>
  <si>
    <t>Švietimo ir jaunimo reikalų skyrius</t>
  </si>
  <si>
    <t>0; 11; 8</t>
  </si>
  <si>
    <t>0;11</t>
  </si>
  <si>
    <t>0;3</t>
  </si>
  <si>
    <t>0;16</t>
  </si>
  <si>
    <t>0;1</t>
  </si>
  <si>
    <t xml:space="preserve">0;15;
12
</t>
  </si>
  <si>
    <t>0;13</t>
  </si>
  <si>
    <t>0;9</t>
  </si>
  <si>
    <t>0;14</t>
  </si>
  <si>
    <t>PATVIRTINTA
Panevėžio miesto savivaldybės tarybos
2016 m. vasario 22 d. sprendimu Nr. 1-40
(Panevėžio miesto savivaldybės tarybos
2016 m. rugsėjo    d. sprendimo Nr.  redakcija)</t>
  </si>
  <si>
    <t>PATVIRTINTA
Panevėžio miesto savivaldybės tarybos 2016 m. vasario 22 d. sprendimu Nr. 1-40 (Panevėžio miesto savivaldybės tarybos
2016 m. rugsėjo    d. sprendimo Nr.  redakcija)</t>
  </si>
  <si>
    <t>URBANISTINĖS PLĖTROS PROGRAMA (03)</t>
  </si>
  <si>
    <t>Asignavimai biudžetiniams 2016 metams, tūkst.Eur.</t>
  </si>
  <si>
    <t>2017 metų išlaidų projektas, tūkst.Eur.</t>
  </si>
  <si>
    <t>2018 metų išlaidų projektas, tūkst.Eur.</t>
  </si>
  <si>
    <t xml:space="preserve">Turtui įsigyti </t>
  </si>
  <si>
    <t xml:space="preserve">Gerinti bendrąją infrastruktūrą ir išsaugoti kultūros paveldą
</t>
  </si>
  <si>
    <t>Parengti bendram infrastuktūros tobulinimui reikalingus dokumentus</t>
  </si>
  <si>
    <t xml:space="preserve">Organizuoti teritorijų planavimo dokumentų rengimą </t>
  </si>
  <si>
    <t>Parengtas specialusis planas</t>
  </si>
  <si>
    <t>Parengti planai, prilyginti detaliesiems planams</t>
  </si>
  <si>
    <t>Organizuoti žemės sklypų įregistravimą</t>
  </si>
  <si>
    <t>Įregistruoti sklypai</t>
  </si>
  <si>
    <t>Organizuoti žemės sklypų kadastrinius matavimus</t>
  </si>
  <si>
    <t>Atlikti kadastriniai matavimai</t>
  </si>
  <si>
    <t>Tęsti projekto "Panevėžio miesto teritorijų planavimo dokumentų parengimas, II etapas" baigiamojo etapo darbus</t>
  </si>
  <si>
    <t>P</t>
  </si>
  <si>
    <t>Rengti žemės sklypų formavimo ir pertvarkymo projektus</t>
  </si>
  <si>
    <t>Organizuoti želdinių atsodinimą mieste</t>
  </si>
  <si>
    <t>Organizuotas želdinių atsodinimas</t>
  </si>
  <si>
    <t xml:space="preserve">01 </t>
  </si>
  <si>
    <t>Suformuoti Panevėžio miesto miškotvarkos duomenų žemėlapio teminį sluoksnį</t>
  </si>
  <si>
    <t>Suformuotas Panevėžio miesto miškotvarkos duomenų žemėlapio teminis sluoksnis (skaitmeninė laikmena)</t>
  </si>
  <si>
    <t>Parengti miesto bendrojo plano įgyvendinimo programą kartu su priemonių planu ir stebėsenos (monitoringo) ataskaitą</t>
  </si>
  <si>
    <t>Parengta programa kartu su priemonių planu ir stebėsenos ataskaita</t>
  </si>
  <si>
    <t>Modernizuoti  GIS  sistemą</t>
  </si>
  <si>
    <t>Atnaujinti programinę  įrangą, licencijų įsigijimą</t>
  </si>
  <si>
    <t>Atnaujinta programinė įranga</t>
  </si>
  <si>
    <t>Įsigyta programinė įranga</t>
  </si>
  <si>
    <t>Atnaujinti žemės sklypų kadastro duomenis GIS programoje</t>
  </si>
  <si>
    <t>Atnaujintos duomenų bazės</t>
  </si>
  <si>
    <t>Atnaujinti techninę įrangą</t>
  </si>
  <si>
    <t>Atnaujinta techninė  įranga</t>
  </si>
  <si>
    <t>Išsaugoti kultūros paveldą</t>
  </si>
  <si>
    <t>Vykdyti nekilnojamojo kultūros paveldo tvarkymo darbus</t>
  </si>
  <si>
    <t>Įrengtos kapinių schemos ir rodyklės</t>
  </si>
  <si>
    <t>Tvarkomos senosios miesto kapinės   Apvaizdos take</t>
  </si>
  <si>
    <t>Vykdoma Nekilnojamojo kultūros paveldo vertinimo tarybos veikla (posėdžiai, vertinimo aktai, istorinė medžiaga)</t>
  </si>
  <si>
    <t xml:space="preserve">Vykdyti   žymių žmonių,  istorinių datų, įvykių įamžinimą bei kultūros paveldo objektų tvarkymą Panevėžio mieste </t>
  </si>
  <si>
    <t>Atminimo lentos Donatui Banioniui įamžinti pagaminimas ir sumontavimas (Ukmergės g.47A)</t>
  </si>
  <si>
    <t>1863 metų sukilėlių aikštės sutvarkymas</t>
  </si>
  <si>
    <t>Savanorių  (7 vnt.) ir 1863 m. sukilimo dalyvio ir geologo  V.Chmielevskio  sutvarkymo projekto parengimas ir sutvarkymas</t>
  </si>
  <si>
    <t>Parengtas seniausio miesto pastato (Kranto g.21) aplinkos sutvarkymo projektas ir sutvarkyta aplinka</t>
  </si>
  <si>
    <t>Dalyvauti  Europos tarybos organizuojamuose  Europos  kultūros paveldo dienų renginiuose</t>
  </si>
  <si>
    <t>Dalyvauta renginiuose (skaičius)</t>
  </si>
  <si>
    <t>3</t>
  </si>
  <si>
    <t>Įsigyti ir racionaliai panaudoti visuomenės reikmėms reikalingą turtą</t>
  </si>
  <si>
    <t>Rengti žemės sklypų paėmimo visuomenės poreikiams projekto rengimą ir atlikti sąnaudų ir naudos analizę</t>
  </si>
  <si>
    <t>Parengtas projektas ir atlikta sąnaudų ir naudos analizė</t>
  </si>
  <si>
    <t>Atlikti žemės paėmimą visuomenės poreikiams keliams (Savitiškio g.) tiesti, taip pat jiems eksploatuoti reikalingiems, visuomenės reikmėms skirtiems inžineriniams statiniams</t>
  </si>
  <si>
    <t>Nupirkta žemė miesto gatvių tinklo plėtrai</t>
  </si>
  <si>
    <t>Asignavimai biudžetiniams 2016 metams, tūkst.Eur</t>
  </si>
  <si>
    <r>
      <t xml:space="preserve">Specialiosios programos lėšos </t>
    </r>
    <r>
      <rPr>
        <b/>
        <sz val="9"/>
        <rFont val="Times New Roman"/>
        <family val="1"/>
      </rPr>
      <t>SP</t>
    </r>
  </si>
  <si>
    <t>MIESTO INFRASTRUKTŪROS OBJEKTŲ PLĖTROS, MODERNIZAVIMO, PRIEŽIŪROS PROGRAMA (10)</t>
  </si>
  <si>
    <t>2017 metų išlaidų projektas, tūkst.Eur</t>
  </si>
  <si>
    <t>2018 metų išlaidų projektas, tūkst.Eur</t>
  </si>
  <si>
    <t>Pagerinti miesto ūkio infrastruktūrą ir saugumą</t>
  </si>
  <si>
    <t>Tobulinti miesto ūkio infrastruktūrą</t>
  </si>
  <si>
    <t>Prižiūrėti, modernizuoti infrastruktūros objektus</t>
  </si>
  <si>
    <t>7</t>
  </si>
  <si>
    <t>Miesto gatvių ir viešųjų erdvių apšvietimo tinklų eksploatavimas ir remontas, gyvenamųjų kvartalų, aikščių, lietaus nuotekų tinklų priežiūra ir remontas</t>
  </si>
  <si>
    <t>Mažosios architektūros priežiūra</t>
  </si>
  <si>
    <t>Kelio informacinių ženklų, nuorodų, iškabų įrengimas, priežiūra</t>
  </si>
  <si>
    <t>Paplūdimių, želdinių, kapinių priežiūra</t>
  </si>
  <si>
    <t>Daugiabučių namų įvažų remontas</t>
  </si>
  <si>
    <t>Miesto teritorijų, viešųjų erdvių valymas</t>
  </si>
  <si>
    <t>Finansuoti vaizdo kamerų, kitų techninių priemonių naudojimą viešoms vietoms stebėti</t>
  </si>
  <si>
    <t>Vaizdo kamerų skaičius</t>
  </si>
  <si>
    <t>Vykdomi vaizdo kameromis transliuojamojo vaizdo stebėjimai</t>
  </si>
  <si>
    <t xml:space="preserve">Atlikti kadastrinius matavimus ir  teisinę registraciją </t>
  </si>
  <si>
    <t>Atlikti gatvių kadastriniai matavimai ir jų teisinė registracija</t>
  </si>
  <si>
    <t>Gerinti susisiekimo sistemą.</t>
  </si>
  <si>
    <t xml:space="preserve">Organizuoti rinkliavą už transporto stovėjimą gatvėse ir aikštėse </t>
  </si>
  <si>
    <t>Prižiūrėti, modernizuoti miesto inžinerinės infrastruktūros objektus</t>
  </si>
  <si>
    <t>KPPP</t>
  </si>
  <si>
    <t>Atlikta tiltų ir viadukų priežiūra</t>
  </si>
  <si>
    <t>Atlikta šaligatvių , dviračių takų priežiūra</t>
  </si>
  <si>
    <t>Atliktas gatvių, šaligatvių, tiltų  remontas</t>
  </si>
  <si>
    <t>Prižiūrėti eismo reguliavimo priemones, įrengti naujas priemones eismo saugumui didinti</t>
  </si>
  <si>
    <t>Eismo saugumo priemonių įrengimas</t>
  </si>
  <si>
    <t>Kelio ženklų priežiūra</t>
  </si>
  <si>
    <t>Sujungti magistralę „Via Baltica“ su Panevėžio laisvąja ekonomine zona</t>
  </si>
  <si>
    <t xml:space="preserve">Bendradarbiauta su Lietuvos automobilių kelių direkcija prie Susisiekimo ministerijos, įgyvendinant kelio A17 Panevėžio aplinkkelio ruožo nuo 0,0 iki 22,225 km rekonstrukcijos projektą, ir atlikti būtinus vietinių gatvių įrengimo darbus, užtikrinant saugų eismo organizavimą ir sujungimą su Pažalvaičių gatve ir J.Janonio gatvės tęsiniu už aplinkkelio </t>
  </si>
  <si>
    <t>J.Janonio g. rekonstrukcijos techninio projekto koregavimas/parengimas, siekiant gatvę tiesiogiai sujungti su numatomu įrengti žiedu</t>
  </si>
  <si>
    <t>Pagaminti blankus licencijoms ir leidimams išduoti</t>
  </si>
  <si>
    <t>Tvarkyti ir modernizuoti viešąsias erdves</t>
  </si>
  <si>
    <t>Tvarkyti miesto parkus ir skverus, kitas viešąsias teritorijas, prižiūrėti ir atnaujinti želdinius, želdynus, gėlynus</t>
  </si>
  <si>
    <t>Miesto vejų ir žolynų priežiūra
Miesto gėlynų priežiūra</t>
  </si>
  <si>
    <t>Organizuoti bepriežiūrių ir bešeimininkių gyvūnų gaudymą ir laikinąją globą</t>
  </si>
  <si>
    <t>Laidoti vienišus ir neatpažintus žmones</t>
  </si>
  <si>
    <t xml:space="preserve">Panevėžio miesto Pašilių kapinių (Panevėžio rajono savivaldybės Ramygalos seniūnija, I Pašilių kaimas) statyba (išplėtimas)
</t>
  </si>
  <si>
    <t>7; 14</t>
  </si>
  <si>
    <t>Parengtas Pašilių kapinių techninis  projektas</t>
  </si>
  <si>
    <t>1</t>
  </si>
  <si>
    <t>Atlikti I etapo statybos darbai</t>
  </si>
  <si>
    <t>Puošti ir tvarkyti miestą švenčių ir renginių metu</t>
  </si>
  <si>
    <t>7;14</t>
  </si>
  <si>
    <t>Papuoštas miestas švenčių ir renginių metu</t>
  </si>
  <si>
    <t>Remontuoti viešąjį tualetą Vilniaus gatvėje</t>
  </si>
  <si>
    <t>Suremontuotas viešasis tualetas</t>
  </si>
  <si>
    <t>Skirti lėšas nenumatytoms išlaidoms</t>
  </si>
  <si>
    <t>Skirti lėšas renginių aptarnavimui</t>
  </si>
  <si>
    <t>0;7</t>
  </si>
  <si>
    <t>Skoloms už  miesto tvarkymo darbus sumokėti</t>
  </si>
  <si>
    <t>Modernizuoti, renovuoti, remontuoti  Savivaldybei priklausančius objektus ir vykdyti jų plėtrą</t>
  </si>
  <si>
    <t xml:space="preserve">Remontuoti, įrengti vaikų žaidimo ir sporto  aikšteles </t>
  </si>
  <si>
    <t>0; 7</t>
  </si>
  <si>
    <t>27</t>
  </si>
  <si>
    <t>Likviduoti gedimus, įvykusius Savivaldybei priklausančiuose pastatuose, ir nugriauti statinius, teismo pripažintus bešeimininkiais</t>
  </si>
  <si>
    <t xml:space="preserve">Likviduota gedimų
</t>
  </si>
  <si>
    <t>20</t>
  </si>
  <si>
    <t>28</t>
  </si>
  <si>
    <t>Vykdyti Užsakovo funkcijas</t>
  </si>
  <si>
    <t>Statybos techninio priežiūrėtojo draudimas
Išimta statybą leidžiančių dokumentų
Atliktos ekspertizės</t>
  </si>
  <si>
    <t>4</t>
  </si>
  <si>
    <t>6</t>
  </si>
  <si>
    <t>29</t>
  </si>
  <si>
    <t>Apdrausti turtą, sukurtą įgyvendinant projektus finansuojamus iš ES lėšų</t>
  </si>
  <si>
    <t xml:space="preserve">Apdrausti viešosios paskirties pastatai </t>
  </si>
  <si>
    <t>19</t>
  </si>
  <si>
    <t>18</t>
  </si>
  <si>
    <t>17</t>
  </si>
  <si>
    <t>30</t>
  </si>
  <si>
    <t>Rekonstruoti ir remontuoti kultūros ir meno įstaigų pastatus</t>
  </si>
  <si>
    <t>0;6;7</t>
  </si>
  <si>
    <t>Suremontuota dalis Panevėžio lėlių vežimo teatro patalpų</t>
  </si>
  <si>
    <t>Suremontuota kultūros ir meno įstaigų pastatų</t>
  </si>
  <si>
    <t>31</t>
  </si>
  <si>
    <t>Remontuoti savivaldybės pastatus</t>
  </si>
  <si>
    <t>Suremontuoti Savivaldybės pastato  balkonai</t>
  </si>
  <si>
    <t>Suremontuotos Savivaldybės pastatų dalys,  patalpos</t>
  </si>
  <si>
    <t>39</t>
  </si>
  <si>
    <t>Atlikti projektavimo darbus</t>
  </si>
  <si>
    <t>40</t>
  </si>
  <si>
    <t>Parengti Panevėžio miesto A. Mackevičiaus gatvės dalies (nuo A. Mackevičiaus g. Nr. 57 iki Nr. 57A) rekonstravimo techninį darbo projektą ir atlikti statybos darbus</t>
  </si>
  <si>
    <t>Parengtas Panevėžio miesto A. Mackevičiaus gatvės dalies (nuo A. Mackevičiaus g. Nr. 57 iki Nr. 57A) rekonstravimo techninis darbo projektas ir atlikti statybos darbai</t>
  </si>
  <si>
    <t>41</t>
  </si>
  <si>
    <t xml:space="preserve">Kapitaliai suremontuoti gyvenamosios paskirties patalpas (Kniaudiškių g. 38-1, Panevėžys), pritaikant Panevėžio miesto savivaldybės viešosios bibliotekos Vaikų literatūros skyriaus „Žalioji pelėda“ (Kniaudiškių g. 38-22, Panevėžys) veiklai </t>
  </si>
  <si>
    <t xml:space="preserve">Kapitaliai suremontuotos gyvenamosios paskirties patalpos (Kniaudiškių g. 38-1, Panevėžys), pritaikant Panevėžio miesto savivaldybės viešosios bibliotekos Vaikų literatūros skyriaus „Žalioji pelėda“ (Kniaudiškių g. 38-22, Panevėžys) veiklai </t>
  </si>
  <si>
    <t>47</t>
  </si>
  <si>
    <t>Atlikti Panevėžio „Vilties“ progimnazijos pastato vidaus patalpų remontą</t>
  </si>
  <si>
    <t xml:space="preserve">Parengtas Panevėžio „Vilties“ progimnazijos pastato (Ramygalos g. 16, Panevėžys) dalies tualetų patalpų remonto projektas ir atlikti remonto darbai </t>
  </si>
  <si>
    <t>48</t>
  </si>
  <si>
    <t>Parengti Panevėžio miesto savivaldybės archyvo pastato (Pilėnų g.43, Panevėžys) kapitalinio remonto techninį projektą ir atlikti dalį remonto darbų.</t>
  </si>
  <si>
    <t xml:space="preserve">Parengtas Panevėžio miesto savivaldybės pastato dalies (Pilėnų g. 43, Panevėžys) remonto projektas  ir atlikti remonto darbai </t>
  </si>
  <si>
    <t>49</t>
  </si>
  <si>
    <t>Rekonstruoti ir remontuoti švietimo įstaigų pastatus</t>
  </si>
  <si>
    <t>Pakeisti J. Balčikonio gimnazijos sporto salės apšvietimas ir instaliacija</t>
  </si>
  <si>
    <t>Iš viso tikslams:</t>
  </si>
  <si>
    <t>Asignavimų poreikis biudžetiniams 2016 metams, tūkst.Eur.</t>
  </si>
  <si>
    <t>Valstybės lėšos VB (Kelių priežiūros ir plėtros programos lėšos KPPP)</t>
  </si>
  <si>
    <t>KULTŪROS IR MENO PROGRAMA (11)</t>
  </si>
  <si>
    <t>Turtui įsigyti</t>
  </si>
  <si>
    <t>Paversti Panevėžio miestą kultūros traukos centru</t>
  </si>
  <si>
    <t>Sudaryti tinkamas sąlygas profesionalaus meno kūrybai, įkurti ir vystyti kūrybinių industrijų sektorių mieste</t>
  </si>
  <si>
    <t>Sudaryti sąlygas Lėlių vežimo teatro veiklai</t>
  </si>
  <si>
    <t>191782373</t>
  </si>
  <si>
    <t>0;6</t>
  </si>
  <si>
    <t>Spektaklių skaičius per metus</t>
  </si>
  <si>
    <t>185</t>
  </si>
  <si>
    <t>190</t>
  </si>
  <si>
    <t>195</t>
  </si>
  <si>
    <t xml:space="preserve">Premjerų skaičius per metus </t>
  </si>
  <si>
    <t>Žiūrovų (lankytojų) skaičius  per metus</t>
  </si>
  <si>
    <t>13000</t>
  </si>
  <si>
    <t>14300</t>
  </si>
  <si>
    <t>15700</t>
  </si>
  <si>
    <t>Sudaryti sąlygas teatro ,,Menas“ veiklai</t>
  </si>
  <si>
    <t>190432352</t>
  </si>
  <si>
    <t xml:space="preserve">Žiūrovų (lankytojų) skaičius per metus </t>
  </si>
  <si>
    <t>15100</t>
  </si>
  <si>
    <t>16600</t>
  </si>
  <si>
    <t>18200</t>
  </si>
  <si>
    <t>Sudaryti sąlygas Muzikinio teatro veiklai</t>
  </si>
  <si>
    <t>148428990</t>
  </si>
  <si>
    <t>15</t>
  </si>
  <si>
    <t>24</t>
  </si>
  <si>
    <t>Koncertų skaičius per metus</t>
  </si>
  <si>
    <t>25</t>
  </si>
  <si>
    <t>Naujų parengtų programų skaičius per metus</t>
  </si>
  <si>
    <t>5</t>
  </si>
  <si>
    <t>9800</t>
  </si>
  <si>
    <t>10100</t>
  </si>
  <si>
    <t>12000</t>
  </si>
  <si>
    <t>Sudaryti sąlygas koncertinės įstaigos „Panevėžio garsas“ veiklai</t>
  </si>
  <si>
    <t>190866014</t>
  </si>
  <si>
    <t>36</t>
  </si>
  <si>
    <t>38</t>
  </si>
  <si>
    <t>Naujų parengtų programų skaičius  per metus</t>
  </si>
  <si>
    <t>Sudaryti sąlygas Dailės galerijos veiklai</t>
  </si>
  <si>
    <t>302477544</t>
  </si>
  <si>
    <t>Parodų skaičius per metus</t>
  </si>
  <si>
    <t>37</t>
  </si>
  <si>
    <t xml:space="preserve">Parodų lankytojų skaičius  </t>
  </si>
  <si>
    <t>Naujų parengtų edukacinių programų skaičius</t>
  </si>
  <si>
    <t>Edukacinių programų dalyvių skaičius</t>
  </si>
  <si>
    <t>4400</t>
  </si>
  <si>
    <t>4800</t>
  </si>
  <si>
    <t>5300</t>
  </si>
  <si>
    <t>Sudaryti sąlygas kino centrui „Garsas“ nekomercinio kino sklaidai</t>
  </si>
  <si>
    <t>148504349</t>
  </si>
  <si>
    <t>Nekomercinio kino rodymas (proc.)</t>
  </si>
  <si>
    <t>70</t>
  </si>
  <si>
    <t>(VB)</t>
  </si>
  <si>
    <t>Kino renginių skaičius</t>
  </si>
  <si>
    <t>16</t>
  </si>
  <si>
    <t xml:space="preserve">Žiūrovų (lankytojų) skaičius pr metus </t>
  </si>
  <si>
    <t>43900</t>
  </si>
  <si>
    <t>48300</t>
  </si>
  <si>
    <t>53100</t>
  </si>
  <si>
    <t>Skirti stipendijas menininkams</t>
  </si>
  <si>
    <t>Skirtų stipendijų skaičius</t>
  </si>
  <si>
    <t>Remti iniciatyvas, skatinančias profesionalių menininkų įtraukimą į vietos kultūrinius projektus</t>
  </si>
  <si>
    <t>Paremtų profesionalaus meno projektų skaičius</t>
  </si>
  <si>
    <t>8</t>
  </si>
  <si>
    <t>Parengti kūrybinių industrijų galimybių plėtros studiją ir pagal ją įgyvendinti priemones</t>
  </si>
  <si>
    <t>Parengta studija</t>
  </si>
  <si>
    <t>Įgyvendintų priemonių skaičius</t>
  </si>
  <si>
    <t>Nuosekliai ir planingai remti tarptautinius profesionalaus meno festivalius vykstančius mieste</t>
  </si>
  <si>
    <t>Paremtų tarptautinių profesionalaus meno festivalių skaičius</t>
  </si>
  <si>
    <t>Užtikrinti, kad kultūra Panevėžyje būtų aukštos šiuolaikiškos kokybės ir išsiskirtų iš kitų miestų</t>
  </si>
  <si>
    <t>Sudaryti sąlygas Savivaldybės viešosios bibliotekos veiklai</t>
  </si>
  <si>
    <t>190431250</t>
  </si>
  <si>
    <t>Viešosios bibliotekos skaitytojų skaičius per metus</t>
  </si>
  <si>
    <t>12605</t>
  </si>
  <si>
    <t>12610</t>
  </si>
  <si>
    <t>Įsigytų naujų knygų skaičius</t>
  </si>
  <si>
    <t>3800</t>
  </si>
  <si>
    <t>4000</t>
  </si>
  <si>
    <t>4200</t>
  </si>
  <si>
    <t>Aptarnaujamų prieigų skaičius</t>
  </si>
  <si>
    <t>55</t>
  </si>
  <si>
    <t>Interneto lankytojų skaičius</t>
  </si>
  <si>
    <t>Užtikrinti Panevėžio paveldo skaitmeninimą ir skelbimą</t>
  </si>
  <si>
    <t>Suskaitmenintų dokumentų skaičius</t>
  </si>
  <si>
    <t>300</t>
  </si>
  <si>
    <t>Paskelbtų suskaitmenintų dokumentų skaičius</t>
  </si>
  <si>
    <t>200</t>
  </si>
  <si>
    <t>Modernizuoti kultūros įstaigų fizinę ir informacinę infrastruktūrą</t>
  </si>
  <si>
    <t>Parengtas kultūros įstaigų modernizavimo planas</t>
  </si>
  <si>
    <t>Sutvarkytų įstaigų skaičius</t>
  </si>
  <si>
    <t>Aktyvinti skaitmeninimo procesus</t>
  </si>
  <si>
    <t>Skaitmenizuotų įstaigų skaičius</t>
  </si>
  <si>
    <t>Modernizuoti muziejaus ekspozicijas, diegti interaktyvius kūrybinius sprendimus ir pritaikyti įvairių socialinių bei amžiaus grupių poreikiams</t>
  </si>
  <si>
    <t>Modernizuotų ekspozicijų skaičius</t>
  </si>
  <si>
    <t>Sudaryti infrastruktūrines sąlygas miesto viešųjų bibliotekų paslaugų plėtrai ir kaitai</t>
  </si>
  <si>
    <t>Modernizuotų bibliotekų skaičius</t>
  </si>
  <si>
    <t xml:space="preserve">Įgyvendinti renginių rinkodaros priemones </t>
  </si>
  <si>
    <t>Įgyvendintų rinkodaros priemonių skaičius</t>
  </si>
  <si>
    <t>Įsteigti kasmetines Panevėžio miesto kultūros ir meno premijas</t>
  </si>
  <si>
    <t>Įsteigtų kultūros ir meno premijų nominacijų skaičius</t>
  </si>
  <si>
    <t>Puoselėti kultūros paveldą</t>
  </si>
  <si>
    <t>Užtikrinti Kraštotyros muziejaus veiklą</t>
  </si>
  <si>
    <t xml:space="preserve">190431446 </t>
  </si>
  <si>
    <t>Kraštotyros muziejaus lankytojų skaičius</t>
  </si>
  <si>
    <t>18000</t>
  </si>
  <si>
    <t>19800</t>
  </si>
  <si>
    <t>Naujų edukacinių programų skaičius</t>
  </si>
  <si>
    <t>Edukacinių programų lankytojų skaičius per metus</t>
  </si>
  <si>
    <t>6900</t>
  </si>
  <si>
    <t>7600</t>
  </si>
  <si>
    <t>8400</t>
  </si>
  <si>
    <t>Remti naujų kultūros paveldo ekspozicijų įrengimo projektus</t>
  </si>
  <si>
    <t>Naujų kultūros paveldo ekspozicijų skaičius</t>
  </si>
  <si>
    <t>Formuoti Aukštaitijos dailės kolekciją</t>
  </si>
  <si>
    <t>Įsigyta dailės kūrinių skaičius</t>
  </si>
  <si>
    <t>Įsigyti naujų eksponatų ir papildyti jais Kraštotyros muziejaus ekspozicijas</t>
  </si>
  <si>
    <t>Įsigytų eksponatų skaičius</t>
  </si>
  <si>
    <t>150</t>
  </si>
  <si>
    <t>50</t>
  </si>
  <si>
    <t>Didinti kultūros ir meno indėlį į miesto gyvybiškumą</t>
  </si>
  <si>
    <t>Remti tradicinius ir unikalius miesto kultūros renginius, akcijas, forumus</t>
  </si>
  <si>
    <t>Paremtų kultūros renginių, akcijų, forumų skaičius</t>
  </si>
  <si>
    <t>Parengti trimetę menininkų, kultūros specialistų pasikeitimo patirtimi su miestais partneriais programą</t>
  </si>
  <si>
    <t>0;6;5</t>
  </si>
  <si>
    <t xml:space="preserve">Parengta trimetė programa </t>
  </si>
  <si>
    <t>Įgyvendinama programa</t>
  </si>
  <si>
    <t>Parengti pagrindinių Panevėžio miesto kultūros renginių statuso suteikimo ir jo dalinio finansavimo iš Savivaldybės biudžeto lėšų tvarkos aprašą</t>
  </si>
  <si>
    <t>Parengtas pagrindinių Panevėžio miesto kultūros renginių statuso suteikimo ir jo dalinio finansavimo iš Savivaldybės biudžeto lėšų tvarkos aprašas</t>
  </si>
  <si>
    <t>Sudaryti sąlygas miesto gyventojams, ypač jaunimui, dalyvauti kultūros ir meno veikloje, ugdyti jų kūrybiškumą ir meninę raišką</t>
  </si>
  <si>
    <t>Sudaryti sąlygas kultūros centro Panevėžio bendruomenių rūmų veiklai</t>
  </si>
  <si>
    <t>288724610
193278297</t>
  </si>
  <si>
    <t>Renginių miesto bendruomenei skaičius per metus</t>
  </si>
  <si>
    <t>480</t>
  </si>
  <si>
    <t>520</t>
  </si>
  <si>
    <t>570</t>
  </si>
  <si>
    <t xml:space="preserve">Plėtoti meninį ugdymą Panevėžyje </t>
  </si>
  <si>
    <t xml:space="preserve">Į meninį ugdymą įtrauktų gyventojų skaičius
</t>
  </si>
  <si>
    <t>315</t>
  </si>
  <si>
    <t>346</t>
  </si>
  <si>
    <t>380</t>
  </si>
  <si>
    <t xml:space="preserve">Paremtų meninio ugdymo projektų skaičius </t>
  </si>
  <si>
    <t>Meno kolektyvų, klubų, būrelių skaičius</t>
  </si>
  <si>
    <t>26</t>
  </si>
  <si>
    <t>Remti naujoviškas sociakultūrines iniciatyvas, susijusias su miesto mikrorajonuose gyvenančiųjų įtraukimu į kultūros kūrimą ir sklaidą</t>
  </si>
  <si>
    <t>Paremtų kultūros ir sklaidos projektų skaičius</t>
  </si>
  <si>
    <t>Sudaryti sąlygas mėgėjų meno  kolektyvų pasirengimui dalyvauti Dainų šventėje</t>
  </si>
  <si>
    <t>Finansuotų meno kolektyvų skaičius</t>
  </si>
  <si>
    <t>23</t>
  </si>
  <si>
    <r>
      <t xml:space="preserve">Valstybės biudžeto  lėšos </t>
    </r>
    <r>
      <rPr>
        <b/>
        <sz val="9"/>
        <rFont val="Times New Roman"/>
        <family val="1"/>
      </rPr>
      <t>(VB)</t>
    </r>
  </si>
  <si>
    <r>
      <t xml:space="preserve"> Valstybės  biudžeto lėšos </t>
    </r>
    <r>
      <rPr>
        <b/>
        <sz val="9"/>
        <rFont val="Times New Roman"/>
        <family val="1"/>
      </rPr>
      <t>VB</t>
    </r>
    <r>
      <rPr>
        <sz val="9"/>
        <rFont val="Times New Roman"/>
        <family val="1"/>
      </rPr>
      <t xml:space="preserve"> (VIP numatytoms kapitalo investicijoms)</t>
    </r>
  </si>
  <si>
    <r>
      <t xml:space="preserve">Privatizavimo fondo lėšos </t>
    </r>
    <r>
      <rPr>
        <b/>
        <sz val="9"/>
        <rFont val="Times New Roman"/>
        <family val="1"/>
      </rPr>
      <t>PF</t>
    </r>
  </si>
  <si>
    <r>
      <t xml:space="preserve">Kelių priežiūros ir plėtros programos lėšos </t>
    </r>
    <r>
      <rPr>
        <b/>
        <sz val="9"/>
        <rFont val="Times New Roman"/>
        <family val="1"/>
      </rPr>
      <t>KPPP</t>
    </r>
  </si>
  <si>
    <t>KŪNO KULTŪROS IR SPORTO PROGRAMA (12)</t>
  </si>
  <si>
    <t>2017 metų išlaidų projektas, tūkst.Eurų</t>
  </si>
  <si>
    <t>2018 metų išlaidų projektas, tūkst.Eurų</t>
  </si>
  <si>
    <t>2018metai</t>
  </si>
  <si>
    <t xml:space="preserve">Sudaryti sąlygas kūno kultūros ir sporto veiklų plėtojimui                   </t>
  </si>
  <si>
    <t>Plėtoti ir propaguoti kūno kultūrą ir sportą.</t>
  </si>
  <si>
    <t>Remti  biudžetinių ir nevyriausybinių kūno kultūros ir sporto organizacijų veiklos programas</t>
  </si>
  <si>
    <t>300036519
300630183</t>
  </si>
  <si>
    <t>10; 18;
Futbolo akademija</t>
  </si>
  <si>
    <t>Panevėžio kūno kultūros ir sporto centre, Futbolo akademijoje ir „Žemynos“ pagrindinėje mokykloje (plaukimas) sportuojančių moksleivių skaičius</t>
  </si>
  <si>
    <t xml:space="preserve">Nevyriausybinėse kūno kultūros ir sporto organizacijose sportuojančių skaičius </t>
  </si>
  <si>
    <t>Miesto sporto bazėse vykusių įvairių sporto šakų varžybų skaičius</t>
  </si>
  <si>
    <t xml:space="preserve">Finansuotų nevyriausybinių sporto organizacijų programų skaičius </t>
  </si>
  <si>
    <t>Rengti didelio meistriškumo sportininkus iš dalies finansuojant jų rengimo programas, skirti premijas didelio meistriškumo sportininkams ir jų treneriams už sporto laimėjimus</t>
  </si>
  <si>
    <t xml:space="preserve">288724610
</t>
  </si>
  <si>
    <t>10;18</t>
  </si>
  <si>
    <t xml:space="preserve">Olimpinei ir nacionalinei rinktinei parengtų sportininkų skaičius </t>
  </si>
  <si>
    <t xml:space="preserve">Pasaulio ir Europos pirmenybėse dalyvavusių miesto sportininkų,  skaičius </t>
  </si>
  <si>
    <t xml:space="preserve">Olimpinėse žaidynėse, Pasaulio ir Europos čempionatuose laimėtų prizinių vietų skaičius </t>
  </si>
  <si>
    <t xml:space="preserve">Remiamų žaidimų sporto komandų skaičius </t>
  </si>
  <si>
    <t>Remti neįgaliųjų sporto  klubų programas</t>
  </si>
  <si>
    <t>300036519</t>
  </si>
  <si>
    <t>Paremtų neįgaliųjų sporto klubų projektų skaičius</t>
  </si>
  <si>
    <r>
      <t xml:space="preserve">Remti Kūno kultūros ir sporto centro, Futbolo akademijos ir nevyriausybinių kūno kultūros ir sporto organizacijų rengiamų tradicinių ir naujų kūno kultūros ir sporto renginių, </t>
    </r>
    <r>
      <rPr>
        <sz val="10"/>
        <rFont val="Times New Roman"/>
        <family val="1"/>
      </rPr>
      <t xml:space="preserve">veiklų projektus, </t>
    </r>
    <r>
      <rPr>
        <sz val="10"/>
        <rFont val="Times New Roman"/>
        <family val="1"/>
        <charset val="186"/>
      </rPr>
      <t>programas</t>
    </r>
  </si>
  <si>
    <t>10;18
 Futbolo akademija</t>
  </si>
  <si>
    <t>Finansuojamų tarptautinių renginių skaičius</t>
  </si>
  <si>
    <t>Finansuojamų veiklų, renginių programų skaičius</t>
  </si>
  <si>
    <t>Plėtoti judėjimo "Sportas visiems"  veiklą</t>
  </si>
  <si>
    <t>Pratęsti daugiabučių namų kiemuose ir mokyklų teritorijose esančių sporto aikštelių sutvarkymo programos įgyvendinimą</t>
  </si>
  <si>
    <t>Sutvarkytų daugiabučių namų kiemuose ir mokyklų teritorijose esančių sporto aikštelių skaičius</t>
  </si>
  <si>
    <t>Įrengtų vaikų žaidimų ir lauko treniruoklių aikštelių skaičius</t>
  </si>
  <si>
    <t>Organizuoti masinius kūno kultūros ir sporto renginius miesto gyventojams</t>
  </si>
  <si>
    <t xml:space="preserve">
300036519</t>
  </si>
  <si>
    <t>Organizuotų masinių sporto renginių miesto gyventojams skaičius</t>
  </si>
  <si>
    <t>Remti didelio meistriškumo sportinę veiklą</t>
  </si>
  <si>
    <t>Remti olimpinio rezervo sportininkų rengimą</t>
  </si>
  <si>
    <t>Pasaulio ir Europos čempionatuose dalyvavusių sportininkų skaičius</t>
  </si>
  <si>
    <t>Remti žaidimų sporto šakų komandas, reprezentuojančias miestą</t>
  </si>
  <si>
    <t>Paramą gavusių profesionalių komandų skaičius</t>
  </si>
  <si>
    <r>
      <t xml:space="preserve">Savivaldybės biudžeto lėšos </t>
    </r>
    <r>
      <rPr>
        <b/>
        <sz val="9"/>
        <rFont val="Times New Roman"/>
        <family val="1"/>
        <charset val="186"/>
      </rPr>
      <t xml:space="preserve">SB </t>
    </r>
    <r>
      <rPr>
        <sz val="9"/>
        <rFont val="Times New Roman"/>
        <family val="1"/>
        <charset val="186"/>
      </rPr>
      <t>(pajamos už paslaugas)</t>
    </r>
  </si>
  <si>
    <r>
      <t>Valstybės biudžeto specialiosios tikslinės dotacijos lėšos SB</t>
    </r>
    <r>
      <rPr>
        <b/>
        <sz val="9"/>
        <rFont val="Times New Roman"/>
        <family val="1"/>
      </rPr>
      <t xml:space="preserve">(VB) </t>
    </r>
  </si>
  <si>
    <t>ŠVIETIMO IR UGDYMO PROGRAMA (13)</t>
  </si>
  <si>
    <t>Švietimo, mokslo ir studijų kolybės bei prieinamumo gerinimas</t>
  </si>
  <si>
    <t>Sudaryti sąlygas bendrųjų vaikų gebėjimų ir vertybinių nuostatų ugdymui ikimokyklinio  ugdymo mokyklose</t>
  </si>
  <si>
    <t xml:space="preserve">Ikimokyklinių ugdymo mokyklų aplinkos išlaikymas </t>
  </si>
  <si>
    <t>0;12</t>
  </si>
  <si>
    <t xml:space="preserve"> Ikimokyklinių ugdymo mokyklų skaičius</t>
  </si>
  <si>
    <t>Ikimokyklines ugdymo mokyklas lankančių vaikų skaičius</t>
  </si>
  <si>
    <t>Ikimokyklinio ir privalomojo priešmokyklinio ugdymo programų įgyvendinimo užtikrinimas</t>
  </si>
  <si>
    <t>Priešmokyklinio ugdymo grupes lankančių vaikų skaičius</t>
  </si>
  <si>
    <t>Pedagogų skaičius</t>
  </si>
  <si>
    <t>Sudaryti sąlygas mokinių mokymuisi bendrojo ugdymo mokyklose</t>
  </si>
  <si>
    <t xml:space="preserve">Bendrojo ugdymo mokyklų išlaikymas </t>
  </si>
  <si>
    <t>Bendrojo ugdymo mokyklų skaičius</t>
  </si>
  <si>
    <t>Bendrojo ugdymo mokyklose dirbančių pedagogų skaičius</t>
  </si>
  <si>
    <t>1082</t>
  </si>
  <si>
    <t>1032</t>
  </si>
  <si>
    <t>1000</t>
  </si>
  <si>
    <t xml:space="preserve">Pradinio, pagrindinio, vidurinio ugdymo  programų įgyvendinimas </t>
  </si>
  <si>
    <t>Mokinių skaičius</t>
  </si>
  <si>
    <t>11490</t>
  </si>
  <si>
    <t>11140</t>
  </si>
  <si>
    <t>10850</t>
  </si>
  <si>
    <t>Mokyklinės dokumentacijos įsigijimas iš ŠMM</t>
  </si>
  <si>
    <t>Egzempliorių skaičius</t>
  </si>
  <si>
    <t>6000</t>
  </si>
  <si>
    <t>5900</t>
  </si>
  <si>
    <t>5800</t>
  </si>
  <si>
    <t>K.Paltaroko gimnazijos išlaikymas</t>
  </si>
  <si>
    <t>Sudaryti sąlygas mokinių saviraiškai neformaliojo vaikų švietimo mokyklose ir formalujį švietimą papildančio ugdymo mokyklose</t>
  </si>
  <si>
    <t>Neformaliojo vaikų švietimo mokyklų aplinkos išlaikymas</t>
  </si>
  <si>
    <t>Neformaliojo vaikų švietimo mokyklų ir formalųjį švietimą papildančio ugdymo mokyklų  skaičius</t>
  </si>
  <si>
    <t>Neformaliojo vaikų švietimo programų įgyvendinimas</t>
  </si>
  <si>
    <t>Neformaliojo vaikų švietimo mokyklose ir formalųjį švietimą papildančio ugdymo mokyklose dirbančių pedagogų skaičius</t>
  </si>
  <si>
    <t>115</t>
  </si>
  <si>
    <t>110</t>
  </si>
  <si>
    <t>Neformaliojo vaikų švietimo (NVŠ krepšelis) programose dalyvaujančių mokinių skaičius</t>
  </si>
  <si>
    <t>Sudaryti sąlygas mokiniui,mokytojui,mokyklai gauti pedagoginę,psichologinę,metodinę pagalbą</t>
  </si>
  <si>
    <t>Pedagoginės-psichologinės tarnybos išlaikymas</t>
  </si>
  <si>
    <t>Darbuotojų skaičius</t>
  </si>
  <si>
    <t>14,5</t>
  </si>
  <si>
    <t>Pedagogų švietimo centro išlaikymas</t>
  </si>
  <si>
    <t>6,75</t>
  </si>
  <si>
    <t>7,75</t>
  </si>
  <si>
    <t>Tenkinti mokinių užimtumo poreikius, specifinių gebėjimų vystymą</t>
  </si>
  <si>
    <t>Sudaryti sąlygas vaikų ir jaunimo meniniam ugdymui</t>
  </si>
  <si>
    <t xml:space="preserve">Vaikų ir jaunimo meno projektų ir  tautinio  meno kolektyvų veiklos projektų konkurso organizavimas </t>
  </si>
  <si>
    <t>Iš dalies finansuotų tinkamai parengtų projektų skaičius (proc.)</t>
  </si>
  <si>
    <t>Meno srityje gabių vaikų ir jaunuolių skatinimas premijomis</t>
  </si>
  <si>
    <t>Premijų skaičius</t>
  </si>
  <si>
    <t>Kolektyvų dalyvavimo regiono ir respublikinėse meno šventėse finansavimas</t>
  </si>
  <si>
    <t>Kolektyvų veikloje dalyvaujančių vaikų ir jaunuolių skaičius</t>
  </si>
  <si>
    <t>Organizuoti švietimo,kultūros ir kitų renginius</t>
  </si>
  <si>
    <t>Dalyvavimas vaikų socializacijos programose</t>
  </si>
  <si>
    <t>Vaikų ir mokinių organizacijų veiklai</t>
  </si>
  <si>
    <t>Gabių mokinių skatinimas</t>
  </si>
  <si>
    <t>Tarptautinės Mokytojo dienos minėjimas</t>
  </si>
  <si>
    <t>Renginių  skaičius</t>
  </si>
  <si>
    <t xml:space="preserve"> Mokslo ir studijų projektų finansavimas</t>
  </si>
  <si>
    <t>Iš dalies finansuotų tinkamai parengtų mokslo projektų skaičius (proc.)</t>
  </si>
  <si>
    <t xml:space="preserve">Mokslų akademijos dienos organizavimas </t>
  </si>
  <si>
    <t>Renginių skaičius</t>
  </si>
  <si>
    <t>Konkursų, olimpiadų organizavimas</t>
  </si>
  <si>
    <t>Transporto skyrimas mokiniams nuvežti į olimpiadas, konkursus, varžybas</t>
  </si>
  <si>
    <t>Išvykų skaičius</t>
  </si>
  <si>
    <t>P.Butėno premijos skyrimas</t>
  </si>
  <si>
    <t>Premijuotų darbų skaičius</t>
  </si>
  <si>
    <t>Įsteigti nominacijas ir pinigines premijas geriausiai dirbantiems švietimo darbuotojams</t>
  </si>
  <si>
    <t>Įsteigtų nominacijų skaičius</t>
  </si>
  <si>
    <t>Sumokėti Panevėžio rajono savivaldybei už vaikus, lankančius rajono ikimokyklinio ugdymo įstaigas</t>
  </si>
  <si>
    <t>Vaikų skaičius</t>
  </si>
  <si>
    <t>Asignavimų poreikis biudžetiniams 2016 metams, tūkst.Eur</t>
  </si>
  <si>
    <t>PATVIRTINTA
Panevėžio miesto savivaldybės tarybos 2016 m. vasario 22 d. sprendimu Nr. 1-40 (Panevėžio miesto savivaldybės tarybos 2016 m. rugsėjo    d. sprendimo Nr.  redakcija)</t>
  </si>
  <si>
    <t>VISUOMENĖS INICIATYVŲ SKATINIMO IR SAUGUMO UŽTIKRINIMO PROGRAMA (14)</t>
  </si>
  <si>
    <t>Skatinti ir remti bendruomenės iniciatyvas, įgyvendinti jaunimo politiką savivaldos lygmenyje bei užtikrinti Panevėžio miesto neigiamų socialinių veiksnių prevencijos priemonių  įgyvendinimą</t>
  </si>
  <si>
    <t>Įgyvendinti jaunimo politiką Panevėžio mieste</t>
  </si>
  <si>
    <t xml:space="preserve">Įtraukti jaunus žmones į sprendimų priėmimo procesą, organizuojant Jaunimo reikalų tarybos darbą                                                        </t>
  </si>
  <si>
    <t xml:space="preserve">288724610
</t>
  </si>
  <si>
    <t xml:space="preserve">jaunų žmonių dalyvavimas Jaunimo reikalų tarybos darbe                                                                                                                    </t>
  </si>
  <si>
    <t>Organizuoti ir administruoti Jaunimo reikalų tarybos darbą</t>
  </si>
  <si>
    <t>jaunų žmonių dalyvavusių sprendimus priimančių institucijų renginiuose skaičius</t>
  </si>
  <si>
    <t>Kelti Jaunimo reikalų tarybos narių kompetenciją</t>
  </si>
  <si>
    <t>jaunimo reikalų tarybos narių mokymų organizavimas</t>
  </si>
  <si>
    <t>kokybinis jaunų žmonių interesų atstovavimo įvertinimas (apklausa).</t>
  </si>
  <si>
    <t>Stiprinti jaunimo organizacijų potencialą</t>
  </si>
  <si>
    <t xml:space="preserve">Finansuoti jaunimo organizacijų projektus                                 </t>
  </si>
  <si>
    <t xml:space="preserve">finansuotų jaunimo organizacijų projektų skaičius                              </t>
  </si>
  <si>
    <t>jaunų žmonių, dalyvavusių verslumo projektuose skaičius</t>
  </si>
  <si>
    <t>Konsultuoti jaunimo organizacijas</t>
  </si>
  <si>
    <t>suteiktų konsultacijų skaičius</t>
  </si>
  <si>
    <t xml:space="preserve">Įgyvendinti jaunimo organizacijų potencialo stiprinimo priemones, finansuojant Panevėžio jaunimo centro „Apskritasis stalas“ veiklos programą                               </t>
  </si>
  <si>
    <t>jaunimo organizacijoms organizuotų  renginių  skaičius;   
 organizacijų dalyvavusių Panevėžio jaunimo centro „Apskritasis stalas“ veikloje skaičius</t>
  </si>
  <si>
    <t>14</t>
  </si>
  <si>
    <t xml:space="preserve">Organizuoti asistento dieną ir jaunų žmonių susitikimus su verslo atstovais
</t>
  </si>
  <si>
    <t>priėmusių asistentus institucijų skaičius</t>
  </si>
  <si>
    <t>susitikimų su verslo atstovais skaičius</t>
  </si>
  <si>
    <t>Skatinti miesto bendruomenės bendruomeniškumą ir savišvietą</t>
  </si>
  <si>
    <t xml:space="preserve">Finansuoti nevyriausybinių organizacijų projektus
</t>
  </si>
  <si>
    <t xml:space="preserve">finansuotų projektų skaičius
</t>
  </si>
  <si>
    <t>Organizuoti nevyriausybinių organizacijų atstovams mokymus ir konsultacijas</t>
  </si>
  <si>
    <t xml:space="preserve">nevyriausybinėms organizacijoms suteiktų konsultacijų skaičius
</t>
  </si>
  <si>
    <t>aktyvių nevyriausybinių organizacijų skaičius</t>
  </si>
  <si>
    <t>Įtraukti nevyriausybines ir bendruomenines organizacijas į miesto valdymą</t>
  </si>
  <si>
    <t xml:space="preserve"> Susitikimų, bendrų pasitarimų skaičius</t>
  </si>
  <si>
    <t>Įgyvendinti kultūros savanorių programą</t>
  </si>
  <si>
    <t>Žmonių, įtrauktų į savanorystės programą skaičius</t>
  </si>
  <si>
    <t>Finansuoti vietos bendruomenių veiklą</t>
  </si>
  <si>
    <t>finansuotų vietos bendruomenių skaičius</t>
  </si>
  <si>
    <r>
      <t xml:space="preserve">Sekti ir analizuoti </t>
    </r>
    <r>
      <rPr>
        <b/>
        <sz val="9"/>
        <rFont val="Times New Roman"/>
        <family val="1"/>
        <charset val="186"/>
      </rPr>
      <t xml:space="preserve">alkoholio, tabako, </t>
    </r>
    <r>
      <rPr>
        <b/>
        <sz val="9"/>
        <rFont val="Times New Roman"/>
        <family val="1"/>
      </rPr>
      <t xml:space="preserve">narkotinių ir kitų psichiką veikiančių medžiagų, nusikaltimų, prekybos žmonėmis ir prostitucijos, savižudybių bei vaiko teisių apsaugos prevencijos situaciją Panevėžyje, numatyti gaires ir prioritetus projektams, skatinantiems  neigiamų socialinių veiksnių prevencijos įgyvendinimą  mieste. </t>
    </r>
  </si>
  <si>
    <t>Finansuoti projektus neigiamų socialinių veiksnių prevencijai įgyvendinti</t>
  </si>
  <si>
    <t>finansuotų projektų skaičius</t>
  </si>
  <si>
    <t>Organizuoti socialinės rizikos vaikams atvirų durų dienas Panevėžio apskrities vyriausiajame policijos komisariate, Panevėžio miesto ir rajono policijos komisariate ir ekskursijas į įvairias teisėsaugos institucijas</t>
  </si>
  <si>
    <t xml:space="preserve">renginių skaičius                                                                       </t>
  </si>
  <si>
    <t>Koordinuoti socializacijos programos įgyvendinimą mieste</t>
  </si>
  <si>
    <t>komisijos posėdžių skaičius</t>
  </si>
  <si>
    <r>
      <t>Organizuoti ir įtraukti miesto ugdymo įstaigas į tradicinę žinių viktoriną  ,,Temidė” ir tarpžinybinio bendradarbiavimo akciją ,,Vaikų smurtui – ne”, „Gegužės mėnuo – be smurto prieš vaikus“,</t>
    </r>
    <r>
      <rPr>
        <sz val="10"/>
        <rFont val="Times New Roman"/>
        <family val="1"/>
        <charset val="186"/>
      </rPr>
      <t xml:space="preserve"> respublikinę AIDS dienos paminėjimo akciją.</t>
    </r>
  </si>
  <si>
    <t>dalyvavusių organizacijų skaičius</t>
  </si>
  <si>
    <t>Palaikyti nuolatinį ryšį su ugdymo įstaigas kuruojančiais policijos pareigūnais</t>
  </si>
  <si>
    <t>susitikimų skaičius</t>
  </si>
  <si>
    <t>Organizuoti  įstaigų vadovų, mokytojų, socialinių pedagogų ir kitų darbuotojų kvalifikacijos  prevencine tema tobulinimą</t>
  </si>
  <si>
    <t>kėlusių kvalifikaciją įstaigų vadovų, mokytojų, socialinius pedagogus ir kitų darbuotojų skaičius</t>
  </si>
  <si>
    <t>Policijos ir visuomenės bendradarbiavimo stiprinimas bei visuomenės įtraukimas į viešosios tvarkos užtikrinimą</t>
  </si>
  <si>
    <t>Skatinti policijos rėmėjų veiklą</t>
  </si>
  <si>
    <t>naujai priimtų į policijos rėmėjus asmenų skaičius</t>
  </si>
  <si>
    <t>Organizuoti savivaldybės, nevyriausybinių organizacijų  ir policijos  atstovų diskusijas</t>
  </si>
  <si>
    <t>organizuotų diskusijų skaičius</t>
  </si>
  <si>
    <t>SOCIALINĖS PARAMOS ĮGYVENDINIMO PROGRAMOS (15)</t>
  </si>
  <si>
    <t>Įgyvendinti Lietuvos Respublikos įstatymų ir kitų norminių teisės aktų nustatytą socialinę politiką, teikiant piniginę socialinę paramą Panevėžio miesto gyventojams</t>
  </si>
  <si>
    <t>Užtikrinti socialinę paramą, nustatytą Lietuvos Respublikos dėl paramos mirties atveju įstatyme, Piniginės socialinės paramos nepasiturinčioms šeimoms ir vieniems gyvenantiems asmenims įstatyme, Valstybinių šalpos išmokų įstatyme, Išmokų vaikams įstatyme, Valstybės paramos ginkluoto pasipriešinimo (rezistencijos) dalyviams įstatyme ir Valstybės paramos žuvusių pasipriešinimo 1940-1990 metų okupacijos dalyvių šeimoms įstatyme.</t>
  </si>
  <si>
    <t>Skirti ir mokėti iš valstybės biudžeto specialiosios tikslinės dotacijos savivaldybių biudžetams lėšų vienkartines paramos mirties atveju pašalpas</t>
  </si>
  <si>
    <t>suteikta piniginė socialinė parama asmenims</t>
  </si>
  <si>
    <t>Skirti ir mokėti iš savivaldybės biudžeto lėšų socialines pašalpas nepasiturinčioms šeimoms ir vieniems gyvenantiems asmenims</t>
  </si>
  <si>
    <t>suteikta piniginė ir nepiniginė socialinė parama asmenims</t>
  </si>
  <si>
    <t>Skirti ir mokėti iš valstybės biudžeto lėšų šalpos pensijas, šalpos našlaičių pensijas, slaugos ir priežiūros (pagalbos) tikslines kompensacijas, šalpos kompensacijas, mokėti šalpos pensijas už invalidų slaugą namuose ir socialines pensijas</t>
  </si>
  <si>
    <t>0;1;9</t>
  </si>
  <si>
    <t>Skirti ir mokėti iš valstybės biudžeto lėšų vienkartines išmokas vaikui, vienkartines išmokas nėščiai moteriai, išmokas vaikui, globos (rūpybos) išmokas ir vienkartines išmokas būstui įsigyti arba įsikurti</t>
  </si>
  <si>
    <t>Skirti ir mokėti iš valstybės biudžeto lėšų vienkartines išmokas ginkluoto pasipriešinimo (rezistencijos) dalyviams - kariams savanoriams ir jiems laidoti</t>
  </si>
  <si>
    <t>Skirti ir mokėti iš valstybės biudžeto lėšų valstybės finansinę paramą užsienyje mirusių (žuvusių) Lietuvos Respublikos piliečių palaikų parvežimui</t>
  </si>
  <si>
    <t>Skirti ir mokėti iš valstybės biudžeto lėšų išmokas už komunalines paslaugas neįgaliesiems, auginantiems vaikus</t>
  </si>
  <si>
    <t>Skirti ir mokėti iš savivaldybės biudžeto lėšų pagalbos pinigus šeimoms, globojančioms nesusietus giminystės ryšiais vaikus</t>
  </si>
  <si>
    <t>Pervesti lėšas už bendravimo su vaikais tobulinimo kursus nepasiturintiems tėvams</t>
  </si>
  <si>
    <t>Užtikrinti socialinę paramą, nustatytą Lietuvos Respublikos piniginės socialinės paramos nepasiturinčioms šeimoms ir vieniems gyvenantiems asmenims įstatyme, Kompensacijų nepriklausomybės gynėjams, nukentėjusiems nuo 1991 m. sausio 11-13 d. ir po to vykdytos SSRS agresijos bei jų šeimoms įstatyme, Transporto lengvatų įstatyme ir Lietuvos Respublikos įstatyme "Dėl socialinės paramos asmenims, sužalotiems atliekant būtinąją karinę tarnybą sovietinėje armijoje, ir šioje armijoje žuvusiųjų šeimoms (1945 07 22 - 1991 12 31)"</t>
  </si>
  <si>
    <t xml:space="preserve">Skirti ir mokėti kompensacijas būsto šildymo išlaidoms bei išlaidoms šaltam ir karštam  vandeniui </t>
  </si>
  <si>
    <t>6480</t>
  </si>
  <si>
    <t>Skirti ir mokėti kompensacijas už išlaidas būstui nepriklausomybės gynėjams, nukentėjusiems nuo 1991 m. sausio 11-13 d. ir po to vykdytos SSRS agresijos, bei jų šeimos nariams</t>
  </si>
  <si>
    <t>Skirti ir mokėti iš valstybės biudžeto lėšų transporto išlaidų kompensacijas neįgaliesiems, turintiems sutrikusią judėjimo funkciją.</t>
  </si>
  <si>
    <t>166</t>
  </si>
  <si>
    <t>174</t>
  </si>
  <si>
    <t>Skirti ir mokėti iš valstybės biudžeto lėšų vienkartines kompensacijas asmenims, sužalotiems atliekant būtinąją karinę tarnybą sovietinėje armijoje, ir šioje armijoje žuvusiųjų šeimoms.</t>
  </si>
  <si>
    <t>Skirti ir mokėti būsto nuomos ar išperkamosios būsto nuomos mokesčių dalies kompensacijas.</t>
  </si>
  <si>
    <t>140</t>
  </si>
  <si>
    <t>Vadovaujantis Lietuvos Respublikos transporto lengvatų įstatymu, kompensuoti tranporto išlaidas į teisę į šias lengvatas turintiems asmenims</t>
  </si>
  <si>
    <t>Kompensuoti iš Savivaldybės biudžeto lėšų transporto išlaidas teisę į transporto lengvatas turintiems asmenims.</t>
  </si>
  <si>
    <t>0;9;1</t>
  </si>
  <si>
    <t>x</t>
  </si>
  <si>
    <t>Užtikrinti vienkartinę socialinę paramą nepasiturinčioms šeimoms ir vieniems gyvenantiems asmenims.</t>
  </si>
  <si>
    <t>Skirti ir mokėti iš Savivaldybės biudžeto lėšų vienkartines pašalpas nepasiturinčioms šeimoms ir vieniems gyvenantiems asmenims bei pašalpas stichinių    nelaimių atveju</t>
  </si>
  <si>
    <t>500</t>
  </si>
  <si>
    <t>Iš dalies kompensuoti iš Savivaldybės biudžeto lėšų pirties paslaugų išlaidas nepasiturintiems gyventojams, kurie neturi sąlygų išsimaudyti namuose.</t>
  </si>
  <si>
    <t>320</t>
  </si>
  <si>
    <t>Užtikrinti socialinę paramą, nustatytą  Lietuvos Respublikos socialinės paramos mokiniams įstatyme.</t>
  </si>
  <si>
    <t>Skirti ir mokėti iš valstybės biudžeto specialiosios tikslinės dotacijos savivaldybių biudžetams lėšų už  mokinių nemokamą maitinimą.</t>
  </si>
  <si>
    <t>1817</t>
  </si>
  <si>
    <t>1490</t>
  </si>
  <si>
    <t>Skirti ir mokėti iš valstybės biudžeto specialiosios tikslinės dotacijos savivaldybių biudžetams lėšų paramą mokinio reikmenims.</t>
  </si>
  <si>
    <t>1525</t>
  </si>
  <si>
    <t>1235</t>
  </si>
  <si>
    <t>Organizuoti bei teikti kokybiškas socialines paslaugas įvairioms miesto gyventojų socialinėms grupėms</t>
  </si>
  <si>
    <t>Užtikrinti vaikų, jaunuolių ir suaugusiųjų, turinčių proto ir kompleksinę negalią, globą.</t>
  </si>
  <si>
    <t>Teikti  dienos socialinės globos paslaugas sutrikusio intelekto vaikams Panevėžio specialiojoje mokykloje - daugiafunkciniame centre</t>
  </si>
  <si>
    <t>148209637</t>
  </si>
  <si>
    <t>suteiktos socialinės paslaugos asmenims</t>
  </si>
  <si>
    <t>K</t>
  </si>
  <si>
    <t>SP</t>
  </si>
  <si>
    <t>SB (VD)</t>
  </si>
  <si>
    <t>Teikti  dienos socialinės globos paslaugas sutrikusio intelekto jaunuoliams Panevėžio jaunuolių dienos centre</t>
  </si>
  <si>
    <t>248209780</t>
  </si>
  <si>
    <t>Užtikrinti vaikų, senyvo amžiaus asmenų ir asmenų, turinčių negalią, socialinę priežiūrą ir globą socialinių paslaugų įstaigose bei asmens namuose.</t>
  </si>
  <si>
    <t>Teikti  senyvo amžiaus asmenims ir asmenims, turintiems negalią, socialinės priežiūros - pagalbos į namus, dienos ir trumpalaikės socialinės globos paslaugas, teikti laikino apnakvindinimo ir trumpalaikės socialinės globos paslaugas socialinės rizikos asmenims, socialinės rizikos šeimų ir likusiems be tėvų globos vaikams Panevėžio socialinių paslaugų centre.</t>
  </si>
  <si>
    <t>300601541</t>
  </si>
  <si>
    <t>Teikti  socialinės globos paslaugas socialinių paslaugų įstaigose ir asmens namuose senyvo amžiaus asmenims ir asmenims, turintiems negalią. Teikti trumpalaikės ir ilgalaikės socialinės globos paslaugas socialinių paslaugų įstaigose likusiems be tėvų globos vaikams.</t>
  </si>
  <si>
    <t>Kitos su socialine apsauga susijusios priemonės</t>
  </si>
  <si>
    <t>,</t>
  </si>
  <si>
    <t>Užtikrinti neįgaliųjų integraciją, nustatytą Lietuvos Respublikos neįgaliųjų integracijos įstatyme, iš dalies finansuojant Gyvenamosios aplinkos neįgaliesiems ir Neįgaliųjų integracijos programas.</t>
  </si>
  <si>
    <t>Vykdyti Gyvenamosios aplinkos neįgaliesiems programą.</t>
  </si>
  <si>
    <t>pritaikyta gyvenamoji aplinka neįgaliesiems</t>
  </si>
  <si>
    <t>Vykdyti Neįgaliųjų integracijos programą.</t>
  </si>
  <si>
    <t>finansuotos neįgaliųjų integracijos programos</t>
  </si>
  <si>
    <t>Asignavimų poreikis biudžetiniams 2016 metams tūkst. Eur</t>
  </si>
  <si>
    <r>
      <t>Mokinio krepšelio lėšos</t>
    </r>
    <r>
      <rPr>
        <b/>
        <sz val="9"/>
        <rFont val="Times New Roman"/>
        <family val="1"/>
        <charset val="186"/>
      </rPr>
      <t xml:space="preserve"> K</t>
    </r>
  </si>
  <si>
    <r>
      <t xml:space="preserve">Valstybės dotacija regioninėms savivaldybėms </t>
    </r>
    <r>
      <rPr>
        <b/>
        <sz val="9"/>
        <rFont val="Times New Roman"/>
        <family val="1"/>
      </rPr>
      <t>SB(VD)</t>
    </r>
  </si>
  <si>
    <r>
      <t xml:space="preserve">Valstybės  biudžeto lėšos </t>
    </r>
    <r>
      <rPr>
        <b/>
        <sz val="9"/>
        <rFont val="Times New Roman"/>
        <family val="1"/>
      </rPr>
      <t>VB</t>
    </r>
  </si>
  <si>
    <t>VISUOMENĖS SVEIKATOS RĖMIMO SPECIALIOJI PROGRAMA (16)</t>
  </si>
  <si>
    <t>Gerinti gyventojų sveikatos priežiūros paslaugų kokybę, rengti, organizuoti ir įgyvendinti gyventojų sveikatos gerinimo programas, vykdyti gyventojų sveikatos būklės stebėseną</t>
  </si>
  <si>
    <t>Stiprinti žalos aplinkai prevenciją, gerinti visuomenės sveikatą</t>
  </si>
  <si>
    <t>Vykdyti mokinių visuomenės sveikatos priežiūrą, gyventojų sveikatos stebėseną ir gyventojų sveikatą stiprinančias priemones</t>
  </si>
  <si>
    <t xml:space="preserve">
VB</t>
  </si>
  <si>
    <t xml:space="preserve">Per metus surengtų paskaitų, mokymų skaičius </t>
  </si>
  <si>
    <t xml:space="preserve">Dalyvavusių asmenų skaičius </t>
  </si>
  <si>
    <t xml:space="preserve">
SB(VB)</t>
  </si>
  <si>
    <t>Vykdoma gyventojų sveikatos rodiklių stebėsena</t>
  </si>
  <si>
    <t>Vykdoma moksleivių visuomenės sveikatos priežiūra</t>
  </si>
  <si>
    <t>Vykdyti miesto maudyklų vandens kokybes ir miesto tyliųjų zonų triukšmo stebėseną</t>
  </si>
  <si>
    <t>SB(AA)</t>
  </si>
  <si>
    <t>Maudymosi sezono metu stebimų maudyklų skaičius</t>
  </si>
  <si>
    <t xml:space="preserve">Sebimų miesto tyliųjų zonų skaičius </t>
  </si>
  <si>
    <t>Organizuoti ir įgyvendinti gyventojų sveikatos gerinimo programas</t>
  </si>
  <si>
    <t xml:space="preserve">Finansuotų ir įgyvendintų sveikatą gerinančių projektų skaičius  </t>
  </si>
  <si>
    <t xml:space="preserve">Numatomas dalyvauti gyventojų skaičius </t>
  </si>
  <si>
    <t>Tobulinti sveikatos sistemos infrastruktūrą</t>
  </si>
  <si>
    <t>Įsteigti ir išlaikyti "Žemo slenksčio" kabinetą</t>
  </si>
  <si>
    <t>Įsteigtų ir išlaikytų "Žemo slenksčio" kabinetų skaičius</t>
  </si>
  <si>
    <r>
      <t xml:space="preserve">Savivaldybės biudžeto lėšos </t>
    </r>
    <r>
      <rPr>
        <b/>
        <sz val="10"/>
        <rFont val="Times New Roman"/>
        <family val="1"/>
      </rPr>
      <t>SB</t>
    </r>
  </si>
  <si>
    <r>
      <t xml:space="preserve">Savivaldybės specialiosios programos lėšos </t>
    </r>
    <r>
      <rPr>
        <b/>
        <sz val="10"/>
        <rFont val="Times New Roman"/>
        <family val="1"/>
      </rPr>
      <t>SB(AA)</t>
    </r>
  </si>
  <si>
    <r>
      <t xml:space="preserve">Specialiosios programos lėšos (Įstaigų pajamos už paslaugas) </t>
    </r>
    <r>
      <rPr>
        <b/>
        <sz val="10"/>
        <rFont val="Times New Roman"/>
        <family val="1"/>
      </rPr>
      <t>SP</t>
    </r>
  </si>
  <si>
    <r>
      <t xml:space="preserve">Valstybės biudžeto specialiosios tikslinės dotacijos lėšos </t>
    </r>
    <r>
      <rPr>
        <b/>
        <sz val="10"/>
        <rFont val="Times New Roman"/>
        <family val="1"/>
      </rPr>
      <t>SB(VB)</t>
    </r>
  </si>
  <si>
    <r>
      <t xml:space="preserve"> Valstybės  biudžeto lėšos </t>
    </r>
    <r>
      <rPr>
        <b/>
        <sz val="10"/>
        <rFont val="Times New Roman"/>
        <family val="1"/>
      </rPr>
      <t>VB</t>
    </r>
  </si>
  <si>
    <r>
      <t xml:space="preserve">Paskolos lėšos </t>
    </r>
    <r>
      <rPr>
        <b/>
        <sz val="10"/>
        <rFont val="Times New Roman"/>
        <family val="1"/>
      </rPr>
      <t>P</t>
    </r>
  </si>
  <si>
    <r>
      <t xml:space="preserve">Europos Sąjungos paramos lėšos </t>
    </r>
    <r>
      <rPr>
        <b/>
        <sz val="10"/>
        <rFont val="Times New Roman"/>
        <family val="1"/>
      </rPr>
      <t>ES</t>
    </r>
  </si>
  <si>
    <r>
      <t xml:space="preserve">Kiti finansavimo šaltiniai </t>
    </r>
    <r>
      <rPr>
        <b/>
        <sz val="10"/>
        <rFont val="Times New Roman"/>
        <family val="1"/>
      </rPr>
      <t>Kt</t>
    </r>
  </si>
  <si>
    <t>INVESTICIJŲ PROJEKTŲ PROGRAMA (02)</t>
  </si>
  <si>
    <t>Padidinti ekonomiškai aktyvių gyventojų skaičių, skatinant verslo kūrimąsi ir plėtrą ir didinant socialinę integraciją (ITVP)</t>
  </si>
  <si>
    <t>Padidinti investicinį Panevėžio miesto patrauklumą, pertvarkant (konvertuojant) ekonominį potencialą turinčias viešąsias erdves  ir sukuriant inžinerinę infrastruktūrą</t>
  </si>
  <si>
    <t>Įgyvendinti projektą „Autobusų stoties teritorijos konversija, pritaikant ją komercinei ir bendruomenių veiklai“</t>
  </si>
  <si>
    <t>11; 0</t>
  </si>
  <si>
    <t>Parengtas projektinis pasiūlymas</t>
  </si>
  <si>
    <t>Parengtas investicijų projektas</t>
  </si>
  <si>
    <t>Parengtas techninis projektas</t>
  </si>
  <si>
    <t>Atlikta projekto darbų, proc.</t>
  </si>
  <si>
    <t>Įgyvendinti projektą „Autobusų stoties prieigų sutvarkymas"</t>
  </si>
  <si>
    <t>Sutvarkytos autobusų stoties prieigos (m²)</t>
  </si>
  <si>
    <t>Įgyvendinti projektą „Panevėžio Senvagės teritorijos kompleksinis sutvarkymas“</t>
  </si>
  <si>
    <t>Parengta paraiška</t>
  </si>
  <si>
    <t>Kompleksiškai sutvarkyta Senvagė (m²)</t>
  </si>
  <si>
    <t>Įgyvendinti projektą „Teritorijos prie „Ekrano“ marių (prie J. Biliūno g.) konversija, pritaikant ją aktyviam poilsiui, užimtumui ir vietos verslo skatinimui“</t>
  </si>
  <si>
    <t xml:space="preserve">Sutvarkyta teritorija prie Ekrano marių (Biliūno g.), (m²). </t>
  </si>
  <si>
    <t>Įgyvendinti projektą „J. Janonio gatvės (nuo žiedo iki Savitiškio g.) prieigų sutvarkymas“</t>
  </si>
  <si>
    <t>11;0</t>
  </si>
  <si>
    <t>Sutvarkytos J. Janonio gatvės prieigos (m²)</t>
  </si>
  <si>
    <t xml:space="preserve">Įgyvendinti projektą „Aktyvaus poilsio ir turizmo infrastruktūra Ekrano marių pakrantėje“  </t>
  </si>
  <si>
    <t>Atlikti rinkos tyrimai</t>
  </si>
  <si>
    <t>Sukurta aktyvaus poilsio ir turizmo infrastruktūra Ekrano marių pakrantėje</t>
  </si>
  <si>
    <t>Padidinti gyventojų ekonominį aktyvumą ir socialinę įtrauktį, kuriant bendruomenei atviras erdves, prieinamas socialines paslaugas ir skatinant bendruomenių, viešųjų institucijų ir verslo sektoriaus bendradarbiavimą</t>
  </si>
  <si>
    <t xml:space="preserve"> Įgyvendinti projektą „Laisvės aikštės ir jos prieigų  kompleksinis sutvarkymas“</t>
  </si>
  <si>
    <t>Sutvarkyta Laisvės aikštė ir jos prieigos</t>
  </si>
  <si>
    <t>Įgyvendinti projektą „Nepriklausomybės aikštės ir jos prieigų sutvarkymas“</t>
  </si>
  <si>
    <t>Sutvarkyta |Nepriklausomybės aikštė ir jos prieigos</t>
  </si>
  <si>
    <t>Įgyvendinti projektą „Panevėžio miesto dailės galerijos aktualizavimas“</t>
  </si>
  <si>
    <t>Įgyvendintas projektas</t>
  </si>
  <si>
    <t>Įgyvendinti projektą „Moigių namų pastatų komplekso modernizavimas ir pritaikymas visuomenės poreikiams“</t>
  </si>
  <si>
    <t>11; 14</t>
  </si>
  <si>
    <t>Įgyvendinti projektą „Viešųjų erdvių prie Bendruomenių rūmų  sutvarkymas“</t>
  </si>
  <si>
    <t>Įgyvendinti projektą „Regos centro „Linelis“ pastato vidaus patalpų ir ugdymo aplinkos modernizavimas“</t>
  </si>
  <si>
    <t xml:space="preserve"> Įgyvendinti projektą „VšĮ Šv. Juozapo globos namų infrastruktūros modernizavimas ir paslaugų plėtra įkuriant savarankiško gyvenimo namus“</t>
  </si>
  <si>
    <t>Įgyvendinti projektą „Pastato lopšelio darželio (Trumpoji g. 1, Panevėžys), rekonstravimas, pritaikant VšĮ Panevėžio greitosios medicinos pagalbos stoties  veiklai“</t>
  </si>
  <si>
    <t>11 ;7</t>
  </si>
  <si>
    <t>Įgyvendinti projektą „Socialinio būsto plėtra“</t>
  </si>
  <si>
    <t>11;7;9</t>
  </si>
  <si>
    <t>Įgyvendinti projektą „VšĮ Panevėžio palaikomojo gydymo ir slaugos ligoninės (M. Tiškevičiaus g.6, Panevėžys) išorės kapitalinis remontas“</t>
  </si>
  <si>
    <t>Įgyvendinti projektą „Politinių kalinių ir tremtinių bei jų šeimų narių sugrįžimo į Lietuvą aprūpinimo programos įgyvendinimas savivaldybėse“</t>
  </si>
  <si>
    <t>0;11;9</t>
  </si>
  <si>
    <t>Pagerinti gyvenamosios aplinkos kokybę, siekiant prisitaikyti prie demografinių pokyčių (ITVP)</t>
  </si>
  <si>
    <t>Pagerinti miesto aplinkosauginę būklę</t>
  </si>
  <si>
    <t xml:space="preserve"> Įgyvendinti projektą „Kultūros ir poilsio parko modernizavimas, gerinant miesto gamtinę aplinką ir gyvenimo kokybę, skatinat lankytojų srautus, aktyvų laisvalaikį“</t>
  </si>
  <si>
    <t>Įgyvendinti projektą „Jaunimo sodo sutvarkymas“</t>
  </si>
  <si>
    <t>Parengtas techninis projektas. Atlikta ekspertizė</t>
  </si>
  <si>
    <t xml:space="preserve"> Įgyvendinti projektą „Skaistakalnio parko ir jo prieigų sutvarkymas“</t>
  </si>
  <si>
    <t xml:space="preserve"> Įgyvendinti projektą „Kraštovaizdžio tvarkymas ir atkūrimas Panevėžio mieste“</t>
  </si>
  <si>
    <t>11;14</t>
  </si>
  <si>
    <t>Sutvarkytas ir atkurtas kraštovaizdis Panevėžio mieste (arealų sk.)</t>
  </si>
  <si>
    <t xml:space="preserve"> Įgyvendinti projektą „Oro kokybės valdymo planų parengimas ir taršos mažinimo priemonių įgyvendinimas“</t>
  </si>
  <si>
    <t>11;7</t>
  </si>
  <si>
    <t>Įgyvendinti projektą „Darnaus judumo plano parengimas“</t>
  </si>
  <si>
    <t>Įgyvendinti projektą ‚„Bike sharing“ sistemos diegimas ir dviračių statymo vietų įrengimas“</t>
  </si>
  <si>
    <t>Įgyvendinti projektą „Ekologiško viešojo transporto plėtra Panevėžyje“</t>
  </si>
  <si>
    <t>11; 7</t>
  </si>
  <si>
    <t>Įsigyti ekologiški autobusai, vnt.</t>
  </si>
  <si>
    <t>Įgyvendinti projektą „Dviračių takų plėtra Panevėžyje (Nemuno g. dviračių tako (nuo Klaipėdos g. iki Ramygalos g. ) rekonstrukcija ir trūkstamų atkarpų įrengimas)“</t>
  </si>
  <si>
    <t>Įgyvendinti projektą „Elektromobilių akumuliatorių įkrovimo stotelių įrengimas (Savitiškio g., Laisvės a., prie „Cido“ arenos, Ukmergės g.)“</t>
  </si>
  <si>
    <t xml:space="preserve"> Įgyvendinti projektą „Panevėžio A. Jakšto g. rekonstrukcija“</t>
  </si>
  <si>
    <t>Įgyvendinti projektą „Panevėžio miesto gatvių apšvietimo rekonstrukcija“</t>
  </si>
  <si>
    <t>Remontuoti, rekonstruoti, prižiūrėti miesto infrastruktūros objektus</t>
  </si>
  <si>
    <t>Rekonstruoti pėsčiųjų ir dviračių takai Kultūros ir poilsio parko teritorijoje</t>
  </si>
  <si>
    <t>Parengtas Smėlynės gatvės kapitalinio remonto techninis projektas</t>
  </si>
  <si>
    <t>Rekonstruotas J.Tilvyčio g. ruožas  nuo Klaipėdos g. iki Nemuno g.</t>
  </si>
  <si>
    <t>Panevėžio m. J.Tilvyčio g. dalies (nuo Klaipėdos g. iki V.Alanto - J.Tilvyčio gatvių žiedinės sankryžos) kapitalinis remontas 
I etapas - J.Tilvyčio g. dalies (nuo Klaipėdos g. iki Nemuno g.) kapitalinis remontas</t>
  </si>
  <si>
    <t>II etapas - J.Tilvyčio g. dalies (nuo Nemuno g. iki V.Alanto - J.Tilvyčio g. žiedinės sankryžos) kapitalinis remontas</t>
  </si>
  <si>
    <t>V.Alanto g. tęsinys (nuo Projektuotojų g. iki Savitiškio - Kniaudiškių g. sankryžos) III etapas- kairioji eismo juosta nuo Projektuotojų g. iki V.Alanto g. - Savitiškio g. žiedinės sankryžos</t>
  </si>
  <si>
    <t>Rekonstruotos, kapitališkai suremontuotos miesto gatvės</t>
  </si>
  <si>
    <t xml:space="preserve"> Įgyvendinti projektą „Nevėžio upės ir pakrančių sutvarkymas (atkarpa nuo Stoties g. tilto iki Nemuno g. tilto)“</t>
  </si>
  <si>
    <t>Paskatinti Panevėžio miesto gyvenamųjų rajonų fizinį ir  socialinį persitvarkymą</t>
  </si>
  <si>
    <t xml:space="preserve"> Įgyvendinti projektą „Komunalinių atliekų rūšiuojamojo surinkimo infrastruktūra“</t>
  </si>
  <si>
    <t>Įgyvendinti projektą „Lietaus vandens surinkimo, valymo ir nuotekų bei drenažo sistemų projektavimas, diegimas ir renovavimas“</t>
  </si>
  <si>
    <t>Įgyvendinti projektą „Panevėžio dailės, muzikos mokyklos ir Moksleivių namų modernizavimas“</t>
  </si>
  <si>
    <t>Įgyvendinti projektą „Panevėžio „Vilties“ progimnazijos vidaus patalpų ir ugdymo aplinkos modernizavimas“</t>
  </si>
  <si>
    <t>Įgyvendinti projektą „Alfonso Lipniūno progimnazijos vidaus patalpų ir ugdymo aplinkos modernizavimas“</t>
  </si>
  <si>
    <t>Įgyvendinti projektą „ „Saulėtekio“ progimnazijos vidaus patalpų ir ugdymo aplinkos modernizavimas“</t>
  </si>
  <si>
    <t>Įgyvendinti projektą „Lopšelio - darželio „Rugelis“ vidaus patalpų ir ugdymo aplinkos modernizavimas“</t>
  </si>
  <si>
    <t>Įgyvendinti projektą „Lopšelio - darželio „Taika“ pastato modernizavimas, siekiant pagerinti pastato energetines savybes“</t>
  </si>
  <si>
    <t>Įgyvendinti projektą „Lopšelio - darželio „Gintarėlis“ pastato modernizavimas, siekiant pagerinti pastato energetines savybes“</t>
  </si>
  <si>
    <t>Įgyvendinti projektą „ „Vilties“ progimnazijos pastato modernizavimas, siekiant pagerinti pastato energetines savybes, II etapas“</t>
  </si>
  <si>
    <t>Įgyvendinti projektą „Panevėžio lengvosios atletikos maniežo  pastato modernizavimas, siekiant pagerinti pastato energetines savybes“</t>
  </si>
  <si>
    <t>Parengtas energinis auditas</t>
  </si>
  <si>
    <t>Įgyvendinti projektą „ „Minties“ gimnazijos pastato vidaus patalpų ir ugdymo aplinkos modernizavimas“</t>
  </si>
  <si>
    <t>Įgyvendinti projektą  „Minties“ gimnazijos pastato modernizavimas, siekiant pagerinti pastato energetines savybes (I ir II etapai)“</t>
  </si>
  <si>
    <t>Įgyvendinti projektą „Panevėžio gamtos mokyklos pastato atnaujininas (modernizavimas)</t>
  </si>
  <si>
    <t>11;14;
7</t>
  </si>
  <si>
    <t>Įgyvendinti projektą „Lopšelio - darželio „Voveraitė“ pastato modernizavimas, siekiant pagerinti pastato energetines savybes“</t>
  </si>
  <si>
    <t>Įgyvendinti projektą „Kastyčio Ramanausko lopšelio - darželio pastato vidaus patalpų ir ugdymo aplinkos modernizavimas“</t>
  </si>
  <si>
    <t>Įgyvendinti projektą „Panevėžio moksleivių namų pastato modernizavimas, siekiant pagerinti pastato energetines savybes“</t>
  </si>
  <si>
    <t>Įgyvendinti projektą „Lopšelio - darželio „Draugystė“ pastato modernizavimas, siekiant pagerinti pastato energetines savybes“</t>
  </si>
  <si>
    <t>Įgyvendinti projektą „Lopšelio - darželio „Žibutė“ pastato vidaus patalpų ir ugdymo aplinkos modernizavimas“</t>
  </si>
  <si>
    <t>Įgyvendinti projektą „Lopšelio - darželio „Sigutė“ pastato vidaus patalpų ir ugdymo aplinkos modernizavimas“</t>
  </si>
  <si>
    <t>21</t>
  </si>
  <si>
    <t>Įgyvendinti projektą „Lopšelio - darželio „Nykštukas“ pastato vidaus patalpų ir ugdymo aplinkos modernizavimas“</t>
  </si>
  <si>
    <t>22</t>
  </si>
  <si>
    <t>Įgyvendinti projektą  „ „Alfonso Lipniūno“ progimnazijos pastato modernizavimas, siekiant pagerinti pastato energetines savybes“</t>
  </si>
  <si>
    <t>Įgyvendinti projektą  „ „Saulėtekio“ progimnazijos pastato modernizavimas, siekiant pagerinti pastato energetines savybes“</t>
  </si>
  <si>
    <t>Įgyvendinti projektą „ Lopšelio - darželio „Diemedis“ pastato modernizavimas, siekiant pagerinti pastato energetines savybes“</t>
  </si>
  <si>
    <t>Įgyvendinti projektą „Lopšelio - darželio „Vaivorykštė“ pastato modernizavimas, siekiant pagerinti pastato energetines savybes“</t>
  </si>
  <si>
    <t>Įgyvendinti projektą „Lopšelio - darželio „Nykštukas“ pastato modernizavimas, siekiant pagerinti pastato energetines savybes“</t>
  </si>
  <si>
    <t>Įgyvendinti projektą „Mykolo Karkos  pagrindinės mokyklos sporto aikštyno atnaujinimas“</t>
  </si>
  <si>
    <t>Įgyvendinti projektą „Panevėžio kūno kultūros ir sporto centro "Aukštaitija" sporto komplekso stadiono (A. Jakšto g.1, Panevėžys) rekonstravimas“</t>
  </si>
  <si>
    <t>11;0;7</t>
  </si>
  <si>
    <t>Įgyvendinti projektą „ Panevėžio „Rožyno“ progimnazijos įvažos kapitalinis remontas“</t>
  </si>
  <si>
    <t>Įgyvendinti projektą  "Panevėžio "Žemynos" progimnazijos pastato dalies kapitalinis remontas"</t>
  </si>
  <si>
    <t>Įgyvendinti projektą  "Panevėžio Vytauto Žemkalnio gimnazijos pastato dalies kapitalinis remontas"</t>
  </si>
  <si>
    <t>32</t>
  </si>
  <si>
    <t>Panevėžio "Senvagės" progimnazijos sporto aikštyno atnaujinimas</t>
  </si>
  <si>
    <t>33</t>
  </si>
  <si>
    <t>Parengti dokumentus, reikalingus Europos Sąjungos fondų investicijoms gauti</t>
  </si>
  <si>
    <t>Parengtos galimybių studijos/ investiciniai projektai/ kiti dokumantai (vnt.)</t>
  </si>
  <si>
    <t>Atlikti energijos vartojimo auditai (vnt.)</t>
  </si>
  <si>
    <t>34</t>
  </si>
  <si>
    <t>Administruoti investicijų projektus</t>
  </si>
  <si>
    <t>35</t>
  </si>
  <si>
    <t xml:space="preserve">Vykdyti investicijų projektus, naudojant bankų paskolos lėšas </t>
  </si>
  <si>
    <t>INFORMACINĖS VISUOMENĖS PLĖTROS PROGRAMA (09)</t>
  </si>
  <si>
    <t>Asignavimai biudžetiniams 2016metams, tūkst.Eur.</t>
  </si>
  <si>
    <t>2017 metų išlaidų projektas, Eur.</t>
  </si>
  <si>
    <t>2018 metų išlaidų projektas, Eur.</t>
  </si>
  <si>
    <t>Sudaryti sąlygas išmaniajam miestui sukurti</t>
  </si>
  <si>
    <t>Perkelti ir plėtoti e. demokratijos, viešąsias ir administracines paslaugas, e. demokratijos priemones</t>
  </si>
  <si>
    <t>Plėtoti plačiajuostį internetą</t>
  </si>
  <si>
    <t>0;4</t>
  </si>
  <si>
    <t>Savivaldybės pastatų, prijungtų prie šviesolaidinio tinklo (plačiajuosčio interneto), skaičius</t>
  </si>
  <si>
    <t>Plėtoti elektroninės demokratijos priemones</t>
  </si>
  <si>
    <t>Išplėtotų elektroninės demokratijos priemonių skaičius</t>
  </si>
  <si>
    <t>Plėtoti Savivaldybės administracijos viešąsias ir administracines e. paslaugas</t>
  </si>
  <si>
    <t>Išplėtotų  paslaugų skaičius (procentas nuo bendro paslaugų skaičiaus)</t>
  </si>
  <si>
    <t xml:space="preserve">Perkelti ir išplėtoti į elektroninę erdvę švietimo, kultūros ir sporto įstaigų viešąsias ir administracines paslaugas
</t>
  </si>
  <si>
    <t>Perkeltų ir išplėtotų paslaugų skaičius (procentas nuo bendro paslaugų skaičiaus)</t>
  </si>
  <si>
    <t>Plėtoti ir modernizuoti viešąjį administravimą</t>
  </si>
  <si>
    <t xml:space="preserve">Atnaujinti ir plėsti Savivaldybės administracijos ir jai pavaldžių įstaigų informacinių technologijų ir ryšių infrastruktūrą, modernizuojant kompiuterių techninę ir programinę įrangą </t>
  </si>
  <si>
    <t xml:space="preserve">288724610 </t>
  </si>
  <si>
    <t>Atnaujinta kompiuterių techninė ir programinė įranga  Savivaldybės administracijoje</t>
  </si>
  <si>
    <t>Atnaujinta kompiuterių techninė ir programinė įranga švietimo, kultūros ir sporto įstaigose</t>
  </si>
  <si>
    <t>Pertvarkyti ir plėtoti kompiuterių tinklus</t>
  </si>
  <si>
    <t>Pertvarkyti ir išplėtoti kompiuterių tinklai Savivaldybės administracijoje</t>
  </si>
  <si>
    <t>Sukurti infostruktūrą elektroniniams dokumentams valdyti ir saugoti</t>
  </si>
  <si>
    <t>Sukurta infostruktūra elektroniniams dokumentams valdyti ir saugoti</t>
  </si>
  <si>
    <t>Plėtoti keitimosi elektroniniais dokumentais tarp savivaldos ir kitų institucijų sistemą</t>
  </si>
  <si>
    <t>Išplėtota keitimosi elektroniniais dokumentais tarp savivaldos ir kitų institucijų sistema</t>
  </si>
  <si>
    <t>Diegti ir plėtoti informacines sistemas</t>
  </si>
  <si>
    <t>Įdiegtos naujos ir išplėtotos esamos (programų palaikymas) informacinės sistemos</t>
  </si>
  <si>
    <t>Asignavimų poreikis biudžetiniams 2016 metams, tūkst.Eurų</t>
  </si>
  <si>
    <r>
      <t xml:space="preserve">2011 m.nepanaudotos paskolos likutis </t>
    </r>
    <r>
      <rPr>
        <b/>
        <sz val="9"/>
        <rFont val="Times New Roman"/>
        <family val="1"/>
        <charset val="186"/>
      </rPr>
      <t>P*</t>
    </r>
  </si>
  <si>
    <t xml:space="preserve">PATVIRTINTA
Panevėžio miesto savivaldybės tarybos 2016 m. vasario 22 d. sprendimu Nr. 1-40 (Panevėžio miesto savivaldybės tarybos
2016 m. rugsėjo    d. sprendimo Nr.  redakcija) </t>
  </si>
  <si>
    <t>APLINKOS APSAUGOS RĖMIMO SPECIALIOJI PROGRAMA (04)</t>
  </si>
  <si>
    <t>Asignavimai biudžetiniams 2016 metams,  tūkst. Eur</t>
  </si>
  <si>
    <t>Siekti sudaryti prielaidas saugiai aplinkosauginiu požiūriu, švariai, sveikai aplinkai, racionaliai naudoti gamtos išteklius.</t>
  </si>
  <si>
    <t>Gerinti aplinkos kokybę aplinkos apsaugos priemonėmis</t>
  </si>
  <si>
    <t>Surinkti gatvių valymo atliekas pavasario laikotarpiu</t>
  </si>
  <si>
    <r>
      <t>SB(AA</t>
    </r>
    <r>
      <rPr>
        <b/>
        <sz val="8"/>
        <rFont val="Times New Roman"/>
        <family val="1"/>
      </rPr>
      <t>)</t>
    </r>
  </si>
  <si>
    <t>Surinktų gatvių valymo atliekų kiekis, (t)</t>
  </si>
  <si>
    <r>
      <t>Projektuoti, įrengti ir p</t>
    </r>
    <r>
      <rPr>
        <sz val="10"/>
        <rFont val="Times New Roman"/>
        <family val="1"/>
      </rPr>
      <t>rižiūrėti dviračių ir kito bevariklio transporto takus</t>
    </r>
  </si>
  <si>
    <t>suremontuoti dviračių takai (m²)</t>
  </si>
  <si>
    <t>pastatyta kelio ženklų ir nuorodų, žyminčių dviračių takus (vnt.)</t>
  </si>
  <si>
    <t>Įžuvinti Nevėžio upės senvagę</t>
  </si>
  <si>
    <t>į senvagę suleista baltųjų amūrų ir plačiakakčių (vnt.)</t>
  </si>
  <si>
    <t>Išmetamų į atmosferą,vandenį, žemės paviršių ir gilesnius jo sluoksnius teršalų mažinimo įrenginių (lietaus surinkimo, valymo) remonto ir rekonstravimo darbai</t>
  </si>
  <si>
    <t>lietaus surinkimo sistemų remontas (m)</t>
  </si>
  <si>
    <t>Plėsti atliekų tvarkymo infrastruktūrą, tvarkyti atliekas, kurių turėtojo neįmanoma nustatyti.</t>
  </si>
  <si>
    <t>Įsigyti atliekų surinkimo iš viešųjų teritorijų priemones (šiukšlių dėžes, konteineriai)</t>
  </si>
  <si>
    <t>atliekų konteinerių įsigijimas, vnt.</t>
  </si>
  <si>
    <t>Įsigyti priemones, skirtas komunalinėms atliekoms rūšiuoti jų susidarymo vietose</t>
  </si>
  <si>
    <t>400</t>
  </si>
  <si>
    <t>Išvalyti ir sutvarkyti atliekomis užterštas teritorijas, kai neįmanoma nustatyti jų savininkų</t>
  </si>
  <si>
    <t>naudotų automobilių padangų, surinktų iš miesto bendro naudojimo teritorijų tvarkymas (t)</t>
  </si>
  <si>
    <t>100</t>
  </si>
  <si>
    <t>pavojingų atliekų, kai neįmanoma nustatyti teršėjo, tvarkymas (t)</t>
  </si>
  <si>
    <t>0,5</t>
  </si>
  <si>
    <t>0,3</t>
  </si>
  <si>
    <t>nelegalių šiukšlynų likvidavimas, vnt.</t>
  </si>
  <si>
    <t>Įrengti, rekonstruoti, remontuoti atliekų surinkimo konteinerių aikšteles</t>
  </si>
  <si>
    <t>įrengtų, suremontuorų, rekonstruotų aikštelių skaičius (vnt.)</t>
  </si>
  <si>
    <t>Investicinio projekto "Komunalinių atliekų rūšiuojamojo surinkimo infrastruktūros plėtra Panevėžio mieste" parengimas</t>
  </si>
  <si>
    <t>Parengtas investicinos projektas (vnt.)</t>
  </si>
  <si>
    <t>-</t>
  </si>
  <si>
    <t>Panevėžio miesto savivaldybės metinių komunalinių atliekų susidarymo normų tyrimui atlikti</t>
  </si>
  <si>
    <t>Atliktas komunalinių atliekų susidarymo normų tyrimas</t>
  </si>
  <si>
    <t xml:space="preserve">Įgyvendinti aplinkos monitoringo, prevencines, aplinkos atkūrimo priemones </t>
  </si>
  <si>
    <t>Vykdyti ekstremalių ekologinių situacijų, avarijų ir incidentų padarinių likvidavimus darbus</t>
  </si>
  <si>
    <t>ekologinių incidentų likvidavimas</t>
  </si>
  <si>
    <t>Įgyvendinti Panevėžio miesto Molainių nuotekų buvusių filtracijos laukų teritorijos monitoringo 2014-2018 metų programą</t>
  </si>
  <si>
    <t>vykdoma Molainių filtracijos laukų dirvožemio, požeminio ir paviršinio vandens taršos stebėsena, skaičius</t>
  </si>
  <si>
    <t>Vykdyti Nevėžio upės vagos priežiūrą</t>
  </si>
  <si>
    <t>vykdyta upės vagos priežiūra (nušienauta augmenija), kartai</t>
  </si>
  <si>
    <t>Vykdyti Molainių buvusių filtracijos laukų teritorijos priežiūrą</t>
  </si>
  <si>
    <t>vykdyta teritorijos priežiūra, (ha)</t>
  </si>
  <si>
    <t>Sutvarkyti Nevėžio upės pakrantes</t>
  </si>
  <si>
    <t>sutvarkytos Nevėžio upės pakrantės, (ha)</t>
  </si>
  <si>
    <t>Vykdyti Nevėžio upės vandens kokybės tyrimus ir ekologinį būklės įvertinimą</t>
  </si>
  <si>
    <t>atlikti vandens kokybės tyrimai, (vnt.)</t>
  </si>
  <si>
    <t>Šviesti ir  mokyti visuomenę aplinkosaugos klausimasi, remti aplinkosauginio švietimo projektus</t>
  </si>
  <si>
    <t>Teikti informaciją aktualiomis aplinkos apsaugos temomis</t>
  </si>
  <si>
    <t>pateiktas informacijos paketų skaičius, (vnt.)</t>
  </si>
  <si>
    <t>Remti švietimo, kitų įstaigų ir organizacijų vykdomus aplinkosaugos švietimo projektus</t>
  </si>
  <si>
    <t>paremtų aplinkosauginio švietimo projektų skaičius</t>
  </si>
  <si>
    <t>Sudaryti galimybę visų miesto bendrojo lavinimo mokyklų mokiniams ir mokytojams,  ikimokyklinių ugdymo įstaigų vadovams, aplinkosaugos specialistams gauti aplinkosauginius laikraščius, žurnalus, plakatus ir kitą aplinkosauginę literatūrą</t>
  </si>
  <si>
    <t>užprenumeruotų spaudinių skaičius (leidiniai)</t>
  </si>
  <si>
    <t>Organizuoti Žemės dienos, Europos judriosios savaitės, Energetikos dienos renginius</t>
  </si>
  <si>
    <t xml:space="preserve"> suorganizuota  kasmetinių aplinkosauginių tematinių renginių</t>
  </si>
  <si>
    <t>Veisti želdynus ir želdinius, vykdyti jų priežiūrą, tvarkymą, apsaugą, būklės stebėseną ir inventorizaciją</t>
  </si>
  <si>
    <t>Vykdyti pavojų keliančių medžių šalinimo darbus, medžių ir krūmų genėjimo darbus</t>
  </si>
  <si>
    <t>vykdyta esančių mieste želdynų ir želdinių priežiūra</t>
  </si>
  <si>
    <t>pašalinti pavojų keliantys medžiai, (vnt.)</t>
  </si>
  <si>
    <t>Įsigyti ir įveisti naujus želdinius</t>
  </si>
  <si>
    <t>įsigytų želdinių skaičius, (vnt.)</t>
  </si>
  <si>
    <t>Asignavimai  biudžetiniams 2016 metams, Eur.</t>
  </si>
  <si>
    <t>EKONOMINĖS PLĖTROS IR UŽIMTUMO SKATINIMO PROGRAMA (05)</t>
  </si>
  <si>
    <t xml:space="preserve">Sukurti palankią verslui ir investicijoms aplinką </t>
  </si>
  <si>
    <t>Sudaryti palankias sąlygas inovatyviam  verslui plėtotis  Panevėžyje</t>
  </si>
  <si>
    <t>Teikti miesto įmonėms nekilnojamojo turto ir žemės nuomos mokesčių lengvatas už darbo vietų sukūrimą (ir išlaikymą)</t>
  </si>
  <si>
    <t>Suteiktų lengvatų skaičius įmonėms</t>
  </si>
  <si>
    <t>Teikti nemokamą informaciją, konsultacijas asmenims, norintiems pradėti verslą</t>
  </si>
  <si>
    <t>Suteiktų paslaugų trukmė (val.)</t>
  </si>
  <si>
    <t>Paslaugos gavėjų skaičius (vnt.)</t>
  </si>
  <si>
    <t>Subsidijuoti mokymus „Verslo pradžia“, „Verslo plėtra“</t>
  </si>
  <si>
    <t>SVV atstovų mokymai (akademinės valandos)</t>
  </si>
  <si>
    <t>Iš dalies finansuoti Aukštaitijos investuotojų forumų organizavimą</t>
  </si>
  <si>
    <t>Suorganizuoti Aukštaitijos investuotojų forumai (skaičius)</t>
  </si>
  <si>
    <t>Organizuoti Panevėžio inovatyviausios įmonės išrinkimą</t>
  </si>
  <si>
    <t>Įsteigtas prizas inovatyviausiai įmonei</t>
  </si>
  <si>
    <t>Iš dalies finansuoti SVV įmonėms, dalyvavimo parodoje „Expo Aukštaitija“ išlaidas</t>
  </si>
  <si>
    <t>SVV įmonėms išpirktas parodoms skirtas plotas (SVV įmonių skaičius)</t>
  </si>
  <si>
    <t>Esant poreikiui kompensuoti nuostolius bendrovėms (paslaugų teikimo mastui ir kainoms išlaikyti), kurių akcininkė yra Panevėžio miesto savivaldybė</t>
  </si>
  <si>
    <t>8; 7</t>
  </si>
  <si>
    <t>Iš dalies finansuoti verslo misijas</t>
  </si>
  <si>
    <t xml:space="preserve">Iš dalies finansuotų verslo misijų skaičius </t>
  </si>
  <si>
    <t>Sudaryti palankias sąlygas smulkiojo ir vidutinio verslo plėtrai</t>
  </si>
  <si>
    <t>Gerinti bendrą verslui aplinką</t>
  </si>
  <si>
    <t>Plėtoti  Panevėžio pramoninį parką (Laisvąją ekonominę zoną)</t>
  </si>
  <si>
    <t>0; 11;8</t>
  </si>
  <si>
    <t>Apdraustas projekto „Panevėžio pramoninis parkas“ (Panevėžio Laisvosios ekonominės zonos (LEZ)) įgyvendinimo metu sukurtas turtas</t>
  </si>
  <si>
    <t>Išplėsti Panevėžio mechatronikos centro infrastruktūrą ir veiklą iki regioninio mokslinių bei taikomųjų tyrimų centro, orientuoto į regiono pramonės ir verslo poreikius</t>
  </si>
  <si>
    <t>0;8;11</t>
  </si>
  <si>
    <t>Laboratorijų komplektavimas trūkstama įranga</t>
  </si>
  <si>
    <t>Naujų produktų ar technologijų komercializavimas</t>
  </si>
  <si>
    <t>Didinti bedarbių užimtumą, padėti greičiau integruotis į darbo rinką ieškantiems darbo asmenims, sudaryti jiems  galimybes susirasti nuolatinį darbą.</t>
  </si>
  <si>
    <t>Užtikrinti viešųjų darbų organizavimą ir kontrolę.</t>
  </si>
  <si>
    <t>Viešųjų darbų programos priemonių įgyvendinimas</t>
  </si>
  <si>
    <t>8;11;1</t>
  </si>
  <si>
    <t>Miesto teritorijų tvarkymo darbų organizavimas, įdarbinta bedarbių</t>
  </si>
  <si>
    <t>Darbų organizavimas socialinės bei visuomeninės paskirties objektuose, įdarbinta bedarbių</t>
  </si>
  <si>
    <t>Darbų organizavimas švietimo įstaigose, įdarbinta bedarbių</t>
  </si>
  <si>
    <t xml:space="preserve">Darbų organizavimas kitose įstatymų numatytose teritorijose, įdarbinta bedarbių </t>
  </si>
  <si>
    <t xml:space="preserve">PATVIRTINTA
Panevėžio miesto savivaldybės tarybos 2016 m. vasario 22 d. sprendimu Nr. 1-40 (Panevėžio miesto savivaldybės tarybos 2016 m. rugsėjo    d. sprendimo Nr.  redakcija) </t>
  </si>
  <si>
    <t>SAVIVALDYBĖS TURTO VALDYMO PROGRAMA (06)</t>
  </si>
  <si>
    <t>Asignavimai  biudžetiniams 2016 metams, tūkst.Eur</t>
  </si>
  <si>
    <t>Užtikrinti efektyvų Savivaldybei nuosavybės teise priklausančio turto naudojimą</t>
  </si>
  <si>
    <t>Teisiškai įregistruoti naują ar neįregistruotą Savivaldybei nuosavybės teise priklausantį nekilnojamąjį turtą</t>
  </si>
  <si>
    <t>Nekilnojamojo turto kadastriniai matavimai ir teisinė registracija, objektų paruošimas privatizuoti</t>
  </si>
  <si>
    <t>7;9</t>
  </si>
  <si>
    <t xml:space="preserve">Teisiškai įregistruotų objektų skaičius </t>
  </si>
  <si>
    <t>Tinkamai  naudoti, saugoti, prižiūrėti, remontuoti ir eksploatuoti Savivaldybės turtą.</t>
  </si>
  <si>
    <t>Atlikti  gyvenamųjų ir negyvenamųjų  patalpų remontą ir rekonstrukciją, vidaus ir lauko inžinerinių tinklų ir įrenginių remontą</t>
  </si>
  <si>
    <t>Suremontuotų gyvenamųjų ir negyvenamųjų patalpų skaičius</t>
  </si>
  <si>
    <t>Padengti Savivaldybės neišnuomotų butų ir gyvenamųjų patalpų išlaikymo ir priežiūros išlaidas</t>
  </si>
  <si>
    <t>Skirti lėšų išlaidoms už atnaujinamų  namų (pastatų)dalį, priklausančią Savivaldybei nuosavybės teise, padengti</t>
  </si>
  <si>
    <t>Savivaldybės atnaujintų butų skaičius atnaujinamuose namuose</t>
  </si>
  <si>
    <t>Skirti lėšų už komunalines  paslaugas, kurias pagal panaudos sutartis (Nevėžio g.38, Rožių g.19 ) apmoka panaudos davėjas</t>
  </si>
  <si>
    <t>Organizuoti nekilnojamojo turto nuomos konkursus</t>
  </si>
  <si>
    <t>Pajamos už gyvenamų  patalpų nuomą, tūkst.Eur</t>
  </si>
  <si>
    <t>Pajamos už negyvenamųjų patalpų nuomą, tūkst.Eur</t>
  </si>
  <si>
    <t>Skirti lėšų Panevėžio miesto poliklinikos remontui</t>
  </si>
  <si>
    <t>Suremontuotos Panevėžio miesto poliklinikos patalpos</t>
  </si>
  <si>
    <r>
      <t xml:space="preserve">Specialiosios programos lėšos (Įstaigų pajamos už paslaugas) </t>
    </r>
    <r>
      <rPr>
        <b/>
        <sz val="9"/>
        <rFont val="Times New Roman"/>
        <family val="1"/>
      </rPr>
      <t>SP</t>
    </r>
  </si>
  <si>
    <t>BŪSTO PROGRAMA (07)</t>
  </si>
  <si>
    <t>Įgyvendinti Valstybės ir savivaldybės būsto politiką, aprūpinant socialiniu būstu miesto gyventojus ir skatinant daugiabučių namų modernizavimą.</t>
  </si>
  <si>
    <t xml:space="preserve">Plėsti Savivaldybės socialinio būsto fondą. </t>
  </si>
  <si>
    <t>Butų, tinkamų socialiniam būstui, pirkimas ar kitokiu būdu teisėtas būstų įsigijimas</t>
  </si>
  <si>
    <t>Asmenų, aprūpintų gyvenamuoju plotu dėl socialinio būsto fondo metinio padidėjimo, skaičius</t>
  </si>
  <si>
    <t>Nupirkta butų (vnt.)</t>
  </si>
  <si>
    <t>Skatinti daugiabučių gyvenamųjų namų modernizavimą</t>
  </si>
  <si>
    <t>Teikti dalinį finansavimą daugiabučių namų savininkų bendrijoms ar jungtinės veiklos sutarties dalyviams, dalyvaujantiems Vyriausybės patvirtintoje Daugiabučių namų modernizavimo programoje (Savivaldybės skola)</t>
  </si>
  <si>
    <t>Prisidėta prie daugiabučių gyvenamųjų namų modernizavimo (namai)</t>
  </si>
  <si>
    <t>9</t>
  </si>
  <si>
    <t>Bendradarbiauti su Būsto energijos taupymo  agentūros Panevėžio regiono padalinio specialistais, aiškinant energijos taupymo priemonių galimybes daugiabučiuose namuose, skatinant gyventojus aktyviai dalyvauti modernizavimo programoje</t>
  </si>
  <si>
    <t>Teikti informaciją žiniasklaidai apie šviečiamąsias visuomenės informavimo priemones dėl daugiabučių namų savininkų bendrijų bendrojo naudojimo objektų valdymo ir priežiūros</t>
  </si>
  <si>
    <r>
      <t xml:space="preserve">Savivaldybės aplinkos apsaugos rėmimo specialiosios programos lėšos </t>
    </r>
    <r>
      <rPr>
        <b/>
        <sz val="10"/>
        <rFont val="Times New Roman"/>
        <family val="1"/>
      </rPr>
      <t>SB(AA)</t>
    </r>
  </si>
  <si>
    <t xml:space="preserve">PATVIRTINTA
Panevėžio miesto savivaldybės tarybos
2016 m. vasario 22 d. sprendimu Nr. 1-40
(Panevėžio miesto savivaldybės tarybos
2016 m. rugsėjo    d. sprendimo Nr.  redakcija)
</t>
  </si>
  <si>
    <t>RINKODAROS, TURIZMO  IR VIEŠŲJŲ RYŠIŲ PROGRAMA (08)</t>
  </si>
  <si>
    <t>2018 metų išlaidų projektas, tūkst. Eur.</t>
  </si>
  <si>
    <t>Panevėžio, kaip regiono lyderio įvaizdžio formavimas</t>
  </si>
  <si>
    <t>Įgyvendinti savivaldybės viešųjų ryšių strategiją</t>
  </si>
  <si>
    <t>Skleisti informaciją apie Panevėžio miesto savivaldybės veiklą, sprendimus, projektus, renginius spaudoje, internete, televizijoje, radijuje, socialiniuose tinkluose, leidiniuose ir kt. žiniasklaidos priemonėse</t>
  </si>
  <si>
    <t xml:space="preserve"> TV, radijo laidos, vnt.</t>
  </si>
  <si>
    <t>Pranešimai spaudai, straipsniai, vnt.</t>
  </si>
  <si>
    <t>Koordinuoti ir atnaujinti Savivaldybės interneto svetainę</t>
  </si>
  <si>
    <t>Savivaldybės interneto svetainės atnaujinimas, pildymas</t>
  </si>
  <si>
    <t>Formuoti miesto foto, video medžiagą</t>
  </si>
  <si>
    <t>Nuotraukų ir video skaičius</t>
  </si>
  <si>
    <t>Plėtoti  tarptautinį bendradarbiavimą</t>
  </si>
  <si>
    <t>Palaikyti ryšius su užsienio miestais, miestais partneriais, tarptautinėmis organizacijomis</t>
  </si>
  <si>
    <t>Surengti  renginiai (parodos, mugės, šventės, vykusios užsienyje, kuriose pristatytas Panevėžys)</t>
  </si>
  <si>
    <t>Suorganizuoti  vizitai į užsienio šalis</t>
  </si>
  <si>
    <t>Pakviesta užsienio delegacijų</t>
  </si>
  <si>
    <t>Dalyvauta  Baltijos miestų sąjungos komisijų  posėdžiuose</t>
  </si>
  <si>
    <t>Atnaujinti interneto Panevėžio miesto savivaldybės svetainę anglų kalba</t>
  </si>
  <si>
    <t>Vykdyti miesto rinkodaros programos priemones</t>
  </si>
  <si>
    <t>Formuoti Savivaldybės firminį stilių, įsigyti suvenyrų, dovanų</t>
  </si>
  <si>
    <t xml:space="preserve">Įsigyti suvenyrai </t>
  </si>
  <si>
    <t>Leisti leidinius</t>
  </si>
  <si>
    <t>Išleistų leidinių skaičius</t>
  </si>
  <si>
    <t>Vykdyti konkursus, projektus</t>
  </si>
  <si>
    <t>Įvykdytų konkursų, projektų skaičius</t>
  </si>
  <si>
    <t>Dalyvauti parodose</t>
  </si>
  <si>
    <t>Parodų skaičius</t>
  </si>
  <si>
    <t>Formuoti patrauklaus turizmui miesto įvaizdį</t>
  </si>
  <si>
    <t>Vykdyti Panevėžio miesto turizmo rinkodarą</t>
  </si>
  <si>
    <t>Parengti, išleisti ir platinti turistams skirtą informacinį leidinį apie Panevėžio turizmo objektus</t>
  </si>
  <si>
    <t>0;5
VšĮ PTIC</t>
  </si>
  <si>
    <t>Išleistas turistams skirtas leidinys</t>
  </si>
  <si>
    <t>Pristatyti Panevėžio miesto turizmo galimybes tarptautinėse turizmo parodose, verslo misijose, forumuose</t>
  </si>
  <si>
    <t>Dalyvauta tarptautinėse turizmo parodose (parodų skaičius)</t>
  </si>
  <si>
    <t>Užtikrinti nemokamos informacijos apie turizmo paslaugas teikimą per Panevėžio turizmo informacijos centrą</t>
  </si>
  <si>
    <t>Užtikrintas nuolatinis nemokamos informacijos teikimas miesto svečiams</t>
  </si>
  <si>
    <t>Paskatinti turizmo paslaugų plėtrą</t>
  </si>
  <si>
    <t>Vykdyti sutartinius įsipareigojimus dėl Panevėžio universalios sporto arenos „Cido“ veiklos</t>
  </si>
  <si>
    <t xml:space="preserve">0;5;8
</t>
  </si>
  <si>
    <t>Cido“ arenoje suorganizuotų renginių skaičius per metus</t>
  </si>
  <si>
    <t>Sumokėti draudimo mokesčiai</t>
  </si>
</sst>
</file>

<file path=xl/styles.xml><?xml version="1.0" encoding="utf-8"?>
<styleSheet xmlns="http://schemas.openxmlformats.org/spreadsheetml/2006/main">
  <numFmts count="1">
    <numFmt numFmtId="164" formatCode="0.0"/>
  </numFmts>
  <fonts count="76">
    <font>
      <sz val="10"/>
      <name val="Arial"/>
    </font>
    <font>
      <sz val="8"/>
      <name val="Arial"/>
      <family val="2"/>
      <charset val="186"/>
    </font>
    <font>
      <sz val="8"/>
      <name val="Times New Roman"/>
      <family val="1"/>
    </font>
    <font>
      <sz val="8"/>
      <name val="Times New Roman"/>
      <family val="1"/>
      <charset val="186"/>
    </font>
    <font>
      <sz val="12"/>
      <name val="Times New Roman"/>
      <family val="1"/>
    </font>
    <font>
      <b/>
      <sz val="10"/>
      <name val="Times New Roman"/>
      <family val="1"/>
    </font>
    <font>
      <sz val="10"/>
      <name val="Times New Roman"/>
      <family val="1"/>
    </font>
    <font>
      <b/>
      <sz val="9"/>
      <name val="Times New Roman"/>
      <family val="1"/>
    </font>
    <font>
      <sz val="9"/>
      <name val="Times New Roman"/>
      <family val="1"/>
    </font>
    <font>
      <sz val="7"/>
      <name val="Times New Roman"/>
      <family val="1"/>
    </font>
    <font>
      <b/>
      <sz val="8"/>
      <name val="Times New Roman"/>
      <family val="1"/>
    </font>
    <font>
      <sz val="10"/>
      <name val="Arial"/>
      <family val="2"/>
      <charset val="186"/>
    </font>
    <font>
      <sz val="12"/>
      <name val="Times New Roman"/>
      <family val="1"/>
      <charset val="186"/>
    </font>
    <font>
      <b/>
      <sz val="12"/>
      <name val="Times New Roman"/>
      <family val="1"/>
      <charset val="186"/>
    </font>
    <font>
      <sz val="9"/>
      <name val="Arial"/>
      <family val="2"/>
      <charset val="186"/>
    </font>
    <font>
      <sz val="10"/>
      <name val="Times New Roman"/>
      <family val="1"/>
      <charset val="186"/>
    </font>
    <font>
      <b/>
      <sz val="10"/>
      <name val="Times New Roman"/>
      <family val="1"/>
      <charset val="186"/>
    </font>
    <font>
      <sz val="8"/>
      <color theme="4"/>
      <name val="Times New Roman"/>
      <family val="1"/>
    </font>
    <font>
      <sz val="10"/>
      <color theme="4"/>
      <name val="Times New Roman"/>
      <family val="1"/>
    </font>
    <font>
      <sz val="9"/>
      <color theme="4"/>
      <name val="Times New Roman"/>
      <family val="1"/>
    </font>
    <font>
      <sz val="8"/>
      <color theme="4"/>
      <name val="Times New Roman"/>
      <family val="1"/>
      <charset val="186"/>
    </font>
    <font>
      <sz val="9"/>
      <name val="Times New Roman"/>
      <family val="1"/>
      <charset val="186"/>
    </font>
    <font>
      <b/>
      <sz val="12"/>
      <name val="Times New Roman"/>
      <family val="1"/>
    </font>
    <font>
      <b/>
      <sz val="9"/>
      <name val="Arial"/>
      <family val="2"/>
    </font>
    <font>
      <sz val="9"/>
      <name val="Arial"/>
      <family val="2"/>
    </font>
    <font>
      <b/>
      <sz val="10"/>
      <name val="Arial"/>
      <family val="2"/>
    </font>
    <font>
      <sz val="8"/>
      <color rgb="FFFF0000"/>
      <name val="Times New Roman"/>
      <family val="1"/>
    </font>
    <font>
      <sz val="10"/>
      <name val="Times New Roman"/>
      <family val="1"/>
    </font>
    <font>
      <sz val="10"/>
      <color theme="5"/>
      <name val="Times New Roman"/>
      <family val="1"/>
    </font>
    <font>
      <sz val="9"/>
      <color theme="5"/>
      <name val="Times New Roman"/>
      <family val="1"/>
    </font>
    <font>
      <sz val="11"/>
      <name val="Times New Roman"/>
      <family val="1"/>
      <charset val="186"/>
    </font>
    <font>
      <sz val="11"/>
      <name val="Arial"/>
      <family val="2"/>
      <charset val="186"/>
    </font>
    <font>
      <sz val="10"/>
      <name val="Arial"/>
    </font>
    <font>
      <b/>
      <sz val="10"/>
      <name val="Arial"/>
      <family val="2"/>
      <charset val="186"/>
    </font>
    <font>
      <sz val="10"/>
      <color rgb="FFFF0000"/>
      <name val="Times New Roman"/>
      <family val="1"/>
    </font>
    <font>
      <sz val="10"/>
      <color rgb="FFFF0000"/>
      <name val="Arial"/>
      <family val="2"/>
      <charset val="186"/>
    </font>
    <font>
      <sz val="10"/>
      <name val="Arial"/>
      <family val="2"/>
    </font>
    <font>
      <b/>
      <sz val="12"/>
      <name val="Arial"/>
      <family val="2"/>
      <charset val="186"/>
    </font>
    <font>
      <sz val="12"/>
      <name val="Arial"/>
      <family val="2"/>
      <charset val="186"/>
    </font>
    <font>
      <sz val="10"/>
      <color theme="4"/>
      <name val="Arial"/>
      <family val="2"/>
      <charset val="186"/>
    </font>
    <font>
      <b/>
      <sz val="9"/>
      <name val="Times New Roman"/>
      <family val="1"/>
      <charset val="186"/>
    </font>
    <font>
      <b/>
      <sz val="9"/>
      <color rgb="FFFF0000"/>
      <name val="Times New Roman"/>
      <family val="1"/>
    </font>
    <font>
      <b/>
      <sz val="9"/>
      <color theme="5"/>
      <name val="Times New Roman"/>
      <family val="1"/>
    </font>
    <font>
      <sz val="11"/>
      <name val="Times New Roman"/>
      <family val="1"/>
    </font>
    <font>
      <b/>
      <sz val="12"/>
      <color rgb="FFFF0000"/>
      <name val="Arial"/>
      <family val="2"/>
      <charset val="186"/>
    </font>
    <font>
      <sz val="8"/>
      <color theme="3"/>
      <name val="Times New Roman"/>
      <family val="1"/>
    </font>
    <font>
      <b/>
      <sz val="9"/>
      <color theme="3"/>
      <name val="Times New Roman"/>
      <family val="1"/>
    </font>
    <font>
      <sz val="10"/>
      <color theme="3"/>
      <name val="Times New Roman"/>
      <family val="1"/>
    </font>
    <font>
      <sz val="9"/>
      <color theme="3"/>
      <name val="Times New Roman"/>
      <family val="1"/>
    </font>
    <font>
      <sz val="8"/>
      <color theme="3"/>
      <name val="Times New Roman"/>
      <family val="1"/>
      <charset val="186"/>
    </font>
    <font>
      <b/>
      <sz val="11"/>
      <name val="Times New Roman"/>
      <family val="1"/>
      <charset val="186"/>
    </font>
    <font>
      <sz val="7"/>
      <name val="Times New Roman"/>
      <family val="1"/>
      <charset val="186"/>
    </font>
    <font>
      <sz val="8"/>
      <color theme="5"/>
      <name val="Times New Roman"/>
      <family val="1"/>
      <charset val="186"/>
    </font>
    <font>
      <sz val="9"/>
      <color theme="5"/>
      <name val="Times New Roman"/>
      <family val="1"/>
      <charset val="186"/>
    </font>
    <font>
      <b/>
      <sz val="8"/>
      <name val="Times New Roman"/>
      <family val="1"/>
      <charset val="186"/>
    </font>
    <font>
      <sz val="8"/>
      <color indexed="10"/>
      <name val="Times New Roman"/>
      <family val="1"/>
    </font>
    <font>
      <sz val="9"/>
      <color theme="1"/>
      <name val="Times New Roman"/>
      <family val="1"/>
    </font>
    <font>
      <b/>
      <sz val="9"/>
      <color theme="1"/>
      <name val="Times New Roman"/>
      <family val="1"/>
    </font>
    <font>
      <sz val="8"/>
      <color indexed="10"/>
      <name val="Times New Roman"/>
      <family val="1"/>
      <charset val="186"/>
    </font>
    <font>
      <b/>
      <sz val="9"/>
      <color theme="4"/>
      <name val="Times New Roman"/>
      <family val="1"/>
    </font>
    <font>
      <sz val="6"/>
      <name val="Times New Roman"/>
      <family val="1"/>
    </font>
    <font>
      <b/>
      <sz val="9"/>
      <color theme="5"/>
      <name val="Times New Roman"/>
      <family val="1"/>
      <charset val="186"/>
    </font>
    <font>
      <sz val="8"/>
      <color theme="3" tint="-0.249977111117893"/>
      <name val="Times New Roman"/>
      <family val="1"/>
    </font>
    <font>
      <strike/>
      <sz val="9"/>
      <name val="Times New Roman"/>
      <family val="1"/>
    </font>
    <font>
      <b/>
      <sz val="12"/>
      <color rgb="FFFF0000"/>
      <name val="Times New Roman"/>
      <family val="1"/>
      <charset val="186"/>
    </font>
    <font>
      <sz val="9"/>
      <color rgb="FFFF0000"/>
      <name val="Times New Roman"/>
      <family val="1"/>
    </font>
    <font>
      <sz val="10"/>
      <name val="Times NewRoman"/>
      <charset val="186"/>
    </font>
    <font>
      <sz val="10"/>
      <color theme="5"/>
      <name val="Arial"/>
      <family val="2"/>
    </font>
    <font>
      <sz val="10"/>
      <color theme="5"/>
      <name val="Times New Roman"/>
      <family val="1"/>
      <charset val="186"/>
    </font>
    <font>
      <b/>
      <sz val="9"/>
      <color indexed="57"/>
      <name val="Times New Roman"/>
      <family val="1"/>
    </font>
    <font>
      <b/>
      <sz val="9"/>
      <color indexed="62"/>
      <name val="Times New Roman"/>
      <family val="1"/>
    </font>
    <font>
      <sz val="8"/>
      <color theme="5"/>
      <name val="Times New Roman"/>
      <family val="1"/>
    </font>
    <font>
      <sz val="11"/>
      <color theme="1"/>
      <name val="Calibri"/>
      <family val="2"/>
      <scheme val="minor"/>
    </font>
    <font>
      <b/>
      <sz val="11"/>
      <name val="Times New Roman"/>
      <family val="1"/>
    </font>
    <font>
      <b/>
      <sz val="11"/>
      <name val="Arial"/>
      <family val="2"/>
      <charset val="186"/>
    </font>
    <font>
      <b/>
      <sz val="12"/>
      <color theme="4"/>
      <name val="Times New Roman"/>
      <family val="1"/>
    </font>
  </fonts>
  <fills count="12">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rgb="FFFFFF00"/>
        <bgColor indexed="64"/>
      </patternFill>
    </fill>
    <fill>
      <patternFill patternType="solid">
        <fgColor theme="3" tint="0.79998168889431442"/>
        <bgColor indexed="64"/>
      </patternFill>
    </fill>
  </fills>
  <borders count="81">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medium">
        <color indexed="64"/>
      </right>
      <top style="thin">
        <color indexed="64"/>
      </top>
      <bottom/>
      <diagonal/>
    </border>
  </borders>
  <cellStyleXfs count="7">
    <xf numFmtId="0" fontId="0" fillId="0" borderId="0"/>
    <xf numFmtId="0" fontId="27" fillId="0" borderId="0"/>
    <xf numFmtId="0" fontId="15" fillId="0" borderId="0"/>
    <xf numFmtId="9" fontId="32" fillId="0" borderId="0" applyFont="0" applyFill="0" applyBorder="0" applyAlignment="0" applyProtection="0"/>
    <xf numFmtId="0" fontId="11" fillId="0" borderId="0"/>
    <xf numFmtId="0" fontId="6" fillId="0" borderId="0"/>
    <xf numFmtId="0" fontId="72" fillId="0" borderId="0"/>
  </cellStyleXfs>
  <cellXfs count="2848">
    <xf numFmtId="0" fontId="0" fillId="0" borderId="0" xfId="0"/>
    <xf numFmtId="0" fontId="2" fillId="0" borderId="0" xfId="0" applyFont="1" applyAlignment="1">
      <alignment vertical="top"/>
    </xf>
    <xf numFmtId="0" fontId="2" fillId="0" borderId="0" xfId="0" applyNumberFormat="1" applyFont="1" applyAlignment="1">
      <alignment vertical="top"/>
    </xf>
    <xf numFmtId="0" fontId="2" fillId="0" borderId="0" xfId="0" applyFont="1" applyAlignment="1">
      <alignment horizontal="center" vertical="top"/>
    </xf>
    <xf numFmtId="0" fontId="3" fillId="0" borderId="0" xfId="0" applyFont="1" applyAlignment="1">
      <alignment vertical="top"/>
    </xf>
    <xf numFmtId="0" fontId="2" fillId="0" borderId="0" xfId="0" applyFont="1" applyBorder="1" applyAlignment="1">
      <alignment vertical="top"/>
    </xf>
    <xf numFmtId="0" fontId="6" fillId="0" borderId="0" xfId="0" applyFont="1" applyAlignment="1">
      <alignment horizontal="left" vertical="top"/>
    </xf>
    <xf numFmtId="0" fontId="2" fillId="0" borderId="1" xfId="0" applyFont="1" applyBorder="1" applyAlignment="1">
      <alignment horizontal="center" vertical="center" textRotation="90"/>
    </xf>
    <xf numFmtId="0" fontId="2" fillId="0" borderId="2" xfId="0" applyFont="1" applyBorder="1" applyAlignment="1">
      <alignment horizontal="center" vertical="center" textRotation="90"/>
    </xf>
    <xf numFmtId="0" fontId="10" fillId="4" borderId="13" xfId="0" applyFont="1" applyFill="1" applyBorder="1" applyAlignment="1">
      <alignment horizontal="center" vertical="top"/>
    </xf>
    <xf numFmtId="164" fontId="7" fillId="4" borderId="1" xfId="0" applyNumberFormat="1" applyFont="1" applyFill="1" applyBorder="1" applyAlignment="1">
      <alignment horizontal="center" vertical="center"/>
    </xf>
    <xf numFmtId="164" fontId="7" fillId="4" borderId="14" xfId="0" applyNumberFormat="1" applyFont="1" applyFill="1" applyBorder="1" applyAlignment="1">
      <alignment horizontal="center" vertical="center"/>
    </xf>
    <xf numFmtId="164" fontId="7" fillId="4" borderId="2" xfId="0" applyNumberFormat="1" applyFont="1" applyFill="1" applyBorder="1" applyAlignment="1">
      <alignment horizontal="center" vertical="center"/>
    </xf>
    <xf numFmtId="164" fontId="7" fillId="4" borderId="13" xfId="0" applyNumberFormat="1" applyFont="1" applyFill="1" applyBorder="1" applyAlignment="1">
      <alignment horizontal="center" vertical="center"/>
    </xf>
    <xf numFmtId="0" fontId="8" fillId="0" borderId="5" xfId="0" applyFont="1" applyFill="1" applyBorder="1" applyAlignment="1">
      <alignment horizontal="center" vertical="top" wrapText="1"/>
    </xf>
    <xf numFmtId="164" fontId="8" fillId="0" borderId="15" xfId="0" applyNumberFormat="1" applyFont="1" applyFill="1" applyBorder="1" applyAlignment="1">
      <alignment horizontal="center" vertical="center"/>
    </xf>
    <xf numFmtId="164" fontId="8" fillId="0" borderId="16" xfId="0" applyNumberFormat="1" applyFont="1" applyFill="1" applyBorder="1" applyAlignment="1">
      <alignment horizontal="center" vertical="center"/>
    </xf>
    <xf numFmtId="164" fontId="8" fillId="0" borderId="17" xfId="0" applyNumberFormat="1" applyFont="1" applyFill="1" applyBorder="1" applyAlignment="1">
      <alignment horizontal="center" vertical="center"/>
    </xf>
    <xf numFmtId="164" fontId="8" fillId="0" borderId="18" xfId="0" applyNumberFormat="1" applyFont="1" applyFill="1" applyBorder="1" applyAlignment="1">
      <alignment horizontal="center" vertical="center" wrapText="1"/>
    </xf>
    <xf numFmtId="164" fontId="8" fillId="0" borderId="5" xfId="0" applyNumberFormat="1" applyFont="1" applyFill="1" applyBorder="1" applyAlignment="1">
      <alignment horizontal="center" vertical="center"/>
    </xf>
    <xf numFmtId="164" fontId="7" fillId="4" borderId="22" xfId="0" applyNumberFormat="1" applyFont="1" applyFill="1" applyBorder="1" applyAlignment="1">
      <alignment horizontal="center" vertical="center" wrapText="1"/>
    </xf>
    <xf numFmtId="49" fontId="7" fillId="2" borderId="36" xfId="0" applyNumberFormat="1" applyFont="1" applyFill="1" applyBorder="1" applyAlignment="1">
      <alignment horizontal="center" vertical="top"/>
    </xf>
    <xf numFmtId="49" fontId="7" fillId="3" borderId="37" xfId="0" applyNumberFormat="1" applyFont="1" applyFill="1" applyBorder="1" applyAlignment="1">
      <alignment horizontal="center" vertical="top"/>
    </xf>
    <xf numFmtId="49" fontId="7" fillId="3" borderId="42" xfId="0" applyNumberFormat="1" applyFont="1" applyFill="1" applyBorder="1" applyAlignment="1">
      <alignment horizontal="center" vertical="top"/>
    </xf>
    <xf numFmtId="49" fontId="7" fillId="2" borderId="41" xfId="0" applyNumberFormat="1" applyFont="1" applyFill="1" applyBorder="1" applyAlignment="1">
      <alignment horizontal="center" vertical="top"/>
    </xf>
    <xf numFmtId="0" fontId="8" fillId="0" borderId="0" xfId="0" applyFont="1" applyFill="1" applyAlignment="1">
      <alignment vertical="top"/>
    </xf>
    <xf numFmtId="0" fontId="8" fillId="5" borderId="0" xfId="0" applyFont="1" applyFill="1" applyAlignment="1">
      <alignment vertical="top"/>
    </xf>
    <xf numFmtId="0" fontId="4" fillId="0" borderId="0" xfId="0" applyFont="1"/>
    <xf numFmtId="0" fontId="13" fillId="0" borderId="51" xfId="0" applyFont="1" applyBorder="1" applyAlignment="1">
      <alignment horizontal="center" vertical="top" wrapText="1"/>
    </xf>
    <xf numFmtId="0" fontId="13" fillId="0" borderId="25" xfId="0" applyFont="1" applyBorder="1" applyAlignment="1">
      <alignment vertical="top" wrapText="1"/>
    </xf>
    <xf numFmtId="0" fontId="13" fillId="0" borderId="19" xfId="0" applyFont="1" applyBorder="1" applyAlignment="1">
      <alignment horizontal="center" vertical="top" wrapText="1"/>
    </xf>
    <xf numFmtId="0" fontId="12" fillId="0" borderId="49" xfId="0" applyFont="1" applyBorder="1" applyAlignment="1">
      <alignment vertical="top" wrapText="1"/>
    </xf>
    <xf numFmtId="0" fontId="13" fillId="0" borderId="44" xfId="0" applyFont="1" applyBorder="1" applyAlignment="1">
      <alignment horizontal="center" vertical="top" wrapText="1"/>
    </xf>
    <xf numFmtId="0" fontId="12" fillId="0" borderId="47" xfId="0" applyFont="1" applyBorder="1" applyAlignment="1">
      <alignment vertical="top" wrapText="1"/>
    </xf>
    <xf numFmtId="0" fontId="2" fillId="0" borderId="1" xfId="0" applyFont="1" applyFill="1" applyBorder="1" applyAlignment="1">
      <alignment horizontal="center" vertical="center" textRotation="90" wrapText="1"/>
    </xf>
    <xf numFmtId="164" fontId="6" fillId="0" borderId="53" xfId="0" applyNumberFormat="1" applyFont="1" applyFill="1" applyBorder="1" applyAlignment="1">
      <alignment horizontal="left" vertical="center" wrapText="1"/>
    </xf>
    <xf numFmtId="164" fontId="6" fillId="5" borderId="5" xfId="0" applyNumberFormat="1" applyFont="1" applyFill="1" applyBorder="1" applyAlignment="1">
      <alignment horizontal="left" vertical="center" wrapText="1"/>
    </xf>
    <xf numFmtId="164" fontId="6" fillId="5" borderId="54" xfId="0" applyNumberFormat="1" applyFont="1" applyFill="1" applyBorder="1" applyAlignment="1">
      <alignment horizontal="left" vertical="center" wrapText="1"/>
    </xf>
    <xf numFmtId="49" fontId="8" fillId="0" borderId="8" xfId="0" applyNumberFormat="1" applyFont="1" applyFill="1" applyBorder="1" applyAlignment="1">
      <alignment horizontal="center" vertical="center"/>
    </xf>
    <xf numFmtId="164" fontId="8" fillId="0" borderId="5" xfId="0" applyNumberFormat="1" applyFont="1" applyFill="1" applyBorder="1" applyAlignment="1">
      <alignment horizontal="left" vertical="center"/>
    </xf>
    <xf numFmtId="49" fontId="7" fillId="2" borderId="3" xfId="0" applyNumberFormat="1" applyFont="1" applyFill="1" applyBorder="1" applyAlignment="1">
      <alignment horizontal="center" vertical="top" wrapText="1"/>
    </xf>
    <xf numFmtId="49" fontId="7" fillId="2" borderId="3" xfId="0" applyNumberFormat="1" applyFont="1" applyFill="1" applyBorder="1" applyAlignment="1">
      <alignment horizontal="center" vertical="top"/>
    </xf>
    <xf numFmtId="49" fontId="7" fillId="3" borderId="4" xfId="0" applyNumberFormat="1" applyFont="1" applyFill="1" applyBorder="1" applyAlignment="1">
      <alignment horizontal="center" vertical="top"/>
    </xf>
    <xf numFmtId="49" fontId="7" fillId="2" borderId="6" xfId="0" applyNumberFormat="1" applyFont="1" applyFill="1" applyBorder="1" applyAlignment="1">
      <alignment horizontal="center" vertical="top"/>
    </xf>
    <xf numFmtId="49" fontId="7" fillId="3" borderId="7" xfId="0" applyNumberFormat="1" applyFont="1" applyFill="1" applyBorder="1" applyAlignment="1">
      <alignment horizontal="center" vertical="top"/>
    </xf>
    <xf numFmtId="164" fontId="6" fillId="0" borderId="56" xfId="0" applyNumberFormat="1" applyFont="1" applyFill="1" applyBorder="1" applyAlignment="1">
      <alignment horizontal="left" vertical="center" wrapText="1"/>
    </xf>
    <xf numFmtId="49" fontId="8" fillId="0" borderId="53" xfId="0" applyNumberFormat="1" applyFont="1" applyFill="1" applyBorder="1" applyAlignment="1">
      <alignment horizontal="center" vertical="center"/>
    </xf>
    <xf numFmtId="0" fontId="6" fillId="0" borderId="46" xfId="0" applyFont="1" applyBorder="1" applyAlignment="1">
      <alignment horizontal="left" wrapText="1"/>
    </xf>
    <xf numFmtId="164" fontId="8" fillId="0" borderId="44" xfId="0" applyNumberFormat="1" applyFont="1" applyFill="1" applyBorder="1" applyAlignment="1">
      <alignment horizontal="center" vertical="center"/>
    </xf>
    <xf numFmtId="164" fontId="8" fillId="0" borderId="26" xfId="0" applyNumberFormat="1" applyFont="1" applyFill="1" applyBorder="1" applyAlignment="1">
      <alignment horizontal="center" vertical="top"/>
    </xf>
    <xf numFmtId="164" fontId="8" fillId="0" borderId="15" xfId="0" applyNumberFormat="1" applyFont="1" applyFill="1" applyBorder="1" applyAlignment="1">
      <alignment horizontal="center" vertical="top"/>
    </xf>
    <xf numFmtId="164" fontId="8" fillId="0" borderId="27" xfId="0" applyNumberFormat="1" applyFont="1" applyFill="1" applyBorder="1" applyAlignment="1">
      <alignment horizontal="center" vertical="top"/>
    </xf>
    <xf numFmtId="164" fontId="8" fillId="0" borderId="5" xfId="0" applyNumberFormat="1" applyFont="1" applyFill="1" applyBorder="1" applyAlignment="1">
      <alignment horizontal="center" vertical="top"/>
    </xf>
    <xf numFmtId="0" fontId="11" fillId="0" borderId="39" xfId="0" applyFont="1" applyBorder="1" applyAlignment="1"/>
    <xf numFmtId="0" fontId="11" fillId="0" borderId="38" xfId="0" applyFont="1" applyBorder="1" applyAlignment="1"/>
    <xf numFmtId="0" fontId="11" fillId="0" borderId="40" xfId="0" applyFont="1" applyBorder="1" applyAlignment="1"/>
    <xf numFmtId="0" fontId="11" fillId="0" borderId="57" xfId="0" applyFont="1" applyBorder="1" applyAlignment="1"/>
    <xf numFmtId="49" fontId="8" fillId="2" borderId="41" xfId="0" applyNumberFormat="1" applyFont="1" applyFill="1" applyBorder="1" applyAlignment="1">
      <alignment horizontal="center" vertical="top"/>
    </xf>
    <xf numFmtId="0" fontId="10" fillId="4" borderId="44" xfId="0" applyFont="1" applyFill="1" applyBorder="1" applyAlignment="1">
      <alignment horizontal="center" vertical="top"/>
    </xf>
    <xf numFmtId="164" fontId="7" fillId="4" borderId="43" xfId="0" applyNumberFormat="1" applyFont="1" applyFill="1" applyBorder="1" applyAlignment="1">
      <alignment horizontal="center" vertical="top"/>
    </xf>
    <xf numFmtId="164" fontId="7" fillId="4" borderId="32" xfId="0" applyNumberFormat="1" applyFont="1" applyFill="1" applyBorder="1" applyAlignment="1">
      <alignment horizontal="center" vertical="top"/>
    </xf>
    <xf numFmtId="164" fontId="7" fillId="4" borderId="42" xfId="0" applyNumberFormat="1" applyFont="1" applyFill="1" applyBorder="1" applyAlignment="1">
      <alignment horizontal="center" vertical="top"/>
    </xf>
    <xf numFmtId="164" fontId="7" fillId="4" borderId="44" xfId="0" applyNumberFormat="1" applyFont="1" applyFill="1" applyBorder="1" applyAlignment="1">
      <alignment horizontal="center" vertical="top"/>
    </xf>
    <xf numFmtId="164" fontId="7" fillId="4" borderId="45" xfId="0" applyNumberFormat="1" applyFont="1" applyFill="1" applyBorder="1" applyAlignment="1">
      <alignment horizontal="center" vertical="top"/>
    </xf>
    <xf numFmtId="49" fontId="7" fillId="3" borderId="32" xfId="0" applyNumberFormat="1" applyFont="1" applyFill="1" applyBorder="1" applyAlignment="1">
      <alignment horizontal="center" vertical="top"/>
    </xf>
    <xf numFmtId="164" fontId="7" fillId="3" borderId="43" xfId="0" applyNumberFormat="1" applyFont="1" applyFill="1" applyBorder="1" applyAlignment="1">
      <alignment horizontal="center" vertical="top"/>
    </xf>
    <xf numFmtId="0" fontId="2" fillId="3" borderId="46" xfId="0" applyFont="1" applyFill="1" applyBorder="1" applyAlignment="1">
      <alignment horizontal="center" vertical="top" wrapText="1"/>
    </xf>
    <xf numFmtId="0" fontId="2" fillId="3" borderId="45" xfId="0" applyFont="1" applyFill="1" applyBorder="1" applyAlignment="1">
      <alignment horizontal="center" vertical="top" wrapText="1"/>
    </xf>
    <xf numFmtId="0" fontId="2" fillId="3" borderId="47" xfId="0" applyFont="1" applyFill="1" applyBorder="1" applyAlignment="1">
      <alignment horizontal="center" vertical="top" wrapText="1"/>
    </xf>
    <xf numFmtId="164" fontId="7" fillId="2" borderId="35" xfId="0" applyNumberFormat="1" applyFont="1" applyFill="1" applyBorder="1" applyAlignment="1">
      <alignment horizontal="center" vertical="top"/>
    </xf>
    <xf numFmtId="0" fontId="2" fillId="2" borderId="34" xfId="0" applyFont="1" applyFill="1" applyBorder="1" applyAlignment="1">
      <alignment vertical="top"/>
    </xf>
    <xf numFmtId="0" fontId="2" fillId="2" borderId="24" xfId="0" applyFont="1" applyFill="1" applyBorder="1" applyAlignment="1">
      <alignment vertical="top"/>
    </xf>
    <xf numFmtId="0" fontId="2" fillId="2" borderId="25" xfId="0" applyFont="1" applyFill="1" applyBorder="1" applyAlignment="1">
      <alignment vertical="top"/>
    </xf>
    <xf numFmtId="0" fontId="2" fillId="0" borderId="28" xfId="0" applyFont="1" applyFill="1" applyBorder="1" applyAlignment="1">
      <alignment horizontal="center" vertical="top"/>
    </xf>
    <xf numFmtId="0" fontId="2" fillId="0" borderId="29" xfId="0" applyFont="1" applyFill="1" applyBorder="1" applyAlignment="1">
      <alignment horizontal="center" vertical="top"/>
    </xf>
    <xf numFmtId="1" fontId="2" fillId="0" borderId="28" xfId="0" applyNumberFormat="1" applyFont="1" applyFill="1" applyBorder="1" applyAlignment="1">
      <alignment horizontal="center" vertical="top"/>
    </xf>
    <xf numFmtId="49" fontId="2" fillId="0" borderId="28" xfId="0" applyNumberFormat="1" applyFont="1" applyFill="1" applyBorder="1" applyAlignment="1">
      <alignment horizontal="center" vertical="top"/>
    </xf>
    <xf numFmtId="0" fontId="2" fillId="0" borderId="29" xfId="0" applyNumberFormat="1" applyFont="1" applyFill="1" applyBorder="1" applyAlignment="1">
      <alignment horizontal="center" vertical="top"/>
    </xf>
    <xf numFmtId="9" fontId="2" fillId="0" borderId="20" xfId="0" applyNumberFormat="1" applyFont="1" applyFill="1" applyBorder="1" applyAlignment="1">
      <alignment horizontal="center" vertical="top"/>
    </xf>
    <xf numFmtId="9" fontId="2" fillId="0" borderId="21" xfId="0" applyNumberFormat="1" applyFont="1" applyFill="1" applyBorder="1" applyAlignment="1">
      <alignment horizontal="center" vertical="top"/>
    </xf>
    <xf numFmtId="9" fontId="2" fillId="0" borderId="32" xfId="0" applyNumberFormat="1" applyFont="1" applyFill="1" applyBorder="1" applyAlignment="1">
      <alignment horizontal="center" vertical="top"/>
    </xf>
    <xf numFmtId="9" fontId="2" fillId="0" borderId="33" xfId="0" applyNumberFormat="1" applyFont="1" applyFill="1" applyBorder="1" applyAlignment="1">
      <alignment horizontal="center" vertical="top"/>
    </xf>
    <xf numFmtId="0" fontId="8" fillId="0" borderId="5" xfId="0" applyFont="1" applyBorder="1" applyAlignment="1">
      <alignment horizontal="center" vertical="top"/>
    </xf>
    <xf numFmtId="164" fontId="8" fillId="0" borderId="6" xfId="0" applyNumberFormat="1" applyFont="1" applyFill="1" applyBorder="1" applyAlignment="1">
      <alignment horizontal="center" vertical="center"/>
    </xf>
    <xf numFmtId="164" fontId="8" fillId="0" borderId="20" xfId="0" applyNumberFormat="1" applyFont="1" applyFill="1" applyBorder="1" applyAlignment="1">
      <alignment horizontal="center" vertical="center"/>
    </xf>
    <xf numFmtId="164" fontId="7" fillId="0" borderId="19" xfId="0" applyNumberFormat="1" applyFont="1" applyFill="1" applyBorder="1" applyAlignment="1">
      <alignment horizontal="center" vertical="center"/>
    </xf>
    <xf numFmtId="49" fontId="7" fillId="3" borderId="23" xfId="0" applyNumberFormat="1" applyFont="1" applyFill="1" applyBorder="1" applyAlignment="1">
      <alignment horizontal="center" vertical="top"/>
    </xf>
    <xf numFmtId="0" fontId="8" fillId="3" borderId="24" xfId="0" applyFont="1" applyFill="1" applyBorder="1" applyAlignment="1">
      <alignment vertical="top" wrapText="1"/>
    </xf>
    <xf numFmtId="0" fontId="8" fillId="0" borderId="48" xfId="0" applyFont="1" applyFill="1" applyBorder="1" applyAlignment="1">
      <alignment horizontal="center" vertical="top"/>
    </xf>
    <xf numFmtId="164" fontId="8" fillId="0" borderId="16" xfId="0" applyNumberFormat="1" applyFont="1" applyFill="1" applyBorder="1" applyAlignment="1">
      <alignment horizontal="center" vertical="top"/>
    </xf>
    <xf numFmtId="164" fontId="7" fillId="0" borderId="26" xfId="0" applyNumberFormat="1" applyFont="1" applyFill="1" applyBorder="1" applyAlignment="1">
      <alignment horizontal="center" vertical="top"/>
    </xf>
    <xf numFmtId="164" fontId="8" fillId="0" borderId="17" xfId="0" applyNumberFormat="1" applyFont="1" applyFill="1" applyBorder="1" applyAlignment="1">
      <alignment horizontal="center" vertical="top"/>
    </xf>
    <xf numFmtId="164" fontId="8" fillId="5" borderId="18" xfId="0" applyNumberFormat="1" applyFont="1" applyFill="1" applyBorder="1" applyAlignment="1">
      <alignment horizontal="center" vertical="top"/>
    </xf>
    <xf numFmtId="49" fontId="2" fillId="0" borderId="29" xfId="0" applyNumberFormat="1" applyFont="1" applyFill="1" applyBorder="1" applyAlignment="1">
      <alignment horizontal="center" vertical="top"/>
    </xf>
    <xf numFmtId="164" fontId="8" fillId="0" borderId="6" xfId="0" applyNumberFormat="1" applyFont="1" applyFill="1" applyBorder="1" applyAlignment="1">
      <alignment horizontal="center" vertical="top"/>
    </xf>
    <xf numFmtId="164" fontId="7" fillId="0" borderId="20" xfId="0" applyNumberFormat="1" applyFont="1" applyFill="1" applyBorder="1" applyAlignment="1">
      <alignment horizontal="center" vertical="top"/>
    </xf>
    <xf numFmtId="164" fontId="7" fillId="0" borderId="30" xfId="0" applyNumberFormat="1" applyFont="1" applyFill="1" applyBorder="1" applyAlignment="1">
      <alignment horizontal="center" vertical="top"/>
    </xf>
    <xf numFmtId="164" fontId="7" fillId="0" borderId="21" xfId="0" applyNumberFormat="1" applyFont="1" applyFill="1" applyBorder="1" applyAlignment="1">
      <alignment horizontal="center" vertical="top"/>
    </xf>
    <xf numFmtId="164" fontId="8" fillId="5" borderId="0" xfId="0" applyNumberFormat="1" applyFont="1" applyFill="1" applyBorder="1" applyAlignment="1">
      <alignment horizontal="center" vertical="top"/>
    </xf>
    <xf numFmtId="164" fontId="8" fillId="0" borderId="19" xfId="0" applyNumberFormat="1" applyFont="1" applyFill="1" applyBorder="1" applyAlignment="1">
      <alignment horizontal="center" vertical="top"/>
    </xf>
    <xf numFmtId="49" fontId="2" fillId="0" borderId="20" xfId="0" applyNumberFormat="1" applyFont="1" applyFill="1" applyBorder="1" applyAlignment="1">
      <alignment horizontal="center" vertical="top"/>
    </xf>
    <xf numFmtId="49" fontId="2" fillId="0" borderId="21" xfId="0" applyNumberFormat="1" applyFont="1" applyFill="1" applyBorder="1" applyAlignment="1">
      <alignment horizontal="center" vertical="top"/>
    </xf>
    <xf numFmtId="0" fontId="10" fillId="4" borderId="50" xfId="0" applyFont="1" applyFill="1" applyBorder="1" applyAlignment="1">
      <alignment horizontal="center" vertical="top"/>
    </xf>
    <xf numFmtId="164" fontId="7" fillId="4" borderId="14" xfId="0" applyNumberFormat="1" applyFont="1" applyFill="1" applyBorder="1" applyAlignment="1">
      <alignment horizontal="center" vertical="top"/>
    </xf>
    <xf numFmtId="164" fontId="7" fillId="4" borderId="1" xfId="0" applyNumberFormat="1" applyFont="1" applyFill="1" applyBorder="1" applyAlignment="1">
      <alignment horizontal="center" vertical="top"/>
    </xf>
    <xf numFmtId="164" fontId="7" fillId="4" borderId="31" xfId="0" applyNumberFormat="1" applyFont="1" applyFill="1" applyBorder="1" applyAlignment="1">
      <alignment horizontal="center" vertical="top"/>
    </xf>
    <xf numFmtId="164" fontId="7" fillId="4" borderId="2" xfId="0" applyNumberFormat="1" applyFont="1" applyFill="1" applyBorder="1" applyAlignment="1">
      <alignment horizontal="center" vertical="top"/>
    </xf>
    <xf numFmtId="164" fontId="7" fillId="4" borderId="22" xfId="0" applyNumberFormat="1" applyFont="1" applyFill="1" applyBorder="1" applyAlignment="1">
      <alignment horizontal="center" vertical="top"/>
    </xf>
    <xf numFmtId="164" fontId="7" fillId="4" borderId="51" xfId="0" applyNumberFormat="1" applyFont="1" applyFill="1" applyBorder="1" applyAlignment="1">
      <alignment horizontal="center" vertical="top"/>
    </xf>
    <xf numFmtId="0" fontId="8" fillId="0" borderId="49" xfId="0" applyFont="1" applyFill="1" applyBorder="1" applyAlignment="1">
      <alignment horizontal="center" vertical="top"/>
    </xf>
    <xf numFmtId="164" fontId="7" fillId="4" borderId="13" xfId="0" applyNumberFormat="1" applyFont="1" applyFill="1" applyBorder="1" applyAlignment="1">
      <alignment horizontal="center" vertical="top"/>
    </xf>
    <xf numFmtId="49" fontId="2" fillId="0" borderId="32" xfId="0" applyNumberFormat="1" applyFont="1" applyFill="1" applyBorder="1" applyAlignment="1">
      <alignment horizontal="center" vertical="top"/>
    </xf>
    <xf numFmtId="49" fontId="2" fillId="0" borderId="33" xfId="0" applyNumberFormat="1" applyFont="1" applyFill="1" applyBorder="1" applyAlignment="1">
      <alignment horizontal="center" vertical="top"/>
    </xf>
    <xf numFmtId="9" fontId="2" fillId="0" borderId="29" xfId="0" applyNumberFormat="1" applyFont="1" applyFill="1" applyBorder="1" applyAlignment="1">
      <alignment horizontal="center" vertical="top"/>
    </xf>
    <xf numFmtId="164" fontId="8" fillId="0" borderId="18" xfId="0" applyNumberFormat="1" applyFont="1" applyFill="1" applyBorder="1" applyAlignment="1">
      <alignment horizontal="center" vertical="top"/>
    </xf>
    <xf numFmtId="164" fontId="7" fillId="3" borderId="3" xfId="0" applyNumberFormat="1" applyFont="1" applyFill="1" applyBorder="1" applyAlignment="1">
      <alignment horizontal="center" vertical="top"/>
    </xf>
    <xf numFmtId="49" fontId="7" fillId="2" borderId="34" xfId="0" applyNumberFormat="1" applyFont="1" applyFill="1" applyBorder="1" applyAlignment="1">
      <alignment horizontal="center" vertical="top"/>
    </xf>
    <xf numFmtId="0" fontId="2" fillId="3" borderId="24" xfId="0" applyFont="1" applyFill="1" applyBorder="1" applyAlignment="1">
      <alignment horizontal="center" vertical="top" wrapText="1"/>
    </xf>
    <xf numFmtId="0" fontId="2" fillId="3" borderId="25" xfId="0" applyFont="1" applyFill="1" applyBorder="1" applyAlignment="1">
      <alignment horizontal="center" vertical="top" wrapText="1"/>
    </xf>
    <xf numFmtId="164" fontId="7" fillId="2" borderId="3" xfId="0" applyNumberFormat="1" applyFont="1" applyFill="1" applyBorder="1" applyAlignment="1">
      <alignment horizontal="center" vertical="top"/>
    </xf>
    <xf numFmtId="164" fontId="7" fillId="6" borderId="31" xfId="0" applyNumberFormat="1" applyFont="1" applyFill="1" applyBorder="1" applyAlignment="1">
      <alignment horizontal="center" vertical="top"/>
    </xf>
    <xf numFmtId="0" fontId="15" fillId="0" borderId="0" xfId="0" applyFont="1" applyAlignment="1">
      <alignment vertical="top"/>
    </xf>
    <xf numFmtId="0" fontId="16" fillId="0" borderId="0" xfId="0" applyNumberFormat="1" applyFont="1" applyAlignment="1">
      <alignment vertical="top"/>
    </xf>
    <xf numFmtId="0" fontId="16" fillId="0" borderId="0" xfId="0" applyFont="1" applyAlignment="1">
      <alignment vertical="top"/>
    </xf>
    <xf numFmtId="0" fontId="16" fillId="0" borderId="0" xfId="0" applyFont="1" applyAlignment="1">
      <alignment horizontal="center" vertical="top"/>
    </xf>
    <xf numFmtId="0" fontId="15" fillId="0" borderId="0" xfId="0" applyFont="1" applyAlignment="1">
      <alignment horizontal="left" vertical="top" wrapText="1"/>
    </xf>
    <xf numFmtId="0" fontId="15" fillId="0" borderId="0" xfId="0" applyFont="1" applyBorder="1" applyAlignment="1">
      <alignment vertical="top"/>
    </xf>
    <xf numFmtId="164" fontId="8" fillId="0" borderId="10" xfId="0" applyNumberFormat="1" applyFont="1" applyFill="1" applyBorder="1" applyAlignment="1">
      <alignment horizontal="center" vertical="center"/>
    </xf>
    <xf numFmtId="164" fontId="8" fillId="0" borderId="9" xfId="0" applyNumberFormat="1" applyFont="1" applyFill="1" applyBorder="1" applyAlignment="1">
      <alignment horizontal="center" vertical="center"/>
    </xf>
    <xf numFmtId="164" fontId="8" fillId="0" borderId="11" xfId="0" applyNumberFormat="1" applyFont="1" applyFill="1" applyBorder="1" applyAlignment="1">
      <alignment horizontal="center" vertical="center"/>
    </xf>
    <xf numFmtId="0" fontId="2" fillId="0" borderId="1" xfId="0" applyFont="1" applyBorder="1" applyAlignment="1">
      <alignment horizontal="center" vertical="center" textRotation="90" wrapText="1"/>
    </xf>
    <xf numFmtId="0" fontId="17" fillId="0" borderId="0" xfId="0" applyFont="1" applyAlignment="1">
      <alignment vertical="top"/>
    </xf>
    <xf numFmtId="0" fontId="17" fillId="0" borderId="0" xfId="0" applyFont="1" applyBorder="1" applyAlignment="1">
      <alignment vertical="top"/>
    </xf>
    <xf numFmtId="0" fontId="17" fillId="0" borderId="0" xfId="0" applyFont="1" applyBorder="1" applyAlignment="1">
      <alignment horizontal="left" vertical="top"/>
    </xf>
    <xf numFmtId="0" fontId="17" fillId="0" borderId="0" xfId="0" applyFont="1" applyFill="1" applyBorder="1" applyAlignment="1">
      <alignment vertical="top"/>
    </xf>
    <xf numFmtId="0" fontId="17" fillId="0" borderId="0" xfId="0" applyFont="1" applyFill="1" applyBorder="1" applyAlignment="1">
      <alignment horizontal="center" vertical="top" wrapText="1"/>
    </xf>
    <xf numFmtId="2" fontId="17" fillId="0" borderId="0" xfId="0" applyNumberFormat="1" applyFont="1" applyBorder="1" applyAlignment="1">
      <alignment vertical="top"/>
    </xf>
    <xf numFmtId="0" fontId="18" fillId="0" borderId="0" xfId="0" applyFont="1" applyFill="1" applyBorder="1" applyAlignment="1">
      <alignment horizontal="center" vertical="top"/>
    </xf>
    <xf numFmtId="0" fontId="19" fillId="0" borderId="0" xfId="0" applyFont="1" applyFill="1" applyAlignment="1">
      <alignment vertical="top"/>
    </xf>
    <xf numFmtId="0" fontId="20" fillId="0" borderId="0" xfId="0" applyFont="1" applyAlignment="1">
      <alignment vertical="top"/>
    </xf>
    <xf numFmtId="0" fontId="6" fillId="0" borderId="0" xfId="0" applyFont="1" applyFill="1" applyAlignment="1">
      <alignment horizontal="center" vertical="top"/>
    </xf>
    <xf numFmtId="0" fontId="11" fillId="0" borderId="0" xfId="0" applyFont="1" applyAlignment="1">
      <alignment horizontal="center" vertical="top"/>
    </xf>
    <xf numFmtId="0" fontId="8" fillId="0" borderId="8" xfId="0" applyFont="1" applyFill="1" applyBorder="1" applyAlignment="1">
      <alignment horizontal="center" vertical="top" wrapText="1"/>
    </xf>
    <xf numFmtId="164" fontId="8" fillId="0" borderId="12" xfId="0" applyNumberFormat="1" applyFont="1" applyFill="1" applyBorder="1" applyAlignment="1">
      <alignment horizontal="center" vertical="center"/>
    </xf>
    <xf numFmtId="164" fontId="8" fillId="0" borderId="8" xfId="0" applyNumberFormat="1" applyFont="1" applyFill="1" applyBorder="1" applyAlignment="1">
      <alignment horizontal="center" vertical="center"/>
    </xf>
    <xf numFmtId="1" fontId="2" fillId="0" borderId="16" xfId="0" applyNumberFormat="1" applyFont="1" applyFill="1" applyBorder="1" applyAlignment="1">
      <alignment horizontal="center" vertical="top"/>
    </xf>
    <xf numFmtId="49" fontId="2" fillId="0" borderId="15" xfId="0" applyNumberFormat="1" applyFont="1" applyFill="1" applyBorder="1" applyAlignment="1">
      <alignment horizontal="center" vertical="top"/>
    </xf>
    <xf numFmtId="0" fontId="2" fillId="0" borderId="17" xfId="0" applyNumberFormat="1" applyFont="1" applyFill="1" applyBorder="1" applyAlignment="1">
      <alignment horizontal="center" vertical="top"/>
    </xf>
    <xf numFmtId="9" fontId="2" fillId="0" borderId="14" xfId="0" applyNumberFormat="1" applyFont="1" applyFill="1" applyBorder="1" applyAlignment="1">
      <alignment horizontal="center" vertical="top"/>
    </xf>
    <xf numFmtId="9" fontId="2" fillId="0" borderId="1" xfId="0" applyNumberFormat="1" applyFont="1" applyFill="1" applyBorder="1" applyAlignment="1">
      <alignment horizontal="center" vertical="top"/>
    </xf>
    <xf numFmtId="9" fontId="2" fillId="0" borderId="2" xfId="0" applyNumberFormat="1" applyFont="1" applyFill="1" applyBorder="1" applyAlignment="1">
      <alignment horizontal="center" vertical="top"/>
    </xf>
    <xf numFmtId="0" fontId="2" fillId="2" borderId="45" xfId="0" applyFont="1" applyFill="1" applyBorder="1" applyAlignment="1">
      <alignment vertical="top"/>
    </xf>
    <xf numFmtId="0" fontId="2" fillId="2" borderId="47" xfId="0" applyFont="1" applyFill="1" applyBorder="1" applyAlignment="1">
      <alignment vertical="top"/>
    </xf>
    <xf numFmtId="0" fontId="6" fillId="0" borderId="32" xfId="0" applyNumberFormat="1" applyFont="1" applyFill="1" applyBorder="1" applyAlignment="1">
      <alignment horizontal="center" vertical="top"/>
    </xf>
    <xf numFmtId="0" fontId="6" fillId="0" borderId="45" xfId="0" applyNumberFormat="1" applyFont="1" applyFill="1" applyBorder="1" applyAlignment="1">
      <alignment horizontal="center" vertical="top"/>
    </xf>
    <xf numFmtId="0" fontId="6" fillId="0" borderId="33" xfId="0" applyNumberFormat="1" applyFont="1" applyFill="1" applyBorder="1" applyAlignment="1">
      <alignment horizontal="center" vertical="top"/>
    </xf>
    <xf numFmtId="49" fontId="7" fillId="6" borderId="3" xfId="0" applyNumberFormat="1" applyFont="1" applyFill="1" applyBorder="1" applyAlignment="1">
      <alignment horizontal="center" vertical="top"/>
    </xf>
    <xf numFmtId="164" fontId="8" fillId="0" borderId="44" xfId="0" applyNumberFormat="1" applyFont="1" applyFill="1" applyBorder="1" applyAlignment="1">
      <alignment horizontal="left" vertical="center" wrapText="1"/>
    </xf>
    <xf numFmtId="49" fontId="8" fillId="5" borderId="5" xfId="0" applyNumberFormat="1" applyFont="1" applyFill="1" applyBorder="1" applyAlignment="1">
      <alignment horizontal="center" vertical="center" wrapText="1"/>
    </xf>
    <xf numFmtId="0" fontId="3" fillId="0" borderId="15" xfId="0" applyNumberFormat="1" applyFont="1" applyFill="1" applyBorder="1" applyAlignment="1">
      <alignment horizontal="center" vertical="top"/>
    </xf>
    <xf numFmtId="0" fontId="3" fillId="0" borderId="18" xfId="0" applyNumberFormat="1" applyFont="1" applyFill="1" applyBorder="1" applyAlignment="1">
      <alignment horizontal="center" vertical="top"/>
    </xf>
    <xf numFmtId="0" fontId="3" fillId="0" borderId="17" xfId="0" applyNumberFormat="1" applyFont="1" applyFill="1" applyBorder="1" applyAlignment="1">
      <alignment horizontal="center" vertical="top"/>
    </xf>
    <xf numFmtId="164" fontId="8" fillId="0" borderId="39" xfId="0" applyNumberFormat="1" applyFont="1" applyFill="1" applyBorder="1" applyAlignment="1">
      <alignment horizontal="center" vertical="top"/>
    </xf>
    <xf numFmtId="164" fontId="8" fillId="0" borderId="38" xfId="0" applyNumberFormat="1" applyFont="1" applyFill="1" applyBorder="1" applyAlignment="1">
      <alignment horizontal="center" vertical="top"/>
    </xf>
    <xf numFmtId="164" fontId="8" fillId="0" borderId="40" xfId="0" applyNumberFormat="1" applyFont="1" applyFill="1" applyBorder="1" applyAlignment="1">
      <alignment horizontal="center" vertical="top"/>
    </xf>
    <xf numFmtId="164" fontId="8" fillId="0" borderId="57" xfId="0" applyNumberFormat="1" applyFont="1" applyFill="1" applyBorder="1" applyAlignment="1">
      <alignment horizontal="center" vertical="top"/>
    </xf>
    <xf numFmtId="0" fontId="3" fillId="0" borderId="20" xfId="0" applyNumberFormat="1" applyFont="1" applyFill="1" applyBorder="1" applyAlignment="1">
      <alignment horizontal="center" vertical="top"/>
    </xf>
    <xf numFmtId="0" fontId="3" fillId="0" borderId="0" xfId="0" applyNumberFormat="1" applyFont="1" applyFill="1" applyBorder="1" applyAlignment="1">
      <alignment horizontal="center" vertical="top"/>
    </xf>
    <xf numFmtId="0" fontId="3" fillId="0" borderId="21" xfId="0" applyNumberFormat="1" applyFont="1" applyFill="1" applyBorder="1" applyAlignment="1">
      <alignment horizontal="center" vertical="top"/>
    </xf>
    <xf numFmtId="0" fontId="11" fillId="0" borderId="44" xfId="0" applyFont="1" applyBorder="1" applyAlignment="1"/>
    <xf numFmtId="0" fontId="3" fillId="0" borderId="15" xfId="0" applyFont="1" applyFill="1" applyBorder="1" applyAlignment="1">
      <alignment horizontal="center" vertical="top"/>
    </xf>
    <xf numFmtId="0" fontId="3" fillId="0" borderId="17" xfId="0" applyFont="1" applyFill="1" applyBorder="1" applyAlignment="1">
      <alignment horizontal="center" vertical="top"/>
    </xf>
    <xf numFmtId="0" fontId="3" fillId="0" borderId="4" xfId="0" applyFont="1" applyFill="1" applyBorder="1" applyAlignment="1">
      <alignment horizontal="center" vertical="top"/>
    </xf>
    <xf numFmtId="0" fontId="3" fillId="0" borderId="62" xfId="0" applyFont="1" applyFill="1" applyBorder="1" applyAlignment="1">
      <alignment horizontal="center" vertical="top"/>
    </xf>
    <xf numFmtId="49" fontId="6" fillId="0" borderId="0" xfId="0" applyNumberFormat="1" applyFont="1" applyFill="1" applyBorder="1" applyAlignment="1">
      <alignment vertical="top"/>
    </xf>
    <xf numFmtId="49" fontId="6" fillId="0" borderId="0" xfId="0" applyNumberFormat="1" applyFont="1" applyFill="1" applyBorder="1" applyAlignment="1">
      <alignment horizontal="right" vertical="top"/>
    </xf>
    <xf numFmtId="0" fontId="2" fillId="0" borderId="0" xfId="0" applyFont="1" applyFill="1" applyBorder="1" applyAlignment="1">
      <alignment horizontal="center" vertical="top" wrapText="1"/>
    </xf>
    <xf numFmtId="164" fontId="7" fillId="3" borderId="3" xfId="0" applyNumberFormat="1" applyFont="1" applyFill="1" applyBorder="1" applyAlignment="1">
      <alignment horizontal="center" vertical="center"/>
    </xf>
    <xf numFmtId="0" fontId="8" fillId="0" borderId="52" xfId="0" applyFont="1" applyFill="1" applyBorder="1" applyAlignment="1">
      <alignment horizontal="center" vertical="top" wrapText="1"/>
    </xf>
    <xf numFmtId="0" fontId="8" fillId="0" borderId="19" xfId="0" applyFont="1" applyFill="1" applyBorder="1" applyAlignment="1">
      <alignment horizontal="center" vertical="top" wrapText="1"/>
    </xf>
    <xf numFmtId="0" fontId="26" fillId="0" borderId="0" xfId="0" applyFont="1" applyAlignment="1">
      <alignment vertical="top"/>
    </xf>
    <xf numFmtId="0" fontId="26" fillId="0" borderId="0" xfId="0" applyNumberFormat="1" applyFont="1" applyAlignment="1">
      <alignment vertical="top"/>
    </xf>
    <xf numFmtId="0" fontId="26" fillId="0" borderId="0" xfId="0" applyFont="1" applyAlignment="1">
      <alignment horizontal="center" vertical="top"/>
    </xf>
    <xf numFmtId="164" fontId="21" fillId="0" borderId="26" xfId="0" applyNumberFormat="1" applyFont="1" applyFill="1" applyBorder="1" applyAlignment="1">
      <alignment horizontal="center" vertical="top"/>
    </xf>
    <xf numFmtId="164" fontId="21" fillId="0" borderId="30" xfId="0" applyNumberFormat="1" applyFont="1" applyFill="1" applyBorder="1" applyAlignment="1">
      <alignment horizontal="center" vertical="top"/>
    </xf>
    <xf numFmtId="0" fontId="8" fillId="0" borderId="19" xfId="0" applyFont="1" applyFill="1" applyBorder="1" applyAlignment="1">
      <alignment horizontal="center" vertical="top" wrapText="1"/>
    </xf>
    <xf numFmtId="164" fontId="8" fillId="0" borderId="30" xfId="0" applyNumberFormat="1" applyFont="1" applyFill="1" applyBorder="1" applyAlignment="1">
      <alignment horizontal="center" vertical="center"/>
    </xf>
    <xf numFmtId="164" fontId="8" fillId="0" borderId="0" xfId="0" applyNumberFormat="1" applyFont="1" applyFill="1" applyBorder="1" applyAlignment="1">
      <alignment horizontal="center" vertical="center"/>
    </xf>
    <xf numFmtId="164" fontId="7" fillId="0" borderId="61" xfId="0" applyNumberFormat="1" applyFont="1" applyFill="1" applyBorder="1" applyAlignment="1">
      <alignment horizontal="center" vertical="center"/>
    </xf>
    <xf numFmtId="164" fontId="8" fillId="0" borderId="19" xfId="0" applyNumberFormat="1" applyFont="1" applyFill="1" applyBorder="1" applyAlignment="1">
      <alignment horizontal="center" vertical="center"/>
    </xf>
    <xf numFmtId="164" fontId="6" fillId="5" borderId="61" xfId="0" applyNumberFormat="1" applyFont="1" applyFill="1" applyBorder="1" applyAlignment="1">
      <alignment horizontal="left" vertical="center" wrapText="1"/>
    </xf>
    <xf numFmtId="0" fontId="8" fillId="0" borderId="0" xfId="0" applyFont="1" applyBorder="1" applyAlignment="1">
      <alignment horizontal="center" vertical="top"/>
    </xf>
    <xf numFmtId="0" fontId="8" fillId="0" borderId="19" xfId="0" applyFont="1" applyBorder="1" applyAlignment="1">
      <alignment horizontal="center" vertical="top"/>
    </xf>
    <xf numFmtId="0" fontId="8" fillId="0" borderId="57" xfId="0" applyFont="1" applyBorder="1" applyAlignment="1">
      <alignment horizontal="center" vertical="top"/>
    </xf>
    <xf numFmtId="0" fontId="8" fillId="0" borderId="44" xfId="0" applyFont="1" applyFill="1" applyBorder="1" applyAlignment="1">
      <alignment horizontal="center" vertical="top" wrapText="1"/>
    </xf>
    <xf numFmtId="0" fontId="8" fillId="0" borderId="18" xfId="0" applyFont="1" applyFill="1" applyBorder="1" applyAlignment="1">
      <alignment horizontal="center" vertical="top" wrapText="1"/>
    </xf>
    <xf numFmtId="0" fontId="8" fillId="0" borderId="60" xfId="0" applyFont="1" applyBorder="1" applyAlignment="1">
      <alignment horizontal="center" vertical="top"/>
    </xf>
    <xf numFmtId="0" fontId="8" fillId="0" borderId="45" xfId="0" applyFont="1" applyFill="1" applyBorder="1" applyAlignment="1">
      <alignment horizontal="center" vertical="top" wrapText="1"/>
    </xf>
    <xf numFmtId="0" fontId="8" fillId="0" borderId="57" xfId="0" applyFont="1" applyFill="1" applyBorder="1" applyAlignment="1">
      <alignment horizontal="center" vertical="top" wrapText="1"/>
    </xf>
    <xf numFmtId="0" fontId="8" fillId="0" borderId="44" xfId="0" applyFont="1" applyFill="1" applyBorder="1" applyAlignment="1">
      <alignment horizontal="left" vertical="top" wrapText="1"/>
    </xf>
    <xf numFmtId="0" fontId="15" fillId="0" borderId="46" xfId="0" applyFont="1" applyBorder="1" applyAlignment="1">
      <alignment wrapText="1"/>
    </xf>
    <xf numFmtId="0" fontId="8" fillId="0" borderId="53" xfId="0" applyFont="1" applyFill="1" applyBorder="1" applyAlignment="1">
      <alignment horizontal="center" vertical="top" wrapText="1"/>
    </xf>
    <xf numFmtId="0" fontId="8" fillId="0" borderId="64" xfId="0" applyFont="1" applyFill="1" applyBorder="1" applyAlignment="1">
      <alignment horizontal="center" vertical="top" wrapText="1"/>
    </xf>
    <xf numFmtId="164" fontId="7" fillId="4" borderId="55" xfId="0" applyNumberFormat="1" applyFont="1" applyFill="1" applyBorder="1" applyAlignment="1">
      <alignment horizontal="center" vertical="center"/>
    </xf>
    <xf numFmtId="164" fontId="8" fillId="0" borderId="27" xfId="0" applyNumberFormat="1" applyFont="1" applyFill="1" applyBorder="1" applyAlignment="1">
      <alignment horizontal="center" vertical="center"/>
    </xf>
    <xf numFmtId="164" fontId="8" fillId="0" borderId="7" xfId="0" applyNumberFormat="1" applyFont="1" applyFill="1" applyBorder="1" applyAlignment="1">
      <alignment horizontal="center" vertical="center"/>
    </xf>
    <xf numFmtId="164" fontId="8" fillId="0" borderId="5" xfId="0" applyNumberFormat="1" applyFont="1" applyFill="1" applyBorder="1" applyAlignment="1">
      <alignment horizontal="center" vertical="center" wrapText="1"/>
    </xf>
    <xf numFmtId="164" fontId="8" fillId="0" borderId="19" xfId="0" applyNumberFormat="1" applyFont="1" applyFill="1" applyBorder="1" applyAlignment="1">
      <alignment horizontal="center" vertical="center" wrapText="1"/>
    </xf>
    <xf numFmtId="164" fontId="7" fillId="0" borderId="19" xfId="0" applyNumberFormat="1" applyFont="1" applyFill="1" applyBorder="1" applyAlignment="1">
      <alignment horizontal="center" vertical="center" wrapText="1"/>
    </xf>
    <xf numFmtId="164" fontId="7" fillId="4" borderId="34" xfId="0" applyNumberFormat="1" applyFont="1" applyFill="1" applyBorder="1" applyAlignment="1">
      <alignment horizontal="center" vertical="center"/>
    </xf>
    <xf numFmtId="0" fontId="10" fillId="4" borderId="51" xfId="0" applyFont="1" applyFill="1" applyBorder="1" applyAlignment="1">
      <alignment horizontal="center" vertical="top"/>
    </xf>
    <xf numFmtId="164" fontId="7" fillId="4" borderId="65" xfId="0" applyNumberFormat="1" applyFont="1" applyFill="1" applyBorder="1" applyAlignment="1">
      <alignment horizontal="center" vertical="center"/>
    </xf>
    <xf numFmtId="49" fontId="6" fillId="0" borderId="0" xfId="0" applyNumberFormat="1" applyFont="1" applyFill="1" applyBorder="1" applyAlignment="1">
      <alignment horizontal="left" vertical="top" wrapText="1"/>
    </xf>
    <xf numFmtId="0" fontId="0" fillId="0" borderId="0" xfId="0" applyBorder="1" applyAlignment="1">
      <alignment horizontal="left" vertical="top" wrapText="1"/>
    </xf>
    <xf numFmtId="0" fontId="8" fillId="0" borderId="52" xfId="0" applyFont="1" applyFill="1" applyBorder="1" applyAlignment="1">
      <alignment horizontal="center" vertical="top" wrapText="1"/>
    </xf>
    <xf numFmtId="164" fontId="29" fillId="0" borderId="16" xfId="0" applyNumberFormat="1" applyFont="1" applyFill="1" applyBorder="1" applyAlignment="1">
      <alignment horizontal="center" vertical="center"/>
    </xf>
    <xf numFmtId="164" fontId="29" fillId="0" borderId="17" xfId="0" applyNumberFormat="1" applyFont="1" applyFill="1" applyBorder="1" applyAlignment="1">
      <alignment horizontal="center" vertical="center"/>
    </xf>
    <xf numFmtId="0" fontId="13" fillId="0" borderId="52" xfId="0" applyFont="1" applyBorder="1" applyAlignment="1">
      <alignment horizontal="center" vertical="top" wrapText="1"/>
    </xf>
    <xf numFmtId="0" fontId="12" fillId="0" borderId="77" xfId="0" applyFont="1" applyBorder="1" applyAlignment="1">
      <alignment vertical="top" wrapText="1"/>
    </xf>
    <xf numFmtId="49" fontId="22" fillId="0" borderId="0" xfId="0" applyNumberFormat="1" applyFont="1" applyFill="1" applyBorder="1" applyAlignment="1">
      <alignment horizontal="center" vertical="top" wrapText="1"/>
    </xf>
    <xf numFmtId="0" fontId="11" fillId="0" borderId="0" xfId="0" applyFont="1" applyAlignment="1">
      <alignment vertical="top" wrapText="1"/>
    </xf>
    <xf numFmtId="49" fontId="2" fillId="0" borderId="5" xfId="0" applyNumberFormat="1" applyFont="1" applyBorder="1" applyAlignment="1">
      <alignment horizontal="center" vertical="top"/>
    </xf>
    <xf numFmtId="0" fontId="6" fillId="0" borderId="27" xfId="0" applyFont="1" applyFill="1" applyBorder="1" applyAlignment="1">
      <alignment vertical="top" wrapText="1"/>
    </xf>
    <xf numFmtId="49" fontId="9" fillId="0" borderId="5" xfId="0" applyNumberFormat="1" applyFont="1" applyBorder="1" applyAlignment="1">
      <alignment horizontal="center" vertical="top"/>
    </xf>
    <xf numFmtId="49" fontId="2" fillId="0" borderId="53" xfId="0" applyNumberFormat="1" applyFont="1" applyBorder="1" applyAlignment="1">
      <alignment horizontal="center" vertical="top"/>
    </xf>
    <xf numFmtId="49" fontId="7" fillId="0" borderId="28" xfId="0" applyNumberFormat="1" applyFont="1" applyBorder="1" applyAlignment="1">
      <alignment horizontal="center" vertical="top" wrapText="1"/>
    </xf>
    <xf numFmtId="0" fontId="11" fillId="0" borderId="32" xfId="0" applyFont="1" applyBorder="1" applyAlignment="1">
      <alignment horizontal="center" vertical="top" wrapText="1"/>
    </xf>
    <xf numFmtId="0" fontId="6" fillId="0" borderId="33" xfId="0" applyFont="1" applyFill="1" applyBorder="1" applyAlignment="1">
      <alignment horizontal="left" vertical="top" wrapText="1"/>
    </xf>
    <xf numFmtId="49" fontId="2" fillId="0" borderId="52" xfId="0" applyNumberFormat="1" applyFont="1" applyBorder="1" applyAlignment="1">
      <alignment horizontal="center" vertical="top" wrapText="1"/>
    </xf>
    <xf numFmtId="0" fontId="11" fillId="0" borderId="44" xfId="0" applyFont="1" applyBorder="1" applyAlignment="1">
      <alignment horizontal="center" vertical="top" wrapText="1"/>
    </xf>
    <xf numFmtId="49" fontId="7" fillId="2" borderId="54" xfId="0" applyNumberFormat="1" applyFont="1" applyFill="1" applyBorder="1" applyAlignment="1">
      <alignment horizontal="center" vertical="top"/>
    </xf>
    <xf numFmtId="49" fontId="7" fillId="3" borderId="15" xfId="0" applyNumberFormat="1" applyFont="1" applyFill="1" applyBorder="1" applyAlignment="1">
      <alignment horizontal="center" vertical="top"/>
    </xf>
    <xf numFmtId="49" fontId="7" fillId="0" borderId="15" xfId="0" applyNumberFormat="1" applyFont="1" applyBorder="1" applyAlignment="1">
      <alignment horizontal="center" vertical="top"/>
    </xf>
    <xf numFmtId="49" fontId="7" fillId="2" borderId="61" xfId="0" applyNumberFormat="1" applyFont="1" applyFill="1" applyBorder="1" applyAlignment="1">
      <alignment horizontal="center" vertical="top"/>
    </xf>
    <xf numFmtId="49" fontId="7" fillId="3" borderId="20" xfId="0" applyNumberFormat="1" applyFont="1" applyFill="1" applyBorder="1" applyAlignment="1">
      <alignment horizontal="center" vertical="top"/>
    </xf>
    <xf numFmtId="49" fontId="7" fillId="0" borderId="20" xfId="0" applyNumberFormat="1" applyFont="1" applyBorder="1" applyAlignment="1">
      <alignment horizontal="center" vertical="top"/>
    </xf>
    <xf numFmtId="49" fontId="7" fillId="0" borderId="28" xfId="0" applyNumberFormat="1" applyFont="1" applyBorder="1" applyAlignment="1">
      <alignment horizontal="center" vertical="top"/>
    </xf>
    <xf numFmtId="49" fontId="7" fillId="0" borderId="32" xfId="0" applyNumberFormat="1" applyFont="1" applyBorder="1" applyAlignment="1">
      <alignment horizontal="center" vertical="top"/>
    </xf>
    <xf numFmtId="49" fontId="9" fillId="0" borderId="52" xfId="0" applyNumberFormat="1" applyFont="1" applyBorder="1" applyAlignment="1">
      <alignment horizontal="center" vertical="top"/>
    </xf>
    <xf numFmtId="49" fontId="9" fillId="0" borderId="44" xfId="0" applyNumberFormat="1" applyFont="1" applyBorder="1" applyAlignment="1">
      <alignment horizontal="center" vertical="top"/>
    </xf>
    <xf numFmtId="49" fontId="7" fillId="2" borderId="16" xfId="0" applyNumberFormat="1" applyFont="1" applyFill="1" applyBorder="1" applyAlignment="1">
      <alignment horizontal="center" vertical="top"/>
    </xf>
    <xf numFmtId="49" fontId="7" fillId="2" borderId="10" xfId="0" applyNumberFormat="1" applyFont="1" applyFill="1" applyBorder="1" applyAlignment="1">
      <alignment horizontal="center" vertical="top"/>
    </xf>
    <xf numFmtId="49" fontId="7" fillId="3" borderId="27" xfId="0" applyNumberFormat="1" applyFont="1" applyFill="1" applyBorder="1" applyAlignment="1">
      <alignment horizontal="center" vertical="top"/>
    </xf>
    <xf numFmtId="49" fontId="7" fillId="3" borderId="74" xfId="0" applyNumberFormat="1" applyFont="1" applyFill="1" applyBorder="1" applyAlignment="1">
      <alignment horizontal="center" vertical="top"/>
    </xf>
    <xf numFmtId="49" fontId="2" fillId="0" borderId="54" xfId="0" applyNumberFormat="1" applyFont="1" applyBorder="1" applyAlignment="1">
      <alignment horizontal="center" vertical="top"/>
    </xf>
    <xf numFmtId="0" fontId="30" fillId="0" borderId="0" xfId="0" applyFont="1" applyAlignment="1">
      <alignment horizontal="left" vertical="top" wrapText="1"/>
    </xf>
    <xf numFmtId="0" fontId="31" fillId="0" borderId="0" xfId="0" applyFont="1" applyAlignment="1">
      <alignment vertical="top"/>
    </xf>
    <xf numFmtId="0" fontId="2" fillId="0" borderId="1" xfId="0" applyFont="1" applyBorder="1" applyAlignment="1">
      <alignment horizontal="center" vertical="center" textRotation="90" wrapText="1"/>
    </xf>
    <xf numFmtId="0" fontId="8" fillId="0" borderId="67" xfId="0" applyFont="1" applyFill="1" applyBorder="1" applyAlignment="1">
      <alignment horizontal="left" vertical="top" wrapText="1"/>
    </xf>
    <xf numFmtId="0" fontId="8" fillId="0" borderId="43" xfId="0" applyFont="1" applyFill="1" applyBorder="1" applyAlignment="1">
      <alignment horizontal="left" vertical="top" wrapText="1"/>
    </xf>
    <xf numFmtId="49" fontId="2" fillId="0" borderId="52" xfId="0" applyNumberFormat="1" applyFont="1" applyBorder="1" applyAlignment="1">
      <alignment horizontal="center" vertical="top"/>
    </xf>
    <xf numFmtId="49" fontId="2" fillId="0" borderId="44" xfId="0" applyNumberFormat="1" applyFont="1" applyBorder="1" applyAlignment="1">
      <alignment horizontal="center" vertical="top"/>
    </xf>
    <xf numFmtId="49" fontId="2" fillId="0" borderId="68" xfId="0" applyNumberFormat="1" applyFont="1" applyBorder="1" applyAlignment="1">
      <alignment horizontal="center" vertical="top"/>
    </xf>
    <xf numFmtId="49" fontId="2" fillId="0" borderId="46" xfId="0" applyNumberFormat="1" applyFont="1" applyBorder="1" applyAlignment="1">
      <alignment horizontal="center" vertical="top"/>
    </xf>
    <xf numFmtId="49" fontId="7" fillId="3" borderId="3" xfId="0" applyNumberFormat="1" applyFont="1" applyFill="1" applyBorder="1" applyAlignment="1">
      <alignment horizontal="right" vertical="top"/>
    </xf>
    <xf numFmtId="49" fontId="7" fillId="3" borderId="62" xfId="0" applyNumberFormat="1" applyFont="1" applyFill="1" applyBorder="1" applyAlignment="1">
      <alignment horizontal="right" vertical="top"/>
    </xf>
    <xf numFmtId="49" fontId="2" fillId="0" borderId="61" xfId="0" applyNumberFormat="1" applyFont="1" applyBorder="1" applyAlignment="1">
      <alignment horizontal="center" vertical="top"/>
    </xf>
    <xf numFmtId="49" fontId="9" fillId="0" borderId="19" xfId="0" applyNumberFormat="1" applyFont="1" applyBorder="1" applyAlignment="1">
      <alignment horizontal="center" vertical="top"/>
    </xf>
    <xf numFmtId="0" fontId="8" fillId="0" borderId="45" xfId="0" applyFont="1" applyFill="1" applyBorder="1" applyAlignment="1">
      <alignment horizontal="left" vertical="top" wrapText="1"/>
    </xf>
    <xf numFmtId="0" fontId="8" fillId="0" borderId="52" xfId="0" applyFont="1" applyFill="1" applyBorder="1" applyAlignment="1">
      <alignment horizontal="center" vertical="top" wrapText="1"/>
    </xf>
    <xf numFmtId="0" fontId="8" fillId="0" borderId="19" xfId="0" applyFont="1" applyFill="1" applyBorder="1" applyAlignment="1">
      <alignment horizontal="center" vertical="top" wrapText="1"/>
    </xf>
    <xf numFmtId="0" fontId="6" fillId="0" borderId="43" xfId="0" applyFont="1" applyFill="1" applyBorder="1" applyAlignment="1">
      <alignment horizontal="left" vertical="top" wrapText="1"/>
    </xf>
    <xf numFmtId="164" fontId="8" fillId="0" borderId="52" xfId="0" applyNumberFormat="1" applyFont="1" applyFill="1" applyBorder="1" applyAlignment="1">
      <alignment horizontal="left" vertical="center" wrapText="1"/>
    </xf>
    <xf numFmtId="164" fontId="8" fillId="0" borderId="44" xfId="0" applyNumberFormat="1" applyFont="1" applyFill="1" applyBorder="1" applyAlignment="1">
      <alignment horizontal="left" vertical="center" wrapText="1"/>
    </xf>
    <xf numFmtId="0" fontId="6" fillId="0" borderId="67" xfId="0" applyFont="1" applyFill="1" applyBorder="1" applyAlignment="1">
      <alignment horizontal="left" vertical="top" wrapText="1"/>
    </xf>
    <xf numFmtId="0" fontId="6" fillId="0" borderId="43" xfId="0" applyFont="1" applyFill="1" applyBorder="1" applyAlignment="1">
      <alignment horizontal="left" vertical="top" wrapText="1"/>
    </xf>
    <xf numFmtId="0" fontId="8" fillId="0" borderId="67" xfId="0" applyFont="1" applyFill="1" applyBorder="1" applyAlignment="1">
      <alignment horizontal="left" vertical="top" wrapText="1"/>
    </xf>
    <xf numFmtId="0" fontId="8" fillId="0" borderId="43" xfId="0" applyFont="1" applyFill="1" applyBorder="1" applyAlignment="1">
      <alignment horizontal="left" vertical="top" wrapText="1"/>
    </xf>
    <xf numFmtId="49" fontId="7" fillId="3" borderId="3" xfId="0" applyNumberFormat="1" applyFont="1" applyFill="1" applyBorder="1" applyAlignment="1">
      <alignment horizontal="right" vertical="top"/>
    </xf>
    <xf numFmtId="49" fontId="7" fillId="3" borderId="4" xfId="0" applyNumberFormat="1" applyFont="1" applyFill="1" applyBorder="1" applyAlignment="1">
      <alignment horizontal="right" vertical="top"/>
    </xf>
    <xf numFmtId="49" fontId="7" fillId="3" borderId="32" xfId="0" applyNumberFormat="1" applyFont="1" applyFill="1" applyBorder="1" applyAlignment="1">
      <alignment horizontal="right" vertical="top"/>
    </xf>
    <xf numFmtId="49" fontId="7" fillId="3" borderId="62" xfId="0" applyNumberFormat="1" applyFont="1" applyFill="1" applyBorder="1" applyAlignment="1">
      <alignment horizontal="right" vertical="top"/>
    </xf>
    <xf numFmtId="0" fontId="21" fillId="0" borderId="36" xfId="0" applyNumberFormat="1" applyFont="1" applyFill="1" applyBorder="1" applyAlignment="1">
      <alignment horizontal="left" vertical="top" wrapText="1"/>
    </xf>
    <xf numFmtId="0" fontId="0" fillId="0" borderId="41" xfId="0" applyBorder="1" applyAlignment="1">
      <alignment horizontal="left" vertical="top" wrapText="1"/>
    </xf>
    <xf numFmtId="0" fontId="21" fillId="0" borderId="36" xfId="0" applyFont="1" applyFill="1" applyBorder="1" applyAlignment="1">
      <alignment vertical="top" wrapText="1"/>
    </xf>
    <xf numFmtId="0" fontId="0" fillId="0" borderId="41" xfId="0" applyBorder="1" applyAlignment="1">
      <alignment vertical="top" wrapText="1"/>
    </xf>
    <xf numFmtId="0" fontId="11" fillId="0" borderId="43" xfId="0" applyFont="1" applyFill="1" applyBorder="1" applyAlignment="1">
      <alignment horizontal="left" vertical="top" wrapText="1"/>
    </xf>
    <xf numFmtId="1" fontId="6" fillId="0" borderId="36" xfId="0" applyNumberFormat="1" applyFont="1" applyFill="1" applyBorder="1" applyAlignment="1">
      <alignment horizontal="left" vertical="top" wrapText="1"/>
    </xf>
    <xf numFmtId="0" fontId="0" fillId="0" borderId="6" xfId="0" applyBorder="1" applyAlignment="1">
      <alignment vertical="top" wrapText="1"/>
    </xf>
    <xf numFmtId="0" fontId="6" fillId="0" borderId="27" xfId="0" applyFont="1" applyFill="1" applyBorder="1" applyAlignment="1">
      <alignment vertical="top" wrapText="1"/>
    </xf>
    <xf numFmtId="0" fontId="6" fillId="0" borderId="65" xfId="0" applyFont="1" applyFill="1" applyBorder="1" applyAlignment="1">
      <alignment vertical="top" wrapText="1"/>
    </xf>
    <xf numFmtId="49" fontId="2" fillId="0" borderId="5" xfId="0" applyNumberFormat="1" applyFont="1" applyBorder="1" applyAlignment="1">
      <alignment horizontal="center" vertical="top"/>
    </xf>
    <xf numFmtId="49" fontId="2" fillId="0" borderId="13" xfId="0" applyNumberFormat="1" applyFont="1" applyBorder="1" applyAlignment="1">
      <alignment horizontal="center" vertical="top"/>
    </xf>
    <xf numFmtId="49" fontId="9" fillId="0" borderId="5" xfId="0" applyNumberFormat="1" applyFont="1" applyBorder="1" applyAlignment="1">
      <alignment horizontal="center" vertical="top"/>
    </xf>
    <xf numFmtId="0" fontId="6" fillId="0" borderId="75" xfId="0" applyFont="1" applyBorder="1" applyAlignment="1">
      <alignment vertical="top" wrapText="1"/>
    </xf>
    <xf numFmtId="0" fontId="0" fillId="0" borderId="70" xfId="0" applyBorder="1" applyAlignment="1">
      <alignment vertical="top" wrapText="1"/>
    </xf>
    <xf numFmtId="49" fontId="7" fillId="0" borderId="15" xfId="0" applyNumberFormat="1" applyFont="1" applyBorder="1" applyAlignment="1">
      <alignment horizontal="center" vertical="top"/>
    </xf>
    <xf numFmtId="49" fontId="7" fillId="0" borderId="1" xfId="0" applyNumberFormat="1" applyFont="1" applyBorder="1" applyAlignment="1">
      <alignment horizontal="center" vertical="top"/>
    </xf>
    <xf numFmtId="49" fontId="7" fillId="0" borderId="28" xfId="0" applyNumberFormat="1" applyFont="1" applyBorder="1" applyAlignment="1">
      <alignment horizontal="center" vertical="top" wrapText="1"/>
    </xf>
    <xf numFmtId="49" fontId="7" fillId="0" borderId="20" xfId="0" applyNumberFormat="1" applyFont="1" applyBorder="1" applyAlignment="1">
      <alignment horizontal="center" vertical="top" wrapText="1"/>
    </xf>
    <xf numFmtId="0" fontId="11" fillId="0" borderId="20" xfId="0" applyFont="1" applyBorder="1" applyAlignment="1">
      <alignment horizontal="center" vertical="top" wrapText="1"/>
    </xf>
    <xf numFmtId="0" fontId="11" fillId="0" borderId="32" xfId="0" applyFont="1" applyBorder="1" applyAlignment="1">
      <alignment horizontal="center" vertical="top" wrapText="1"/>
    </xf>
    <xf numFmtId="0" fontId="6" fillId="0" borderId="29" xfId="0" applyFont="1" applyFill="1" applyBorder="1" applyAlignment="1">
      <alignment horizontal="left" vertical="top" wrapText="1"/>
    </xf>
    <xf numFmtId="0" fontId="6" fillId="0" borderId="21" xfId="0" applyFont="1" applyFill="1" applyBorder="1" applyAlignment="1">
      <alignment horizontal="left" vertical="top" wrapText="1"/>
    </xf>
    <xf numFmtId="0" fontId="6" fillId="0" borderId="33" xfId="0" applyFont="1" applyFill="1" applyBorder="1" applyAlignment="1">
      <alignment horizontal="left" vertical="top" wrapText="1"/>
    </xf>
    <xf numFmtId="49" fontId="9" fillId="0" borderId="19" xfId="0" applyNumberFormat="1" applyFont="1" applyBorder="1" applyAlignment="1">
      <alignment horizontal="center" vertical="top"/>
    </xf>
    <xf numFmtId="49" fontId="2" fillId="0" borderId="8" xfId="0" applyNumberFormat="1" applyFont="1" applyBorder="1" applyAlignment="1">
      <alignment horizontal="center" vertical="top"/>
    </xf>
    <xf numFmtId="49" fontId="7" fillId="2" borderId="4" xfId="0" applyNumberFormat="1" applyFont="1" applyFill="1" applyBorder="1" applyAlignment="1">
      <alignment horizontal="right" vertical="top"/>
    </xf>
    <xf numFmtId="49" fontId="7" fillId="2" borderId="62" xfId="0" applyNumberFormat="1" applyFont="1" applyFill="1" applyBorder="1" applyAlignment="1">
      <alignment horizontal="right" vertical="top"/>
    </xf>
    <xf numFmtId="0" fontId="5" fillId="2" borderId="23" xfId="0" applyFont="1" applyFill="1" applyBorder="1" applyAlignment="1">
      <alignment horizontal="left" vertical="top" wrapText="1"/>
    </xf>
    <xf numFmtId="0" fontId="5" fillId="2" borderId="24" xfId="0" applyFont="1" applyFill="1" applyBorder="1" applyAlignment="1">
      <alignment horizontal="left" vertical="top" wrapText="1"/>
    </xf>
    <xf numFmtId="0" fontId="5" fillId="2" borderId="25" xfId="0" applyFont="1" applyFill="1" applyBorder="1" applyAlignment="1">
      <alignment horizontal="left" vertical="top" wrapText="1"/>
    </xf>
    <xf numFmtId="0" fontId="7" fillId="3" borderId="24" xfId="0" applyFont="1" applyFill="1" applyBorder="1" applyAlignment="1">
      <alignment horizontal="left" vertical="top" wrapText="1"/>
    </xf>
    <xf numFmtId="0" fontId="7" fillId="3" borderId="25" xfId="0" applyFont="1" applyFill="1" applyBorder="1" applyAlignment="1">
      <alignment horizontal="left" vertical="top" wrapText="1"/>
    </xf>
    <xf numFmtId="49" fontId="7" fillId="3" borderId="23" xfId="0" applyNumberFormat="1" applyFont="1" applyFill="1" applyBorder="1" applyAlignment="1">
      <alignment horizontal="left" vertical="top"/>
    </xf>
    <xf numFmtId="49" fontId="7" fillId="3" borderId="24" xfId="0" applyNumberFormat="1" applyFont="1" applyFill="1" applyBorder="1" applyAlignment="1">
      <alignment horizontal="left" vertical="top"/>
    </xf>
    <xf numFmtId="49" fontId="7" fillId="3" borderId="69" xfId="0" applyNumberFormat="1" applyFont="1" applyFill="1" applyBorder="1" applyAlignment="1">
      <alignment horizontal="left" vertical="top"/>
    </xf>
    <xf numFmtId="49" fontId="7" fillId="3" borderId="25" xfId="0" applyNumberFormat="1" applyFont="1" applyFill="1" applyBorder="1" applyAlignment="1">
      <alignment horizontal="left" vertical="top"/>
    </xf>
    <xf numFmtId="49" fontId="2" fillId="0" borderId="66" xfId="0" applyNumberFormat="1" applyFont="1" applyBorder="1" applyAlignment="1">
      <alignment horizontal="center" vertical="top"/>
    </xf>
    <xf numFmtId="49" fontId="2" fillId="0" borderId="50" xfId="0" applyNumberFormat="1" applyFont="1" applyBorder="1" applyAlignment="1">
      <alignment horizontal="center" vertical="top"/>
    </xf>
    <xf numFmtId="0" fontId="8" fillId="0" borderId="52" xfId="0" applyFont="1" applyFill="1" applyBorder="1" applyAlignment="1">
      <alignment horizontal="center" vertical="top" wrapText="1"/>
    </xf>
    <xf numFmtId="0" fontId="8" fillId="0" borderId="19" xfId="0" applyFont="1" applyFill="1" applyBorder="1" applyAlignment="1">
      <alignment horizontal="center" vertical="top" wrapText="1"/>
    </xf>
    <xf numFmtId="0" fontId="11" fillId="0" borderId="57" xfId="0" applyFont="1" applyBorder="1" applyAlignment="1">
      <alignment horizontal="center" vertical="top" wrapText="1"/>
    </xf>
    <xf numFmtId="49" fontId="2" fillId="0" borderId="52" xfId="0" applyNumberFormat="1" applyFont="1" applyBorder="1" applyAlignment="1">
      <alignment horizontal="center" vertical="top" wrapText="1"/>
    </xf>
    <xf numFmtId="49" fontId="2" fillId="0" borderId="19" xfId="0" applyNumberFormat="1" applyFont="1" applyBorder="1" applyAlignment="1">
      <alignment horizontal="center" vertical="top" wrapText="1"/>
    </xf>
    <xf numFmtId="0" fontId="11" fillId="0" borderId="19" xfId="0" applyFont="1" applyBorder="1" applyAlignment="1">
      <alignment horizontal="center" vertical="top" wrapText="1"/>
    </xf>
    <xf numFmtId="0" fontId="11" fillId="0" borderId="44" xfId="0" applyFont="1" applyBorder="1" applyAlignment="1">
      <alignment horizontal="center" vertical="top" wrapText="1"/>
    </xf>
    <xf numFmtId="49" fontId="7" fillId="2" borderId="54" xfId="0" applyNumberFormat="1" applyFont="1" applyFill="1" applyBorder="1" applyAlignment="1">
      <alignment horizontal="center" vertical="top"/>
    </xf>
    <xf numFmtId="49" fontId="7" fillId="2" borderId="55" xfId="0" applyNumberFormat="1" applyFont="1" applyFill="1" applyBorder="1" applyAlignment="1">
      <alignment horizontal="center" vertical="top"/>
    </xf>
    <xf numFmtId="49" fontId="7" fillId="3" borderId="15" xfId="0" applyNumberFormat="1" applyFont="1" applyFill="1" applyBorder="1" applyAlignment="1">
      <alignment horizontal="center" vertical="top"/>
    </xf>
    <xf numFmtId="49" fontId="7" fillId="3" borderId="1" xfId="0" applyNumberFormat="1" applyFont="1" applyFill="1" applyBorder="1" applyAlignment="1">
      <alignment horizontal="center" vertical="top"/>
    </xf>
    <xf numFmtId="49" fontId="7" fillId="2" borderId="61" xfId="0" applyNumberFormat="1" applyFont="1" applyFill="1" applyBorder="1" applyAlignment="1">
      <alignment horizontal="center" vertical="top"/>
    </xf>
    <xf numFmtId="49" fontId="7" fillId="3" borderId="20" xfId="0" applyNumberFormat="1" applyFont="1" applyFill="1" applyBorder="1" applyAlignment="1">
      <alignment horizontal="center" vertical="top"/>
    </xf>
    <xf numFmtId="49" fontId="7" fillId="0" borderId="20" xfId="0" applyNumberFormat="1" applyFont="1" applyBorder="1" applyAlignment="1">
      <alignment horizontal="center" vertical="top"/>
    </xf>
    <xf numFmtId="0" fontId="6" fillId="0" borderId="7" xfId="0" applyFont="1" applyFill="1" applyBorder="1" applyAlignment="1">
      <alignment vertical="top" wrapText="1"/>
    </xf>
    <xf numFmtId="49" fontId="7" fillId="3" borderId="77" xfId="0" applyNumberFormat="1" applyFont="1" applyFill="1" applyBorder="1" applyAlignment="1">
      <alignment horizontal="left" vertical="top"/>
    </xf>
    <xf numFmtId="0" fontId="8" fillId="0" borderId="30" xfId="0" applyFont="1" applyFill="1" applyBorder="1" applyAlignment="1">
      <alignment horizontal="left" vertical="top" wrapText="1"/>
    </xf>
    <xf numFmtId="49" fontId="2" fillId="0" borderId="53" xfId="0" applyNumberFormat="1" applyFont="1" applyBorder="1" applyAlignment="1">
      <alignment horizontal="center" vertical="top"/>
    </xf>
    <xf numFmtId="0" fontId="8" fillId="0" borderId="69" xfId="0" applyFont="1" applyFill="1" applyBorder="1" applyAlignment="1">
      <alignment horizontal="left" vertical="top" wrapText="1"/>
    </xf>
    <xf numFmtId="0" fontId="8" fillId="0" borderId="45" xfId="0" applyFont="1" applyFill="1" applyBorder="1" applyAlignment="1">
      <alignment horizontal="left" vertical="top" wrapText="1"/>
    </xf>
    <xf numFmtId="0" fontId="30" fillId="0" borderId="0" xfId="0" applyFont="1" applyAlignment="1">
      <alignment horizontal="left" vertical="top" wrapText="1"/>
    </xf>
    <xf numFmtId="0" fontId="31" fillId="0" borderId="0" xfId="0" applyFont="1" applyAlignment="1">
      <alignment vertical="top"/>
    </xf>
    <xf numFmtId="0" fontId="2" fillId="0" borderId="16" xfId="0" applyFont="1" applyBorder="1" applyAlignment="1">
      <alignment horizontal="center" vertical="center" textRotation="90" wrapText="1"/>
    </xf>
    <xf numFmtId="0" fontId="2" fillId="0" borderId="63" xfId="0" applyFont="1" applyBorder="1" applyAlignment="1">
      <alignment horizontal="center" vertical="center" textRotation="90" wrapText="1"/>
    </xf>
    <xf numFmtId="0" fontId="2" fillId="0" borderId="14" xfId="0" applyFont="1" applyBorder="1" applyAlignment="1">
      <alignment horizontal="center" vertical="center" textRotation="90" wrapText="1"/>
    </xf>
    <xf numFmtId="0" fontId="2" fillId="0" borderId="15" xfId="0" applyFont="1" applyBorder="1" applyAlignment="1">
      <alignment horizontal="center" vertical="center" textRotation="90" wrapText="1"/>
    </xf>
    <xf numFmtId="0" fontId="2" fillId="0" borderId="59"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6" fillId="0" borderId="28"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32" xfId="0" applyFont="1" applyBorder="1" applyAlignment="1">
      <alignment horizontal="center" vertical="center" wrapText="1"/>
    </xf>
    <xf numFmtId="0" fontId="2" fillId="0" borderId="52" xfId="0" applyNumberFormat="1" applyFont="1" applyBorder="1" applyAlignment="1">
      <alignment horizontal="center" vertical="center" textRotation="90" wrapText="1"/>
    </xf>
    <xf numFmtId="0" fontId="2" fillId="0" borderId="19" xfId="0" applyNumberFormat="1" applyFont="1" applyBorder="1" applyAlignment="1">
      <alignment horizontal="center" vertical="center" textRotation="90" wrapText="1"/>
    </xf>
    <xf numFmtId="0" fontId="2" fillId="0" borderId="44" xfId="0" applyNumberFormat="1" applyFont="1" applyBorder="1" applyAlignment="1">
      <alignment horizontal="center" vertical="center" textRotation="90" wrapText="1"/>
    </xf>
    <xf numFmtId="49" fontId="2" fillId="0" borderId="52" xfId="0" applyNumberFormat="1" applyFont="1" applyBorder="1" applyAlignment="1">
      <alignment horizontal="center" vertical="top"/>
    </xf>
    <xf numFmtId="49" fontId="2" fillId="0" borderId="44" xfId="0" applyNumberFormat="1" applyFont="1" applyBorder="1" applyAlignment="1">
      <alignment horizontal="center" vertical="top"/>
    </xf>
    <xf numFmtId="49" fontId="7" fillId="0" borderId="28" xfId="0" applyNumberFormat="1" applyFont="1" applyBorder="1" applyAlignment="1">
      <alignment horizontal="center" vertical="top"/>
    </xf>
    <xf numFmtId="49" fontId="7" fillId="0" borderId="32" xfId="0" applyNumberFormat="1" applyFont="1" applyBorder="1" applyAlignment="1">
      <alignment horizontal="center" vertical="top"/>
    </xf>
    <xf numFmtId="49" fontId="2" fillId="0" borderId="68" xfId="0" applyNumberFormat="1" applyFont="1" applyBorder="1" applyAlignment="1">
      <alignment horizontal="center" vertical="top"/>
    </xf>
    <xf numFmtId="49" fontId="2" fillId="0" borderId="46" xfId="0" applyNumberFormat="1" applyFont="1" applyBorder="1" applyAlignment="1">
      <alignment horizontal="center" vertical="top"/>
    </xf>
    <xf numFmtId="49" fontId="2" fillId="0" borderId="61" xfId="0" applyNumberFormat="1" applyFont="1" applyBorder="1" applyAlignment="1">
      <alignment horizontal="center" vertical="top"/>
    </xf>
    <xf numFmtId="0" fontId="15" fillId="0" borderId="0" xfId="0" applyFont="1" applyAlignment="1">
      <alignment horizontal="left" wrapText="1"/>
    </xf>
    <xf numFmtId="0" fontId="8" fillId="0" borderId="52" xfId="0" applyFont="1" applyBorder="1" applyAlignment="1">
      <alignment horizontal="center" vertical="center" textRotation="90" wrapText="1"/>
    </xf>
    <xf numFmtId="0" fontId="8" fillId="0" borderId="19" xfId="0" applyFont="1" applyBorder="1" applyAlignment="1">
      <alignment horizontal="center" vertical="center" textRotation="90" wrapText="1"/>
    </xf>
    <xf numFmtId="0" fontId="8" fillId="0" borderId="44" xfId="0" applyFont="1" applyBorder="1" applyAlignment="1">
      <alignment horizontal="center" vertical="center" textRotation="90" wrapText="1"/>
    </xf>
    <xf numFmtId="0" fontId="7" fillId="0" borderId="54" xfId="0" applyFont="1" applyBorder="1" applyAlignment="1">
      <alignment horizontal="center" vertical="center"/>
    </xf>
    <xf numFmtId="0" fontId="7" fillId="0" borderId="18" xfId="0" applyFont="1" applyBorder="1" applyAlignment="1">
      <alignment horizontal="center" vertical="center"/>
    </xf>
    <xf numFmtId="0" fontId="7" fillId="0" borderId="48" xfId="0" applyFont="1" applyBorder="1" applyAlignment="1">
      <alignment horizontal="center" vertical="center"/>
    </xf>
    <xf numFmtId="49" fontId="7" fillId="2" borderId="16" xfId="0" applyNumberFormat="1" applyFont="1" applyFill="1" applyBorder="1" applyAlignment="1">
      <alignment horizontal="center" vertical="top"/>
    </xf>
    <xf numFmtId="49" fontId="7" fillId="2" borderId="10" xfId="0" applyNumberFormat="1" applyFont="1" applyFill="1" applyBorder="1" applyAlignment="1">
      <alignment horizontal="center" vertical="top"/>
    </xf>
    <xf numFmtId="49" fontId="7" fillId="2" borderId="14" xfId="0" applyNumberFormat="1" applyFont="1" applyFill="1" applyBorder="1" applyAlignment="1">
      <alignment horizontal="center" vertical="top"/>
    </xf>
    <xf numFmtId="49" fontId="7" fillId="3" borderId="27" xfId="0" applyNumberFormat="1" applyFont="1" applyFill="1" applyBorder="1" applyAlignment="1">
      <alignment horizontal="center" vertical="top"/>
    </xf>
    <xf numFmtId="49" fontId="7" fillId="3" borderId="74" xfId="0" applyNumberFormat="1" applyFont="1" applyFill="1" applyBorder="1" applyAlignment="1">
      <alignment horizontal="center" vertical="top"/>
    </xf>
    <xf numFmtId="49" fontId="7" fillId="3" borderId="65" xfId="0" applyNumberFormat="1" applyFont="1" applyFill="1" applyBorder="1" applyAlignment="1">
      <alignment horizontal="center" vertical="top"/>
    </xf>
    <xf numFmtId="49" fontId="7" fillId="0" borderId="9" xfId="0" applyNumberFormat="1" applyFont="1" applyBorder="1" applyAlignment="1">
      <alignment horizontal="center" vertical="top"/>
    </xf>
    <xf numFmtId="0" fontId="28" fillId="0" borderId="37" xfId="0" applyFont="1" applyFill="1" applyBorder="1" applyAlignment="1">
      <alignment horizontal="left" vertical="top" wrapText="1"/>
    </xf>
    <xf numFmtId="0" fontId="28" fillId="0" borderId="7" xfId="0" applyFont="1" applyFill="1" applyBorder="1" applyAlignment="1">
      <alignment horizontal="left" vertical="top" wrapText="1"/>
    </xf>
    <xf numFmtId="0" fontId="28" fillId="0" borderId="42" xfId="0" applyFont="1" applyFill="1" applyBorder="1" applyAlignment="1">
      <alignment horizontal="left" vertical="top" wrapText="1"/>
    </xf>
    <xf numFmtId="0" fontId="2" fillId="0" borderId="18" xfId="0" applyFont="1" applyBorder="1" applyAlignment="1">
      <alignment horizontal="center" vertical="center" textRotation="90" wrapText="1"/>
    </xf>
    <xf numFmtId="0" fontId="2" fillId="0" borderId="64" xfId="0" applyFont="1" applyBorder="1" applyAlignment="1">
      <alignment horizontal="center" vertical="center" textRotation="90" wrapText="1"/>
    </xf>
    <xf numFmtId="0" fontId="2" fillId="0" borderId="22" xfId="0" applyFont="1" applyBorder="1" applyAlignment="1">
      <alignment horizontal="center" vertical="center" textRotation="90" wrapText="1"/>
    </xf>
    <xf numFmtId="49" fontId="2" fillId="0" borderId="54" xfId="0" applyNumberFormat="1" applyFont="1" applyBorder="1" applyAlignment="1">
      <alignment horizontal="center" vertical="top"/>
    </xf>
    <xf numFmtId="49" fontId="2" fillId="0" borderId="75" xfId="0" applyNumberFormat="1" applyFont="1" applyBorder="1" applyAlignment="1">
      <alignment horizontal="center" vertical="top"/>
    </xf>
    <xf numFmtId="49" fontId="2" fillId="0" borderId="55" xfId="0" applyNumberFormat="1" applyFont="1" applyBorder="1" applyAlignment="1">
      <alignment horizontal="center" vertical="top"/>
    </xf>
    <xf numFmtId="0" fontId="2" fillId="0" borderId="11" xfId="0" applyFont="1" applyFill="1" applyBorder="1" applyAlignment="1">
      <alignment horizontal="center" vertical="center" textRotation="90" wrapText="1"/>
    </xf>
    <xf numFmtId="0" fontId="2" fillId="0" borderId="33" xfId="0" applyFont="1" applyFill="1" applyBorder="1" applyAlignment="1">
      <alignment horizontal="center" vertical="center" textRotation="90" wrapText="1"/>
    </xf>
    <xf numFmtId="0" fontId="7" fillId="0" borderId="1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7" xfId="0" applyFont="1" applyBorder="1" applyAlignment="1">
      <alignment horizontal="center" vertical="center" wrapText="1"/>
    </xf>
    <xf numFmtId="0" fontId="5" fillId="2" borderId="24" xfId="0" applyFont="1" applyFill="1" applyBorder="1" applyAlignment="1">
      <alignment horizontal="left" vertical="top"/>
    </xf>
    <xf numFmtId="0" fontId="5" fillId="2" borderId="25" xfId="0" applyFont="1" applyFill="1" applyBorder="1" applyAlignment="1">
      <alignment horizontal="left" vertical="top"/>
    </xf>
    <xf numFmtId="0" fontId="7" fillId="3" borderId="4" xfId="0" applyFont="1" applyFill="1" applyBorder="1" applyAlignment="1">
      <alignment horizontal="left" vertical="top" wrapText="1"/>
    </xf>
    <xf numFmtId="0" fontId="7" fillId="3" borderId="62" xfId="0" applyFont="1" applyFill="1" applyBorder="1" applyAlignment="1">
      <alignment horizontal="left" vertical="top" wrapText="1"/>
    </xf>
    <xf numFmtId="0" fontId="6" fillId="0" borderId="10" xfId="0" applyFont="1" applyBorder="1" applyAlignment="1">
      <alignment horizontal="center" vertical="center" wrapText="1"/>
    </xf>
    <xf numFmtId="0" fontId="6" fillId="0" borderId="41" xfId="0" applyFont="1" applyBorder="1" applyAlignment="1">
      <alignment horizontal="center" vertical="center" wrapText="1"/>
    </xf>
    <xf numFmtId="0" fontId="2" fillId="0" borderId="38" xfId="0" applyFont="1" applyBorder="1" applyAlignment="1">
      <alignment horizontal="center" vertical="center"/>
    </xf>
    <xf numFmtId="0" fontId="2" fillId="0" borderId="76" xfId="0" applyFont="1" applyBorder="1" applyAlignment="1">
      <alignment horizontal="center" vertical="center"/>
    </xf>
    <xf numFmtId="0" fontId="8" fillId="0" borderId="69" xfId="0" applyFont="1" applyBorder="1" applyAlignment="1">
      <alignment horizontal="center" vertical="center" textRotation="90" wrapText="1"/>
    </xf>
    <xf numFmtId="0" fontId="8" fillId="0" borderId="0" xfId="0" applyFont="1" applyBorder="1" applyAlignment="1">
      <alignment horizontal="center" vertical="center" textRotation="90" wrapText="1"/>
    </xf>
    <xf numFmtId="0" fontId="8" fillId="0" borderId="45" xfId="0" applyFont="1" applyBorder="1" applyAlignment="1">
      <alignment horizontal="center" vertical="center" textRotation="90" wrapText="1"/>
    </xf>
    <xf numFmtId="0" fontId="2" fillId="0" borderId="52" xfId="0" applyFont="1" applyBorder="1" applyAlignment="1">
      <alignment horizontal="center" vertical="center" textRotation="90" wrapText="1"/>
    </xf>
    <xf numFmtId="0" fontId="2" fillId="0" borderId="19" xfId="0" applyFont="1" applyBorder="1" applyAlignment="1">
      <alignment horizontal="center" vertical="center" textRotation="90" wrapText="1"/>
    </xf>
    <xf numFmtId="0" fontId="2" fillId="0" borderId="44" xfId="0" applyFont="1" applyBorder="1" applyAlignment="1">
      <alignment horizontal="center" vertical="center" textRotation="90" wrapText="1"/>
    </xf>
    <xf numFmtId="0" fontId="2" fillId="0" borderId="10" xfId="0" applyFont="1" applyBorder="1" applyAlignment="1">
      <alignment horizontal="center" vertical="center" textRotation="90" wrapText="1"/>
    </xf>
    <xf numFmtId="0" fontId="2" fillId="0" borderId="41" xfId="0" applyFont="1" applyBorder="1" applyAlignment="1">
      <alignment horizontal="center" vertical="center" textRotation="90" wrapText="1"/>
    </xf>
    <xf numFmtId="0" fontId="2" fillId="0" borderId="59" xfId="0" applyFont="1" applyBorder="1" applyAlignment="1">
      <alignment horizontal="center" vertical="center"/>
    </xf>
    <xf numFmtId="0" fontId="28" fillId="0" borderId="29" xfId="0" applyFont="1" applyFill="1" applyBorder="1" applyAlignment="1">
      <alignment horizontal="left" vertical="top" wrapText="1"/>
    </xf>
    <xf numFmtId="0" fontId="28" fillId="0" borderId="33" xfId="0" applyFont="1" applyFill="1" applyBorder="1" applyAlignment="1">
      <alignment horizontal="left" vertical="top" wrapText="1"/>
    </xf>
    <xf numFmtId="49" fontId="9" fillId="0" borderId="52" xfId="0" applyNumberFormat="1" applyFont="1" applyBorder="1" applyAlignment="1">
      <alignment horizontal="center" vertical="top"/>
    </xf>
    <xf numFmtId="49" fontId="9" fillId="0" borderId="44" xfId="0" applyNumberFormat="1" applyFont="1" applyBorder="1" applyAlignment="1">
      <alignment horizontal="center" vertical="top"/>
    </xf>
    <xf numFmtId="164" fontId="24" fillId="0" borderId="70" xfId="0" applyNumberFormat="1" applyFont="1" applyBorder="1" applyAlignment="1">
      <alignment horizontal="center" vertical="top" wrapText="1"/>
    </xf>
    <xf numFmtId="164" fontId="24" fillId="0" borderId="60" xfId="0" applyNumberFormat="1" applyFont="1" applyBorder="1" applyAlignment="1">
      <alignment horizontal="center" vertical="top" wrapText="1"/>
    </xf>
    <xf numFmtId="164" fontId="24" fillId="0" borderId="66" xfId="0" applyNumberFormat="1" applyFont="1" applyBorder="1" applyAlignment="1">
      <alignment horizontal="center" vertical="top" wrapText="1"/>
    </xf>
    <xf numFmtId="0" fontId="7" fillId="4" borderId="3" xfId="0" applyFont="1" applyFill="1" applyBorder="1" applyAlignment="1">
      <alignment horizontal="right" vertical="top" wrapText="1"/>
    </xf>
    <xf numFmtId="0" fontId="11" fillId="0" borderId="4" xfId="0" applyFont="1" applyBorder="1" applyAlignment="1">
      <alignment vertical="top" wrapText="1"/>
    </xf>
    <xf numFmtId="0" fontId="11" fillId="0" borderId="62" xfId="0" applyFont="1" applyBorder="1" applyAlignment="1">
      <alignment vertical="top" wrapText="1"/>
    </xf>
    <xf numFmtId="164" fontId="25" fillId="4" borderId="24" xfId="0" applyNumberFormat="1" applyFont="1" applyFill="1" applyBorder="1" applyAlignment="1">
      <alignment horizontal="center" vertical="top" wrapText="1"/>
    </xf>
    <xf numFmtId="164" fontId="25" fillId="4" borderId="25" xfId="0" applyNumberFormat="1" applyFont="1" applyFill="1" applyBorder="1" applyAlignment="1">
      <alignment horizontal="center" vertical="top" wrapText="1"/>
    </xf>
    <xf numFmtId="0" fontId="8" fillId="0" borderId="63" xfId="0" applyFont="1" applyBorder="1" applyAlignment="1">
      <alignment horizontal="left" vertical="top" wrapText="1"/>
    </xf>
    <xf numFmtId="0" fontId="11" fillId="0" borderId="59" xfId="0" applyFont="1" applyBorder="1" applyAlignment="1">
      <alignment vertical="top" wrapText="1"/>
    </xf>
    <xf numFmtId="0" fontId="11" fillId="0" borderId="58" xfId="0" applyFont="1" applyBorder="1" applyAlignment="1">
      <alignment vertical="top" wrapText="1"/>
    </xf>
    <xf numFmtId="0" fontId="8" fillId="0" borderId="16" xfId="0" applyFont="1" applyBorder="1" applyAlignment="1">
      <alignment horizontal="left" vertical="top" wrapText="1"/>
    </xf>
    <xf numFmtId="0" fontId="11" fillId="0" borderId="15" xfId="0" applyFont="1" applyBorder="1" applyAlignment="1">
      <alignment vertical="top" wrapText="1"/>
    </xf>
    <xf numFmtId="0" fontId="11" fillId="0" borderId="17" xfId="0" applyFont="1" applyBorder="1" applyAlignment="1">
      <alignment vertical="top" wrapText="1"/>
    </xf>
    <xf numFmtId="0" fontId="7" fillId="6" borderId="3" xfId="0" applyFont="1" applyFill="1" applyBorder="1" applyAlignment="1">
      <alignment horizontal="right" vertical="top" wrapText="1"/>
    </xf>
    <xf numFmtId="0" fontId="11" fillId="6" borderId="4" xfId="0" applyFont="1" applyFill="1" applyBorder="1" applyAlignment="1">
      <alignment vertical="top" wrapText="1"/>
    </xf>
    <xf numFmtId="0" fontId="11" fillId="6" borderId="23" xfId="0" applyFont="1" applyFill="1" applyBorder="1" applyAlignment="1">
      <alignment vertical="top" wrapText="1"/>
    </xf>
    <xf numFmtId="164" fontId="23" fillId="6" borderId="34" xfId="0" applyNumberFormat="1" applyFont="1" applyFill="1" applyBorder="1" applyAlignment="1">
      <alignment horizontal="center" vertical="top" wrapText="1"/>
    </xf>
    <xf numFmtId="164" fontId="23" fillId="6" borderId="24" xfId="0" applyNumberFormat="1" applyFont="1" applyFill="1" applyBorder="1" applyAlignment="1">
      <alignment horizontal="center" vertical="top" wrapText="1"/>
    </xf>
    <xf numFmtId="164" fontId="23" fillId="6" borderId="25" xfId="0" applyNumberFormat="1" applyFont="1" applyFill="1" applyBorder="1" applyAlignment="1">
      <alignment horizontal="center" vertical="top" wrapText="1"/>
    </xf>
    <xf numFmtId="164" fontId="24" fillId="0" borderId="64" xfId="0" applyNumberFormat="1" applyFont="1" applyBorder="1" applyAlignment="1">
      <alignment horizontal="center" vertical="top" wrapText="1"/>
    </xf>
    <xf numFmtId="164" fontId="24" fillId="0" borderId="71" xfId="0" applyNumberFormat="1" applyFont="1" applyBorder="1" applyAlignment="1">
      <alignment horizontal="center" vertical="top" wrapText="1"/>
    </xf>
    <xf numFmtId="0" fontId="8" fillId="5" borderId="56" xfId="0" applyFont="1" applyFill="1" applyBorder="1" applyAlignment="1">
      <alignment horizontal="left" vertical="top" wrapText="1"/>
    </xf>
    <xf numFmtId="0" fontId="11" fillId="5" borderId="64" xfId="0" applyFont="1" applyFill="1" applyBorder="1" applyAlignment="1">
      <alignment horizontal="left" vertical="top" wrapText="1"/>
    </xf>
    <xf numFmtId="0" fontId="11" fillId="5" borderId="71" xfId="0" applyFont="1" applyFill="1" applyBorder="1" applyAlignment="1">
      <alignment horizontal="left" vertical="top" wrapText="1"/>
    </xf>
    <xf numFmtId="164" fontId="24" fillId="0" borderId="18" xfId="0" applyNumberFormat="1" applyFont="1" applyBorder="1" applyAlignment="1">
      <alignment horizontal="center" vertical="top" wrapText="1"/>
    </xf>
    <xf numFmtId="164" fontId="24" fillId="0" borderId="48" xfId="0" applyNumberFormat="1" applyFont="1" applyBorder="1" applyAlignment="1">
      <alignment horizontal="center" vertical="top" wrapText="1"/>
    </xf>
    <xf numFmtId="0" fontId="8" fillId="0" borderId="56" xfId="0" applyFont="1" applyBorder="1" applyAlignment="1">
      <alignment horizontal="left" vertical="top" wrapText="1"/>
    </xf>
    <xf numFmtId="0" fontId="11" fillId="0" borderId="64" xfId="0" applyFont="1" applyBorder="1" applyAlignment="1">
      <alignment vertical="top" wrapText="1"/>
    </xf>
    <xf numFmtId="0" fontId="11" fillId="0" borderId="71" xfId="0" applyFont="1" applyBorder="1" applyAlignment="1">
      <alignment vertical="top" wrapText="1"/>
    </xf>
    <xf numFmtId="164" fontId="24" fillId="0" borderId="56" xfId="0" applyNumberFormat="1" applyFont="1" applyBorder="1" applyAlignment="1">
      <alignment horizontal="center" vertical="top" wrapText="1"/>
    </xf>
    <xf numFmtId="0" fontId="11" fillId="0" borderId="72" xfId="0" applyFont="1" applyBorder="1" applyAlignment="1">
      <alignment vertical="top" wrapText="1"/>
    </xf>
    <xf numFmtId="49" fontId="6" fillId="0" borderId="69" xfId="0" applyNumberFormat="1" applyFont="1" applyFill="1" applyBorder="1" applyAlignment="1">
      <alignment horizontal="left" vertical="top" wrapText="1"/>
    </xf>
    <xf numFmtId="0" fontId="0" fillId="0" borderId="69" xfId="0" applyBorder="1" applyAlignment="1">
      <alignment horizontal="left" vertical="top" wrapText="1"/>
    </xf>
    <xf numFmtId="0" fontId="5" fillId="0" borderId="34" xfId="0" applyFont="1" applyBorder="1" applyAlignment="1">
      <alignment horizontal="center" vertical="center" wrapText="1"/>
    </xf>
    <xf numFmtId="0" fontId="11" fillId="0" borderId="24" xfId="0" applyFont="1" applyBorder="1" applyAlignment="1">
      <alignment vertical="center" wrapText="1"/>
    </xf>
    <xf numFmtId="0" fontId="11" fillId="0" borderId="25" xfId="0" applyFont="1" applyBorder="1" applyAlignment="1">
      <alignment vertical="center" wrapText="1"/>
    </xf>
    <xf numFmtId="49" fontId="7" fillId="2" borderId="23" xfId="0" applyNumberFormat="1" applyFont="1" applyFill="1" applyBorder="1" applyAlignment="1">
      <alignment horizontal="right" vertical="top"/>
    </xf>
    <xf numFmtId="49" fontId="7" fillId="2" borderId="24" xfId="0" applyNumberFormat="1" applyFont="1" applyFill="1" applyBorder="1" applyAlignment="1">
      <alignment horizontal="right" vertical="top"/>
    </xf>
    <xf numFmtId="0" fontId="2" fillId="6" borderId="55" xfId="0" applyFont="1" applyFill="1" applyBorder="1" applyAlignment="1">
      <alignment horizontal="center" vertical="top"/>
    </xf>
    <xf numFmtId="0" fontId="2" fillId="6" borderId="22" xfId="0" applyFont="1" applyFill="1" applyBorder="1" applyAlignment="1">
      <alignment horizontal="center" vertical="top"/>
    </xf>
    <xf numFmtId="0" fontId="2" fillId="6" borderId="50" xfId="0" applyFont="1" applyFill="1" applyBorder="1" applyAlignment="1">
      <alignment horizontal="center" vertical="top"/>
    </xf>
    <xf numFmtId="0" fontId="6" fillId="0" borderId="36" xfId="0" applyFont="1" applyBorder="1" applyAlignment="1">
      <alignment horizontal="left" vertical="top" wrapText="1"/>
    </xf>
    <xf numFmtId="0" fontId="11" fillId="0" borderId="41" xfId="0" applyFont="1" applyBorder="1" applyAlignment="1">
      <alignment vertical="top" wrapText="1"/>
    </xf>
    <xf numFmtId="0" fontId="8" fillId="0" borderId="36" xfId="0" applyFont="1" applyBorder="1" applyAlignment="1">
      <alignment horizontal="left" vertical="top" wrapText="1"/>
    </xf>
    <xf numFmtId="0" fontId="14" fillId="0" borderId="41" xfId="0" applyFont="1" applyBorder="1" applyAlignment="1">
      <alignment vertical="top" wrapText="1"/>
    </xf>
    <xf numFmtId="49" fontId="7" fillId="3" borderId="23" xfId="0" applyNumberFormat="1" applyFont="1" applyFill="1" applyBorder="1" applyAlignment="1">
      <alignment horizontal="right" vertical="top"/>
    </xf>
    <xf numFmtId="49" fontId="7" fillId="3" borderId="24" xfId="0" applyNumberFormat="1" applyFont="1" applyFill="1" applyBorder="1" applyAlignment="1">
      <alignment horizontal="right" vertical="top"/>
    </xf>
    <xf numFmtId="49" fontId="22" fillId="0" borderId="0" xfId="0" applyNumberFormat="1" applyFont="1" applyFill="1" applyBorder="1" applyAlignment="1">
      <alignment horizontal="center" vertical="top" wrapText="1"/>
    </xf>
    <xf numFmtId="0" fontId="11" fillId="0" borderId="0" xfId="0" applyFont="1" applyAlignment="1">
      <alignment vertical="top" wrapText="1"/>
    </xf>
    <xf numFmtId="0" fontId="8" fillId="0" borderId="73" xfId="0" applyFont="1" applyBorder="1" applyAlignment="1">
      <alignment horizontal="left" vertical="top" wrapText="1"/>
    </xf>
    <xf numFmtId="0" fontId="11" fillId="0" borderId="38" xfId="0" applyFont="1" applyBorder="1" applyAlignment="1">
      <alignment vertical="top" wrapText="1"/>
    </xf>
    <xf numFmtId="0" fontId="11" fillId="0" borderId="40" xfId="0" applyFont="1" applyBorder="1" applyAlignment="1">
      <alignment vertical="top" wrapText="1"/>
    </xf>
    <xf numFmtId="49" fontId="2" fillId="0" borderId="5" xfId="0" applyNumberFormat="1" applyFont="1" applyBorder="1" applyAlignment="1">
      <alignment horizontal="center" vertical="top" wrapText="1"/>
    </xf>
    <xf numFmtId="49" fontId="7" fillId="6" borderId="24" xfId="0" applyNumberFormat="1" applyFont="1" applyFill="1" applyBorder="1" applyAlignment="1">
      <alignment horizontal="right" vertical="top"/>
    </xf>
    <xf numFmtId="0" fontId="5" fillId="0" borderId="0" xfId="0" applyFont="1" applyAlignment="1">
      <alignment vertical="top"/>
    </xf>
    <xf numFmtId="0" fontId="5" fillId="0" borderId="0" xfId="0" applyNumberFormat="1" applyFont="1" applyAlignment="1">
      <alignment vertical="top"/>
    </xf>
    <xf numFmtId="0" fontId="5" fillId="0" borderId="0" xfId="0" applyFont="1" applyAlignment="1">
      <alignment horizontal="center" vertical="top"/>
    </xf>
    <xf numFmtId="0" fontId="16" fillId="0" borderId="0" xfId="0" applyFont="1" applyAlignment="1">
      <alignment horizontal="left" vertical="top" wrapText="1"/>
    </xf>
    <xf numFmtId="0" fontId="33" fillId="0" borderId="0" xfId="0" applyFont="1" applyAlignment="1">
      <alignment vertical="top"/>
    </xf>
    <xf numFmtId="0" fontId="5" fillId="0" borderId="0" xfId="0" applyFont="1" applyBorder="1" applyAlignment="1">
      <alignment vertical="top"/>
    </xf>
    <xf numFmtId="0" fontId="6" fillId="0" borderId="16" xfId="0" applyFont="1" applyBorder="1" applyAlignment="1">
      <alignment vertical="top" wrapText="1"/>
    </xf>
    <xf numFmtId="0" fontId="2" fillId="0" borderId="15" xfId="0" applyFont="1" applyFill="1" applyBorder="1" applyAlignment="1">
      <alignment horizontal="center" vertical="top" wrapText="1"/>
    </xf>
    <xf numFmtId="0" fontId="2" fillId="0" borderId="17" xfId="0" applyFont="1" applyFill="1" applyBorder="1" applyAlignment="1">
      <alignment horizontal="center" vertical="top" wrapText="1"/>
    </xf>
    <xf numFmtId="164" fontId="8" fillId="0" borderId="21" xfId="0" applyNumberFormat="1" applyFont="1" applyFill="1" applyBorder="1" applyAlignment="1">
      <alignment horizontal="center" vertical="center"/>
    </xf>
    <xf numFmtId="164" fontId="7" fillId="0" borderId="0" xfId="0" applyNumberFormat="1" applyFont="1" applyFill="1" applyBorder="1" applyAlignment="1">
      <alignment horizontal="center" vertical="center" wrapText="1"/>
    </xf>
    <xf numFmtId="0" fontId="6" fillId="0" borderId="10" xfId="0" applyFont="1" applyBorder="1" applyAlignment="1">
      <alignment vertical="top" wrapText="1"/>
    </xf>
    <xf numFmtId="0" fontId="2" fillId="0" borderId="59" xfId="0" applyFont="1" applyFill="1" applyBorder="1" applyAlignment="1">
      <alignment horizontal="center" vertical="top" wrapText="1"/>
    </xf>
    <xf numFmtId="0" fontId="2" fillId="0" borderId="58" xfId="0" applyFont="1" applyFill="1" applyBorder="1" applyAlignment="1">
      <alignment horizontal="center" vertical="top" wrapText="1"/>
    </xf>
    <xf numFmtId="0" fontId="2" fillId="0" borderId="32" xfId="0" applyFont="1" applyFill="1" applyBorder="1" applyAlignment="1">
      <alignment horizontal="center" vertical="top" wrapText="1"/>
    </xf>
    <xf numFmtId="0" fontId="2" fillId="0" borderId="33" xfId="0" applyFont="1" applyFill="1" applyBorder="1" applyAlignment="1">
      <alignment horizontal="center" vertical="top" wrapText="1"/>
    </xf>
    <xf numFmtId="0" fontId="6" fillId="0" borderId="61" xfId="0" applyFont="1" applyBorder="1" applyAlignment="1">
      <alignment vertical="top"/>
    </xf>
    <xf numFmtId="0" fontId="10" fillId="4" borderId="8" xfId="0" applyFont="1" applyFill="1" applyBorder="1" applyAlignment="1">
      <alignment horizontal="center" vertical="top"/>
    </xf>
    <xf numFmtId="164" fontId="7" fillId="4" borderId="10" xfId="0" applyNumberFormat="1" applyFont="1" applyFill="1" applyBorder="1" applyAlignment="1">
      <alignment horizontal="center" vertical="center"/>
    </xf>
    <xf numFmtId="164" fontId="7" fillId="4" borderId="9" xfId="0" applyNumberFormat="1" applyFont="1" applyFill="1" applyBorder="1" applyAlignment="1">
      <alignment horizontal="center" vertical="center"/>
    </xf>
    <xf numFmtId="164" fontId="7" fillId="4" borderId="11" xfId="0" applyNumberFormat="1" applyFont="1" applyFill="1" applyBorder="1" applyAlignment="1">
      <alignment horizontal="center" vertical="center"/>
    </xf>
    <xf numFmtId="164" fontId="7" fillId="4" borderId="12" xfId="0" applyNumberFormat="1" applyFont="1" applyFill="1" applyBorder="1" applyAlignment="1">
      <alignment horizontal="center" vertical="center" wrapText="1"/>
    </xf>
    <xf numFmtId="164" fontId="7" fillId="4" borderId="8" xfId="0" applyNumberFormat="1" applyFont="1" applyFill="1" applyBorder="1" applyAlignment="1">
      <alignment horizontal="center" vertical="center"/>
    </xf>
    <xf numFmtId="0" fontId="17" fillId="0" borderId="61" xfId="0" applyFont="1" applyBorder="1" applyAlignment="1">
      <alignment vertical="top"/>
    </xf>
    <xf numFmtId="0" fontId="17" fillId="0" borderId="20" xfId="0" applyFont="1" applyFill="1" applyBorder="1" applyAlignment="1">
      <alignment horizontal="center" vertical="top" wrapText="1"/>
    </xf>
    <xf numFmtId="0" fontId="17" fillId="0" borderId="21" xfId="0" applyFont="1" applyFill="1" applyBorder="1" applyAlignment="1">
      <alignment horizontal="center" vertical="top" wrapText="1"/>
    </xf>
    <xf numFmtId="0" fontId="6" fillId="0" borderId="16" xfId="0" applyFont="1" applyBorder="1" applyAlignment="1">
      <alignment vertical="top"/>
    </xf>
    <xf numFmtId="0" fontId="2" fillId="0" borderId="0" xfId="0" applyFont="1" applyFill="1" applyBorder="1" applyAlignment="1">
      <alignment vertical="top"/>
    </xf>
    <xf numFmtId="0" fontId="2" fillId="0" borderId="45" xfId="0" applyFont="1" applyBorder="1" applyAlignment="1">
      <alignment vertical="top"/>
    </xf>
    <xf numFmtId="49" fontId="7" fillId="3" borderId="69" xfId="0" applyNumberFormat="1" applyFont="1" applyFill="1" applyBorder="1" applyAlignment="1">
      <alignment horizontal="center" vertical="top"/>
    </xf>
    <xf numFmtId="0" fontId="34" fillId="0" borderId="16" xfId="0" applyFont="1" applyFill="1" applyBorder="1" applyAlignment="1">
      <alignment horizontal="left" vertical="top" wrapText="1"/>
    </xf>
    <xf numFmtId="0" fontId="26" fillId="0" borderId="15" xfId="0" applyFont="1" applyFill="1" applyBorder="1" applyAlignment="1">
      <alignment horizontal="center" vertical="top" wrapText="1"/>
    </xf>
    <xf numFmtId="49" fontId="7" fillId="3" borderId="0" xfId="0" applyNumberFormat="1" applyFont="1" applyFill="1" applyBorder="1" applyAlignment="1">
      <alignment horizontal="center" vertical="top"/>
    </xf>
    <xf numFmtId="164" fontId="8" fillId="0" borderId="0" xfId="0" applyNumberFormat="1" applyFont="1" applyFill="1" applyBorder="1" applyAlignment="1">
      <alignment horizontal="center" vertical="center" wrapText="1"/>
    </xf>
    <xf numFmtId="0" fontId="34" fillId="0" borderId="78" xfId="0" applyFont="1" applyFill="1" applyBorder="1" applyAlignment="1">
      <alignment horizontal="left" vertical="top" wrapText="1"/>
    </xf>
    <xf numFmtId="0" fontId="26" fillId="0" borderId="59" xfId="0" applyFont="1" applyFill="1" applyBorder="1" applyAlignment="1">
      <alignment horizontal="center" vertical="top" wrapText="1"/>
    </xf>
    <xf numFmtId="164" fontId="8" fillId="0" borderId="78" xfId="0" applyNumberFormat="1" applyFont="1" applyFill="1" applyBorder="1" applyAlignment="1">
      <alignment horizontal="center" vertical="center"/>
    </xf>
    <xf numFmtId="164" fontId="7" fillId="0" borderId="8" xfId="0" applyNumberFormat="1" applyFont="1" applyFill="1" applyBorder="1" applyAlignment="1">
      <alignment horizontal="center" vertical="center" wrapText="1"/>
    </xf>
    <xf numFmtId="164" fontId="7" fillId="0" borderId="8" xfId="0" applyNumberFormat="1" applyFont="1" applyFill="1" applyBorder="1" applyAlignment="1">
      <alignment horizontal="center" vertical="center"/>
    </xf>
    <xf numFmtId="0" fontId="35" fillId="0" borderId="30" xfId="0" applyFont="1" applyBorder="1" applyAlignment="1">
      <alignment horizontal="left" vertical="top" wrapText="1"/>
    </xf>
    <xf numFmtId="0" fontId="26" fillId="0" borderId="20" xfId="0" applyFont="1" applyFill="1" applyBorder="1" applyAlignment="1">
      <alignment horizontal="center" vertical="top" wrapText="1"/>
    </xf>
    <xf numFmtId="0" fontId="2" fillId="0" borderId="20" xfId="0" applyFont="1" applyFill="1" applyBorder="1" applyAlignment="1">
      <alignment horizontal="center" vertical="top" wrapText="1"/>
    </xf>
    <xf numFmtId="0" fontId="2" fillId="0" borderId="21" xfId="0" applyFont="1" applyFill="1" applyBorder="1" applyAlignment="1">
      <alignment horizontal="center" vertical="top" wrapText="1"/>
    </xf>
    <xf numFmtId="49" fontId="7" fillId="3" borderId="45" xfId="0" applyNumberFormat="1" applyFont="1" applyFill="1" applyBorder="1" applyAlignment="1">
      <alignment horizontal="center" vertical="top"/>
    </xf>
    <xf numFmtId="0" fontId="35" fillId="0" borderId="43" xfId="0" applyFont="1" applyBorder="1" applyAlignment="1">
      <alignment horizontal="left" vertical="top" wrapText="1"/>
    </xf>
    <xf numFmtId="0" fontId="26" fillId="0" borderId="32" xfId="0" applyFont="1" applyFill="1" applyBorder="1" applyAlignment="1">
      <alignment horizontal="center" vertical="top" wrapText="1"/>
    </xf>
    <xf numFmtId="0" fontId="6" fillId="0" borderId="69" xfId="0" applyFont="1" applyFill="1" applyBorder="1" applyAlignment="1">
      <alignment vertical="top" wrapText="1"/>
    </xf>
    <xf numFmtId="0" fontId="2" fillId="0" borderId="28" xfId="0" applyFont="1" applyFill="1" applyBorder="1" applyAlignment="1">
      <alignment horizontal="center" vertical="top" wrapText="1"/>
    </xf>
    <xf numFmtId="0" fontId="2" fillId="0" borderId="29" xfId="0" applyFont="1" applyFill="1" applyBorder="1" applyAlignment="1">
      <alignment horizontal="center" vertical="top" wrapText="1"/>
    </xf>
    <xf numFmtId="0" fontId="36" fillId="0" borderId="33" xfId="0" applyFont="1" applyBorder="1" applyAlignment="1">
      <alignment horizontal="left" vertical="top" wrapText="1"/>
    </xf>
    <xf numFmtId="0" fontId="6" fillId="0" borderId="45" xfId="0" applyFont="1" applyFill="1" applyBorder="1" applyAlignment="1">
      <alignment vertical="top" wrapText="1"/>
    </xf>
    <xf numFmtId="164" fontId="8" fillId="0" borderId="54" xfId="0" applyNumberFormat="1" applyFont="1" applyFill="1" applyBorder="1" applyAlignment="1">
      <alignment horizontal="center" vertical="center"/>
    </xf>
    <xf numFmtId="0" fontId="2" fillId="0" borderId="67" xfId="0" applyFont="1" applyFill="1" applyBorder="1" applyAlignment="1">
      <alignment horizontal="center" vertical="top" wrapText="1"/>
    </xf>
    <xf numFmtId="0" fontId="6" fillId="0" borderId="36" xfId="0" applyFont="1" applyBorder="1" applyAlignment="1">
      <alignment vertical="top" wrapText="1"/>
    </xf>
    <xf numFmtId="0" fontId="2" fillId="0" borderId="28" xfId="0" applyFont="1" applyBorder="1" applyAlignment="1">
      <alignment vertical="top"/>
    </xf>
    <xf numFmtId="0" fontId="2" fillId="0" borderId="37" xfId="0" applyFont="1" applyBorder="1" applyAlignment="1">
      <alignment vertical="top"/>
    </xf>
    <xf numFmtId="0" fontId="11" fillId="0" borderId="21" xfId="0" applyFont="1" applyBorder="1" applyAlignment="1">
      <alignment horizontal="left" vertical="top" wrapText="1"/>
    </xf>
    <xf numFmtId="0" fontId="11" fillId="0" borderId="6" xfId="0" applyFont="1" applyBorder="1" applyAlignment="1">
      <alignment vertical="top" wrapText="1"/>
    </xf>
    <xf numFmtId="0" fontId="2" fillId="0" borderId="20" xfId="0" applyFont="1" applyBorder="1" applyAlignment="1">
      <alignment vertical="top"/>
    </xf>
    <xf numFmtId="0" fontId="2" fillId="0" borderId="7" xfId="0" applyFont="1" applyBorder="1" applyAlignment="1">
      <alignment vertical="top"/>
    </xf>
    <xf numFmtId="0" fontId="11" fillId="0" borderId="33" xfId="0" applyFont="1" applyBorder="1" applyAlignment="1">
      <alignment horizontal="left" vertical="top" wrapText="1"/>
    </xf>
    <xf numFmtId="0" fontId="2" fillId="0" borderId="32" xfId="0" applyFont="1" applyBorder="1" applyAlignment="1">
      <alignment vertical="top"/>
    </xf>
    <xf numFmtId="0" fontId="2" fillId="0" borderId="42" xfId="0" applyFont="1" applyBorder="1" applyAlignment="1">
      <alignment vertical="top"/>
    </xf>
    <xf numFmtId="0" fontId="7" fillId="3" borderId="15" xfId="0" applyFont="1" applyFill="1" applyBorder="1" applyAlignment="1">
      <alignment horizontal="left" vertical="top" wrapText="1"/>
    </xf>
    <xf numFmtId="0" fontId="7" fillId="3" borderId="17" xfId="0" applyFont="1" applyFill="1" applyBorder="1" applyAlignment="1">
      <alignment horizontal="left" vertical="top" wrapText="1"/>
    </xf>
    <xf numFmtId="49" fontId="7" fillId="2" borderId="56" xfId="0" applyNumberFormat="1" applyFont="1" applyFill="1" applyBorder="1" applyAlignment="1">
      <alignment horizontal="center" vertical="top"/>
    </xf>
    <xf numFmtId="49" fontId="7" fillId="3" borderId="59" xfId="0" applyNumberFormat="1" applyFont="1" applyFill="1" applyBorder="1" applyAlignment="1">
      <alignment horizontal="center" vertical="top"/>
    </xf>
    <xf numFmtId="49" fontId="7" fillId="0" borderId="59" xfId="0" applyNumberFormat="1" applyFont="1" applyBorder="1" applyAlignment="1">
      <alignment horizontal="center" vertical="top"/>
    </xf>
    <xf numFmtId="0" fontId="6" fillId="0" borderId="72" xfId="0" applyFont="1" applyFill="1" applyBorder="1" applyAlignment="1">
      <alignment vertical="top" wrapText="1"/>
    </xf>
    <xf numFmtId="49" fontId="9" fillId="0" borderId="53" xfId="0" applyNumberFormat="1" applyFont="1" applyBorder="1" applyAlignment="1">
      <alignment horizontal="center" vertical="top"/>
    </xf>
    <xf numFmtId="49" fontId="2" fillId="0" borderId="71" xfId="0" applyNumberFormat="1" applyFont="1" applyBorder="1" applyAlignment="1">
      <alignment horizontal="center" vertical="top"/>
    </xf>
    <xf numFmtId="0" fontId="8" fillId="0" borderId="71" xfId="0" applyFont="1" applyFill="1" applyBorder="1" applyAlignment="1">
      <alignment horizontal="center" vertical="top"/>
    </xf>
    <xf numFmtId="164" fontId="8" fillId="0" borderId="63" xfId="0" applyNumberFormat="1" applyFont="1" applyFill="1" applyBorder="1" applyAlignment="1">
      <alignment horizontal="center" vertical="top"/>
    </xf>
    <xf numFmtId="164" fontId="8" fillId="0" borderId="59" xfId="0" applyNumberFormat="1" applyFont="1" applyFill="1" applyBorder="1" applyAlignment="1">
      <alignment horizontal="center" vertical="top"/>
    </xf>
    <xf numFmtId="164" fontId="7" fillId="0" borderId="79" xfId="0" applyNumberFormat="1" applyFont="1" applyFill="1" applyBorder="1" applyAlignment="1">
      <alignment horizontal="center" vertical="top"/>
    </xf>
    <xf numFmtId="164" fontId="8" fillId="0" borderId="58" xfId="0" applyNumberFormat="1" applyFont="1" applyFill="1" applyBorder="1" applyAlignment="1">
      <alignment horizontal="center" vertical="top"/>
    </xf>
    <xf numFmtId="164" fontId="8" fillId="0" borderId="64" xfId="0" applyNumberFormat="1" applyFont="1" applyFill="1" applyBorder="1" applyAlignment="1">
      <alignment horizontal="center" vertical="top"/>
    </xf>
    <xf numFmtId="164" fontId="8" fillId="0" borderId="53" xfId="0" applyNumberFormat="1" applyFont="1" applyFill="1" applyBorder="1" applyAlignment="1">
      <alignment horizontal="center" vertical="top"/>
    </xf>
    <xf numFmtId="49" fontId="6" fillId="0" borderId="63" xfId="0" applyNumberFormat="1" applyFont="1" applyFill="1" applyBorder="1" applyAlignment="1">
      <alignment horizontal="left" vertical="top" wrapText="1"/>
    </xf>
    <xf numFmtId="49" fontId="2" fillId="0" borderId="9" xfId="0" applyNumberFormat="1" applyFont="1" applyFill="1" applyBorder="1" applyAlignment="1">
      <alignment horizontal="center" vertical="top"/>
    </xf>
    <xf numFmtId="49" fontId="2" fillId="0" borderId="11" xfId="0" applyNumberFormat="1" applyFont="1" applyFill="1" applyBorder="1" applyAlignment="1">
      <alignment horizontal="center" vertical="top"/>
    </xf>
    <xf numFmtId="49" fontId="2" fillId="0" borderId="49" xfId="0" applyNumberFormat="1" applyFont="1" applyBorder="1" applyAlignment="1">
      <alignment horizontal="center" vertical="top"/>
    </xf>
    <xf numFmtId="164" fontId="8" fillId="0" borderId="20" xfId="0" applyNumberFormat="1" applyFont="1" applyFill="1" applyBorder="1" applyAlignment="1">
      <alignment horizontal="center" vertical="top"/>
    </xf>
    <xf numFmtId="164" fontId="8" fillId="0" borderId="21" xfId="0" applyNumberFormat="1" applyFont="1" applyFill="1" applyBorder="1" applyAlignment="1">
      <alignment horizontal="center" vertical="top"/>
    </xf>
    <xf numFmtId="164" fontId="8" fillId="0" borderId="0" xfId="0" applyNumberFormat="1" applyFont="1" applyFill="1" applyBorder="1" applyAlignment="1">
      <alignment horizontal="center" vertical="top"/>
    </xf>
    <xf numFmtId="49" fontId="9" fillId="0" borderId="13" xfId="0" applyNumberFormat="1" applyFont="1" applyBorder="1" applyAlignment="1">
      <alignment horizontal="center" vertical="top"/>
    </xf>
    <xf numFmtId="49" fontId="6" fillId="0" borderId="32" xfId="0" applyNumberFormat="1" applyFont="1" applyFill="1" applyBorder="1" applyAlignment="1">
      <alignment horizontal="left" vertical="top" wrapText="1"/>
    </xf>
    <xf numFmtId="49" fontId="6" fillId="0" borderId="16" xfId="0" applyNumberFormat="1" applyFont="1" applyFill="1" applyBorder="1" applyAlignment="1">
      <alignment horizontal="left" vertical="top" wrapText="1"/>
    </xf>
    <xf numFmtId="49" fontId="7" fillId="2" borderId="36" xfId="0" applyNumberFormat="1" applyFont="1" applyFill="1" applyBorder="1" applyAlignment="1">
      <alignment horizontal="center" vertical="top"/>
    </xf>
    <xf numFmtId="49" fontId="7" fillId="3" borderId="28" xfId="0" applyNumberFormat="1" applyFont="1" applyFill="1" applyBorder="1" applyAlignment="1">
      <alignment horizontal="center" vertical="top"/>
    </xf>
    <xf numFmtId="0" fontId="6" fillId="0" borderId="29" xfId="0" applyFont="1" applyFill="1" applyBorder="1" applyAlignment="1">
      <alignment vertical="top" wrapText="1"/>
    </xf>
    <xf numFmtId="0" fontId="8" fillId="0" borderId="5" xfId="0" applyFont="1" applyFill="1" applyBorder="1" applyAlignment="1">
      <alignment horizontal="center" vertical="top"/>
    </xf>
    <xf numFmtId="0" fontId="6" fillId="0" borderId="54" xfId="0" applyFont="1" applyBorder="1" applyAlignment="1">
      <alignment vertical="top" wrapText="1"/>
    </xf>
    <xf numFmtId="1" fontId="2" fillId="0" borderId="15" xfId="0" applyNumberFormat="1" applyFont="1" applyFill="1" applyBorder="1" applyAlignment="1">
      <alignment horizontal="center" vertical="top"/>
    </xf>
    <xf numFmtId="1" fontId="2" fillId="0" borderId="17" xfId="0" applyNumberFormat="1" applyFont="1" applyFill="1" applyBorder="1" applyAlignment="1">
      <alignment horizontal="center" vertical="top"/>
    </xf>
    <xf numFmtId="49" fontId="7" fillId="2" borderId="6" xfId="0" applyNumberFormat="1" applyFont="1" applyFill="1" applyBorder="1" applyAlignment="1">
      <alignment horizontal="center" vertical="top"/>
    </xf>
    <xf numFmtId="0" fontId="6" fillId="0" borderId="21" xfId="0" applyFont="1" applyFill="1" applyBorder="1" applyAlignment="1">
      <alignment vertical="top" wrapText="1"/>
    </xf>
    <xf numFmtId="49" fontId="2" fillId="0" borderId="19" xfId="0" applyNumberFormat="1" applyFont="1" applyBorder="1" applyAlignment="1">
      <alignment horizontal="center" vertical="top"/>
    </xf>
    <xf numFmtId="0" fontId="8" fillId="0" borderId="53" xfId="0" applyFont="1" applyFill="1" applyBorder="1" applyAlignment="1">
      <alignment horizontal="center" vertical="top"/>
    </xf>
    <xf numFmtId="164" fontId="8" fillId="5" borderId="64" xfId="0" applyNumberFormat="1" applyFont="1" applyFill="1" applyBorder="1" applyAlignment="1">
      <alignment horizontal="center" vertical="top"/>
    </xf>
    <xf numFmtId="0" fontId="6" fillId="0" borderId="63" xfId="0" applyFont="1" applyBorder="1" applyAlignment="1">
      <alignment vertical="top" wrapText="1"/>
    </xf>
    <xf numFmtId="1" fontId="2" fillId="0" borderId="38" xfId="0" applyNumberFormat="1" applyFont="1" applyFill="1" applyBorder="1" applyAlignment="1">
      <alignment horizontal="center" vertical="top"/>
    </xf>
    <xf numFmtId="1" fontId="2" fillId="0" borderId="76" xfId="0" applyNumberFormat="1" applyFont="1" applyFill="1" applyBorder="1" applyAlignment="1">
      <alignment horizontal="center" vertical="top"/>
    </xf>
    <xf numFmtId="0" fontId="6" fillId="0" borderId="10" xfId="0" applyFont="1" applyBorder="1" applyAlignment="1">
      <alignment wrapText="1"/>
    </xf>
    <xf numFmtId="49" fontId="7" fillId="2" borderId="41" xfId="0" applyNumberFormat="1" applyFont="1" applyFill="1" applyBorder="1" applyAlignment="1">
      <alignment horizontal="center" vertical="top"/>
    </xf>
    <xf numFmtId="49" fontId="7" fillId="3" borderId="32" xfId="0" applyNumberFormat="1" applyFont="1" applyFill="1" applyBorder="1" applyAlignment="1">
      <alignment horizontal="center" vertical="top"/>
    </xf>
    <xf numFmtId="0" fontId="6" fillId="0" borderId="33" xfId="0" applyFont="1" applyFill="1" applyBorder="1" applyAlignment="1">
      <alignment vertical="top" wrapText="1"/>
    </xf>
    <xf numFmtId="0" fontId="0" fillId="0" borderId="41" xfId="0" applyBorder="1" applyAlignment="1">
      <alignment wrapText="1"/>
    </xf>
    <xf numFmtId="164" fontId="8" fillId="5" borderId="54" xfId="0" applyNumberFormat="1" applyFont="1" applyFill="1" applyBorder="1" applyAlignment="1">
      <alignment horizontal="center" vertical="top"/>
    </xf>
    <xf numFmtId="0" fontId="6" fillId="0" borderId="73" xfId="0" applyFont="1" applyFill="1" applyBorder="1" applyAlignment="1">
      <alignment horizontal="left" vertical="top" wrapText="1"/>
    </xf>
    <xf numFmtId="49" fontId="2" fillId="0" borderId="17" xfId="0" applyNumberFormat="1" applyFont="1" applyFill="1" applyBorder="1" applyAlignment="1">
      <alignment horizontal="center" vertical="top"/>
    </xf>
    <xf numFmtId="164" fontId="8" fillId="0" borderId="79" xfId="0" applyNumberFormat="1" applyFont="1" applyFill="1" applyBorder="1" applyAlignment="1">
      <alignment horizontal="center" vertical="top"/>
    </xf>
    <xf numFmtId="164" fontId="8" fillId="5" borderId="56" xfId="0" applyNumberFormat="1" applyFont="1" applyFill="1" applyBorder="1" applyAlignment="1">
      <alignment horizontal="center" vertical="top"/>
    </xf>
    <xf numFmtId="0" fontId="6" fillId="0" borderId="63" xfId="0" applyFont="1" applyFill="1" applyBorder="1" applyAlignment="1">
      <alignment horizontal="left" vertical="top" wrapText="1"/>
    </xf>
    <xf numFmtId="49" fontId="2" fillId="0" borderId="59" xfId="0" applyNumberFormat="1" applyFont="1" applyFill="1" applyBorder="1" applyAlignment="1">
      <alignment horizontal="center" vertical="top"/>
    </xf>
    <xf numFmtId="49" fontId="2" fillId="0" borderId="58" xfId="0" applyNumberFormat="1" applyFont="1" applyFill="1" applyBorder="1" applyAlignment="1">
      <alignment horizontal="center" vertical="top"/>
    </xf>
    <xf numFmtId="49" fontId="26" fillId="0" borderId="59" xfId="0" applyNumberFormat="1" applyFont="1" applyFill="1" applyBorder="1" applyAlignment="1">
      <alignment horizontal="center" vertical="top"/>
    </xf>
    <xf numFmtId="0" fontId="8" fillId="0" borderId="19" xfId="0" applyFont="1" applyFill="1" applyBorder="1" applyAlignment="1">
      <alignment horizontal="center" vertical="top"/>
    </xf>
    <xf numFmtId="164" fontId="8" fillId="0" borderId="30" xfId="0" applyNumberFormat="1" applyFont="1" applyFill="1" applyBorder="1" applyAlignment="1">
      <alignment horizontal="center" vertical="top"/>
    </xf>
    <xf numFmtId="164" fontId="8" fillId="5" borderId="61" xfId="0" applyNumberFormat="1" applyFont="1" applyFill="1" applyBorder="1" applyAlignment="1">
      <alignment horizontal="center" vertical="top"/>
    </xf>
    <xf numFmtId="0" fontId="6" fillId="0" borderId="10" xfId="0" applyFont="1" applyFill="1" applyBorder="1" applyAlignment="1">
      <alignment horizontal="left" vertical="top" wrapText="1"/>
    </xf>
    <xf numFmtId="164" fontId="7" fillId="4" borderId="55" xfId="0" applyNumberFormat="1" applyFont="1" applyFill="1" applyBorder="1" applyAlignment="1">
      <alignment horizontal="center" vertical="top"/>
    </xf>
    <xf numFmtId="0" fontId="6" fillId="0" borderId="36" xfId="0" applyFont="1" applyFill="1" applyBorder="1" applyAlignment="1">
      <alignment horizontal="left" vertical="top" wrapText="1"/>
    </xf>
    <xf numFmtId="0" fontId="11" fillId="0" borderId="6" xfId="0" applyFont="1" applyFill="1" applyBorder="1" applyAlignment="1">
      <alignment horizontal="left" vertical="top" wrapText="1"/>
    </xf>
    <xf numFmtId="0" fontId="11" fillId="0" borderId="41" xfId="0" applyFont="1" applyFill="1" applyBorder="1" applyAlignment="1">
      <alignment horizontal="left" vertical="top" wrapText="1"/>
    </xf>
    <xf numFmtId="164" fontId="8" fillId="5" borderId="5" xfId="0" applyNumberFormat="1" applyFont="1" applyFill="1" applyBorder="1" applyAlignment="1">
      <alignment horizontal="center" vertical="top"/>
    </xf>
    <xf numFmtId="164" fontId="8" fillId="0" borderId="48" xfId="0" applyNumberFormat="1" applyFont="1" applyFill="1" applyBorder="1" applyAlignment="1">
      <alignment horizontal="center" vertical="top"/>
    </xf>
    <xf numFmtId="0" fontId="6" fillId="0" borderId="41" xfId="0" applyFont="1" applyFill="1" applyBorder="1" applyAlignment="1">
      <alignment horizontal="left" vertical="top" wrapText="1"/>
    </xf>
    <xf numFmtId="0" fontId="7" fillId="0" borderId="0" xfId="0" applyFont="1" applyBorder="1" applyAlignment="1">
      <alignment horizontal="right" vertical="top" wrapText="1"/>
    </xf>
    <xf numFmtId="0" fontId="11" fillId="0" borderId="0" xfId="0" applyFont="1" applyBorder="1" applyAlignment="1">
      <alignment horizontal="right" vertical="top" wrapText="1"/>
    </xf>
    <xf numFmtId="0" fontId="0" fillId="0" borderId="59" xfId="0" applyBorder="1" applyAlignment="1">
      <alignment vertical="top" wrapText="1"/>
    </xf>
    <xf numFmtId="0" fontId="0" fillId="0" borderId="58" xfId="0" applyBorder="1" applyAlignment="1">
      <alignment vertical="top" wrapText="1"/>
    </xf>
    <xf numFmtId="0" fontId="4" fillId="0" borderId="0" xfId="0" applyFont="1" applyAlignment="1">
      <alignment vertical="top"/>
    </xf>
    <xf numFmtId="0" fontId="22" fillId="0" borderId="0" xfId="0" applyNumberFormat="1" applyFont="1" applyAlignment="1">
      <alignment vertical="top"/>
    </xf>
    <xf numFmtId="0" fontId="22" fillId="0" borderId="0" xfId="0" applyFont="1" applyAlignment="1">
      <alignment vertical="top"/>
    </xf>
    <xf numFmtId="0" fontId="22" fillId="0" borderId="0" xfId="0" applyFont="1" applyAlignment="1">
      <alignment horizontal="center" vertical="top"/>
    </xf>
    <xf numFmtId="0" fontId="13" fillId="0" borderId="0" xfId="0" applyFont="1" applyAlignment="1">
      <alignment horizontal="left" vertical="top" wrapText="1"/>
    </xf>
    <xf numFmtId="0" fontId="37" fillId="0" borderId="0" xfId="0" applyFont="1" applyAlignment="1">
      <alignment vertical="top"/>
    </xf>
    <xf numFmtId="0" fontId="38" fillId="0" borderId="0" xfId="0" applyFont="1" applyAlignment="1">
      <alignment vertical="top"/>
    </xf>
    <xf numFmtId="0" fontId="11" fillId="0" borderId="0" xfId="0" applyFont="1" applyAlignment="1">
      <alignment vertical="top"/>
    </xf>
    <xf numFmtId="0" fontId="6" fillId="0" borderId="0" xfId="0" applyFont="1" applyBorder="1" applyAlignment="1">
      <alignment vertical="top"/>
    </xf>
    <xf numFmtId="0" fontId="11" fillId="0" borderId="45" xfId="0" applyFont="1" applyBorder="1" applyAlignment="1">
      <alignment horizontal="center" wrapText="1"/>
    </xf>
    <xf numFmtId="0" fontId="11" fillId="0" borderId="0" xfId="0" applyFont="1" applyAlignment="1">
      <alignment wrapText="1"/>
    </xf>
    <xf numFmtId="0" fontId="6" fillId="0" borderId="37" xfId="0" applyFont="1" applyFill="1" applyBorder="1" applyAlignment="1">
      <alignment horizontal="left" vertical="top" wrapText="1"/>
    </xf>
    <xf numFmtId="164" fontId="8" fillId="0" borderId="54" xfId="0" applyNumberFormat="1" applyFont="1" applyBorder="1" applyAlignment="1">
      <alignment horizontal="center" vertical="center"/>
    </xf>
    <xf numFmtId="164" fontId="29" fillId="0" borderId="27" xfId="0" applyNumberFormat="1" applyFont="1" applyBorder="1" applyAlignment="1">
      <alignment horizontal="center" vertical="center"/>
    </xf>
    <xf numFmtId="164" fontId="29" fillId="7" borderId="27" xfId="0" applyNumberFormat="1" applyFont="1" applyFill="1" applyBorder="1" applyAlignment="1">
      <alignment horizontal="center" vertical="center"/>
    </xf>
    <xf numFmtId="164" fontId="8" fillId="5" borderId="5" xfId="0" applyNumberFormat="1" applyFont="1" applyFill="1" applyBorder="1" applyAlignment="1">
      <alignment horizontal="center" vertical="center" wrapText="1"/>
    </xf>
    <xf numFmtId="164" fontId="8" fillId="5" borderId="18" xfId="0" applyNumberFormat="1" applyFont="1" applyFill="1" applyBorder="1" applyAlignment="1">
      <alignment horizontal="center" vertical="center" wrapText="1"/>
    </xf>
    <xf numFmtId="0" fontId="8" fillId="5" borderId="16" xfId="0" applyFont="1" applyFill="1" applyBorder="1" applyAlignment="1">
      <alignment horizontal="left" vertical="top" wrapText="1"/>
    </xf>
    <xf numFmtId="0" fontId="6" fillId="0" borderId="15" xfId="0" applyFont="1" applyFill="1" applyBorder="1" applyAlignment="1">
      <alignment horizontal="center" vertical="top" wrapText="1"/>
    </xf>
    <xf numFmtId="0" fontId="6" fillId="0" borderId="17" xfId="0" applyFont="1" applyFill="1" applyBorder="1" applyAlignment="1">
      <alignment horizontal="center" vertical="top" wrapText="1"/>
    </xf>
    <xf numFmtId="49" fontId="7" fillId="3" borderId="7" xfId="0" applyNumberFormat="1" applyFont="1" applyFill="1" applyBorder="1" applyAlignment="1">
      <alignment horizontal="center" vertical="top"/>
    </xf>
    <xf numFmtId="0" fontId="6" fillId="0" borderId="7" xfId="0" applyFont="1" applyFill="1" applyBorder="1" applyAlignment="1">
      <alignment horizontal="left" vertical="top" wrapText="1"/>
    </xf>
    <xf numFmtId="164" fontId="8" fillId="0" borderId="70" xfId="0" applyNumberFormat="1" applyFont="1" applyBorder="1" applyAlignment="1">
      <alignment horizontal="center" vertical="center"/>
    </xf>
    <xf numFmtId="164" fontId="8" fillId="0" borderId="40" xfId="0" applyNumberFormat="1" applyFont="1" applyBorder="1" applyAlignment="1">
      <alignment horizontal="center" vertical="center"/>
    </xf>
    <xf numFmtId="164" fontId="8" fillId="5" borderId="57" xfId="0" applyNumberFormat="1" applyFont="1" applyFill="1" applyBorder="1" applyAlignment="1">
      <alignment horizontal="center" vertical="center" wrapText="1"/>
    </xf>
    <xf numFmtId="164" fontId="8" fillId="5" borderId="60" xfId="0" applyNumberFormat="1" applyFont="1" applyFill="1" applyBorder="1" applyAlignment="1">
      <alignment horizontal="center" vertical="center" wrapText="1"/>
    </xf>
    <xf numFmtId="0" fontId="8" fillId="5" borderId="73" xfId="0" applyFont="1" applyFill="1" applyBorder="1" applyAlignment="1">
      <alignment horizontal="left" vertical="top" wrapText="1"/>
    </xf>
    <xf numFmtId="0" fontId="6" fillId="0" borderId="59" xfId="0" applyFont="1" applyFill="1" applyBorder="1" applyAlignment="1">
      <alignment horizontal="center" vertical="top" wrapText="1"/>
    </xf>
    <xf numFmtId="0" fontId="6" fillId="0" borderId="58" xfId="0" applyFont="1" applyFill="1" applyBorder="1" applyAlignment="1">
      <alignment horizontal="center" vertical="top" wrapText="1"/>
    </xf>
    <xf numFmtId="0" fontId="8" fillId="0" borderId="53" xfId="0" applyFont="1" applyBorder="1" applyAlignment="1">
      <alignment horizontal="center" vertical="top"/>
    </xf>
    <xf numFmtId="164" fontId="8" fillId="0" borderId="56" xfId="0" applyNumberFormat="1" applyFont="1" applyBorder="1" applyAlignment="1">
      <alignment horizontal="center" vertical="center"/>
    </xf>
    <xf numFmtId="164" fontId="8" fillId="0" borderId="72" xfId="0" applyNumberFormat="1" applyFont="1" applyBorder="1" applyAlignment="1">
      <alignment horizontal="center" vertical="center"/>
    </xf>
    <xf numFmtId="164" fontId="8" fillId="5" borderId="53" xfId="0" applyNumberFormat="1" applyFont="1" applyFill="1" applyBorder="1" applyAlignment="1">
      <alignment horizontal="center" vertical="center" wrapText="1"/>
    </xf>
    <xf numFmtId="164" fontId="8" fillId="5" borderId="64" xfId="0" applyNumberFormat="1" applyFont="1" applyFill="1" applyBorder="1" applyAlignment="1">
      <alignment horizontal="center" vertical="center" wrapText="1"/>
    </xf>
    <xf numFmtId="0" fontId="8" fillId="5" borderId="63" xfId="0" applyFont="1" applyFill="1" applyBorder="1" applyAlignment="1">
      <alignment horizontal="left" vertical="top" wrapText="1"/>
    </xf>
    <xf numFmtId="0" fontId="6" fillId="0" borderId="38" xfId="0" applyFont="1" applyFill="1" applyBorder="1" applyAlignment="1">
      <alignment horizontal="center" vertical="top" wrapText="1"/>
    </xf>
    <xf numFmtId="0" fontId="6" fillId="0" borderId="76" xfId="0" applyFont="1" applyFill="1" applyBorder="1" applyAlignment="1">
      <alignment horizontal="center" vertical="top" wrapText="1"/>
    </xf>
    <xf numFmtId="164" fontId="8" fillId="0" borderId="61" xfId="0" applyNumberFormat="1" applyFont="1" applyBorder="1" applyAlignment="1">
      <alignment horizontal="center" vertical="center"/>
    </xf>
    <xf numFmtId="164" fontId="8" fillId="0" borderId="7" xfId="0" applyNumberFormat="1" applyFont="1" applyBorder="1" applyAlignment="1">
      <alignment horizontal="center" vertical="center"/>
    </xf>
    <xf numFmtId="164" fontId="8" fillId="5" borderId="19" xfId="0" applyNumberFormat="1" applyFont="1" applyFill="1" applyBorder="1" applyAlignment="1">
      <alignment horizontal="center" vertical="center" wrapText="1"/>
    </xf>
    <xf numFmtId="164" fontId="8" fillId="5" borderId="0" xfId="0" applyNumberFormat="1" applyFont="1" applyFill="1" applyBorder="1" applyAlignment="1">
      <alignment horizontal="center" vertical="center" wrapText="1"/>
    </xf>
    <xf numFmtId="0" fontId="8" fillId="0" borderId="73" xfId="0" applyFont="1" applyFill="1" applyBorder="1" applyAlignment="1">
      <alignment horizontal="left" vertical="top" wrapText="1"/>
    </xf>
    <xf numFmtId="0" fontId="6" fillId="0" borderId="42" xfId="0" applyFont="1" applyFill="1" applyBorder="1" applyAlignment="1">
      <alignment horizontal="left" vertical="top" wrapText="1"/>
    </xf>
    <xf numFmtId="0" fontId="8" fillId="0" borderId="14" xfId="0" applyFont="1" applyBorder="1" applyAlignment="1">
      <alignment vertical="top" wrapText="1"/>
    </xf>
    <xf numFmtId="0" fontId="2" fillId="0" borderId="1" xfId="0" applyFont="1" applyBorder="1" applyAlignment="1">
      <alignment vertical="top"/>
    </xf>
    <xf numFmtId="0" fontId="2" fillId="0" borderId="2" xfId="0" applyFont="1" applyBorder="1" applyAlignment="1">
      <alignment vertical="top"/>
    </xf>
    <xf numFmtId="0" fontId="6" fillId="0" borderId="77" xfId="0" applyFont="1" applyFill="1" applyBorder="1" applyAlignment="1">
      <alignment horizontal="left" vertical="top" wrapText="1"/>
    </xf>
    <xf numFmtId="164" fontId="8" fillId="0" borderId="18" xfId="0" applyNumberFormat="1" applyFont="1" applyFill="1" applyBorder="1" applyAlignment="1">
      <alignment horizontal="center" vertical="center"/>
    </xf>
    <xf numFmtId="0" fontId="6" fillId="0" borderId="16" xfId="0" applyFont="1" applyFill="1" applyBorder="1" applyAlignment="1">
      <alignment vertical="top" wrapText="1"/>
    </xf>
    <xf numFmtId="0" fontId="6" fillId="0" borderId="49" xfId="0" applyFont="1" applyFill="1" applyBorder="1" applyAlignment="1">
      <alignment horizontal="left" vertical="top" wrapText="1"/>
    </xf>
    <xf numFmtId="164" fontId="8" fillId="0" borderId="61" xfId="0" applyNumberFormat="1" applyFont="1" applyFill="1" applyBorder="1" applyAlignment="1">
      <alignment horizontal="center" vertical="center"/>
    </xf>
    <xf numFmtId="0" fontId="6" fillId="0" borderId="6" xfId="0" applyFont="1" applyFill="1" applyBorder="1" applyAlignment="1">
      <alignment vertical="top" wrapText="1"/>
    </xf>
    <xf numFmtId="49" fontId="7" fillId="2" borderId="41" xfId="0" applyNumberFormat="1" applyFont="1" applyFill="1" applyBorder="1" applyAlignment="1">
      <alignment vertical="top"/>
    </xf>
    <xf numFmtId="49" fontId="7" fillId="3" borderId="42" xfId="0" applyNumberFormat="1" applyFont="1" applyFill="1" applyBorder="1" applyAlignment="1">
      <alignment vertical="top"/>
    </xf>
    <xf numFmtId="0" fontId="6" fillId="0" borderId="47" xfId="0" applyFont="1" applyFill="1" applyBorder="1" applyAlignment="1">
      <alignment horizontal="left" vertical="top" wrapText="1"/>
    </xf>
    <xf numFmtId="0" fontId="10" fillId="4" borderId="13" xfId="0" applyFont="1" applyFill="1" applyBorder="1" applyAlignment="1">
      <alignment vertical="top"/>
    </xf>
    <xf numFmtId="164" fontId="7" fillId="4" borderId="55" xfId="0" applyNumberFormat="1" applyFont="1" applyFill="1" applyBorder="1" applyAlignment="1">
      <alignment vertical="center"/>
    </xf>
    <xf numFmtId="0" fontId="6" fillId="0" borderId="32" xfId="0" applyFont="1" applyFill="1" applyBorder="1" applyAlignment="1">
      <alignment vertical="top" wrapText="1"/>
    </xf>
    <xf numFmtId="0" fontId="6" fillId="0" borderId="33" xfId="0" applyFont="1" applyFill="1" applyBorder="1" applyAlignment="1">
      <alignment vertical="top" wrapText="1"/>
    </xf>
    <xf numFmtId="0" fontId="15" fillId="0" borderId="68" xfId="0" applyFont="1" applyBorder="1" applyAlignment="1">
      <alignment vertical="top" wrapText="1"/>
    </xf>
    <xf numFmtId="0" fontId="6" fillId="0" borderId="37" xfId="0" applyFont="1" applyFill="1" applyBorder="1" applyAlignment="1">
      <alignment vertical="top" wrapText="1"/>
    </xf>
    <xf numFmtId="0" fontId="18" fillId="0" borderId="77" xfId="0" applyFont="1" applyFill="1" applyBorder="1" applyAlignment="1">
      <alignment vertical="top" wrapText="1"/>
    </xf>
    <xf numFmtId="0" fontId="36" fillId="0" borderId="46" xfId="0" applyFont="1" applyBorder="1" applyAlignment="1">
      <alignment vertical="top" wrapText="1"/>
    </xf>
    <xf numFmtId="0" fontId="6" fillId="0" borderId="42" xfId="0" applyFont="1" applyFill="1" applyBorder="1" applyAlignment="1">
      <alignment vertical="top" wrapText="1"/>
    </xf>
    <xf numFmtId="0" fontId="18" fillId="0" borderId="47" xfId="0" applyFont="1" applyFill="1" applyBorder="1" applyAlignment="1">
      <alignment vertical="top" wrapText="1"/>
    </xf>
    <xf numFmtId="0" fontId="6" fillId="3" borderId="24" xfId="0" applyFont="1" applyFill="1" applyBorder="1" applyAlignment="1">
      <alignment vertical="top" wrapText="1"/>
    </xf>
    <xf numFmtId="0" fontId="17" fillId="3" borderId="24" xfId="0" applyFont="1" applyFill="1" applyBorder="1" applyAlignment="1">
      <alignment horizontal="center" vertical="top" wrapText="1"/>
    </xf>
    <xf numFmtId="0" fontId="17" fillId="3" borderId="25" xfId="0" applyFont="1" applyFill="1" applyBorder="1" applyAlignment="1">
      <alignment horizontal="center" vertical="top" wrapText="1"/>
    </xf>
    <xf numFmtId="164" fontId="8" fillId="0" borderId="54" xfId="0" applyNumberFormat="1" applyFont="1" applyFill="1" applyBorder="1" applyAlignment="1">
      <alignment horizontal="center" vertical="top"/>
    </xf>
    <xf numFmtId="0" fontId="8" fillId="0" borderId="36" xfId="0" applyFont="1" applyFill="1" applyBorder="1" applyAlignment="1">
      <alignment horizontal="left" vertical="top" wrapText="1"/>
    </xf>
    <xf numFmtId="0" fontId="8" fillId="0" borderId="41" xfId="0" applyFont="1" applyFill="1" applyBorder="1" applyAlignment="1">
      <alignment horizontal="left" vertical="top" wrapText="1"/>
    </xf>
    <xf numFmtId="49" fontId="7" fillId="0" borderId="54" xfId="0" applyNumberFormat="1" applyFont="1" applyFill="1" applyBorder="1" applyAlignment="1">
      <alignment horizontal="center" vertical="top"/>
    </xf>
    <xf numFmtId="49" fontId="7" fillId="0" borderId="15" xfId="0" applyNumberFormat="1" applyFont="1" applyFill="1" applyBorder="1" applyAlignment="1">
      <alignment horizontal="center" vertical="top"/>
    </xf>
    <xf numFmtId="49" fontId="9" fillId="0" borderId="5" xfId="0" applyNumberFormat="1" applyFont="1" applyFill="1" applyBorder="1" applyAlignment="1">
      <alignment horizontal="center" vertical="top"/>
    </xf>
    <xf numFmtId="49" fontId="2" fillId="0" borderId="5" xfId="0" applyNumberFormat="1" applyFont="1" applyFill="1" applyBorder="1" applyAlignment="1">
      <alignment horizontal="center" vertical="top"/>
    </xf>
    <xf numFmtId="0" fontId="6" fillId="0" borderId="16" xfId="0" applyFont="1" applyFill="1" applyBorder="1" applyAlignment="1">
      <alignment horizontal="left" vertical="top"/>
    </xf>
    <xf numFmtId="1" fontId="2" fillId="0" borderId="27" xfId="0" applyNumberFormat="1" applyFont="1" applyFill="1" applyBorder="1" applyAlignment="1">
      <alignment horizontal="center" vertical="top"/>
    </xf>
    <xf numFmtId="49" fontId="2" fillId="0" borderId="27" xfId="0" applyNumberFormat="1" applyFont="1" applyFill="1" applyBorder="1" applyAlignment="1">
      <alignment horizontal="center" vertical="top"/>
    </xf>
    <xf numFmtId="9" fontId="2" fillId="0" borderId="17" xfId="0" applyNumberFormat="1" applyFont="1" applyFill="1" applyBorder="1" applyAlignment="1">
      <alignment horizontal="center" vertical="top"/>
    </xf>
    <xf numFmtId="49" fontId="7" fillId="0" borderId="61" xfId="0" applyNumberFormat="1" applyFont="1" applyFill="1" applyBorder="1" applyAlignment="1">
      <alignment horizontal="center" vertical="top"/>
    </xf>
    <xf numFmtId="49" fontId="7" fillId="0" borderId="20" xfId="0" applyNumberFormat="1" applyFont="1" applyFill="1" applyBorder="1" applyAlignment="1">
      <alignment horizontal="center" vertical="top"/>
    </xf>
    <xf numFmtId="49" fontId="9" fillId="0" borderId="19" xfId="0" applyNumberFormat="1" applyFont="1" applyFill="1" applyBorder="1" applyAlignment="1">
      <alignment horizontal="center" vertical="top"/>
    </xf>
    <xf numFmtId="49" fontId="2" fillId="0" borderId="57" xfId="0" applyNumberFormat="1" applyFont="1" applyFill="1" applyBorder="1" applyAlignment="1">
      <alignment horizontal="center" vertical="top"/>
    </xf>
    <xf numFmtId="0" fontId="2" fillId="0" borderId="8" xfId="0" applyFont="1" applyFill="1" applyBorder="1" applyAlignment="1">
      <alignment horizontal="center" vertical="top" wrapText="1"/>
    </xf>
    <xf numFmtId="164" fontId="8" fillId="0" borderId="56" xfId="0" applyNumberFormat="1" applyFont="1" applyFill="1" applyBorder="1" applyAlignment="1">
      <alignment horizontal="center" vertical="top"/>
    </xf>
    <xf numFmtId="164" fontId="8" fillId="0" borderId="72" xfId="0" applyNumberFormat="1" applyFont="1" applyFill="1" applyBorder="1" applyAlignment="1">
      <alignment horizontal="center" vertical="top"/>
    </xf>
    <xf numFmtId="0" fontId="6" fillId="0" borderId="6" xfId="0" applyFont="1" applyBorder="1" applyAlignment="1">
      <alignment horizontal="left" vertical="top"/>
    </xf>
    <xf numFmtId="1" fontId="2" fillId="0" borderId="7" xfId="0" applyNumberFormat="1" applyFont="1" applyFill="1" applyBorder="1" applyAlignment="1">
      <alignment horizontal="center" vertical="top"/>
    </xf>
    <xf numFmtId="49" fontId="2" fillId="0" borderId="7" xfId="0" applyNumberFormat="1" applyFont="1" applyFill="1" applyBorder="1" applyAlignment="1">
      <alignment horizontal="center" vertical="top"/>
    </xf>
    <xf numFmtId="49" fontId="2" fillId="0" borderId="8" xfId="0" applyNumberFormat="1" applyFont="1" applyFill="1" applyBorder="1" applyAlignment="1">
      <alignment horizontal="center" vertical="top"/>
    </xf>
    <xf numFmtId="164" fontId="7" fillId="0" borderId="72" xfId="0" applyNumberFormat="1" applyFont="1" applyFill="1" applyBorder="1" applyAlignment="1">
      <alignment horizontal="center" vertical="top"/>
    </xf>
    <xf numFmtId="0" fontId="6" fillId="0" borderId="56" xfId="0" applyFont="1" applyFill="1" applyBorder="1" applyAlignment="1">
      <alignment horizontal="left" vertical="top" wrapText="1"/>
    </xf>
    <xf numFmtId="9" fontId="2" fillId="0" borderId="72" xfId="0" applyNumberFormat="1" applyFont="1" applyFill="1" applyBorder="1" applyAlignment="1">
      <alignment horizontal="center" vertical="top"/>
    </xf>
    <xf numFmtId="1" fontId="2" fillId="0" borderId="72" xfId="0" applyNumberFormat="1" applyFont="1" applyFill="1" applyBorder="1" applyAlignment="1">
      <alignment horizontal="center" vertical="top"/>
    </xf>
    <xf numFmtId="9" fontId="2" fillId="0" borderId="58" xfId="0" applyNumberFormat="1" applyFont="1" applyFill="1" applyBorder="1" applyAlignment="1">
      <alignment horizontal="center" vertical="top"/>
    </xf>
    <xf numFmtId="49" fontId="7" fillId="0" borderId="55" xfId="0" applyNumberFormat="1" applyFont="1" applyFill="1" applyBorder="1" applyAlignment="1">
      <alignment horizontal="center" vertical="top"/>
    </xf>
    <xf numFmtId="49" fontId="7" fillId="0" borderId="1" xfId="0" applyNumberFormat="1" applyFont="1" applyFill="1" applyBorder="1" applyAlignment="1">
      <alignment horizontal="center" vertical="top"/>
    </xf>
    <xf numFmtId="49" fontId="2" fillId="0" borderId="13" xfId="0" applyNumberFormat="1" applyFont="1" applyFill="1" applyBorder="1" applyAlignment="1">
      <alignment horizontal="center" vertical="top"/>
    </xf>
    <xf numFmtId="0" fontId="10" fillId="0" borderId="50" xfId="0" applyFont="1" applyFill="1" applyBorder="1" applyAlignment="1">
      <alignment horizontal="center" vertical="top"/>
    </xf>
    <xf numFmtId="164" fontId="7" fillId="0" borderId="55" xfId="0" applyNumberFormat="1" applyFont="1" applyFill="1" applyBorder="1" applyAlignment="1">
      <alignment horizontal="center" vertical="top"/>
    </xf>
    <xf numFmtId="0" fontId="6" fillId="0" borderId="46" xfId="0" applyFont="1" applyBorder="1" applyAlignment="1">
      <alignment vertical="top" wrapText="1"/>
    </xf>
    <xf numFmtId="9" fontId="2" fillId="0" borderId="32" xfId="0" applyNumberFormat="1" applyFont="1" applyFill="1" applyBorder="1" applyAlignment="1">
      <alignment horizontal="center" vertical="top" wrapText="1"/>
    </xf>
    <xf numFmtId="9" fontId="2" fillId="0" borderId="42" xfId="0" applyNumberFormat="1" applyFont="1" applyFill="1" applyBorder="1" applyAlignment="1">
      <alignment horizontal="center" vertical="top" wrapText="1"/>
    </xf>
    <xf numFmtId="9" fontId="2" fillId="0" borderId="33" xfId="0" applyNumberFormat="1" applyFont="1" applyFill="1" applyBorder="1" applyAlignment="1">
      <alignment horizontal="center" vertical="top" wrapText="1"/>
    </xf>
    <xf numFmtId="1" fontId="6" fillId="0" borderId="16" xfId="0" applyNumberFormat="1" applyFont="1" applyFill="1" applyBorder="1" applyAlignment="1">
      <alignment horizontal="left" vertical="top"/>
    </xf>
    <xf numFmtId="49" fontId="8" fillId="0" borderId="15" xfId="0" applyNumberFormat="1" applyFont="1" applyFill="1" applyBorder="1" applyAlignment="1">
      <alignment horizontal="center" vertical="top"/>
    </xf>
    <xf numFmtId="49" fontId="8" fillId="0" borderId="17" xfId="0" applyNumberFormat="1" applyFont="1" applyFill="1" applyBorder="1" applyAlignment="1">
      <alignment horizontal="center" vertical="top"/>
    </xf>
    <xf numFmtId="164" fontId="8" fillId="0" borderId="61" xfId="0" applyNumberFormat="1" applyFont="1" applyFill="1" applyBorder="1" applyAlignment="1">
      <alignment horizontal="center" vertical="top"/>
    </xf>
    <xf numFmtId="9" fontId="6" fillId="0" borderId="63" xfId="0" applyNumberFormat="1" applyFont="1" applyFill="1" applyBorder="1" applyAlignment="1">
      <alignment horizontal="left" vertical="top"/>
    </xf>
    <xf numFmtId="49" fontId="8" fillId="0" borderId="59" xfId="0" applyNumberFormat="1" applyFont="1" applyFill="1" applyBorder="1" applyAlignment="1">
      <alignment horizontal="center" vertical="top"/>
    </xf>
    <xf numFmtId="49" fontId="8" fillId="0" borderId="58" xfId="0" applyNumberFormat="1" applyFont="1" applyFill="1" applyBorder="1" applyAlignment="1">
      <alignment horizontal="center" vertical="top"/>
    </xf>
    <xf numFmtId="9" fontId="6" fillId="0" borderId="41" xfId="0" applyNumberFormat="1" applyFont="1" applyFill="1" applyBorder="1" applyAlignment="1">
      <alignment horizontal="left" vertical="top" wrapText="1"/>
    </xf>
    <xf numFmtId="49" fontId="8" fillId="0" borderId="32" xfId="0" applyNumberFormat="1" applyFont="1" applyFill="1" applyBorder="1" applyAlignment="1">
      <alignment horizontal="center" vertical="top"/>
    </xf>
    <xf numFmtId="49" fontId="8" fillId="0" borderId="33" xfId="0" applyNumberFormat="1" applyFont="1" applyFill="1" applyBorder="1" applyAlignment="1">
      <alignment horizontal="center" vertical="top"/>
    </xf>
    <xf numFmtId="49" fontId="8" fillId="0" borderId="28" xfId="0" applyNumberFormat="1" applyFont="1" applyFill="1" applyBorder="1" applyAlignment="1">
      <alignment horizontal="center" vertical="top"/>
    </xf>
    <xf numFmtId="49" fontId="8" fillId="0" borderId="29" xfId="0" applyNumberFormat="1" applyFont="1" applyFill="1" applyBorder="1" applyAlignment="1">
      <alignment horizontal="center" vertical="top"/>
    </xf>
    <xf numFmtId="0" fontId="11" fillId="0" borderId="73" xfId="0" applyFont="1" applyBorder="1" applyAlignment="1">
      <alignment horizontal="left" vertical="top" wrapText="1"/>
    </xf>
    <xf numFmtId="49" fontId="8" fillId="0" borderId="38" xfId="0" applyNumberFormat="1" applyFont="1" applyFill="1" applyBorder="1" applyAlignment="1">
      <alignment horizontal="center" vertical="top"/>
    </xf>
    <xf numFmtId="49" fontId="8" fillId="0" borderId="76" xfId="0" applyNumberFormat="1" applyFont="1" applyFill="1" applyBorder="1" applyAlignment="1">
      <alignment horizontal="center" vertical="top"/>
    </xf>
    <xf numFmtId="0" fontId="15" fillId="0" borderId="41" xfId="0" applyFont="1" applyBorder="1" applyAlignment="1">
      <alignment vertical="top" wrapText="1"/>
    </xf>
    <xf numFmtId="0" fontId="6" fillId="0" borderId="77" xfId="0" applyFont="1" applyFill="1" applyBorder="1" applyAlignment="1">
      <alignment vertical="top" wrapText="1"/>
    </xf>
    <xf numFmtId="49" fontId="2" fillId="0" borderId="66" xfId="0" applyNumberFormat="1" applyFont="1" applyBorder="1" applyAlignment="1">
      <alignment horizontal="center" vertical="top" wrapText="1"/>
    </xf>
    <xf numFmtId="0" fontId="21" fillId="0" borderId="36" xfId="0" applyFont="1" applyFill="1" applyBorder="1" applyAlignment="1">
      <alignment horizontal="left" vertical="top" wrapText="1"/>
    </xf>
    <xf numFmtId="0" fontId="11" fillId="0" borderId="47" xfId="0" applyFont="1" applyBorder="1" applyAlignment="1">
      <alignment vertical="top" wrapText="1"/>
    </xf>
    <xf numFmtId="0" fontId="21" fillId="0" borderId="41" xfId="0" applyFont="1" applyFill="1" applyBorder="1" applyAlignment="1">
      <alignment horizontal="left" vertical="top" wrapText="1"/>
    </xf>
    <xf numFmtId="49" fontId="7" fillId="3" borderId="34" xfId="0" applyNumberFormat="1" applyFont="1" applyFill="1" applyBorder="1" applyAlignment="1">
      <alignment horizontal="left" vertical="top"/>
    </xf>
    <xf numFmtId="0" fontId="8" fillId="0" borderId="6" xfId="0" applyFont="1" applyFill="1" applyBorder="1" applyAlignment="1">
      <alignment horizontal="left" vertical="top" wrapText="1"/>
    </xf>
    <xf numFmtId="1" fontId="2" fillId="0" borderId="20" xfId="0" applyNumberFormat="1" applyFont="1" applyFill="1" applyBorder="1" applyAlignment="1">
      <alignment horizontal="center" vertical="top"/>
    </xf>
    <xf numFmtId="0" fontId="19" fillId="0" borderId="67" xfId="0" applyFont="1" applyFill="1" applyBorder="1" applyAlignment="1">
      <alignment horizontal="left" vertical="top" wrapText="1"/>
    </xf>
    <xf numFmtId="49" fontId="17" fillId="0" borderId="28" xfId="0" applyNumberFormat="1" applyFont="1" applyFill="1" applyBorder="1" applyAlignment="1">
      <alignment horizontal="center" vertical="top"/>
    </xf>
    <xf numFmtId="49" fontId="17" fillId="0" borderId="29" xfId="0" applyNumberFormat="1" applyFont="1" applyFill="1" applyBorder="1" applyAlignment="1">
      <alignment horizontal="center" vertical="top"/>
    </xf>
    <xf numFmtId="0" fontId="39" fillId="0" borderId="43" xfId="0" applyFont="1" applyFill="1" applyBorder="1" applyAlignment="1">
      <alignment horizontal="left" vertical="top" wrapText="1"/>
    </xf>
    <xf numFmtId="49" fontId="17" fillId="0" borderId="32" xfId="0" applyNumberFormat="1" applyFont="1" applyFill="1" applyBorder="1" applyAlignment="1">
      <alignment horizontal="center" vertical="top"/>
    </xf>
    <xf numFmtId="49" fontId="17" fillId="0" borderId="33" xfId="0" applyNumberFormat="1" applyFont="1" applyFill="1" applyBorder="1" applyAlignment="1">
      <alignment horizontal="center" vertical="top"/>
    </xf>
    <xf numFmtId="0" fontId="8" fillId="0" borderId="16" xfId="0" applyFont="1" applyFill="1" applyBorder="1" applyAlignment="1">
      <alignment horizontal="left" vertical="top" wrapText="1"/>
    </xf>
    <xf numFmtId="0" fontId="11" fillId="0" borderId="21" xfId="0" applyFont="1" applyBorder="1" applyAlignment="1">
      <alignment vertical="top" wrapText="1"/>
    </xf>
    <xf numFmtId="49" fontId="2" fillId="0" borderId="49" xfId="0" applyNumberFormat="1" applyFont="1" applyBorder="1" applyAlignment="1">
      <alignment horizontal="center" vertical="top" wrapText="1"/>
    </xf>
    <xf numFmtId="49" fontId="2" fillId="0" borderId="38" xfId="0" applyNumberFormat="1" applyFont="1" applyFill="1" applyBorder="1" applyAlignment="1">
      <alignment horizontal="center" vertical="top"/>
    </xf>
    <xf numFmtId="49" fontId="2" fillId="0" borderId="76" xfId="0" applyNumberFormat="1" applyFont="1" applyFill="1" applyBorder="1" applyAlignment="1">
      <alignment horizontal="center" vertical="top"/>
    </xf>
    <xf numFmtId="0" fontId="11" fillId="0" borderId="33" xfId="0" applyFont="1" applyBorder="1" applyAlignment="1">
      <alignment vertical="top" wrapText="1"/>
    </xf>
    <xf numFmtId="0" fontId="8" fillId="0" borderId="41" xfId="0" applyFont="1" applyFill="1" applyBorder="1" applyAlignment="1">
      <alignment horizontal="left" vertical="top" wrapText="1"/>
    </xf>
    <xf numFmtId="0" fontId="8" fillId="0" borderId="36" xfId="0" applyFont="1" applyFill="1" applyBorder="1" applyAlignment="1">
      <alignment horizontal="left" vertical="top" wrapText="1"/>
    </xf>
    <xf numFmtId="49" fontId="7" fillId="2" borderId="68" xfId="0" applyNumberFormat="1" applyFont="1" applyFill="1" applyBorder="1" applyAlignment="1">
      <alignment horizontal="center" vertical="top"/>
    </xf>
    <xf numFmtId="49" fontId="7" fillId="3" borderId="28" xfId="0" applyNumberFormat="1" applyFont="1" applyFill="1" applyBorder="1" applyAlignment="1">
      <alignment horizontal="center" vertical="top"/>
    </xf>
    <xf numFmtId="0" fontId="6" fillId="4" borderId="5" xfId="0" applyFont="1" applyFill="1" applyBorder="1" applyAlignment="1">
      <alignment horizontal="center" vertical="top"/>
    </xf>
    <xf numFmtId="164" fontId="8" fillId="4" borderId="18" xfId="0" applyNumberFormat="1" applyFont="1" applyFill="1" applyBorder="1" applyAlignment="1">
      <alignment horizontal="center" vertical="top"/>
    </xf>
    <xf numFmtId="164" fontId="7" fillId="4" borderId="27" xfId="0" applyNumberFormat="1" applyFont="1" applyFill="1" applyBorder="1" applyAlignment="1">
      <alignment horizontal="center" vertical="top"/>
    </xf>
    <xf numFmtId="164" fontId="7" fillId="4" borderId="15" xfId="0" applyNumberFormat="1" applyFont="1" applyFill="1" applyBorder="1" applyAlignment="1">
      <alignment horizontal="center" vertical="top"/>
    </xf>
    <xf numFmtId="164" fontId="21" fillId="4" borderId="5" xfId="0" applyNumberFormat="1" applyFont="1" applyFill="1" applyBorder="1" applyAlignment="1">
      <alignment horizontal="center" vertical="top"/>
    </xf>
    <xf numFmtId="49" fontId="26" fillId="0" borderId="28" xfId="0" applyNumberFormat="1" applyFont="1" applyFill="1" applyBorder="1" applyAlignment="1">
      <alignment horizontal="center" vertical="top"/>
    </xf>
    <xf numFmtId="49" fontId="26" fillId="0" borderId="29" xfId="0" applyNumberFormat="1" applyFont="1" applyFill="1" applyBorder="1" applyAlignment="1">
      <alignment horizontal="center" vertical="top"/>
    </xf>
    <xf numFmtId="49" fontId="7" fillId="2" borderId="46" xfId="0" applyNumberFormat="1" applyFont="1" applyFill="1" applyBorder="1" applyAlignment="1">
      <alignment horizontal="center" vertical="top"/>
    </xf>
    <xf numFmtId="0" fontId="0" fillId="0" borderId="33" xfId="0" applyBorder="1" applyAlignment="1">
      <alignment vertical="top" wrapText="1"/>
    </xf>
    <xf numFmtId="49" fontId="26" fillId="0" borderId="32" xfId="0" applyNumberFormat="1" applyFont="1" applyFill="1" applyBorder="1" applyAlignment="1">
      <alignment horizontal="center" vertical="top"/>
    </xf>
    <xf numFmtId="49" fontId="26" fillId="0" borderId="33" xfId="0" applyNumberFormat="1" applyFont="1" applyFill="1" applyBorder="1" applyAlignment="1">
      <alignment horizontal="center" vertical="top"/>
    </xf>
    <xf numFmtId="0" fontId="6" fillId="0" borderId="40" xfId="0" applyFont="1" applyFill="1" applyBorder="1" applyAlignment="1">
      <alignment vertical="top" wrapText="1"/>
    </xf>
    <xf numFmtId="49" fontId="9" fillId="0" borderId="57" xfId="0" applyNumberFormat="1" applyFont="1" applyBorder="1" applyAlignment="1">
      <alignment horizontal="center" vertical="top"/>
    </xf>
    <xf numFmtId="0" fontId="8" fillId="0" borderId="66" xfId="0" applyFont="1" applyFill="1" applyBorder="1" applyAlignment="1">
      <alignment horizontal="center" vertical="top"/>
    </xf>
    <xf numFmtId="164" fontId="8" fillId="0" borderId="73" xfId="0" applyNumberFormat="1" applyFont="1" applyFill="1" applyBorder="1" applyAlignment="1">
      <alignment horizontal="center" vertical="top"/>
    </xf>
    <xf numFmtId="164" fontId="7" fillId="0" borderId="39" xfId="0" applyNumberFormat="1" applyFont="1" applyFill="1" applyBorder="1" applyAlignment="1">
      <alignment horizontal="center" vertical="top"/>
    </xf>
    <xf numFmtId="0" fontId="19" fillId="0" borderId="30" xfId="0" applyFont="1" applyFill="1" applyBorder="1" applyAlignment="1">
      <alignment horizontal="left" vertical="top" wrapText="1"/>
    </xf>
    <xf numFmtId="49" fontId="17" fillId="0" borderId="20" xfId="0" applyNumberFormat="1" applyFont="1" applyFill="1" applyBorder="1" applyAlignment="1">
      <alignment horizontal="center" vertical="top"/>
    </xf>
    <xf numFmtId="49" fontId="17" fillId="0" borderId="21" xfId="0" applyNumberFormat="1" applyFont="1" applyFill="1" applyBorder="1" applyAlignment="1">
      <alignment horizontal="center" vertical="top"/>
    </xf>
    <xf numFmtId="49" fontId="7" fillId="3" borderId="35" xfId="0" applyNumberFormat="1" applyFont="1" applyFill="1" applyBorder="1" applyAlignment="1">
      <alignment horizontal="right" vertical="top"/>
    </xf>
    <xf numFmtId="49" fontId="40" fillId="3" borderId="24" xfId="0" applyNumberFormat="1" applyFont="1" applyFill="1" applyBorder="1" applyAlignment="1">
      <alignment horizontal="left" vertical="top"/>
    </xf>
    <xf numFmtId="49" fontId="40" fillId="3" borderId="25" xfId="0" applyNumberFormat="1" applyFont="1" applyFill="1" applyBorder="1" applyAlignment="1">
      <alignment horizontal="left" vertical="top"/>
    </xf>
    <xf numFmtId="164" fontId="29" fillId="7" borderId="17" xfId="0" applyNumberFormat="1" applyFont="1" applyFill="1" applyBorder="1" applyAlignment="1">
      <alignment horizontal="center" vertical="center"/>
    </xf>
    <xf numFmtId="164" fontId="8" fillId="0" borderId="54" xfId="0" applyNumberFormat="1" applyFont="1" applyFill="1" applyBorder="1" applyAlignment="1">
      <alignment horizontal="center" vertical="center" wrapText="1"/>
    </xf>
    <xf numFmtId="164" fontId="2" fillId="0" borderId="0" xfId="0" applyNumberFormat="1" applyFont="1" applyBorder="1" applyAlignment="1">
      <alignment vertical="top"/>
    </xf>
    <xf numFmtId="164" fontId="7" fillId="0" borderId="18" xfId="0" applyNumberFormat="1" applyFont="1" applyFill="1" applyBorder="1" applyAlignment="1">
      <alignment horizontal="center" vertical="top"/>
    </xf>
    <xf numFmtId="164" fontId="7" fillId="4" borderId="65" xfId="0" applyNumberFormat="1" applyFont="1" applyFill="1" applyBorder="1" applyAlignment="1">
      <alignment horizontal="center" vertical="top"/>
    </xf>
    <xf numFmtId="49" fontId="8" fillId="2" borderId="54" xfId="0" applyNumberFormat="1" applyFont="1" applyFill="1" applyBorder="1" applyAlignment="1">
      <alignment horizontal="center" vertical="top"/>
    </xf>
    <xf numFmtId="49" fontId="8" fillId="3" borderId="15" xfId="0" applyNumberFormat="1" applyFont="1" applyFill="1" applyBorder="1" applyAlignment="1">
      <alignment horizontal="center" vertical="top"/>
    </xf>
    <xf numFmtId="49" fontId="8" fillId="0" borderId="15" xfId="0" applyNumberFormat="1" applyFont="1" applyBorder="1" applyAlignment="1">
      <alignment horizontal="center" vertical="top"/>
    </xf>
    <xf numFmtId="49" fontId="8" fillId="2" borderId="61" xfId="0" applyNumberFormat="1" applyFont="1" applyFill="1" applyBorder="1" applyAlignment="1">
      <alignment horizontal="center" vertical="top"/>
    </xf>
    <xf numFmtId="49" fontId="8" fillId="3" borderId="20" xfId="0" applyNumberFormat="1" applyFont="1" applyFill="1" applyBorder="1" applyAlignment="1">
      <alignment horizontal="center" vertical="top"/>
    </xf>
    <xf numFmtId="49" fontId="8" fillId="0" borderId="20" xfId="0" applyNumberFormat="1" applyFont="1" applyBorder="1" applyAlignment="1">
      <alignment horizontal="center" vertical="top"/>
    </xf>
    <xf numFmtId="164" fontId="8" fillId="0" borderId="7" xfId="0" applyNumberFormat="1" applyFont="1" applyFill="1" applyBorder="1" applyAlignment="1">
      <alignment horizontal="center" vertical="top"/>
    </xf>
    <xf numFmtId="49" fontId="8" fillId="2" borderId="55" xfId="0" applyNumberFormat="1" applyFont="1" applyFill="1" applyBorder="1" applyAlignment="1">
      <alignment horizontal="center" vertical="top"/>
    </xf>
    <xf numFmtId="49" fontId="8" fillId="3" borderId="1" xfId="0" applyNumberFormat="1" applyFont="1" applyFill="1" applyBorder="1" applyAlignment="1">
      <alignment horizontal="center" vertical="top"/>
    </xf>
    <xf numFmtId="49" fontId="8" fillId="0" borderId="1" xfId="0" applyNumberFormat="1" applyFont="1" applyBorder="1" applyAlignment="1">
      <alignment horizontal="center" vertical="top"/>
    </xf>
    <xf numFmtId="0" fontId="2" fillId="4" borderId="50" xfId="0" applyFont="1" applyFill="1" applyBorder="1" applyAlignment="1">
      <alignment horizontal="center" vertical="top"/>
    </xf>
    <xf numFmtId="164" fontId="8" fillId="4" borderId="65" xfId="0" applyNumberFormat="1" applyFont="1" applyFill="1" applyBorder="1" applyAlignment="1">
      <alignment horizontal="center" vertical="top"/>
    </xf>
    <xf numFmtId="164" fontId="8" fillId="4" borderId="13" xfId="0" applyNumberFormat="1" applyFont="1" applyFill="1" applyBorder="1" applyAlignment="1">
      <alignment horizontal="center" vertical="top"/>
    </xf>
    <xf numFmtId="49" fontId="8" fillId="0" borderId="16" xfId="0" applyNumberFormat="1" applyFont="1" applyFill="1" applyBorder="1" applyAlignment="1">
      <alignment horizontal="left" vertical="top" wrapText="1"/>
    </xf>
    <xf numFmtId="0" fontId="15" fillId="0" borderId="41" xfId="0" applyFont="1" applyBorder="1" applyAlignment="1">
      <alignment horizontal="left" vertical="top" wrapText="1"/>
    </xf>
    <xf numFmtId="49" fontId="8" fillId="0" borderId="16" xfId="0" applyNumberFormat="1" applyFont="1" applyFill="1" applyBorder="1" applyAlignment="1">
      <alignment horizontal="left" vertical="top"/>
    </xf>
    <xf numFmtId="0" fontId="29" fillId="0" borderId="49" xfId="0" applyFont="1" applyFill="1" applyBorder="1" applyAlignment="1">
      <alignment horizontal="center" vertical="top"/>
    </xf>
    <xf numFmtId="164" fontId="29" fillId="0" borderId="0" xfId="0" applyNumberFormat="1" applyFont="1" applyFill="1" applyBorder="1" applyAlignment="1">
      <alignment horizontal="center" vertical="top"/>
    </xf>
    <xf numFmtId="164" fontId="7" fillId="0" borderId="0" xfId="0" applyNumberFormat="1" applyFont="1" applyFill="1" applyBorder="1" applyAlignment="1">
      <alignment horizontal="center" vertical="top"/>
    </xf>
    <xf numFmtId="49" fontId="8" fillId="0" borderId="30" xfId="0" applyNumberFormat="1" applyFont="1" applyFill="1" applyBorder="1" applyAlignment="1">
      <alignment horizontal="left" vertical="top"/>
    </xf>
    <xf numFmtId="49" fontId="8" fillId="0" borderId="32" xfId="0" applyNumberFormat="1" applyFont="1" applyFill="1" applyBorder="1" applyAlignment="1">
      <alignment horizontal="left" vertical="top"/>
    </xf>
    <xf numFmtId="0" fontId="6" fillId="0" borderId="29" xfId="0" applyFont="1" applyFill="1" applyBorder="1" applyAlignment="1">
      <alignment vertical="top" wrapText="1"/>
    </xf>
    <xf numFmtId="49" fontId="2" fillId="0" borderId="77" xfId="0" applyNumberFormat="1" applyFont="1" applyBorder="1" applyAlignment="1">
      <alignment horizontal="center" vertical="top"/>
    </xf>
    <xf numFmtId="0" fontId="8" fillId="7" borderId="5" xfId="0" applyFont="1" applyFill="1" applyBorder="1" applyAlignment="1">
      <alignment horizontal="center" vertical="top"/>
    </xf>
    <xf numFmtId="164" fontId="8" fillId="7" borderId="18" xfId="0" applyNumberFormat="1" applyFont="1" applyFill="1" applyBorder="1" applyAlignment="1">
      <alignment horizontal="center" vertical="top"/>
    </xf>
    <xf numFmtId="164" fontId="7" fillId="7" borderId="27" xfId="0" applyNumberFormat="1" applyFont="1" applyFill="1" applyBorder="1" applyAlignment="1">
      <alignment horizontal="center" vertical="top"/>
    </xf>
    <xf numFmtId="164" fontId="7" fillId="7" borderId="15" xfId="0" applyNumberFormat="1" applyFont="1" applyFill="1" applyBorder="1" applyAlignment="1">
      <alignment horizontal="center" vertical="top"/>
    </xf>
    <xf numFmtId="164" fontId="7" fillId="7" borderId="5" xfId="0" applyNumberFormat="1" applyFont="1" applyFill="1" applyBorder="1" applyAlignment="1">
      <alignment horizontal="center" vertical="top"/>
    </xf>
    <xf numFmtId="49" fontId="2" fillId="0" borderId="47" xfId="0" applyNumberFormat="1" applyFont="1" applyBorder="1" applyAlignment="1">
      <alignment horizontal="center" vertical="top"/>
    </xf>
    <xf numFmtId="0" fontId="10" fillId="4" borderId="47" xfId="0" applyFont="1" applyFill="1" applyBorder="1" applyAlignment="1">
      <alignment horizontal="center" vertical="top"/>
    </xf>
    <xf numFmtId="164" fontId="41" fillId="4" borderId="42" xfId="0" applyNumberFormat="1" applyFont="1" applyFill="1" applyBorder="1" applyAlignment="1">
      <alignment horizontal="center" vertical="top"/>
    </xf>
    <xf numFmtId="164" fontId="41" fillId="4" borderId="32" xfId="0" applyNumberFormat="1" applyFont="1" applyFill="1" applyBorder="1" applyAlignment="1">
      <alignment horizontal="center" vertical="top"/>
    </xf>
    <xf numFmtId="164" fontId="7" fillId="0" borderId="15" xfId="0" applyNumberFormat="1" applyFont="1" applyFill="1" applyBorder="1" applyAlignment="1">
      <alignment horizontal="center" vertical="top"/>
    </xf>
    <xf numFmtId="164" fontId="8" fillId="0" borderId="52" xfId="0" applyNumberFormat="1" applyFont="1" applyFill="1" applyBorder="1" applyAlignment="1">
      <alignment horizontal="center" vertical="top"/>
    </xf>
    <xf numFmtId="49" fontId="2" fillId="0" borderId="48" xfId="0" applyNumberFormat="1" applyFont="1" applyBorder="1" applyAlignment="1">
      <alignment horizontal="center" vertical="top" wrapText="1"/>
    </xf>
    <xf numFmtId="0" fontId="2" fillId="0" borderId="48" xfId="0" applyFont="1" applyFill="1" applyBorder="1" applyAlignment="1">
      <alignment horizontal="center" vertical="top" wrapText="1"/>
    </xf>
    <xf numFmtId="164" fontId="29" fillId="0" borderId="16" xfId="0" applyNumberFormat="1" applyFont="1" applyFill="1" applyBorder="1" applyAlignment="1">
      <alignment horizontal="center" vertical="top"/>
    </xf>
    <xf numFmtId="49" fontId="26" fillId="0" borderId="15" xfId="0" applyNumberFormat="1" applyFont="1" applyFill="1" applyBorder="1" applyAlignment="1">
      <alignment horizontal="center" vertical="top"/>
    </xf>
    <xf numFmtId="49" fontId="26" fillId="0" borderId="17" xfId="0" applyNumberFormat="1" applyFont="1" applyFill="1" applyBorder="1" applyAlignment="1">
      <alignment horizontal="center" vertical="top"/>
    </xf>
    <xf numFmtId="0" fontId="11" fillId="0" borderId="41" xfId="0" applyFont="1" applyBorder="1" applyAlignment="1">
      <alignment horizontal="left" vertical="top" wrapText="1"/>
    </xf>
    <xf numFmtId="49" fontId="7" fillId="6" borderId="23" xfId="0" applyNumberFormat="1" applyFont="1" applyFill="1" applyBorder="1" applyAlignment="1">
      <alignment horizontal="right" vertical="top"/>
    </xf>
    <xf numFmtId="164" fontId="42" fillId="6" borderId="31" xfId="0" applyNumberFormat="1" applyFont="1" applyFill="1" applyBorder="1" applyAlignment="1">
      <alignment horizontal="center" vertical="top"/>
    </xf>
    <xf numFmtId="0" fontId="2" fillId="6" borderId="24" xfId="0" applyFont="1" applyFill="1" applyBorder="1" applyAlignment="1">
      <alignment horizontal="center" vertical="top"/>
    </xf>
    <xf numFmtId="0" fontId="2" fillId="6" borderId="25" xfId="0" applyFont="1" applyFill="1" applyBorder="1" applyAlignment="1">
      <alignment horizontal="center" vertical="top"/>
    </xf>
    <xf numFmtId="0" fontId="6" fillId="0" borderId="0" xfId="0" applyFont="1" applyFill="1" applyBorder="1" applyAlignment="1">
      <alignment horizontal="center" vertical="top"/>
    </xf>
    <xf numFmtId="49" fontId="22" fillId="0" borderId="0" xfId="0" applyNumberFormat="1" applyFont="1" applyFill="1" applyBorder="1" applyAlignment="1">
      <alignment horizontal="left" vertical="top" wrapText="1"/>
    </xf>
    <xf numFmtId="0" fontId="11" fillId="0" borderId="0" xfId="0" applyFont="1" applyAlignment="1">
      <alignment horizontal="left" vertical="top" wrapText="1"/>
    </xf>
    <xf numFmtId="0" fontId="8" fillId="0" borderId="54" xfId="0" applyFont="1" applyBorder="1" applyAlignment="1">
      <alignment horizontal="left" vertical="top" wrapText="1"/>
    </xf>
    <xf numFmtId="0" fontId="8" fillId="0" borderId="18" xfId="0" applyFont="1" applyBorder="1" applyAlignment="1">
      <alignment horizontal="left" vertical="top" wrapText="1"/>
    </xf>
    <xf numFmtId="0" fontId="8" fillId="0" borderId="48" xfId="0" applyFont="1" applyBorder="1" applyAlignment="1">
      <alignment horizontal="left" vertical="top" wrapText="1"/>
    </xf>
    <xf numFmtId="164" fontId="24" fillId="0" borderId="54" xfId="0" applyNumberFormat="1" applyFont="1" applyBorder="1" applyAlignment="1">
      <alignment horizontal="center" vertical="top" wrapText="1"/>
    </xf>
    <xf numFmtId="0" fontId="8" fillId="5" borderId="70" xfId="0" applyFont="1" applyFill="1" applyBorder="1" applyAlignment="1">
      <alignment horizontal="left" vertical="top" wrapText="1"/>
    </xf>
    <xf numFmtId="0" fontId="11" fillId="5" borderId="60" xfId="0" applyFont="1" applyFill="1" applyBorder="1" applyAlignment="1">
      <alignment horizontal="left" vertical="top" wrapText="1"/>
    </xf>
    <xf numFmtId="0" fontId="11" fillId="5" borderId="66" xfId="0" applyFont="1" applyFill="1" applyBorder="1" applyAlignment="1">
      <alignment horizontal="left" vertical="top" wrapText="1"/>
    </xf>
    <xf numFmtId="0" fontId="43" fillId="0" borderId="0" xfId="0" applyFont="1" applyAlignment="1">
      <alignment horizontal="left" vertical="top" wrapText="1"/>
    </xf>
    <xf numFmtId="0" fontId="44" fillId="0" borderId="0" xfId="0" applyFont="1" applyAlignment="1">
      <alignment vertical="top"/>
    </xf>
    <xf numFmtId="0" fontId="11" fillId="0" borderId="0" xfId="0" applyFont="1" applyAlignment="1">
      <alignment horizontal="left" wrapText="1"/>
    </xf>
    <xf numFmtId="49" fontId="9" fillId="0" borderId="52" xfId="0" applyNumberFormat="1" applyFont="1" applyBorder="1" applyAlignment="1">
      <alignment horizontal="center" vertical="top" wrapText="1"/>
    </xf>
    <xf numFmtId="164" fontId="29" fillId="0" borderId="26" xfId="0" applyNumberFormat="1" applyFont="1" applyBorder="1" applyAlignment="1">
      <alignment horizontal="center" vertical="center"/>
    </xf>
    <xf numFmtId="164" fontId="8" fillId="0" borderId="15" xfId="0" applyNumberFormat="1" applyFont="1" applyBorder="1" applyAlignment="1">
      <alignment horizontal="center" vertical="center"/>
    </xf>
    <xf numFmtId="164" fontId="8" fillId="0" borderId="27" xfId="0" applyNumberFormat="1" applyFont="1" applyBorder="1" applyAlignment="1">
      <alignment horizontal="center" vertical="center"/>
    </xf>
    <xf numFmtId="49" fontId="6" fillId="5" borderId="16" xfId="0" applyNumberFormat="1" applyFont="1" applyFill="1" applyBorder="1" applyAlignment="1">
      <alignment vertical="top"/>
    </xf>
    <xf numFmtId="0" fontId="45" fillId="0" borderId="0" xfId="0" applyFont="1" applyBorder="1" applyAlignment="1">
      <alignment vertical="top"/>
    </xf>
    <xf numFmtId="164" fontId="8" fillId="0" borderId="74" xfId="0" applyNumberFormat="1" applyFont="1" applyFill="1" applyBorder="1" applyAlignment="1">
      <alignment horizontal="center" vertical="center"/>
    </xf>
    <xf numFmtId="0" fontId="6" fillId="0" borderId="63" xfId="0" applyFont="1" applyBorder="1" applyAlignment="1"/>
    <xf numFmtId="49" fontId="6" fillId="0" borderId="63" xfId="0" applyNumberFormat="1" applyFont="1" applyFill="1" applyBorder="1" applyAlignment="1">
      <alignment vertical="top" wrapText="1"/>
    </xf>
    <xf numFmtId="49" fontId="2" fillId="0" borderId="44" xfId="0" applyNumberFormat="1" applyFont="1" applyBorder="1" applyAlignment="1">
      <alignment horizontal="center" vertical="top" wrapText="1"/>
    </xf>
    <xf numFmtId="164" fontId="7" fillId="4" borderId="31" xfId="0" applyNumberFormat="1" applyFont="1" applyFill="1" applyBorder="1" applyAlignment="1">
      <alignment horizontal="center" vertical="center"/>
    </xf>
    <xf numFmtId="0" fontId="2" fillId="0" borderId="15" xfId="0" applyFont="1" applyFill="1" applyBorder="1" applyAlignment="1">
      <alignment horizontal="center" vertical="top"/>
    </xf>
    <xf numFmtId="0" fontId="2" fillId="0" borderId="17" xfId="0" applyFont="1" applyFill="1" applyBorder="1" applyAlignment="1">
      <alignment horizontal="center" vertical="top"/>
    </xf>
    <xf numFmtId="0" fontId="2" fillId="0" borderId="59" xfId="0" applyFont="1" applyFill="1" applyBorder="1" applyAlignment="1">
      <alignment horizontal="center" vertical="top"/>
    </xf>
    <xf numFmtId="0" fontId="2" fillId="0" borderId="58" xfId="0" applyFont="1" applyFill="1" applyBorder="1" applyAlignment="1">
      <alignment horizontal="center" vertical="top"/>
    </xf>
    <xf numFmtId="49" fontId="6" fillId="0" borderId="73" xfId="0" applyNumberFormat="1" applyFont="1" applyFill="1" applyBorder="1" applyAlignment="1">
      <alignment vertical="top" wrapText="1"/>
    </xf>
    <xf numFmtId="164" fontId="8" fillId="0" borderId="26" xfId="0" applyNumberFormat="1" applyFont="1" applyBorder="1" applyAlignment="1">
      <alignment horizontal="center" vertical="center"/>
    </xf>
    <xf numFmtId="49" fontId="6" fillId="5" borderId="26" xfId="0" applyNumberFormat="1" applyFont="1" applyFill="1" applyBorder="1" applyAlignment="1">
      <alignment vertical="top"/>
    </xf>
    <xf numFmtId="49" fontId="6" fillId="0" borderId="79" xfId="0" applyNumberFormat="1" applyFont="1" applyFill="1" applyBorder="1" applyAlignment="1">
      <alignment vertical="top" wrapText="1"/>
    </xf>
    <xf numFmtId="49" fontId="6" fillId="0" borderId="78" xfId="0" applyNumberFormat="1" applyFont="1" applyFill="1" applyBorder="1" applyAlignment="1">
      <alignment vertical="top" wrapText="1"/>
    </xf>
    <xf numFmtId="164" fontId="7" fillId="4" borderId="22" xfId="0" applyNumberFormat="1" applyFont="1" applyFill="1" applyBorder="1" applyAlignment="1">
      <alignment horizontal="center" vertical="center"/>
    </xf>
    <xf numFmtId="164" fontId="8" fillId="5" borderId="54" xfId="0" applyNumberFormat="1" applyFont="1" applyFill="1" applyBorder="1" applyAlignment="1">
      <alignment horizontal="center" vertical="center" wrapText="1"/>
    </xf>
    <xf numFmtId="49" fontId="6" fillId="0" borderId="16" xfId="0" applyNumberFormat="1" applyFont="1" applyFill="1" applyBorder="1" applyAlignment="1">
      <alignment vertical="top" wrapText="1"/>
    </xf>
    <xf numFmtId="49" fontId="2" fillId="0" borderId="15" xfId="0" applyNumberFormat="1" applyFont="1" applyFill="1" applyBorder="1" applyAlignment="1">
      <alignment horizontal="center" vertical="top" wrapText="1"/>
    </xf>
    <xf numFmtId="49" fontId="2" fillId="0" borderId="17" xfId="0" applyNumberFormat="1" applyFont="1" applyFill="1" applyBorder="1" applyAlignment="1">
      <alignment horizontal="center" vertical="top" wrapText="1"/>
    </xf>
    <xf numFmtId="49" fontId="9" fillId="0" borderId="19" xfId="0" applyNumberFormat="1" applyFont="1" applyBorder="1" applyAlignment="1">
      <alignment horizontal="center" vertical="top" wrapText="1"/>
    </xf>
    <xf numFmtId="164" fontId="8" fillId="0" borderId="30" xfId="0" applyNumberFormat="1" applyFont="1" applyBorder="1" applyAlignment="1">
      <alignment horizontal="center" vertical="center"/>
    </xf>
    <xf numFmtId="164" fontId="8" fillId="0" borderId="20" xfId="0" applyNumberFormat="1" applyFont="1" applyBorder="1" applyAlignment="1">
      <alignment horizontal="center" vertical="center"/>
    </xf>
    <xf numFmtId="164" fontId="8" fillId="5" borderId="61" xfId="0" applyNumberFormat="1" applyFont="1" applyFill="1" applyBorder="1" applyAlignment="1">
      <alignment horizontal="center" vertical="center" wrapText="1"/>
    </xf>
    <xf numFmtId="49" fontId="2" fillId="0" borderId="38" xfId="0" applyNumberFormat="1" applyFont="1" applyFill="1" applyBorder="1" applyAlignment="1">
      <alignment horizontal="center" vertical="top" wrapText="1"/>
    </xf>
    <xf numFmtId="49" fontId="2" fillId="0" borderId="76" xfId="0" applyNumberFormat="1" applyFont="1" applyFill="1" applyBorder="1" applyAlignment="1">
      <alignment horizontal="center" vertical="top" wrapText="1"/>
    </xf>
    <xf numFmtId="164" fontId="8" fillId="0" borderId="75" xfId="0" applyNumberFormat="1" applyFont="1" applyFill="1" applyBorder="1" applyAlignment="1">
      <alignment horizontal="center" vertical="center"/>
    </xf>
    <xf numFmtId="49" fontId="2" fillId="0" borderId="59" xfId="0" applyNumberFormat="1" applyFont="1" applyFill="1" applyBorder="1" applyAlignment="1">
      <alignment horizontal="center" vertical="top" wrapText="1"/>
    </xf>
    <xf numFmtId="49" fontId="2" fillId="0" borderId="58" xfId="0" applyNumberFormat="1" applyFont="1" applyFill="1" applyBorder="1" applyAlignment="1">
      <alignment horizontal="center" vertical="top" wrapText="1"/>
    </xf>
    <xf numFmtId="164" fontId="7" fillId="4" borderId="43" xfId="0" applyNumberFormat="1" applyFont="1" applyFill="1" applyBorder="1" applyAlignment="1">
      <alignment horizontal="center" vertical="center"/>
    </xf>
    <xf numFmtId="164" fontId="7" fillId="4" borderId="45" xfId="0" applyNumberFormat="1" applyFont="1" applyFill="1" applyBorder="1" applyAlignment="1">
      <alignment horizontal="center" vertical="center"/>
    </xf>
    <xf numFmtId="49" fontId="6" fillId="0" borderId="6" xfId="0" applyNumberFormat="1" applyFont="1" applyFill="1" applyBorder="1" applyAlignment="1">
      <alignment vertical="top" wrapText="1"/>
    </xf>
    <xf numFmtId="49" fontId="2" fillId="0" borderId="20" xfId="0" applyNumberFormat="1" applyFont="1" applyFill="1" applyBorder="1" applyAlignment="1">
      <alignment horizontal="center" vertical="top" wrapText="1"/>
    </xf>
    <xf numFmtId="49" fontId="2" fillId="0" borderId="21" xfId="0" applyNumberFormat="1" applyFont="1" applyFill="1" applyBorder="1" applyAlignment="1">
      <alignment horizontal="center" vertical="top" wrapText="1"/>
    </xf>
    <xf numFmtId="0" fontId="15" fillId="0" borderId="16" xfId="0" applyFont="1" applyBorder="1" applyAlignment="1">
      <alignment wrapText="1"/>
    </xf>
    <xf numFmtId="0" fontId="2" fillId="0" borderId="15" xfId="0" applyNumberFormat="1" applyFont="1" applyFill="1" applyBorder="1" applyAlignment="1">
      <alignment horizontal="center" vertical="top"/>
    </xf>
    <xf numFmtId="0" fontId="2" fillId="0" borderId="46" xfId="0" applyFont="1" applyBorder="1" applyAlignment="1">
      <alignment vertical="top"/>
    </xf>
    <xf numFmtId="49" fontId="6" fillId="0" borderId="36" xfId="0" applyNumberFormat="1" applyFont="1" applyFill="1" applyBorder="1" applyAlignment="1">
      <alignment horizontal="left" vertical="top" wrapText="1"/>
    </xf>
    <xf numFmtId="49" fontId="6" fillId="0" borderId="73" xfId="0" applyNumberFormat="1" applyFont="1" applyFill="1" applyBorder="1" applyAlignment="1">
      <alignment horizontal="left" vertical="top" wrapText="1"/>
    </xf>
    <xf numFmtId="0" fontId="11" fillId="0" borderId="73" xfId="0" applyFont="1" applyBorder="1" applyAlignment="1">
      <alignment wrapText="1"/>
    </xf>
    <xf numFmtId="49" fontId="6" fillId="5" borderId="16" xfId="0" applyNumberFormat="1" applyFont="1" applyFill="1" applyBorder="1" applyAlignment="1">
      <alignment vertical="top" wrapText="1"/>
    </xf>
    <xf numFmtId="49" fontId="6" fillId="5" borderId="36" xfId="0" applyNumberFormat="1" applyFont="1" applyFill="1" applyBorder="1" applyAlignment="1">
      <alignment vertical="top" wrapText="1"/>
    </xf>
    <xf numFmtId="0" fontId="36" fillId="0" borderId="41" xfId="0" applyFont="1" applyBorder="1" applyAlignment="1">
      <alignment vertical="top"/>
    </xf>
    <xf numFmtId="164" fontId="7" fillId="3" borderId="34" xfId="0" applyNumberFormat="1" applyFont="1" applyFill="1" applyBorder="1" applyAlignment="1">
      <alignment horizontal="center" vertical="center"/>
    </xf>
    <xf numFmtId="0" fontId="8" fillId="3" borderId="34" xfId="0" applyFont="1" applyFill="1" applyBorder="1" applyAlignment="1">
      <alignment vertical="top" wrapText="1"/>
    </xf>
    <xf numFmtId="0" fontId="6" fillId="0" borderId="68" xfId="0" applyFont="1" applyBorder="1" applyAlignment="1">
      <alignment horizontal="left" wrapText="1"/>
    </xf>
    <xf numFmtId="0" fontId="6" fillId="0" borderId="56" xfId="0" applyFont="1" applyBorder="1" applyAlignment="1">
      <alignment horizontal="left"/>
    </xf>
    <xf numFmtId="0" fontId="6" fillId="0" borderId="70" xfId="0" applyFont="1" applyBorder="1" applyAlignment="1">
      <alignment horizontal="left" vertical="center" wrapText="1"/>
    </xf>
    <xf numFmtId="0" fontId="6" fillId="0" borderId="14" xfId="0" applyFont="1" applyBorder="1" applyAlignment="1">
      <alignment horizontal="left" wrapText="1"/>
    </xf>
    <xf numFmtId="0" fontId="2" fillId="0" borderId="1" xfId="0" applyNumberFormat="1" applyFont="1" applyFill="1" applyBorder="1" applyAlignment="1">
      <alignment horizontal="center" vertical="top"/>
    </xf>
    <xf numFmtId="0" fontId="2" fillId="0" borderId="2" xfId="0" applyNumberFormat="1" applyFont="1" applyFill="1" applyBorder="1" applyAlignment="1">
      <alignment horizontal="center" vertical="top"/>
    </xf>
    <xf numFmtId="0" fontId="15" fillId="7" borderId="73" xfId="0" applyFont="1" applyFill="1" applyBorder="1" applyAlignment="1">
      <alignment wrapText="1"/>
    </xf>
    <xf numFmtId="49" fontId="3" fillId="0" borderId="38" xfId="0" applyNumberFormat="1" applyFont="1" applyFill="1" applyBorder="1" applyAlignment="1">
      <alignment vertical="top" wrapText="1"/>
    </xf>
    <xf numFmtId="49" fontId="3" fillId="0" borderId="76" xfId="0" applyNumberFormat="1" applyFont="1" applyFill="1" applyBorder="1" applyAlignment="1">
      <alignment vertical="top" wrapText="1"/>
    </xf>
    <xf numFmtId="0" fontId="15" fillId="7" borderId="6" xfId="0" applyFont="1" applyFill="1" applyBorder="1" applyAlignment="1">
      <alignment horizontal="left" wrapText="1"/>
    </xf>
    <xf numFmtId="49" fontId="3" fillId="0" borderId="20" xfId="0" applyNumberFormat="1" applyFont="1" applyFill="1" applyBorder="1" applyAlignment="1">
      <alignment horizontal="center" vertical="top" wrapText="1"/>
    </xf>
    <xf numFmtId="49" fontId="3" fillId="0" borderId="21" xfId="0" applyNumberFormat="1" applyFont="1" applyFill="1" applyBorder="1" applyAlignment="1">
      <alignment horizontal="center" vertical="top" wrapText="1"/>
    </xf>
    <xf numFmtId="0" fontId="11" fillId="7" borderId="41" xfId="0" applyFont="1" applyFill="1" applyBorder="1" applyAlignment="1">
      <alignment horizontal="left" wrapText="1"/>
    </xf>
    <xf numFmtId="0" fontId="11" fillId="0" borderId="32" xfId="0" applyFont="1" applyFill="1" applyBorder="1" applyAlignment="1">
      <alignment horizontal="center" vertical="top" wrapText="1"/>
    </xf>
    <xf numFmtId="0" fontId="11" fillId="0" borderId="33" xfId="0" applyFont="1" applyFill="1" applyBorder="1" applyAlignment="1">
      <alignment horizontal="center" vertical="top" wrapText="1"/>
    </xf>
    <xf numFmtId="0" fontId="15" fillId="7" borderId="67" xfId="0" applyFont="1" applyFill="1" applyBorder="1" applyAlignment="1">
      <alignment wrapText="1"/>
    </xf>
    <xf numFmtId="0" fontId="15" fillId="7" borderId="79" xfId="0" applyFont="1" applyFill="1" applyBorder="1" applyAlignment="1">
      <alignment wrapText="1"/>
    </xf>
    <xf numFmtId="0" fontId="2" fillId="7" borderId="45" xfId="0" applyFont="1" applyFill="1" applyBorder="1" applyAlignment="1">
      <alignment vertical="top"/>
    </xf>
    <xf numFmtId="49" fontId="6" fillId="7" borderId="26" xfId="0" applyNumberFormat="1" applyFont="1" applyFill="1" applyBorder="1" applyAlignment="1">
      <alignment vertical="top"/>
    </xf>
    <xf numFmtId="49" fontId="6" fillId="5" borderId="79" xfId="0" applyNumberFormat="1" applyFont="1" applyFill="1" applyBorder="1" applyAlignment="1">
      <alignment vertical="top" wrapText="1"/>
    </xf>
    <xf numFmtId="0" fontId="11" fillId="0" borderId="39" xfId="0" applyFont="1" applyBorder="1" applyAlignment="1">
      <alignment wrapText="1"/>
    </xf>
    <xf numFmtId="49" fontId="6" fillId="5" borderId="36" xfId="0" applyNumberFormat="1" applyFont="1" applyFill="1" applyBorder="1" applyAlignment="1">
      <alignment vertical="top" wrapText="1"/>
    </xf>
    <xf numFmtId="0" fontId="11" fillId="0" borderId="73" xfId="0" applyFont="1" applyBorder="1" applyAlignment="1">
      <alignment wrapText="1"/>
    </xf>
    <xf numFmtId="0" fontId="8" fillId="0" borderId="45" xfId="0" applyFont="1" applyBorder="1" applyAlignment="1">
      <alignment vertical="top"/>
    </xf>
    <xf numFmtId="0" fontId="15" fillId="0" borderId="54" xfId="0" applyFont="1" applyBorder="1" applyAlignment="1">
      <alignment wrapText="1"/>
    </xf>
    <xf numFmtId="49" fontId="3" fillId="0" borderId="15" xfId="0" applyNumberFormat="1" applyFont="1" applyFill="1" applyBorder="1" applyAlignment="1">
      <alignment horizontal="center" vertical="top"/>
    </xf>
    <xf numFmtId="0" fontId="15" fillId="0" borderId="56" xfId="0" applyFont="1" applyBorder="1" applyAlignment="1">
      <alignment wrapText="1"/>
    </xf>
    <xf numFmtId="0" fontId="3" fillId="0" borderId="32" xfId="0" applyNumberFormat="1" applyFont="1" applyFill="1" applyBorder="1" applyAlignment="1">
      <alignment horizontal="center" vertical="top"/>
    </xf>
    <xf numFmtId="0" fontId="3" fillId="0" borderId="33" xfId="0" applyNumberFormat="1" applyFont="1" applyFill="1" applyBorder="1" applyAlignment="1">
      <alignment horizontal="center" vertical="top"/>
    </xf>
    <xf numFmtId="9" fontId="15" fillId="0" borderId="32" xfId="0" applyNumberFormat="1" applyFont="1" applyFill="1" applyBorder="1" applyAlignment="1">
      <alignment horizontal="left" vertical="top" wrapText="1"/>
    </xf>
    <xf numFmtId="49" fontId="3" fillId="0" borderId="32" xfId="0" applyNumberFormat="1" applyFont="1" applyFill="1" applyBorder="1" applyAlignment="1">
      <alignment horizontal="center" vertical="top"/>
    </xf>
    <xf numFmtId="49" fontId="3" fillId="0" borderId="33" xfId="0" applyNumberFormat="1" applyFont="1" applyFill="1" applyBorder="1" applyAlignment="1">
      <alignment horizontal="center" vertical="top"/>
    </xf>
    <xf numFmtId="49" fontId="6" fillId="7" borderId="67" xfId="0" applyNumberFormat="1" applyFont="1" applyFill="1" applyBorder="1" applyAlignment="1">
      <alignment vertical="top" wrapText="1"/>
    </xf>
    <xf numFmtId="49" fontId="3" fillId="0" borderId="17" xfId="0" applyNumberFormat="1" applyFont="1" applyFill="1" applyBorder="1" applyAlignment="1">
      <alignment horizontal="center" vertical="top"/>
    </xf>
    <xf numFmtId="0" fontId="11" fillId="7" borderId="43" xfId="0" applyFont="1" applyFill="1" applyBorder="1" applyAlignment="1">
      <alignment vertical="top" wrapText="1"/>
    </xf>
    <xf numFmtId="49" fontId="3" fillId="0" borderId="59" xfId="0" applyNumberFormat="1" applyFont="1" applyFill="1" applyBorder="1" applyAlignment="1">
      <alignment horizontal="center" vertical="top"/>
    </xf>
    <xf numFmtId="49" fontId="3" fillId="0" borderId="58" xfId="0" applyNumberFormat="1" applyFont="1" applyFill="1" applyBorder="1" applyAlignment="1">
      <alignment horizontal="center" vertical="top"/>
    </xf>
    <xf numFmtId="49" fontId="46" fillId="2" borderId="3" xfId="0" applyNumberFormat="1" applyFont="1" applyFill="1" applyBorder="1" applyAlignment="1">
      <alignment horizontal="center" vertical="top"/>
    </xf>
    <xf numFmtId="0" fontId="6" fillId="7" borderId="29" xfId="0" applyFont="1" applyFill="1" applyBorder="1" applyAlignment="1">
      <alignment horizontal="left" vertical="top" wrapText="1"/>
    </xf>
    <xf numFmtId="49" fontId="2" fillId="0" borderId="54" xfId="0" applyNumberFormat="1" applyFont="1" applyBorder="1" applyAlignment="1">
      <alignment horizontal="center" vertical="top" wrapText="1"/>
    </xf>
    <xf numFmtId="0" fontId="6" fillId="7" borderId="21" xfId="0" applyFont="1" applyFill="1" applyBorder="1" applyAlignment="1">
      <alignment horizontal="left" vertical="top" wrapText="1"/>
    </xf>
    <xf numFmtId="0" fontId="6" fillId="7" borderId="33" xfId="0" applyFont="1" applyFill="1" applyBorder="1" applyAlignment="1">
      <alignment horizontal="left" vertical="top" wrapText="1"/>
    </xf>
    <xf numFmtId="49" fontId="6" fillId="5" borderId="67" xfId="0" applyNumberFormat="1" applyFont="1" applyFill="1" applyBorder="1" applyAlignment="1">
      <alignment vertical="top" wrapText="1"/>
    </xf>
    <xf numFmtId="0" fontId="11" fillId="0" borderId="43" xfId="0" applyFont="1" applyBorder="1" applyAlignment="1">
      <alignment vertical="top" wrapText="1"/>
    </xf>
    <xf numFmtId="49" fontId="46" fillId="2" borderId="16" xfId="0" applyNumberFormat="1" applyFont="1" applyFill="1" applyBorder="1" applyAlignment="1">
      <alignment horizontal="center" vertical="top"/>
    </xf>
    <xf numFmtId="164" fontId="8" fillId="5" borderId="48" xfId="0" applyNumberFormat="1" applyFont="1" applyFill="1" applyBorder="1" applyAlignment="1">
      <alignment horizontal="center" vertical="center"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xf numFmtId="49" fontId="46" fillId="2" borderId="6" xfId="0" applyNumberFormat="1" applyFont="1" applyFill="1" applyBorder="1" applyAlignment="1">
      <alignment horizontal="center" vertical="top"/>
    </xf>
    <xf numFmtId="0" fontId="2" fillId="0" borderId="53" xfId="0" applyFont="1" applyBorder="1" applyAlignment="1">
      <alignment horizontal="center" vertical="top"/>
    </xf>
    <xf numFmtId="164" fontId="8" fillId="0" borderId="79" xfId="0" applyNumberFormat="1" applyFont="1" applyBorder="1" applyAlignment="1">
      <alignment horizontal="center" vertical="center"/>
    </xf>
    <xf numFmtId="164" fontId="8" fillId="0" borderId="71" xfId="0" applyNumberFormat="1" applyFont="1" applyBorder="1" applyAlignment="1">
      <alignment horizontal="center" vertical="center"/>
    </xf>
    <xf numFmtId="49" fontId="6" fillId="5" borderId="6" xfId="0" applyNumberFormat="1" applyFont="1" applyFill="1" applyBorder="1" applyAlignment="1">
      <alignment vertical="top" wrapText="1"/>
    </xf>
    <xf numFmtId="49" fontId="2" fillId="0" borderId="20" xfId="0" applyNumberFormat="1" applyFont="1" applyFill="1" applyBorder="1" applyAlignment="1">
      <alignment horizontal="center" vertical="top" wrapText="1"/>
    </xf>
    <xf numFmtId="49" fontId="2" fillId="0" borderId="21" xfId="0" applyNumberFormat="1" applyFont="1" applyFill="1" applyBorder="1" applyAlignment="1">
      <alignment horizontal="center" vertical="top" wrapText="1"/>
    </xf>
    <xf numFmtId="164" fontId="8" fillId="0" borderId="0" xfId="0" applyNumberFormat="1" applyFont="1" applyBorder="1" applyAlignment="1">
      <alignment horizontal="center" vertical="center"/>
    </xf>
    <xf numFmtId="49" fontId="46" fillId="2" borderId="14" xfId="0" applyNumberFormat="1" applyFont="1" applyFill="1" applyBorder="1" applyAlignment="1">
      <alignment horizontal="center" vertical="top"/>
    </xf>
    <xf numFmtId="0" fontId="11" fillId="0" borderId="41" xfId="0" applyFont="1" applyBorder="1" applyAlignment="1">
      <alignment wrapText="1"/>
    </xf>
    <xf numFmtId="49" fontId="2" fillId="0" borderId="32" xfId="0" applyNumberFormat="1" applyFont="1" applyFill="1" applyBorder="1" applyAlignment="1">
      <alignment horizontal="center" vertical="top" wrapText="1"/>
    </xf>
    <xf numFmtId="49" fontId="2" fillId="0" borderId="33" xfId="0" applyNumberFormat="1" applyFont="1" applyFill="1" applyBorder="1" applyAlignment="1">
      <alignment horizontal="center" vertical="top" wrapText="1"/>
    </xf>
    <xf numFmtId="49" fontId="46" fillId="2" borderId="10" xfId="0" applyNumberFormat="1" applyFont="1" applyFill="1" applyBorder="1" applyAlignment="1">
      <alignment horizontal="center" vertical="top"/>
    </xf>
    <xf numFmtId="49" fontId="6" fillId="0" borderId="10" xfId="0" applyNumberFormat="1" applyFont="1" applyFill="1" applyBorder="1" applyAlignment="1">
      <alignment vertical="top" wrapText="1"/>
    </xf>
    <xf numFmtId="49" fontId="6" fillId="0" borderId="10" xfId="0" applyNumberFormat="1" applyFont="1" applyFill="1" applyBorder="1" applyAlignment="1">
      <alignment horizontal="left" vertical="top" wrapText="1"/>
    </xf>
    <xf numFmtId="49" fontId="2" fillId="0" borderId="9" xfId="0" applyNumberFormat="1" applyFont="1" applyFill="1" applyBorder="1" applyAlignment="1">
      <alignment horizontal="center" vertical="top"/>
    </xf>
    <xf numFmtId="49" fontId="2" fillId="0" borderId="11" xfId="0" applyNumberFormat="1" applyFont="1" applyFill="1" applyBorder="1" applyAlignment="1">
      <alignment horizontal="center" vertical="top"/>
    </xf>
    <xf numFmtId="49" fontId="6" fillId="0" borderId="41" xfId="0" applyNumberFormat="1" applyFont="1" applyFill="1" applyBorder="1" applyAlignment="1">
      <alignment horizontal="left" vertical="top" wrapText="1"/>
    </xf>
    <xf numFmtId="49" fontId="2" fillId="0" borderId="32" xfId="0" applyNumberFormat="1" applyFont="1" applyFill="1" applyBorder="1" applyAlignment="1">
      <alignment horizontal="center" vertical="top"/>
    </xf>
    <xf numFmtId="49" fontId="2" fillId="0" borderId="33" xfId="0" applyNumberFormat="1" applyFont="1" applyFill="1" applyBorder="1" applyAlignment="1">
      <alignment horizontal="center" vertical="top"/>
    </xf>
    <xf numFmtId="49" fontId="6" fillId="5" borderId="67" xfId="0" applyNumberFormat="1" applyFont="1" applyFill="1" applyBorder="1" applyAlignment="1">
      <alignment vertical="top" wrapText="1"/>
    </xf>
    <xf numFmtId="164" fontId="7" fillId="4" borderId="50" xfId="0" applyNumberFormat="1" applyFont="1" applyFill="1" applyBorder="1" applyAlignment="1">
      <alignment horizontal="center" vertical="center"/>
    </xf>
    <xf numFmtId="0" fontId="15" fillId="0" borderId="67" xfId="0" applyFont="1" applyBorder="1" applyAlignment="1">
      <alignment vertical="top" wrapText="1"/>
    </xf>
    <xf numFmtId="0" fontId="15" fillId="0" borderId="30" xfId="0" applyFont="1" applyBorder="1" applyAlignment="1">
      <alignment vertical="top" wrapText="1"/>
    </xf>
    <xf numFmtId="0" fontId="45" fillId="0" borderId="0" xfId="0" applyFont="1" applyFill="1" applyBorder="1" applyAlignment="1">
      <alignment vertical="top"/>
    </xf>
    <xf numFmtId="0" fontId="45" fillId="0" borderId="0" xfId="0" applyFont="1" applyBorder="1" applyAlignment="1">
      <alignment horizontal="left" vertical="top"/>
    </xf>
    <xf numFmtId="49" fontId="47" fillId="0" borderId="0" xfId="0" applyNumberFormat="1" applyFont="1" applyFill="1" applyBorder="1" applyAlignment="1">
      <alignment vertical="top"/>
    </xf>
    <xf numFmtId="0" fontId="48" fillId="0" borderId="0" xfId="0" applyFont="1" applyFill="1" applyAlignment="1">
      <alignment vertical="top"/>
    </xf>
    <xf numFmtId="49" fontId="47" fillId="0" borderId="0" xfId="0" applyNumberFormat="1" applyFont="1" applyFill="1" applyBorder="1" applyAlignment="1">
      <alignment horizontal="right" vertical="top"/>
    </xf>
    <xf numFmtId="0" fontId="47" fillId="0" borderId="0" xfId="0" applyFont="1" applyFill="1" applyBorder="1" applyAlignment="1">
      <alignment horizontal="center" vertical="top"/>
    </xf>
    <xf numFmtId="0" fontId="45" fillId="0" borderId="0" xfId="0" applyFont="1" applyAlignment="1">
      <alignment vertical="top"/>
    </xf>
    <xf numFmtId="0" fontId="49" fillId="0" borderId="0" xfId="0" applyFont="1" applyAlignment="1">
      <alignment vertical="top"/>
    </xf>
    <xf numFmtId="0" fontId="8" fillId="0" borderId="10" xfId="0" applyFont="1" applyBorder="1" applyAlignment="1">
      <alignment vertical="top" wrapText="1"/>
    </xf>
    <xf numFmtId="0" fontId="8" fillId="0" borderId="9" xfId="0" applyFont="1" applyBorder="1" applyAlignment="1">
      <alignment vertical="top" wrapText="1"/>
    </xf>
    <xf numFmtId="0" fontId="8" fillId="0" borderId="11" xfId="0" applyFont="1" applyBorder="1" applyAlignment="1">
      <alignment vertical="top" wrapText="1"/>
    </xf>
    <xf numFmtId="0" fontId="37" fillId="0" borderId="0" xfId="0" applyFont="1" applyAlignment="1">
      <alignment vertical="top"/>
    </xf>
    <xf numFmtId="0" fontId="50" fillId="0" borderId="0" xfId="0" applyFont="1" applyAlignment="1">
      <alignment vertical="top"/>
    </xf>
    <xf numFmtId="0" fontId="12" fillId="0" borderId="0" xfId="0" applyFont="1" applyAlignment="1">
      <alignment horizontal="left" vertical="top" wrapText="1"/>
    </xf>
    <xf numFmtId="0" fontId="7" fillId="3" borderId="28" xfId="0" applyFont="1" applyFill="1" applyBorder="1" applyAlignment="1">
      <alignment horizontal="left" vertical="top" wrapText="1"/>
    </xf>
    <xf numFmtId="0" fontId="7" fillId="3" borderId="29" xfId="0" applyFont="1" applyFill="1" applyBorder="1" applyAlignment="1">
      <alignment horizontal="left" vertical="top" wrapText="1"/>
    </xf>
    <xf numFmtId="49" fontId="7" fillId="3" borderId="37" xfId="0" applyNumberFormat="1" applyFont="1" applyFill="1" applyBorder="1" applyAlignment="1">
      <alignment horizontal="center" vertical="top"/>
    </xf>
    <xf numFmtId="49" fontId="7" fillId="0" borderId="37" xfId="0" applyNumberFormat="1" applyFont="1" applyBorder="1" applyAlignment="1">
      <alignment horizontal="center" vertical="top"/>
    </xf>
    <xf numFmtId="0" fontId="15" fillId="0" borderId="37" xfId="0" applyFont="1" applyFill="1" applyBorder="1" applyAlignment="1">
      <alignment horizontal="left" vertical="top" wrapText="1"/>
    </xf>
    <xf numFmtId="49" fontId="51" fillId="0" borderId="52" xfId="0" applyNumberFormat="1" applyFont="1" applyBorder="1" applyAlignment="1">
      <alignment horizontal="center" vertical="top" wrapText="1"/>
    </xf>
    <xf numFmtId="49" fontId="3" fillId="0" borderId="52" xfId="0" applyNumberFormat="1" applyFont="1" applyBorder="1" applyAlignment="1">
      <alignment horizontal="center" vertical="top" wrapText="1"/>
    </xf>
    <xf numFmtId="0" fontId="52" fillId="0" borderId="5" xfId="0" applyFont="1" applyBorder="1" applyAlignment="1">
      <alignment horizontal="center" vertical="top"/>
    </xf>
    <xf numFmtId="164" fontId="53" fillId="0" borderId="26" xfId="0" applyNumberFormat="1" applyFont="1" applyBorder="1" applyAlignment="1">
      <alignment horizontal="center" vertical="center"/>
    </xf>
    <xf numFmtId="164" fontId="21" fillId="0" borderId="15" xfId="0" applyNumberFormat="1" applyFont="1" applyBorder="1" applyAlignment="1">
      <alignment horizontal="center" vertical="center"/>
    </xf>
    <xf numFmtId="164" fontId="53" fillId="0" borderId="15" xfId="0" applyNumberFormat="1" applyFont="1" applyBorder="1" applyAlignment="1">
      <alignment horizontal="center" vertical="center"/>
    </xf>
    <xf numFmtId="164" fontId="21" fillId="0" borderId="27" xfId="0" applyNumberFormat="1" applyFont="1" applyBorder="1" applyAlignment="1">
      <alignment horizontal="center" vertical="center" wrapText="1"/>
    </xf>
    <xf numFmtId="164" fontId="21" fillId="5" borderId="17" xfId="0" applyNumberFormat="1" applyFont="1" applyFill="1" applyBorder="1" applyAlignment="1">
      <alignment horizontal="center" vertical="center" wrapText="1"/>
    </xf>
    <xf numFmtId="164" fontId="21" fillId="5" borderId="5" xfId="0" applyNumberFormat="1" applyFont="1" applyFill="1" applyBorder="1" applyAlignment="1">
      <alignment horizontal="center" vertical="center" wrapText="1"/>
    </xf>
    <xf numFmtId="0" fontId="15" fillId="0" borderId="16" xfId="0" applyFont="1" applyFill="1" applyBorder="1" applyAlignment="1">
      <alignment horizontal="left" vertical="top" wrapText="1"/>
    </xf>
    <xf numFmtId="49" fontId="7" fillId="2" borderId="75" xfId="0" applyNumberFormat="1" applyFont="1" applyFill="1" applyBorder="1" applyAlignment="1">
      <alignment horizontal="center" vertical="top"/>
    </xf>
    <xf numFmtId="49" fontId="7" fillId="0" borderId="7" xfId="0" applyNumberFormat="1" applyFont="1" applyBorder="1" applyAlignment="1">
      <alignment horizontal="center" vertical="top"/>
    </xf>
    <xf numFmtId="0" fontId="15" fillId="0" borderId="7" xfId="0" applyFont="1" applyFill="1" applyBorder="1" applyAlignment="1">
      <alignment horizontal="left" vertical="top" wrapText="1"/>
    </xf>
    <xf numFmtId="49" fontId="3" fillId="0" borderId="19" xfId="0" applyNumberFormat="1" applyFont="1" applyBorder="1" applyAlignment="1">
      <alignment horizontal="center" vertical="top"/>
    </xf>
    <xf numFmtId="0" fontId="3" fillId="0" borderId="57" xfId="0" applyFont="1" applyFill="1" applyBorder="1" applyAlignment="1">
      <alignment horizontal="center" vertical="top" wrapText="1"/>
    </xf>
    <xf numFmtId="164" fontId="21" fillId="0" borderId="39" xfId="0" applyNumberFormat="1" applyFont="1" applyFill="1" applyBorder="1" applyAlignment="1">
      <alignment horizontal="center" vertical="center"/>
    </xf>
    <xf numFmtId="164" fontId="21" fillId="0" borderId="38" xfId="0" applyNumberFormat="1" applyFont="1" applyFill="1" applyBorder="1" applyAlignment="1">
      <alignment horizontal="center" vertical="center"/>
    </xf>
    <xf numFmtId="164" fontId="21" fillId="0" borderId="76" xfId="0" applyNumberFormat="1" applyFont="1" applyFill="1" applyBorder="1" applyAlignment="1">
      <alignment horizontal="center" vertical="center"/>
    </xf>
    <xf numFmtId="164" fontId="21" fillId="0" borderId="57" xfId="0" applyNumberFormat="1" applyFont="1" applyFill="1" applyBorder="1" applyAlignment="1">
      <alignment horizontal="center" vertical="center"/>
    </xf>
    <xf numFmtId="0" fontId="15" fillId="0" borderId="63" xfId="0" applyFont="1" applyFill="1" applyBorder="1" applyAlignment="1">
      <alignment horizontal="left" vertical="top" wrapText="1"/>
    </xf>
    <xf numFmtId="0" fontId="2" fillId="0" borderId="38" xfId="0" applyFont="1" applyFill="1" applyBorder="1" applyAlignment="1">
      <alignment horizontal="center" vertical="top" wrapText="1"/>
    </xf>
    <xf numFmtId="0" fontId="2" fillId="0" borderId="76" xfId="0" applyFont="1" applyFill="1" applyBorder="1" applyAlignment="1">
      <alignment horizontal="center" vertical="top" wrapText="1"/>
    </xf>
    <xf numFmtId="0" fontId="3" fillId="0" borderId="19" xfId="0" applyFont="1" applyFill="1" applyBorder="1" applyAlignment="1">
      <alignment horizontal="center" vertical="top"/>
    </xf>
    <xf numFmtId="164" fontId="21" fillId="0" borderId="30" xfId="0" applyNumberFormat="1" applyFont="1" applyFill="1" applyBorder="1" applyAlignment="1">
      <alignment horizontal="center" vertical="center"/>
    </xf>
    <xf numFmtId="164" fontId="21" fillId="0" borderId="20" xfId="0" applyNumberFormat="1" applyFont="1" applyFill="1" applyBorder="1" applyAlignment="1">
      <alignment horizontal="center" vertical="center"/>
    </xf>
    <xf numFmtId="164" fontId="40" fillId="0" borderId="20" xfId="0" applyNumberFormat="1" applyFont="1" applyFill="1" applyBorder="1" applyAlignment="1">
      <alignment horizontal="center" vertical="center"/>
    </xf>
    <xf numFmtId="164" fontId="21" fillId="0" borderId="21" xfId="0" applyNumberFormat="1" applyFont="1" applyFill="1" applyBorder="1" applyAlignment="1">
      <alignment horizontal="center" vertical="center"/>
    </xf>
    <xf numFmtId="164" fontId="21" fillId="0" borderId="53" xfId="0" applyNumberFormat="1" applyFont="1" applyFill="1" applyBorder="1" applyAlignment="1">
      <alignment horizontal="center" vertical="center"/>
    </xf>
    <xf numFmtId="0" fontId="15" fillId="0" borderId="73" xfId="0" applyFont="1" applyFill="1" applyBorder="1" applyAlignment="1">
      <alignment horizontal="left" vertical="top" wrapText="1"/>
    </xf>
    <xf numFmtId="49" fontId="7" fillId="0" borderId="42" xfId="0" applyNumberFormat="1" applyFont="1" applyBorder="1" applyAlignment="1">
      <alignment horizontal="center" vertical="top"/>
    </xf>
    <xf numFmtId="0" fontId="15" fillId="0" borderId="42" xfId="0" applyFont="1" applyFill="1" applyBorder="1" applyAlignment="1">
      <alignment horizontal="left" vertical="top" wrapText="1"/>
    </xf>
    <xf numFmtId="49" fontId="3" fillId="0" borderId="44" xfId="0" applyNumberFormat="1" applyFont="1" applyBorder="1" applyAlignment="1">
      <alignment horizontal="center" vertical="top"/>
    </xf>
    <xf numFmtId="49" fontId="3" fillId="0" borderId="45" xfId="0" applyNumberFormat="1" applyFont="1" applyBorder="1" applyAlignment="1">
      <alignment horizontal="center" vertical="top"/>
    </xf>
    <xf numFmtId="0" fontId="54" fillId="4" borderId="13" xfId="0" applyFont="1" applyFill="1" applyBorder="1" applyAlignment="1">
      <alignment horizontal="center" vertical="top"/>
    </xf>
    <xf numFmtId="164" fontId="40" fillId="4" borderId="31" xfId="0" applyNumberFormat="1" applyFont="1" applyFill="1" applyBorder="1" applyAlignment="1">
      <alignment horizontal="center" vertical="center"/>
    </xf>
    <xf numFmtId="49" fontId="2" fillId="0" borderId="69" xfId="0" applyNumberFormat="1" applyFont="1" applyBorder="1" applyAlignment="1">
      <alignment horizontal="center" vertical="top"/>
    </xf>
    <xf numFmtId="0" fontId="8" fillId="0" borderId="52" xfId="0" applyFont="1" applyBorder="1" applyAlignment="1">
      <alignment horizontal="center" vertical="top"/>
    </xf>
    <xf numFmtId="164" fontId="8" fillId="0" borderId="67" xfId="0" applyNumberFormat="1" applyFont="1" applyBorder="1" applyAlignment="1">
      <alignment horizontal="center" vertical="center"/>
    </xf>
    <xf numFmtId="164" fontId="8" fillId="0" borderId="28" xfId="0" applyNumberFormat="1" applyFont="1" applyBorder="1" applyAlignment="1">
      <alignment horizontal="center" vertical="center"/>
    </xf>
    <xf numFmtId="164" fontId="8" fillId="0" borderId="37" xfId="0" applyNumberFormat="1" applyFont="1" applyBorder="1" applyAlignment="1">
      <alignment horizontal="center" vertical="center"/>
    </xf>
    <xf numFmtId="164" fontId="8" fillId="5" borderId="52" xfId="0" applyNumberFormat="1" applyFont="1" applyFill="1" applyBorder="1" applyAlignment="1">
      <alignment horizontal="center" vertical="center" wrapText="1"/>
    </xf>
    <xf numFmtId="164" fontId="8" fillId="5" borderId="77" xfId="0" applyNumberFormat="1" applyFont="1" applyFill="1" applyBorder="1" applyAlignment="1">
      <alignment horizontal="center" vertical="center" wrapText="1"/>
    </xf>
    <xf numFmtId="0" fontId="6" fillId="0" borderId="16" xfId="0" applyFont="1" applyFill="1" applyBorder="1" applyAlignment="1">
      <alignment horizontal="left" vertical="top" wrapText="1"/>
    </xf>
    <xf numFmtId="49" fontId="2" fillId="0" borderId="0" xfId="0" applyNumberFormat="1" applyFont="1" applyBorder="1" applyAlignment="1">
      <alignment horizontal="center" vertical="top"/>
    </xf>
    <xf numFmtId="164" fontId="8" fillId="0" borderId="49" xfId="0" applyNumberFormat="1" applyFont="1" applyFill="1" applyBorder="1" applyAlignment="1">
      <alignment horizontal="center" vertical="center"/>
    </xf>
    <xf numFmtId="0" fontId="10" fillId="0" borderId="19" xfId="0" applyFont="1" applyFill="1" applyBorder="1" applyAlignment="1">
      <alignment horizontal="center" vertical="top"/>
    </xf>
    <xf numFmtId="164" fontId="7" fillId="0" borderId="30" xfId="0" applyNumberFormat="1" applyFont="1" applyFill="1" applyBorder="1" applyAlignment="1">
      <alignment horizontal="center" vertical="center"/>
    </xf>
    <xf numFmtId="164" fontId="7" fillId="0" borderId="20" xfId="0" applyNumberFormat="1" applyFont="1" applyFill="1" applyBorder="1" applyAlignment="1">
      <alignment horizontal="center" vertical="center"/>
    </xf>
    <xf numFmtId="164" fontId="7" fillId="0" borderId="7" xfId="0" applyNumberFormat="1" applyFont="1" applyFill="1" applyBorder="1" applyAlignment="1">
      <alignment horizontal="center" vertical="center"/>
    </xf>
    <xf numFmtId="164" fontId="7" fillId="0" borderId="49" xfId="0" applyNumberFormat="1" applyFont="1" applyFill="1" applyBorder="1" applyAlignment="1">
      <alignment horizontal="center" vertical="center"/>
    </xf>
    <xf numFmtId="49" fontId="2" fillId="0" borderId="45" xfId="0" applyNumberFormat="1" applyFont="1" applyBorder="1" applyAlignment="1">
      <alignment horizontal="center" vertical="top"/>
    </xf>
    <xf numFmtId="49" fontId="7" fillId="0" borderId="37" xfId="0" applyNumberFormat="1" applyFont="1" applyBorder="1" applyAlignment="1">
      <alignment horizontal="center" vertical="top"/>
    </xf>
    <xf numFmtId="0" fontId="6" fillId="0" borderId="37" xfId="0" applyFont="1" applyFill="1" applyBorder="1" applyAlignment="1">
      <alignment horizontal="left" vertical="top" wrapText="1"/>
    </xf>
    <xf numFmtId="0" fontId="6" fillId="0" borderId="42" xfId="0" applyFont="1" applyFill="1" applyBorder="1" applyAlignment="1">
      <alignment horizontal="left" vertical="top" wrapText="1"/>
    </xf>
    <xf numFmtId="0" fontId="55" fillId="0" borderId="32" xfId="0" applyFont="1" applyFill="1" applyBorder="1" applyAlignment="1">
      <alignment horizontal="center" vertical="top" wrapText="1"/>
    </xf>
    <xf numFmtId="0" fontId="55" fillId="0" borderId="33" xfId="0" applyFont="1" applyFill="1" applyBorder="1" applyAlignment="1">
      <alignment horizontal="center" vertical="top" wrapText="1"/>
    </xf>
    <xf numFmtId="0" fontId="15" fillId="0" borderId="29" xfId="0" applyFont="1" applyFill="1" applyBorder="1" applyAlignment="1">
      <alignment horizontal="left" vertical="top" wrapText="1"/>
    </xf>
    <xf numFmtId="49" fontId="2" fillId="0" borderId="69" xfId="0" applyNumberFormat="1" applyFont="1" applyBorder="1" applyAlignment="1">
      <alignment horizontal="center" vertical="top" wrapText="1"/>
    </xf>
    <xf numFmtId="0" fontId="15" fillId="0" borderId="6" xfId="0" applyFont="1" applyFill="1" applyBorder="1" applyAlignment="1">
      <alignment horizontal="left" vertical="top" wrapText="1"/>
    </xf>
    <xf numFmtId="0" fontId="2" fillId="0" borderId="0" xfId="0" applyFont="1" applyBorder="1" applyAlignment="1">
      <alignment horizontal="left" vertical="top"/>
    </xf>
    <xf numFmtId="164" fontId="7" fillId="3" borderId="4" xfId="0" applyNumberFormat="1" applyFont="1" applyFill="1" applyBorder="1" applyAlignment="1">
      <alignment horizontal="center" vertical="center"/>
    </xf>
    <xf numFmtId="164" fontId="7" fillId="3" borderId="23" xfId="0" applyNumberFormat="1" applyFont="1" applyFill="1" applyBorder="1" applyAlignment="1">
      <alignment horizontal="center" vertical="center"/>
    </xf>
    <xf numFmtId="164" fontId="7" fillId="3" borderId="51" xfId="0" applyNumberFormat="1" applyFont="1" applyFill="1" applyBorder="1" applyAlignment="1">
      <alignment horizontal="center" vertical="center"/>
    </xf>
    <xf numFmtId="164" fontId="7" fillId="3" borderId="35" xfId="0" applyNumberFormat="1" applyFont="1" applyFill="1" applyBorder="1" applyAlignment="1">
      <alignment horizontal="center" vertical="center"/>
    </xf>
    <xf numFmtId="164" fontId="8" fillId="5" borderId="37" xfId="0" applyNumberFormat="1" applyFont="1" applyFill="1" applyBorder="1" applyAlignment="1">
      <alignment horizontal="center" vertical="center" wrapText="1"/>
    </xf>
    <xf numFmtId="0" fontId="14" fillId="0" borderId="30" xfId="0" applyFont="1" applyBorder="1" applyAlignment="1">
      <alignment horizontal="left" vertical="top" wrapText="1"/>
    </xf>
    <xf numFmtId="0" fontId="21" fillId="0" borderId="43" xfId="0" applyFont="1" applyFill="1" applyBorder="1" applyAlignment="1">
      <alignment horizontal="left" vertical="top" wrapText="1"/>
    </xf>
    <xf numFmtId="49" fontId="9" fillId="0" borderId="52" xfId="0" applyNumberFormat="1" applyFont="1" applyBorder="1" applyAlignment="1">
      <alignment horizontal="center" vertical="top" wrapText="1"/>
    </xf>
    <xf numFmtId="49" fontId="2" fillId="0" borderId="69" xfId="0" applyNumberFormat="1" applyFont="1" applyBorder="1" applyAlignment="1">
      <alignment horizontal="center" vertical="top"/>
    </xf>
    <xf numFmtId="0" fontId="6" fillId="0" borderId="26" xfId="0" applyFont="1" applyFill="1" applyBorder="1" applyAlignment="1">
      <alignment horizontal="left" vertical="top" wrapText="1"/>
    </xf>
    <xf numFmtId="49" fontId="7" fillId="0" borderId="7" xfId="0" applyNumberFormat="1" applyFont="1" applyBorder="1" applyAlignment="1">
      <alignment horizontal="center" vertical="top"/>
    </xf>
    <xf numFmtId="49" fontId="2" fillId="0" borderId="0" xfId="0" applyNumberFormat="1" applyFont="1" applyBorder="1" applyAlignment="1">
      <alignment horizontal="center" vertical="top"/>
    </xf>
    <xf numFmtId="0" fontId="6" fillId="0" borderId="0" xfId="0" applyFont="1" applyFill="1" applyBorder="1" applyAlignment="1">
      <alignment horizontal="left" vertical="top" wrapText="1"/>
    </xf>
    <xf numFmtId="0" fontId="2" fillId="5" borderId="32" xfId="0" applyFont="1" applyFill="1" applyBorder="1" applyAlignment="1">
      <alignment horizontal="center" vertical="top" wrapText="1"/>
    </xf>
    <xf numFmtId="0" fontId="15" fillId="0" borderId="36" xfId="0" applyFont="1" applyBorder="1" applyAlignment="1">
      <alignment wrapText="1"/>
    </xf>
    <xf numFmtId="0" fontId="15" fillId="0" borderId="6" xfId="0" applyFont="1" applyBorder="1" applyAlignment="1">
      <alignment wrapText="1"/>
    </xf>
    <xf numFmtId="49" fontId="2" fillId="0" borderId="45" xfId="0" applyNumberFormat="1" applyFont="1" applyBorder="1" applyAlignment="1">
      <alignment horizontal="center" vertical="top"/>
    </xf>
    <xf numFmtId="0" fontId="2" fillId="0" borderId="43" xfId="0" applyFont="1" applyFill="1" applyBorder="1" applyAlignment="1">
      <alignment horizontal="center" vertical="top" wrapText="1"/>
    </xf>
    <xf numFmtId="0" fontId="55" fillId="0" borderId="38" xfId="0" applyFont="1" applyFill="1" applyBorder="1" applyAlignment="1">
      <alignment horizontal="center" vertical="top" wrapText="1"/>
    </xf>
    <xf numFmtId="0" fontId="55" fillId="0" borderId="76" xfId="0" applyFont="1" applyFill="1" applyBorder="1" applyAlignment="1">
      <alignment horizontal="center" vertical="top" wrapText="1"/>
    </xf>
    <xf numFmtId="49" fontId="7" fillId="2" borderId="25" xfId="0" applyNumberFormat="1" applyFont="1" applyFill="1" applyBorder="1" applyAlignment="1">
      <alignment horizontal="right" vertical="top"/>
    </xf>
    <xf numFmtId="164" fontId="40" fillId="6" borderId="35" xfId="0" applyNumberFormat="1" applyFont="1" applyFill="1" applyBorder="1" applyAlignment="1">
      <alignment horizontal="center" vertical="center"/>
    </xf>
    <xf numFmtId="164" fontId="7" fillId="6" borderId="35" xfId="0" applyNumberFormat="1" applyFont="1" applyFill="1" applyBorder="1" applyAlignment="1">
      <alignment horizontal="center" vertical="center"/>
    </xf>
    <xf numFmtId="0" fontId="2" fillId="6" borderId="34" xfId="0" applyFont="1" applyFill="1" applyBorder="1" applyAlignment="1">
      <alignment horizontal="center" vertical="top"/>
    </xf>
    <xf numFmtId="0" fontId="0" fillId="0" borderId="0" xfId="0" applyAlignment="1">
      <alignment vertical="top" wrapText="1"/>
    </xf>
    <xf numFmtId="0" fontId="0" fillId="0" borderId="0" xfId="0" applyAlignment="1">
      <alignment vertical="top" wrapText="1"/>
    </xf>
    <xf numFmtId="0" fontId="0" fillId="6" borderId="4" xfId="0" applyFill="1" applyBorder="1" applyAlignment="1">
      <alignment vertical="top" wrapText="1"/>
    </xf>
    <xf numFmtId="0" fontId="0" fillId="6" borderId="23" xfId="0" applyFill="1" applyBorder="1" applyAlignment="1">
      <alignment vertical="top" wrapText="1"/>
    </xf>
    <xf numFmtId="0" fontId="0" fillId="0" borderId="38" xfId="0" applyBorder="1" applyAlignment="1">
      <alignment vertical="top" wrapText="1"/>
    </xf>
    <xf numFmtId="0" fontId="0" fillId="0" borderId="40" xfId="0" applyBorder="1" applyAlignment="1">
      <alignment vertical="top" wrapText="1"/>
    </xf>
    <xf numFmtId="0" fontId="0" fillId="0" borderId="64" xfId="0" applyBorder="1" applyAlignment="1">
      <alignment vertical="top" wrapText="1"/>
    </xf>
    <xf numFmtId="0" fontId="0" fillId="0" borderId="71" xfId="0" applyBorder="1" applyAlignment="1">
      <alignment vertical="top" wrapText="1"/>
    </xf>
    <xf numFmtId="0" fontId="0" fillId="0" borderId="72" xfId="0" applyBorder="1" applyAlignment="1">
      <alignment vertical="top" wrapText="1"/>
    </xf>
    <xf numFmtId="0" fontId="0" fillId="0" borderId="15" xfId="0" applyBorder="1" applyAlignment="1">
      <alignment vertical="top" wrapText="1"/>
    </xf>
    <xf numFmtId="0" fontId="0" fillId="0" borderId="17" xfId="0" applyBorder="1" applyAlignment="1">
      <alignment vertical="top" wrapText="1"/>
    </xf>
    <xf numFmtId="0" fontId="0" fillId="0" borderId="4" xfId="0" applyBorder="1" applyAlignment="1">
      <alignment vertical="top" wrapText="1"/>
    </xf>
    <xf numFmtId="0" fontId="0" fillId="0" borderId="62" xfId="0" applyBorder="1" applyAlignment="1">
      <alignment vertical="top" wrapText="1"/>
    </xf>
    <xf numFmtId="0" fontId="2" fillId="0" borderId="0" xfId="4" applyFont="1" applyAlignment="1">
      <alignment vertical="top"/>
    </xf>
    <xf numFmtId="0" fontId="2" fillId="0" borderId="0" xfId="4" applyNumberFormat="1" applyFont="1" applyAlignment="1">
      <alignment vertical="top"/>
    </xf>
    <xf numFmtId="0" fontId="2" fillId="0" borderId="0" xfId="4" applyFont="1" applyAlignment="1">
      <alignment horizontal="center" vertical="top"/>
    </xf>
    <xf numFmtId="0" fontId="2" fillId="0" borderId="0" xfId="4" applyFont="1" applyBorder="1" applyAlignment="1">
      <alignment vertical="top"/>
    </xf>
    <xf numFmtId="0" fontId="50" fillId="0" borderId="0" xfId="4" applyFont="1" applyAlignment="1">
      <alignment vertical="top"/>
    </xf>
    <xf numFmtId="0" fontId="50" fillId="0" borderId="0" xfId="4" applyNumberFormat="1" applyFont="1" applyAlignment="1">
      <alignment vertical="top"/>
    </xf>
    <xf numFmtId="0" fontId="30" fillId="0" borderId="0" xfId="4" applyFont="1" applyAlignment="1">
      <alignment horizontal="center" vertical="top"/>
    </xf>
    <xf numFmtId="0" fontId="12" fillId="0" borderId="0" xfId="4" applyFont="1" applyAlignment="1">
      <alignment horizontal="left" vertical="top" wrapText="1"/>
    </xf>
    <xf numFmtId="0" fontId="11" fillId="0" borderId="0" xfId="4" applyAlignment="1">
      <alignment vertical="top"/>
    </xf>
    <xf numFmtId="0" fontId="6" fillId="0" borderId="0" xfId="4" applyFont="1" applyFill="1" applyAlignment="1">
      <alignment horizontal="center" vertical="top"/>
    </xf>
    <xf numFmtId="0" fontId="11" fillId="0" borderId="0" xfId="4" applyAlignment="1">
      <alignment horizontal="center" vertical="top"/>
    </xf>
    <xf numFmtId="0" fontId="11" fillId="0" borderId="45" xfId="4" applyFont="1" applyBorder="1" applyAlignment="1">
      <alignment horizontal="center" wrapText="1"/>
    </xf>
    <xf numFmtId="0" fontId="11" fillId="0" borderId="0" xfId="4" applyFont="1" applyAlignment="1">
      <alignment horizontal="left" wrapText="1"/>
    </xf>
    <xf numFmtId="0" fontId="2" fillId="0" borderId="16" xfId="4" applyFont="1" applyBorder="1" applyAlignment="1">
      <alignment horizontal="center" vertical="center" textRotation="90" wrapText="1"/>
    </xf>
    <xf numFmtId="0" fontId="2" fillId="0" borderId="15" xfId="4" applyFont="1" applyBorder="1" applyAlignment="1">
      <alignment horizontal="center" vertical="center" textRotation="90" wrapText="1"/>
    </xf>
    <xf numFmtId="0" fontId="6" fillId="0" borderId="28" xfId="4" applyFont="1" applyBorder="1" applyAlignment="1">
      <alignment horizontal="center" vertical="center" wrapText="1"/>
    </xf>
    <xf numFmtId="0" fontId="2" fillId="0" borderId="52" xfId="4" applyNumberFormat="1" applyFont="1" applyBorder="1" applyAlignment="1">
      <alignment horizontal="center" vertical="center" textRotation="90" wrapText="1"/>
    </xf>
    <xf numFmtId="0" fontId="2" fillId="0" borderId="18" xfId="4" applyFont="1" applyBorder="1" applyAlignment="1">
      <alignment horizontal="center" vertical="center" textRotation="90" wrapText="1"/>
    </xf>
    <xf numFmtId="0" fontId="2" fillId="0" borderId="52" xfId="4" applyFont="1" applyBorder="1" applyAlignment="1">
      <alignment horizontal="center" vertical="center" textRotation="90" wrapText="1"/>
    </xf>
    <xf numFmtId="0" fontId="7" fillId="0" borderId="16" xfId="4" applyFont="1" applyBorder="1" applyAlignment="1">
      <alignment horizontal="center" vertical="center" wrapText="1"/>
    </xf>
    <xf numFmtId="0" fontId="7" fillId="0" borderId="15" xfId="4" applyFont="1" applyBorder="1" applyAlignment="1">
      <alignment horizontal="center" vertical="center" wrapText="1"/>
    </xf>
    <xf numFmtId="0" fontId="7" fillId="0" borderId="17" xfId="4" applyFont="1" applyBorder="1" applyAlignment="1">
      <alignment horizontal="center" vertical="center" wrapText="1"/>
    </xf>
    <xf numFmtId="0" fontId="8" fillId="0" borderId="69" xfId="4" applyFont="1" applyBorder="1" applyAlignment="1">
      <alignment horizontal="center" vertical="center" textRotation="90" wrapText="1"/>
    </xf>
    <xf numFmtId="0" fontId="8" fillId="0" borderId="52" xfId="4" applyFont="1" applyBorder="1" applyAlignment="1">
      <alignment horizontal="center" vertical="center" textRotation="90" wrapText="1"/>
    </xf>
    <xf numFmtId="0" fontId="7" fillId="0" borderId="54" xfId="4" applyFont="1" applyBorder="1" applyAlignment="1">
      <alignment horizontal="center" vertical="center"/>
    </xf>
    <xf numFmtId="0" fontId="7" fillId="0" borderId="18" xfId="4" applyFont="1" applyBorder="1" applyAlignment="1">
      <alignment horizontal="center" vertical="center"/>
    </xf>
    <xf numFmtId="0" fontId="7" fillId="0" borderId="48" xfId="4" applyFont="1" applyBorder="1" applyAlignment="1">
      <alignment horizontal="center" vertical="center"/>
    </xf>
    <xf numFmtId="0" fontId="2" fillId="0" borderId="63" xfId="4" applyFont="1" applyBorder="1" applyAlignment="1">
      <alignment horizontal="center" vertical="center" textRotation="90" wrapText="1"/>
    </xf>
    <xf numFmtId="0" fontId="2" fillId="0" borderId="59" xfId="4" applyFont="1" applyBorder="1" applyAlignment="1">
      <alignment horizontal="center" vertical="center" textRotation="90" wrapText="1"/>
    </xf>
    <xf numFmtId="0" fontId="6" fillId="0" borderId="20" xfId="4" applyFont="1" applyBorder="1" applyAlignment="1">
      <alignment horizontal="center" vertical="center" wrapText="1"/>
    </xf>
    <xf numFmtId="0" fontId="2" fillId="0" borderId="19" xfId="4" applyNumberFormat="1" applyFont="1" applyBorder="1" applyAlignment="1">
      <alignment horizontal="center" vertical="center" textRotation="90" wrapText="1"/>
    </xf>
    <xf numFmtId="0" fontId="2" fillId="0" borderId="64" xfId="4" applyFont="1" applyBorder="1" applyAlignment="1">
      <alignment horizontal="center" vertical="center" textRotation="90" wrapText="1"/>
    </xf>
    <xf numFmtId="0" fontId="2" fillId="0" borderId="19" xfId="4" applyFont="1" applyBorder="1" applyAlignment="1">
      <alignment horizontal="center" vertical="center" textRotation="90" wrapText="1"/>
    </xf>
    <xf numFmtId="0" fontId="2" fillId="0" borderId="10" xfId="4" applyFont="1" applyBorder="1" applyAlignment="1">
      <alignment horizontal="center" vertical="center" textRotation="90" wrapText="1"/>
    </xf>
    <xf numFmtId="0" fontId="2" fillId="0" borderId="59" xfId="4" applyFont="1" applyBorder="1" applyAlignment="1">
      <alignment horizontal="center" vertical="center"/>
    </xf>
    <xf numFmtId="0" fontId="2" fillId="0" borderId="11" xfId="4" applyFont="1" applyFill="1" applyBorder="1" applyAlignment="1">
      <alignment horizontal="center" vertical="center" textRotation="90" wrapText="1"/>
    </xf>
    <xf numFmtId="0" fontId="8" fillId="0" borderId="0" xfId="4" applyFont="1" applyBorder="1" applyAlignment="1">
      <alignment horizontal="center" vertical="center" textRotation="90" wrapText="1"/>
    </xf>
    <xf numFmtId="0" fontId="8" fillId="0" borderId="19" xfId="4" applyFont="1" applyBorder="1" applyAlignment="1">
      <alignment horizontal="center" vertical="center" textRotation="90" wrapText="1"/>
    </xf>
    <xf numFmtId="0" fontId="6" fillId="0" borderId="10" xfId="4" applyFont="1" applyBorder="1" applyAlignment="1">
      <alignment horizontal="center" vertical="center" wrapText="1"/>
    </xf>
    <xf numFmtId="0" fontId="2" fillId="0" borderId="38" xfId="4" applyFont="1" applyBorder="1" applyAlignment="1">
      <alignment horizontal="center" vertical="center"/>
    </xf>
    <xf numFmtId="0" fontId="2" fillId="0" borderId="76" xfId="4" applyFont="1" applyBorder="1" applyAlignment="1">
      <alignment horizontal="center" vertical="center"/>
    </xf>
    <xf numFmtId="0" fontId="2" fillId="0" borderId="14" xfId="4" applyFont="1" applyBorder="1" applyAlignment="1">
      <alignment horizontal="center" vertical="center" textRotation="90" wrapText="1"/>
    </xf>
    <xf numFmtId="0" fontId="2" fillId="0" borderId="1" xfId="4" applyFont="1" applyBorder="1" applyAlignment="1">
      <alignment horizontal="center" vertical="center" textRotation="90" wrapText="1"/>
    </xf>
    <xf numFmtId="0" fontId="6" fillId="0" borderId="32" xfId="4" applyFont="1" applyBorder="1" applyAlignment="1">
      <alignment horizontal="center" vertical="center" wrapText="1"/>
    </xf>
    <xf numFmtId="0" fontId="2" fillId="0" borderId="44" xfId="4" applyNumberFormat="1" applyFont="1" applyBorder="1" applyAlignment="1">
      <alignment horizontal="center" vertical="center" textRotation="90" wrapText="1"/>
    </xf>
    <xf numFmtId="0" fontId="2" fillId="0" borderId="22" xfId="4" applyFont="1" applyBorder="1" applyAlignment="1">
      <alignment horizontal="center" vertical="center" textRotation="90" wrapText="1"/>
    </xf>
    <xf numFmtId="0" fontId="2" fillId="0" borderId="44" xfId="4" applyFont="1" applyBorder="1" applyAlignment="1">
      <alignment horizontal="center" vertical="center" textRotation="90" wrapText="1"/>
    </xf>
    <xf numFmtId="0" fontId="2" fillId="0" borderId="41" xfId="4" applyFont="1" applyBorder="1" applyAlignment="1">
      <alignment horizontal="center" vertical="center" textRotation="90" wrapText="1"/>
    </xf>
    <xf numFmtId="0" fontId="2" fillId="0" borderId="1" xfId="4" applyFont="1" applyBorder="1" applyAlignment="1">
      <alignment horizontal="center" vertical="center" textRotation="90" wrapText="1"/>
    </xf>
    <xf numFmtId="0" fontId="2" fillId="0" borderId="1" xfId="4" applyFont="1" applyFill="1" applyBorder="1" applyAlignment="1">
      <alignment horizontal="center" vertical="center" textRotation="90" wrapText="1"/>
    </xf>
    <xf numFmtId="0" fontId="2" fillId="0" borderId="33" xfId="4" applyFont="1" applyFill="1" applyBorder="1" applyAlignment="1">
      <alignment horizontal="center" vertical="center" textRotation="90" wrapText="1"/>
    </xf>
    <xf numFmtId="0" fontId="8" fillId="0" borderId="45" xfId="4" applyFont="1" applyBorder="1" applyAlignment="1">
      <alignment horizontal="center" vertical="center" textRotation="90" wrapText="1"/>
    </xf>
    <xf numFmtId="0" fontId="8" fillId="0" borderId="44" xfId="4" applyFont="1" applyBorder="1" applyAlignment="1">
      <alignment horizontal="center" vertical="center" textRotation="90" wrapText="1"/>
    </xf>
    <xf numFmtId="0" fontId="6" fillId="0" borderId="41" xfId="4" applyFont="1" applyBorder="1" applyAlignment="1">
      <alignment horizontal="center" vertical="center" wrapText="1"/>
    </xf>
    <xf numFmtId="0" fontId="2" fillId="0" borderId="1" xfId="4" applyFont="1" applyBorder="1" applyAlignment="1">
      <alignment horizontal="center" vertical="center" textRotation="90"/>
    </xf>
    <xf numFmtId="0" fontId="2" fillId="0" borderId="2" xfId="4" applyFont="1" applyBorder="1" applyAlignment="1">
      <alignment horizontal="center" vertical="center" textRotation="90"/>
    </xf>
    <xf numFmtId="49" fontId="7" fillId="2" borderId="3" xfId="4" applyNumberFormat="1" applyFont="1" applyFill="1" applyBorder="1" applyAlignment="1">
      <alignment horizontal="center" vertical="top" wrapText="1"/>
    </xf>
    <xf numFmtId="0" fontId="5" fillId="2" borderId="23" xfId="4" applyFont="1" applyFill="1" applyBorder="1" applyAlignment="1">
      <alignment horizontal="left" vertical="top"/>
    </xf>
    <xf numFmtId="0" fontId="5" fillId="2" borderId="24" xfId="4" applyFont="1" applyFill="1" applyBorder="1" applyAlignment="1">
      <alignment horizontal="left" vertical="top"/>
    </xf>
    <xf numFmtId="0" fontId="5" fillId="2" borderId="25" xfId="4" applyFont="1" applyFill="1" applyBorder="1" applyAlignment="1">
      <alignment horizontal="left" vertical="top"/>
    </xf>
    <xf numFmtId="49" fontId="7" fillId="2" borderId="3" xfId="4" applyNumberFormat="1" applyFont="1" applyFill="1" applyBorder="1" applyAlignment="1">
      <alignment horizontal="center" vertical="top"/>
    </xf>
    <xf numFmtId="49" fontId="7" fillId="3" borderId="4" xfId="4" applyNumberFormat="1" applyFont="1" applyFill="1" applyBorder="1" applyAlignment="1">
      <alignment horizontal="center" vertical="top"/>
    </xf>
    <xf numFmtId="0" fontId="7" fillId="3" borderId="23" xfId="4" applyFont="1" applyFill="1" applyBorder="1" applyAlignment="1">
      <alignment horizontal="left" vertical="top" wrapText="1"/>
    </xf>
    <xf numFmtId="0" fontId="7" fillId="3" borderId="24" xfId="4" applyFont="1" applyFill="1" applyBorder="1" applyAlignment="1">
      <alignment horizontal="left" vertical="top" wrapText="1"/>
    </xf>
    <xf numFmtId="0" fontId="7" fillId="3" borderId="25" xfId="4" applyFont="1" applyFill="1" applyBorder="1" applyAlignment="1">
      <alignment horizontal="left" vertical="top" wrapText="1"/>
    </xf>
    <xf numFmtId="49" fontId="7" fillId="2" borderId="16" xfId="4" applyNumberFormat="1" applyFont="1" applyFill="1" applyBorder="1" applyAlignment="1">
      <alignment horizontal="center" vertical="top"/>
    </xf>
    <xf numFmtId="49" fontId="7" fillId="3" borderId="27" xfId="4" applyNumberFormat="1" applyFont="1" applyFill="1" applyBorder="1" applyAlignment="1">
      <alignment horizontal="center" vertical="top"/>
    </xf>
    <xf numFmtId="49" fontId="7" fillId="0" borderId="15" xfId="4" applyNumberFormat="1" applyFont="1" applyBorder="1" applyAlignment="1">
      <alignment horizontal="center" vertical="top"/>
    </xf>
    <xf numFmtId="0" fontId="6" fillId="0" borderId="37" xfId="4" applyFont="1" applyFill="1" applyBorder="1" applyAlignment="1">
      <alignment horizontal="left" vertical="top" wrapText="1"/>
    </xf>
    <xf numFmtId="49" fontId="9" fillId="0" borderId="5" xfId="4" applyNumberFormat="1" applyFont="1" applyBorder="1" applyAlignment="1">
      <alignment horizontal="center" vertical="top"/>
    </xf>
    <xf numFmtId="49" fontId="2" fillId="0" borderId="54" xfId="4" applyNumberFormat="1" applyFont="1" applyBorder="1" applyAlignment="1">
      <alignment horizontal="center" vertical="top"/>
    </xf>
    <xf numFmtId="0" fontId="8" fillId="0" borderId="5" xfId="4" applyFont="1" applyFill="1" applyBorder="1" applyAlignment="1">
      <alignment horizontal="center" vertical="top"/>
    </xf>
    <xf numFmtId="164" fontId="29" fillId="0" borderId="16" xfId="4" applyNumberFormat="1" applyFont="1" applyFill="1" applyBorder="1" applyAlignment="1">
      <alignment horizontal="center" vertical="top"/>
    </xf>
    <xf numFmtId="164" fontId="8" fillId="0" borderId="15" xfId="4" applyNumberFormat="1" applyFont="1" applyFill="1" applyBorder="1" applyAlignment="1">
      <alignment horizontal="center" vertical="top"/>
    </xf>
    <xf numFmtId="164" fontId="8" fillId="0" borderId="26" xfId="4" applyNumberFormat="1" applyFont="1" applyFill="1" applyBorder="1" applyAlignment="1">
      <alignment horizontal="center" vertical="top"/>
    </xf>
    <xf numFmtId="164" fontId="29" fillId="0" borderId="27" xfId="4" applyNumberFormat="1" applyFont="1" applyFill="1" applyBorder="1" applyAlignment="1">
      <alignment horizontal="center" vertical="top"/>
    </xf>
    <xf numFmtId="164" fontId="8" fillId="5" borderId="5" xfId="4" applyNumberFormat="1" applyFont="1" applyFill="1" applyBorder="1" applyAlignment="1">
      <alignment horizontal="center" vertical="top"/>
    </xf>
    <xf numFmtId="164" fontId="8" fillId="0" borderId="48" xfId="4" applyNumberFormat="1" applyFont="1" applyFill="1" applyBorder="1" applyAlignment="1">
      <alignment horizontal="center" vertical="top"/>
    </xf>
    <xf numFmtId="0" fontId="8" fillId="5" borderId="16" xfId="4" applyFont="1" applyFill="1" applyBorder="1" applyAlignment="1">
      <alignment vertical="top" wrapText="1"/>
    </xf>
    <xf numFmtId="0" fontId="2" fillId="0" borderId="15" xfId="4" applyFont="1" applyFill="1" applyBorder="1" applyAlignment="1">
      <alignment horizontal="center" vertical="top"/>
    </xf>
    <xf numFmtId="0" fontId="2" fillId="0" borderId="17" xfId="4" applyFont="1" applyFill="1" applyBorder="1" applyAlignment="1">
      <alignment horizontal="center" vertical="top"/>
    </xf>
    <xf numFmtId="49" fontId="7" fillId="2" borderId="6" xfId="4" applyNumberFormat="1" applyFont="1" applyFill="1" applyBorder="1" applyAlignment="1">
      <alignment horizontal="center" vertical="top"/>
    </xf>
    <xf numFmtId="49" fontId="7" fillId="3" borderId="7" xfId="4" applyNumberFormat="1" applyFont="1" applyFill="1" applyBorder="1" applyAlignment="1">
      <alignment horizontal="center" vertical="top"/>
    </xf>
    <xf numFmtId="49" fontId="7" fillId="0" borderId="20" xfId="4" applyNumberFormat="1" applyFont="1" applyBorder="1" applyAlignment="1">
      <alignment horizontal="center" vertical="top"/>
    </xf>
    <xf numFmtId="0" fontId="6" fillId="0" borderId="7" xfId="4" applyFont="1" applyFill="1" applyBorder="1" applyAlignment="1">
      <alignment horizontal="left" vertical="top" wrapText="1"/>
    </xf>
    <xf numFmtId="49" fontId="9" fillId="0" borderId="19" xfId="4" applyNumberFormat="1" applyFont="1" applyBorder="1" applyAlignment="1">
      <alignment horizontal="center" vertical="top"/>
    </xf>
    <xf numFmtId="49" fontId="2" fillId="0" borderId="61" xfId="4" applyNumberFormat="1" applyFont="1" applyBorder="1" applyAlignment="1">
      <alignment horizontal="center" vertical="top"/>
    </xf>
    <xf numFmtId="0" fontId="8" fillId="0" borderId="19" xfId="4" applyFont="1" applyFill="1" applyBorder="1" applyAlignment="1">
      <alignment horizontal="center" vertical="top"/>
    </xf>
    <xf numFmtId="164" fontId="8" fillId="0" borderId="30" xfId="4" applyNumberFormat="1" applyFont="1" applyFill="1" applyBorder="1" applyAlignment="1">
      <alignment horizontal="center" vertical="top"/>
    </xf>
    <xf numFmtId="164" fontId="8" fillId="0" borderId="20" xfId="4" applyNumberFormat="1" applyFont="1" applyFill="1" applyBorder="1" applyAlignment="1">
      <alignment horizontal="center" vertical="top"/>
    </xf>
    <xf numFmtId="164" fontId="8" fillId="0" borderId="74" xfId="4" applyNumberFormat="1" applyFont="1" applyFill="1" applyBorder="1" applyAlignment="1">
      <alignment horizontal="center" vertical="top"/>
    </xf>
    <xf numFmtId="164" fontId="8" fillId="5" borderId="19" xfId="4" applyNumberFormat="1" applyFont="1" applyFill="1" applyBorder="1" applyAlignment="1">
      <alignment horizontal="center" vertical="top"/>
    </xf>
    <xf numFmtId="164" fontId="8" fillId="0" borderId="0" xfId="4" applyNumberFormat="1" applyFont="1" applyFill="1" applyBorder="1" applyAlignment="1">
      <alignment horizontal="center" vertical="top"/>
    </xf>
    <xf numFmtId="0" fontId="8" fillId="0" borderId="6" xfId="4" applyFont="1" applyFill="1" applyBorder="1" applyAlignment="1" applyProtection="1">
      <alignment vertical="top" wrapText="1"/>
      <protection locked="0"/>
    </xf>
    <xf numFmtId="0" fontId="2" fillId="0" borderId="38" xfId="4" applyFont="1" applyFill="1" applyBorder="1" applyAlignment="1">
      <alignment horizontal="center" vertical="top"/>
    </xf>
    <xf numFmtId="0" fontId="2" fillId="0" borderId="76" xfId="4" applyFont="1" applyFill="1" applyBorder="1" applyAlignment="1">
      <alignment horizontal="center" vertical="top"/>
    </xf>
    <xf numFmtId="49" fontId="7" fillId="2" borderId="14" xfId="4" applyNumberFormat="1" applyFont="1" applyFill="1" applyBorder="1" applyAlignment="1">
      <alignment horizontal="center" vertical="top"/>
    </xf>
    <xf numFmtId="49" fontId="7" fillId="3" borderId="65" xfId="4" applyNumberFormat="1" applyFont="1" applyFill="1" applyBorder="1" applyAlignment="1">
      <alignment horizontal="center" vertical="top"/>
    </xf>
    <xf numFmtId="49" fontId="7" fillId="0" borderId="1" xfId="4" applyNumberFormat="1" applyFont="1" applyBorder="1" applyAlignment="1">
      <alignment horizontal="center" vertical="top"/>
    </xf>
    <xf numFmtId="0" fontId="6" fillId="0" borderId="42" xfId="4" applyFont="1" applyFill="1" applyBorder="1" applyAlignment="1">
      <alignment horizontal="left" vertical="top" wrapText="1"/>
    </xf>
    <xf numFmtId="49" fontId="2" fillId="0" borderId="13" xfId="4" applyNumberFormat="1" applyFont="1" applyBorder="1" applyAlignment="1">
      <alignment horizontal="center" vertical="top"/>
    </xf>
    <xf numFmtId="49" fontId="2" fillId="0" borderId="55" xfId="4" applyNumberFormat="1" applyFont="1" applyBorder="1" applyAlignment="1">
      <alignment horizontal="center" vertical="top"/>
    </xf>
    <xf numFmtId="0" fontId="10" fillId="4" borderId="13" xfId="4" applyFont="1" applyFill="1" applyBorder="1" applyAlignment="1">
      <alignment horizontal="center" vertical="top"/>
    </xf>
    <xf numFmtId="164" fontId="7" fillId="4" borderId="1" xfId="4" applyNumberFormat="1" applyFont="1" applyFill="1" applyBorder="1" applyAlignment="1">
      <alignment horizontal="center" vertical="top"/>
    </xf>
    <xf numFmtId="164" fontId="7" fillId="4" borderId="65" xfId="4" applyNumberFormat="1" applyFont="1" applyFill="1" applyBorder="1" applyAlignment="1">
      <alignment horizontal="center" vertical="top"/>
    </xf>
    <xf numFmtId="164" fontId="7" fillId="4" borderId="13" xfId="4" applyNumberFormat="1" applyFont="1" applyFill="1" applyBorder="1" applyAlignment="1">
      <alignment horizontal="center" vertical="top"/>
    </xf>
    <xf numFmtId="164" fontId="7" fillId="4" borderId="31" xfId="4" applyNumberFormat="1" applyFont="1" applyFill="1" applyBorder="1" applyAlignment="1">
      <alignment horizontal="center" vertical="top"/>
    </xf>
    <xf numFmtId="0" fontId="8" fillId="0" borderId="14" xfId="4" applyFont="1" applyFill="1" applyBorder="1" applyAlignment="1" applyProtection="1">
      <alignment vertical="top" wrapText="1"/>
      <protection locked="0"/>
    </xf>
    <xf numFmtId="0" fontId="2" fillId="0" borderId="59" xfId="4" applyFont="1" applyFill="1" applyBorder="1" applyAlignment="1">
      <alignment horizontal="center" vertical="top" wrapText="1"/>
    </xf>
    <xf numFmtId="0" fontId="2" fillId="0" borderId="58" xfId="4" applyFont="1" applyFill="1" applyBorder="1" applyAlignment="1">
      <alignment horizontal="center" vertical="top" wrapText="1"/>
    </xf>
    <xf numFmtId="164" fontId="8" fillId="0" borderId="16" xfId="4" applyNumberFormat="1" applyFont="1" applyFill="1" applyBorder="1" applyAlignment="1">
      <alignment horizontal="center" vertical="top"/>
    </xf>
    <xf numFmtId="164" fontId="8" fillId="0" borderId="27" xfId="4" applyNumberFormat="1" applyFont="1" applyFill="1" applyBorder="1" applyAlignment="1">
      <alignment horizontal="center" vertical="top"/>
    </xf>
    <xf numFmtId="0" fontId="8" fillId="0" borderId="16" xfId="4" applyFont="1" applyFill="1" applyBorder="1" applyAlignment="1" applyProtection="1">
      <alignment vertical="top" wrapText="1"/>
      <protection locked="0"/>
    </xf>
    <xf numFmtId="164" fontId="7" fillId="4" borderId="44" xfId="4" applyNumberFormat="1" applyFont="1" applyFill="1" applyBorder="1" applyAlignment="1">
      <alignment horizontal="center" vertical="top"/>
    </xf>
    <xf numFmtId="0" fontId="8" fillId="0" borderId="63" xfId="4" applyFont="1" applyFill="1" applyBorder="1" applyAlignment="1" applyProtection="1">
      <alignment vertical="top" wrapText="1"/>
      <protection locked="0"/>
    </xf>
    <xf numFmtId="49" fontId="7" fillId="3" borderId="23" xfId="4" applyNumberFormat="1" applyFont="1" applyFill="1" applyBorder="1" applyAlignment="1">
      <alignment horizontal="center" vertical="top"/>
    </xf>
    <xf numFmtId="49" fontId="7" fillId="3" borderId="3" xfId="4" applyNumberFormat="1" applyFont="1" applyFill="1" applyBorder="1" applyAlignment="1">
      <alignment horizontal="right" vertical="top"/>
    </xf>
    <xf numFmtId="49" fontId="7" fillId="3" borderId="4" xfId="4" applyNumberFormat="1" applyFont="1" applyFill="1" applyBorder="1" applyAlignment="1">
      <alignment horizontal="right" vertical="top"/>
    </xf>
    <xf numFmtId="49" fontId="7" fillId="3" borderId="62" xfId="4" applyNumberFormat="1" applyFont="1" applyFill="1" applyBorder="1" applyAlignment="1">
      <alignment horizontal="right" vertical="top"/>
    </xf>
    <xf numFmtId="164" fontId="7" fillId="3" borderId="3" xfId="4" applyNumberFormat="1" applyFont="1" applyFill="1" applyBorder="1" applyAlignment="1">
      <alignment horizontal="center" vertical="top"/>
    </xf>
    <xf numFmtId="0" fontId="8" fillId="3" borderId="24" xfId="4" applyFont="1" applyFill="1" applyBorder="1" applyAlignment="1">
      <alignment vertical="top" wrapText="1"/>
    </xf>
    <xf numFmtId="0" fontId="2" fillId="3" borderId="24" xfId="4" applyFont="1" applyFill="1" applyBorder="1" applyAlignment="1">
      <alignment horizontal="center" vertical="top" wrapText="1"/>
    </xf>
    <xf numFmtId="0" fontId="2" fillId="3" borderId="25" xfId="4" applyFont="1" applyFill="1" applyBorder="1" applyAlignment="1">
      <alignment horizontal="center" vertical="top" wrapText="1"/>
    </xf>
    <xf numFmtId="49" fontId="7" fillId="3" borderId="23" xfId="4" applyNumberFormat="1" applyFont="1" applyFill="1" applyBorder="1" applyAlignment="1">
      <alignment horizontal="left" vertical="top"/>
    </xf>
    <xf numFmtId="49" fontId="7" fillId="3" borderId="24" xfId="4" applyNumberFormat="1" applyFont="1" applyFill="1" applyBorder="1" applyAlignment="1">
      <alignment horizontal="left" vertical="top"/>
    </xf>
    <xf numFmtId="49" fontId="7" fillId="3" borderId="25" xfId="4" applyNumberFormat="1" applyFont="1" applyFill="1" applyBorder="1" applyAlignment="1">
      <alignment horizontal="left" vertical="top"/>
    </xf>
    <xf numFmtId="49" fontId="7" fillId="2" borderId="54" xfId="4" applyNumberFormat="1" applyFont="1" applyFill="1" applyBorder="1" applyAlignment="1">
      <alignment horizontal="center" vertical="top"/>
    </xf>
    <xf numFmtId="49" fontId="7" fillId="3" borderId="15" xfId="4" applyNumberFormat="1" applyFont="1" applyFill="1" applyBorder="1" applyAlignment="1">
      <alignment horizontal="center" vertical="top"/>
    </xf>
    <xf numFmtId="0" fontId="6" fillId="0" borderId="27" xfId="4" applyFont="1" applyFill="1" applyBorder="1" applyAlignment="1">
      <alignment vertical="top" wrapText="1"/>
    </xf>
    <xf numFmtId="49" fontId="9" fillId="0" borderId="68" xfId="4" applyNumberFormat="1" applyFont="1" applyBorder="1" applyAlignment="1">
      <alignment horizontal="center" vertical="top"/>
    </xf>
    <xf numFmtId="49" fontId="2" fillId="0" borderId="68" xfId="4" applyNumberFormat="1" applyFont="1" applyBorder="1" applyAlignment="1">
      <alignment horizontal="center" vertical="top"/>
    </xf>
    <xf numFmtId="49" fontId="6" fillId="0" borderId="36" xfId="4" applyNumberFormat="1" applyFont="1" applyFill="1" applyBorder="1" applyAlignment="1">
      <alignment vertical="top" wrapText="1"/>
    </xf>
    <xf numFmtId="49" fontId="2" fillId="0" borderId="15" xfId="4" applyNumberFormat="1" applyFont="1" applyFill="1" applyBorder="1" applyAlignment="1">
      <alignment horizontal="center" vertical="top"/>
    </xf>
    <xf numFmtId="49" fontId="2" fillId="0" borderId="17" xfId="4" applyNumberFormat="1" applyFont="1" applyFill="1" applyBorder="1" applyAlignment="1">
      <alignment horizontal="center" vertical="top"/>
    </xf>
    <xf numFmtId="0" fontId="55" fillId="0" borderId="0" xfId="4" applyFont="1" applyBorder="1" applyAlignment="1">
      <alignment vertical="top"/>
    </xf>
    <xf numFmtId="0" fontId="2" fillId="0" borderId="0" xfId="4" applyFont="1" applyBorder="1" applyAlignment="1">
      <alignment horizontal="left" vertical="top"/>
    </xf>
    <xf numFmtId="49" fontId="7" fillId="2" borderId="61" xfId="4" applyNumberFormat="1" applyFont="1" applyFill="1" applyBorder="1" applyAlignment="1">
      <alignment horizontal="center" vertical="top"/>
    </xf>
    <xf numFmtId="49" fontId="7" fillId="3" borderId="20" xfId="4" applyNumberFormat="1" applyFont="1" applyFill="1" applyBorder="1" applyAlignment="1">
      <alignment horizontal="center" vertical="top"/>
    </xf>
    <xf numFmtId="0" fontId="6" fillId="0" borderId="7" xfId="4" applyFont="1" applyFill="1" applyBorder="1" applyAlignment="1">
      <alignment vertical="top" wrapText="1"/>
    </xf>
    <xf numFmtId="49" fontId="9" fillId="0" borderId="61" xfId="4" applyNumberFormat="1" applyFont="1" applyBorder="1" applyAlignment="1">
      <alignment horizontal="center" vertical="top"/>
    </xf>
    <xf numFmtId="164" fontId="8" fillId="0" borderId="7" xfId="4" applyNumberFormat="1" applyFont="1" applyFill="1" applyBorder="1" applyAlignment="1">
      <alignment horizontal="center" vertical="top"/>
    </xf>
    <xf numFmtId="49" fontId="6" fillId="0" borderId="6" xfId="4" applyNumberFormat="1" applyFont="1" applyFill="1" applyBorder="1" applyAlignment="1">
      <alignment vertical="top" wrapText="1"/>
    </xf>
    <xf numFmtId="49" fontId="2" fillId="0" borderId="20" xfId="4" applyNumberFormat="1" applyFont="1" applyFill="1" applyBorder="1" applyAlignment="1">
      <alignment horizontal="center" vertical="top"/>
    </xf>
    <xf numFmtId="49" fontId="2" fillId="0" borderId="21" xfId="4" applyNumberFormat="1" applyFont="1" applyFill="1" applyBorder="1" applyAlignment="1">
      <alignment horizontal="center" vertical="top"/>
    </xf>
    <xf numFmtId="164" fontId="8" fillId="0" borderId="19" xfId="4" applyNumberFormat="1" applyFont="1" applyFill="1" applyBorder="1" applyAlignment="1">
      <alignment horizontal="center" vertical="top"/>
    </xf>
    <xf numFmtId="0" fontId="6" fillId="0" borderId="73" xfId="5" applyFont="1" applyBorder="1" applyAlignment="1">
      <alignment vertical="top" wrapText="1"/>
    </xf>
    <xf numFmtId="49" fontId="7" fillId="2" borderId="55" xfId="4" applyNumberFormat="1" applyFont="1" applyFill="1" applyBorder="1" applyAlignment="1">
      <alignment horizontal="center" vertical="top"/>
    </xf>
    <xf numFmtId="49" fontId="7" fillId="3" borderId="1" xfId="4" applyNumberFormat="1" applyFont="1" applyFill="1" applyBorder="1" applyAlignment="1">
      <alignment horizontal="center" vertical="top"/>
    </xf>
    <xf numFmtId="0" fontId="6" fillId="0" borderId="65" xfId="4" applyFont="1" applyFill="1" applyBorder="1" applyAlignment="1">
      <alignment vertical="top" wrapText="1"/>
    </xf>
    <xf numFmtId="49" fontId="2" fillId="0" borderId="46" xfId="4" applyNumberFormat="1" applyFont="1" applyBorder="1" applyAlignment="1">
      <alignment horizontal="center" vertical="top"/>
    </xf>
    <xf numFmtId="49" fontId="6" fillId="0" borderId="43" xfId="4" applyNumberFormat="1" applyFont="1" applyFill="1" applyBorder="1" applyAlignment="1">
      <alignment vertical="top" wrapText="1"/>
    </xf>
    <xf numFmtId="49" fontId="2" fillId="0" borderId="32" xfId="4" applyNumberFormat="1" applyFont="1" applyFill="1" applyBorder="1" applyAlignment="1">
      <alignment horizontal="center" vertical="top"/>
    </xf>
    <xf numFmtId="49" fontId="2" fillId="0" borderId="33" xfId="4" applyNumberFormat="1" applyFont="1" applyFill="1" applyBorder="1" applyAlignment="1">
      <alignment horizontal="center" vertical="top"/>
    </xf>
    <xf numFmtId="49" fontId="7" fillId="2" borderId="36" xfId="4" applyNumberFormat="1" applyFont="1" applyFill="1" applyBorder="1" applyAlignment="1">
      <alignment horizontal="center" vertical="top"/>
    </xf>
    <xf numFmtId="49" fontId="7" fillId="3" borderId="28" xfId="4" applyNumberFormat="1" applyFont="1" applyFill="1" applyBorder="1" applyAlignment="1">
      <alignment horizontal="center" vertical="top"/>
    </xf>
    <xf numFmtId="49" fontId="7" fillId="0" borderId="28" xfId="4" applyNumberFormat="1" applyFont="1" applyBorder="1" applyAlignment="1">
      <alignment horizontal="center" vertical="top"/>
    </xf>
    <xf numFmtId="0" fontId="6" fillId="0" borderId="29" xfId="4" applyFont="1" applyFill="1" applyBorder="1" applyAlignment="1">
      <alignment vertical="top" wrapText="1"/>
    </xf>
    <xf numFmtId="49" fontId="9" fillId="0" borderId="52" xfId="4" applyNumberFormat="1" applyFont="1" applyBorder="1" applyAlignment="1">
      <alignment horizontal="center" vertical="top"/>
    </xf>
    <xf numFmtId="49" fontId="2" fillId="0" borderId="52" xfId="4" applyNumberFormat="1" applyFont="1" applyBorder="1" applyAlignment="1">
      <alignment horizontal="center" vertical="top"/>
    </xf>
    <xf numFmtId="164" fontId="8" fillId="0" borderId="5" xfId="4" applyNumberFormat="1" applyFont="1" applyFill="1" applyBorder="1" applyAlignment="1">
      <alignment horizontal="center" vertical="top"/>
    </xf>
    <xf numFmtId="49" fontId="6" fillId="0" borderId="79" xfId="4" applyNumberFormat="1" applyFont="1" applyFill="1" applyBorder="1" applyAlignment="1">
      <alignment vertical="top"/>
    </xf>
    <xf numFmtId="49" fontId="2" fillId="0" borderId="59" xfId="4" applyNumberFormat="1" applyFont="1" applyFill="1" applyBorder="1" applyAlignment="1">
      <alignment horizontal="center" vertical="top"/>
    </xf>
    <xf numFmtId="49" fontId="2" fillId="0" borderId="58" xfId="4" applyNumberFormat="1" applyFont="1" applyFill="1" applyBorder="1" applyAlignment="1">
      <alignment horizontal="center" vertical="top"/>
    </xf>
    <xf numFmtId="0" fontId="6" fillId="0" borderId="21" xfId="4" applyFont="1" applyFill="1" applyBorder="1" applyAlignment="1">
      <alignment vertical="top" wrapText="1"/>
    </xf>
    <xf numFmtId="49" fontId="2" fillId="0" borderId="19" xfId="4" applyNumberFormat="1" applyFont="1" applyBorder="1" applyAlignment="1">
      <alignment horizontal="center" vertical="top"/>
    </xf>
    <xf numFmtId="0" fontId="8" fillId="0" borderId="49" xfId="4" applyFont="1" applyFill="1" applyBorder="1" applyAlignment="1">
      <alignment horizontal="center" vertical="top"/>
    </xf>
    <xf numFmtId="164" fontId="29" fillId="0" borderId="30" xfId="4" applyNumberFormat="1" applyFont="1" applyFill="1" applyBorder="1" applyAlignment="1">
      <alignment horizontal="center" vertical="top"/>
    </xf>
    <xf numFmtId="164" fontId="29" fillId="0" borderId="7" xfId="4" applyNumberFormat="1" applyFont="1" applyFill="1" applyBorder="1" applyAlignment="1">
      <alignment horizontal="center" vertical="top"/>
    </xf>
    <xf numFmtId="49" fontId="6" fillId="0" borderId="30" xfId="4" applyNumberFormat="1" applyFont="1" applyFill="1" applyBorder="1" applyAlignment="1">
      <alignment vertical="top"/>
    </xf>
    <xf numFmtId="164" fontId="8" fillId="5" borderId="0" xfId="4" applyNumberFormat="1" applyFont="1" applyFill="1" applyBorder="1" applyAlignment="1">
      <alignment horizontal="center" vertical="top"/>
    </xf>
    <xf numFmtId="49" fontId="7" fillId="2" borderId="41" xfId="4" applyNumberFormat="1" applyFont="1" applyFill="1" applyBorder="1" applyAlignment="1">
      <alignment horizontal="center" vertical="top"/>
    </xf>
    <xf numFmtId="49" fontId="7" fillId="3" borderId="32" xfId="4" applyNumberFormat="1" applyFont="1" applyFill="1" applyBorder="1" applyAlignment="1">
      <alignment horizontal="center" vertical="top"/>
    </xf>
    <xf numFmtId="49" fontId="7" fillId="0" borderId="32" xfId="4" applyNumberFormat="1" applyFont="1" applyBorder="1" applyAlignment="1">
      <alignment horizontal="center" vertical="top"/>
    </xf>
    <xf numFmtId="0" fontId="6" fillId="0" borderId="33" xfId="4" applyFont="1" applyFill="1" applyBorder="1" applyAlignment="1">
      <alignment vertical="top" wrapText="1"/>
    </xf>
    <xf numFmtId="49" fontId="9" fillId="0" borderId="44" xfId="4" applyNumberFormat="1" applyFont="1" applyBorder="1" applyAlignment="1">
      <alignment horizontal="center" vertical="top"/>
    </xf>
    <xf numFmtId="49" fontId="2" fillId="0" borderId="44" xfId="4" applyNumberFormat="1" applyFont="1" applyBorder="1" applyAlignment="1">
      <alignment horizontal="center" vertical="top"/>
    </xf>
    <xf numFmtId="0" fontId="10" fillId="4" borderId="47" xfId="4" applyFont="1" applyFill="1" applyBorder="1" applyAlignment="1">
      <alignment horizontal="center" vertical="top"/>
    </xf>
    <xf numFmtId="164" fontId="7" fillId="4" borderId="32" xfId="4" applyNumberFormat="1" applyFont="1" applyFill="1" applyBorder="1" applyAlignment="1">
      <alignment horizontal="center" vertical="top"/>
    </xf>
    <xf numFmtId="49" fontId="2" fillId="0" borderId="43" xfId="4" applyNumberFormat="1" applyFont="1" applyFill="1" applyBorder="1" applyAlignment="1">
      <alignment horizontal="center" vertical="top"/>
    </xf>
    <xf numFmtId="49" fontId="2" fillId="0" borderId="5" xfId="4" applyNumberFormat="1" applyFont="1" applyBorder="1" applyAlignment="1">
      <alignment horizontal="center" vertical="top"/>
    </xf>
    <xf numFmtId="0" fontId="8" fillId="0" borderId="48" xfId="4" applyFont="1" applyFill="1" applyBorder="1" applyAlignment="1">
      <alignment horizontal="center" vertical="top"/>
    </xf>
    <xf numFmtId="164" fontId="7" fillId="0" borderId="26" xfId="4" applyNumberFormat="1" applyFont="1" applyFill="1" applyBorder="1" applyAlignment="1">
      <alignment horizontal="center" vertical="top"/>
    </xf>
    <xf numFmtId="0" fontId="8" fillId="0" borderId="67" xfId="4" applyFont="1" applyFill="1" applyBorder="1" applyAlignment="1">
      <alignment horizontal="left" vertical="top" wrapText="1"/>
    </xf>
    <xf numFmtId="49" fontId="2" fillId="0" borderId="28" xfId="4" applyNumberFormat="1" applyFont="1" applyFill="1" applyBorder="1" applyAlignment="1">
      <alignment horizontal="center" vertical="top"/>
    </xf>
    <xf numFmtId="49" fontId="2" fillId="0" borderId="29" xfId="4" applyNumberFormat="1" applyFont="1" applyFill="1" applyBorder="1" applyAlignment="1">
      <alignment horizontal="center" vertical="top"/>
    </xf>
    <xf numFmtId="49" fontId="9" fillId="0" borderId="13" xfId="4" applyNumberFormat="1" applyFont="1" applyBorder="1" applyAlignment="1">
      <alignment horizontal="center" vertical="top"/>
    </xf>
    <xf numFmtId="0" fontId="10" fillId="4" borderId="50" xfId="4" applyFont="1" applyFill="1" applyBorder="1" applyAlignment="1">
      <alignment horizontal="center" vertical="top"/>
    </xf>
    <xf numFmtId="0" fontId="8" fillId="0" borderId="43" xfId="4" applyFont="1" applyFill="1" applyBorder="1" applyAlignment="1">
      <alignment horizontal="left" vertical="top" wrapText="1"/>
    </xf>
    <xf numFmtId="164" fontId="7" fillId="0" borderId="30" xfId="4" applyNumberFormat="1" applyFont="1" applyFill="1" applyBorder="1" applyAlignment="1">
      <alignment horizontal="center" vertical="top"/>
    </xf>
    <xf numFmtId="0" fontId="8" fillId="0" borderId="30" xfId="4" applyFont="1" applyFill="1" applyBorder="1" applyAlignment="1">
      <alignment horizontal="left" vertical="top" wrapText="1"/>
    </xf>
    <xf numFmtId="49" fontId="7" fillId="2" borderId="34" xfId="4" applyNumberFormat="1" applyFont="1" applyFill="1" applyBorder="1" applyAlignment="1">
      <alignment horizontal="center" vertical="top"/>
    </xf>
    <xf numFmtId="49" fontId="7" fillId="3" borderId="32" xfId="4" applyNumberFormat="1" applyFont="1" applyFill="1" applyBorder="1" applyAlignment="1">
      <alignment horizontal="right" vertical="top"/>
    </xf>
    <xf numFmtId="49" fontId="2" fillId="0" borderId="66" xfId="4" applyNumberFormat="1" applyFont="1" applyBorder="1" applyAlignment="1">
      <alignment horizontal="center" vertical="top"/>
    </xf>
    <xf numFmtId="164" fontId="8" fillId="0" borderId="18" xfId="4" applyNumberFormat="1" applyFont="1" applyFill="1" applyBorder="1" applyAlignment="1">
      <alignment horizontal="center" vertical="top"/>
    </xf>
    <xf numFmtId="0" fontId="8" fillId="0" borderId="52" xfId="4" applyFont="1" applyFill="1" applyBorder="1" applyAlignment="1">
      <alignment horizontal="left" vertical="top" wrapText="1"/>
    </xf>
    <xf numFmtId="1" fontId="2" fillId="0" borderId="67" xfId="4" applyNumberFormat="1" applyFont="1" applyFill="1" applyBorder="1" applyAlignment="1">
      <alignment horizontal="center" vertical="top"/>
    </xf>
    <xf numFmtId="49" fontId="2" fillId="0" borderId="49" xfId="4" applyNumberFormat="1" applyFont="1" applyBorder="1" applyAlignment="1">
      <alignment horizontal="center" vertical="top"/>
    </xf>
    <xf numFmtId="0" fontId="6" fillId="0" borderId="57" xfId="5" applyFont="1" applyBorder="1" applyAlignment="1">
      <alignment horizontal="left" vertical="top" wrapText="1"/>
    </xf>
    <xf numFmtId="1" fontId="2" fillId="0" borderId="39" xfId="4" applyNumberFormat="1" applyFont="1" applyFill="1" applyBorder="1" applyAlignment="1">
      <alignment horizontal="center" vertical="top"/>
    </xf>
    <xf numFmtId="49" fontId="2" fillId="0" borderId="38" xfId="4" applyNumberFormat="1" applyFont="1" applyFill="1" applyBorder="1" applyAlignment="1">
      <alignment horizontal="center" vertical="top"/>
    </xf>
    <xf numFmtId="49" fontId="2" fillId="0" borderId="76" xfId="4" applyNumberFormat="1" applyFont="1" applyFill="1" applyBorder="1" applyAlignment="1">
      <alignment horizontal="center" vertical="top"/>
    </xf>
    <xf numFmtId="49" fontId="2" fillId="0" borderId="50" xfId="4" applyNumberFormat="1" applyFont="1" applyBorder="1" applyAlignment="1">
      <alignment horizontal="center" vertical="top"/>
    </xf>
    <xf numFmtId="0" fontId="6" fillId="0" borderId="44" xfId="5" applyFont="1" applyBorder="1" applyAlignment="1">
      <alignment horizontal="left" vertical="top" wrapText="1"/>
    </xf>
    <xf numFmtId="9" fontId="2" fillId="0" borderId="43" xfId="4" applyNumberFormat="1" applyFont="1" applyFill="1" applyBorder="1" applyAlignment="1">
      <alignment horizontal="center" vertical="top"/>
    </xf>
    <xf numFmtId="9" fontId="2" fillId="0" borderId="32" xfId="4" applyNumberFormat="1" applyFont="1" applyFill="1" applyBorder="1" applyAlignment="1">
      <alignment horizontal="center" vertical="top"/>
    </xf>
    <xf numFmtId="9" fontId="2" fillId="0" borderId="33" xfId="4" applyNumberFormat="1" applyFont="1" applyFill="1" applyBorder="1" applyAlignment="1">
      <alignment horizontal="center" vertical="top"/>
    </xf>
    <xf numFmtId="0" fontId="6" fillId="0" borderId="19" xfId="5" applyFont="1" applyBorder="1" applyAlignment="1">
      <alignment horizontal="left" vertical="top" wrapText="1"/>
    </xf>
    <xf numFmtId="1" fontId="2" fillId="0" borderId="30" xfId="4" applyNumberFormat="1" applyFont="1" applyFill="1" applyBorder="1" applyAlignment="1">
      <alignment horizontal="center" vertical="top"/>
    </xf>
    <xf numFmtId="0" fontId="8" fillId="0" borderId="44" xfId="4" applyFont="1" applyFill="1" applyBorder="1" applyAlignment="1">
      <alignment horizontal="left" vertical="top" wrapText="1"/>
    </xf>
    <xf numFmtId="0" fontId="2" fillId="0" borderId="43" xfId="4" applyNumberFormat="1" applyFont="1" applyFill="1" applyBorder="1" applyAlignment="1">
      <alignment horizontal="center" vertical="top"/>
    </xf>
    <xf numFmtId="0" fontId="2" fillId="0" borderId="32" xfId="4" applyNumberFormat="1" applyFont="1" applyFill="1" applyBorder="1" applyAlignment="1">
      <alignment horizontal="center" vertical="top"/>
    </xf>
    <xf numFmtId="0" fontId="2" fillId="0" borderId="33" xfId="4" applyNumberFormat="1" applyFont="1" applyFill="1" applyBorder="1" applyAlignment="1">
      <alignment horizontal="center" vertical="top"/>
    </xf>
    <xf numFmtId="164" fontId="7" fillId="3" borderId="51" xfId="4" applyNumberFormat="1" applyFont="1" applyFill="1" applyBorder="1" applyAlignment="1">
      <alignment horizontal="center" vertical="top"/>
    </xf>
    <xf numFmtId="164" fontId="7" fillId="3" borderId="35" xfId="4" applyNumberFormat="1" applyFont="1" applyFill="1" applyBorder="1" applyAlignment="1">
      <alignment horizontal="center" vertical="top"/>
    </xf>
    <xf numFmtId="164" fontId="8" fillId="0" borderId="6" xfId="4" applyNumberFormat="1" applyFont="1" applyFill="1" applyBorder="1" applyAlignment="1">
      <alignment horizontal="center" vertical="top"/>
    </xf>
    <xf numFmtId="164" fontId="7" fillId="4" borderId="14" xfId="4" applyNumberFormat="1" applyFont="1" applyFill="1" applyBorder="1" applyAlignment="1">
      <alignment horizontal="center" vertical="top"/>
    </xf>
    <xf numFmtId="164" fontId="7" fillId="4" borderId="55" xfId="4" applyNumberFormat="1" applyFont="1" applyFill="1" applyBorder="1" applyAlignment="1">
      <alignment horizontal="center" vertical="top"/>
    </xf>
    <xf numFmtId="0" fontId="8" fillId="0" borderId="53" xfId="4" applyFont="1" applyFill="1" applyBorder="1" applyAlignment="1">
      <alignment horizontal="center" vertical="top"/>
    </xf>
    <xf numFmtId="0" fontId="8" fillId="0" borderId="66" xfId="4" applyFont="1" applyFill="1" applyBorder="1" applyAlignment="1">
      <alignment horizontal="center" vertical="top"/>
    </xf>
    <xf numFmtId="49" fontId="7" fillId="2" borderId="23" xfId="4" applyNumberFormat="1" applyFont="1" applyFill="1" applyBorder="1" applyAlignment="1">
      <alignment horizontal="right" vertical="top"/>
    </xf>
    <xf numFmtId="49" fontId="7" fillId="2" borderId="24" xfId="4" applyNumberFormat="1" applyFont="1" applyFill="1" applyBorder="1" applyAlignment="1">
      <alignment horizontal="right" vertical="top"/>
    </xf>
    <xf numFmtId="49" fontId="7" fillId="2" borderId="25" xfId="4" applyNumberFormat="1" applyFont="1" applyFill="1" applyBorder="1" applyAlignment="1">
      <alignment horizontal="right" vertical="top"/>
    </xf>
    <xf numFmtId="164" fontId="7" fillId="2" borderId="3" xfId="4" applyNumberFormat="1" applyFont="1" applyFill="1" applyBorder="1" applyAlignment="1">
      <alignment horizontal="center" vertical="top"/>
    </xf>
    <xf numFmtId="0" fontId="2" fillId="2" borderId="24" xfId="4" applyFont="1" applyFill="1" applyBorder="1" applyAlignment="1">
      <alignment vertical="top"/>
    </xf>
    <xf numFmtId="0" fontId="2" fillId="2" borderId="25" xfId="4" applyFont="1" applyFill="1" applyBorder="1" applyAlignment="1">
      <alignment vertical="top"/>
    </xf>
    <xf numFmtId="49" fontId="7" fillId="2" borderId="36" xfId="4" applyNumberFormat="1" applyFont="1" applyFill="1" applyBorder="1" applyAlignment="1">
      <alignment horizontal="center" vertical="top" wrapText="1"/>
    </xf>
    <xf numFmtId="49" fontId="7" fillId="3" borderId="37" xfId="4" applyNumberFormat="1" applyFont="1" applyFill="1" applyBorder="1" applyAlignment="1">
      <alignment horizontal="center" vertical="top" wrapText="1"/>
    </xf>
    <xf numFmtId="49" fontId="7" fillId="0" borderId="28" xfId="4" applyNumberFormat="1" applyFont="1" applyBorder="1" applyAlignment="1">
      <alignment horizontal="center" vertical="top" wrapText="1"/>
    </xf>
    <xf numFmtId="0" fontId="6" fillId="5" borderId="29" xfId="4" applyFont="1" applyFill="1" applyBorder="1" applyAlignment="1">
      <alignment horizontal="left" vertical="top" wrapText="1"/>
    </xf>
    <xf numFmtId="49" fontId="9" fillId="0" borderId="68" xfId="4" applyNumberFormat="1" applyFont="1" applyBorder="1" applyAlignment="1">
      <alignment horizontal="center" vertical="top" wrapText="1"/>
    </xf>
    <xf numFmtId="49" fontId="2" fillId="0" borderId="52" xfId="4" applyNumberFormat="1" applyFont="1" applyBorder="1" applyAlignment="1">
      <alignment horizontal="center" vertical="top" wrapText="1"/>
    </xf>
    <xf numFmtId="0" fontId="8" fillId="0" borderId="52" xfId="4" applyFont="1" applyFill="1" applyBorder="1" applyAlignment="1">
      <alignment vertical="top" wrapText="1"/>
    </xf>
    <xf numFmtId="0" fontId="8" fillId="0" borderId="36" xfId="4" applyFont="1" applyFill="1" applyBorder="1" applyAlignment="1">
      <alignment vertical="top" wrapText="1"/>
    </xf>
    <xf numFmtId="0" fontId="2" fillId="0" borderId="28" xfId="4" applyFont="1" applyFill="1" applyBorder="1" applyAlignment="1">
      <alignment horizontal="center" vertical="top"/>
    </xf>
    <xf numFmtId="0" fontId="2" fillId="0" borderId="29" xfId="4" applyFont="1" applyFill="1" applyBorder="1" applyAlignment="1">
      <alignment horizontal="center" vertical="top"/>
    </xf>
    <xf numFmtId="0" fontId="11" fillId="0" borderId="41" xfId="4" applyFont="1" applyBorder="1" applyAlignment="1">
      <alignment horizontal="center" vertical="top" wrapText="1"/>
    </xf>
    <xf numFmtId="0" fontId="11" fillId="0" borderId="42" xfId="4" applyFont="1" applyBorder="1" applyAlignment="1">
      <alignment horizontal="center" vertical="top" wrapText="1"/>
    </xf>
    <xf numFmtId="0" fontId="11" fillId="0" borderId="32" xfId="4" applyFont="1" applyBorder="1" applyAlignment="1">
      <alignment horizontal="center" vertical="top" wrapText="1"/>
    </xf>
    <xf numFmtId="0" fontId="11" fillId="5" borderId="33" xfId="4" applyFont="1" applyFill="1" applyBorder="1" applyAlignment="1">
      <alignment horizontal="left" vertical="top" wrapText="1"/>
    </xf>
    <xf numFmtId="0" fontId="11" fillId="0" borderId="46" xfId="4" applyFont="1" applyBorder="1" applyAlignment="1">
      <alignment horizontal="center" vertical="top" wrapText="1"/>
    </xf>
    <xf numFmtId="0" fontId="11" fillId="0" borderId="44" xfId="4" applyFont="1" applyBorder="1" applyAlignment="1">
      <alignment horizontal="center" vertical="top" wrapText="1"/>
    </xf>
    <xf numFmtId="0" fontId="10" fillId="4" borderId="44" xfId="4" applyFont="1" applyFill="1" applyBorder="1" applyAlignment="1">
      <alignment horizontal="center" vertical="top"/>
    </xf>
    <xf numFmtId="164" fontId="7" fillId="4" borderId="43" xfId="4" applyNumberFormat="1" applyFont="1" applyFill="1" applyBorder="1" applyAlignment="1">
      <alignment horizontal="center" vertical="top"/>
    </xf>
    <xf numFmtId="164" fontId="7" fillId="4" borderId="45" xfId="4" applyNumberFormat="1" applyFont="1" applyFill="1" applyBorder="1" applyAlignment="1">
      <alignment horizontal="center" vertical="top"/>
    </xf>
    <xf numFmtId="0" fontId="15" fillId="0" borderId="41" xfId="5" applyFont="1" applyBorder="1" applyAlignment="1">
      <alignment vertical="top" wrapText="1"/>
    </xf>
    <xf numFmtId="49" fontId="7" fillId="2" borderId="36" xfId="4" applyNumberFormat="1" applyFont="1" applyFill="1" applyBorder="1" applyAlignment="1">
      <alignment horizontal="center" vertical="top"/>
    </xf>
    <xf numFmtId="49" fontId="7" fillId="3" borderId="37" xfId="4" applyNumberFormat="1" applyFont="1" applyFill="1" applyBorder="1" applyAlignment="1">
      <alignment horizontal="center" vertical="top"/>
    </xf>
    <xf numFmtId="0" fontId="6" fillId="0" borderId="29" xfId="4" applyFont="1" applyFill="1" applyBorder="1" applyAlignment="1">
      <alignment horizontal="left" vertical="top" wrapText="1"/>
    </xf>
    <xf numFmtId="0" fontId="8" fillId="0" borderId="36" xfId="4" applyFont="1" applyFill="1" applyBorder="1" applyAlignment="1">
      <alignment vertical="top" wrapText="1"/>
    </xf>
    <xf numFmtId="49" fontId="8" fillId="2" borderId="41" xfId="4" applyNumberFormat="1" applyFont="1" applyFill="1" applyBorder="1" applyAlignment="1">
      <alignment horizontal="center" vertical="top"/>
    </xf>
    <xf numFmtId="49" fontId="7" fillId="3" borderId="42" xfId="4" applyNumberFormat="1" applyFont="1" applyFill="1" applyBorder="1" applyAlignment="1">
      <alignment horizontal="center" vertical="top"/>
    </xf>
    <xf numFmtId="0" fontId="6" fillId="0" borderId="33" xfId="4" applyFont="1" applyFill="1" applyBorder="1" applyAlignment="1">
      <alignment horizontal="left" vertical="top" wrapText="1"/>
    </xf>
    <xf numFmtId="0" fontId="11" fillId="0" borderId="41" xfId="4" applyFont="1" applyBorder="1" applyAlignment="1">
      <alignment horizontal="left" vertical="top" wrapText="1"/>
    </xf>
    <xf numFmtId="0" fontId="2" fillId="0" borderId="45" xfId="4" applyNumberFormat="1" applyFont="1" applyFill="1" applyBorder="1" applyAlignment="1">
      <alignment horizontal="center" vertical="top"/>
    </xf>
    <xf numFmtId="164" fontId="29" fillId="0" borderId="26" xfId="4" applyNumberFormat="1" applyFont="1" applyFill="1" applyBorder="1" applyAlignment="1">
      <alignment horizontal="center" vertical="top"/>
    </xf>
    <xf numFmtId="0" fontId="15" fillId="0" borderId="36" xfId="5" applyFont="1" applyBorder="1" applyAlignment="1">
      <alignment wrapText="1"/>
    </xf>
    <xf numFmtId="0" fontId="3" fillId="0" borderId="28" xfId="4" applyFont="1" applyFill="1" applyBorder="1" applyAlignment="1">
      <alignment horizontal="center" vertical="top"/>
    </xf>
    <xf numFmtId="0" fontId="3" fillId="0" borderId="29" xfId="4" applyFont="1" applyFill="1" applyBorder="1" applyAlignment="1">
      <alignment horizontal="center" vertical="top"/>
    </xf>
    <xf numFmtId="49" fontId="2" fillId="0" borderId="44" xfId="4" applyNumberFormat="1" applyFont="1" applyBorder="1" applyAlignment="1">
      <alignment horizontal="center" vertical="top" wrapText="1"/>
    </xf>
    <xf numFmtId="0" fontId="15" fillId="0" borderId="41" xfId="5" applyFont="1" applyBorder="1" applyAlignment="1">
      <alignment wrapText="1"/>
    </xf>
    <xf numFmtId="0" fontId="3" fillId="0" borderId="32" xfId="4" applyNumberFormat="1" applyFont="1" applyFill="1" applyBorder="1" applyAlignment="1">
      <alignment horizontal="center" vertical="top"/>
    </xf>
    <xf numFmtId="0" fontId="3" fillId="0" borderId="45" xfId="4" applyNumberFormat="1" applyFont="1" applyFill="1" applyBorder="1" applyAlignment="1">
      <alignment horizontal="center" vertical="top"/>
    </xf>
    <xf numFmtId="0" fontId="3" fillId="0" borderId="33" xfId="4" applyNumberFormat="1" applyFont="1" applyFill="1" applyBorder="1" applyAlignment="1">
      <alignment horizontal="center" vertical="top"/>
    </xf>
    <xf numFmtId="49" fontId="7" fillId="2" borderId="41" xfId="4" applyNumberFormat="1" applyFont="1" applyFill="1" applyBorder="1" applyAlignment="1">
      <alignment horizontal="center" vertical="top"/>
    </xf>
    <xf numFmtId="49" fontId="7" fillId="3" borderId="32" xfId="4" applyNumberFormat="1" applyFont="1" applyFill="1" applyBorder="1" applyAlignment="1">
      <alignment horizontal="center" vertical="top"/>
    </xf>
    <xf numFmtId="49" fontId="7" fillId="3" borderId="23" xfId="4" applyNumberFormat="1" applyFont="1" applyFill="1" applyBorder="1" applyAlignment="1">
      <alignment horizontal="right" vertical="top"/>
    </xf>
    <xf numFmtId="49" fontId="7" fillId="3" borderId="24" xfId="4" applyNumberFormat="1" applyFont="1" applyFill="1" applyBorder="1" applyAlignment="1">
      <alignment horizontal="right" vertical="top"/>
    </xf>
    <xf numFmtId="164" fontId="7" fillId="3" borderId="43" xfId="4" applyNumberFormat="1" applyFont="1" applyFill="1" applyBorder="1" applyAlignment="1">
      <alignment horizontal="center" vertical="top"/>
    </xf>
    <xf numFmtId="0" fontId="2" fillId="3" borderId="46" xfId="4" applyFont="1" applyFill="1" applyBorder="1" applyAlignment="1">
      <alignment horizontal="center" vertical="top" wrapText="1"/>
    </xf>
    <xf numFmtId="0" fontId="2" fillId="3" borderId="45" xfId="4" applyFont="1" applyFill="1" applyBorder="1" applyAlignment="1">
      <alignment horizontal="center" vertical="top" wrapText="1"/>
    </xf>
    <xf numFmtId="0" fontId="2" fillId="3" borderId="47" xfId="4" applyFont="1" applyFill="1" applyBorder="1" applyAlignment="1">
      <alignment horizontal="center" vertical="top" wrapText="1"/>
    </xf>
    <xf numFmtId="0" fontId="11" fillId="0" borderId="41" xfId="4" applyBorder="1" applyAlignment="1">
      <alignment horizontal="center" vertical="top" wrapText="1"/>
    </xf>
    <xf numFmtId="0" fontId="8" fillId="0" borderId="41" xfId="4" applyFont="1" applyFill="1" applyBorder="1" applyAlignment="1">
      <alignment horizontal="left" vertical="top" wrapText="1"/>
    </xf>
    <xf numFmtId="164" fontId="8" fillId="0" borderId="17" xfId="4" applyNumberFormat="1" applyFont="1" applyFill="1" applyBorder="1" applyAlignment="1">
      <alignment horizontal="center" vertical="top"/>
    </xf>
    <xf numFmtId="164" fontId="7" fillId="4" borderId="41" xfId="4" applyNumberFormat="1" applyFont="1" applyFill="1" applyBorder="1" applyAlignment="1">
      <alignment horizontal="center" vertical="top"/>
    </xf>
    <xf numFmtId="164" fontId="7" fillId="4" borderId="47" xfId="4" applyNumberFormat="1" applyFont="1" applyFill="1" applyBorder="1" applyAlignment="1">
      <alignment horizontal="center" vertical="top"/>
    </xf>
    <xf numFmtId="0" fontId="15" fillId="0" borderId="29" xfId="4" applyFont="1" applyFill="1" applyBorder="1" applyAlignment="1">
      <alignment horizontal="left" vertical="top" wrapText="1"/>
    </xf>
    <xf numFmtId="0" fontId="21" fillId="0" borderId="36" xfId="4" applyFont="1" applyFill="1" applyBorder="1" applyAlignment="1">
      <alignment vertical="top" wrapText="1"/>
    </xf>
    <xf numFmtId="0" fontId="15" fillId="0" borderId="33" xfId="4" applyFont="1" applyFill="1" applyBorder="1" applyAlignment="1">
      <alignment horizontal="left" vertical="top" wrapText="1"/>
    </xf>
    <xf numFmtId="0" fontId="6" fillId="0" borderId="41" xfId="5" applyFont="1" applyBorder="1" applyAlignment="1">
      <alignment vertical="top" wrapText="1"/>
    </xf>
    <xf numFmtId="164" fontId="7" fillId="2" borderId="35" xfId="4" applyNumberFormat="1" applyFont="1" applyFill="1" applyBorder="1" applyAlignment="1">
      <alignment horizontal="center" vertical="top"/>
    </xf>
    <xf numFmtId="0" fontId="2" fillId="2" borderId="34" xfId="4" applyFont="1" applyFill="1" applyBorder="1" applyAlignment="1">
      <alignment vertical="top"/>
    </xf>
    <xf numFmtId="164" fontId="56" fillId="0" borderId="26" xfId="4" applyNumberFormat="1" applyFont="1" applyFill="1" applyBorder="1" applyAlignment="1">
      <alignment horizontal="center" vertical="top"/>
    </xf>
    <xf numFmtId="164" fontId="57" fillId="4" borderId="43" xfId="4" applyNumberFormat="1" applyFont="1" applyFill="1" applyBorder="1" applyAlignment="1">
      <alignment horizontal="center" vertical="top"/>
    </xf>
    <xf numFmtId="0" fontId="15" fillId="0" borderId="41" xfId="4" applyFont="1" applyBorder="1" applyAlignment="1">
      <alignment horizontal="left" vertical="top" wrapText="1"/>
    </xf>
    <xf numFmtId="0" fontId="2" fillId="0" borderId="59" xfId="4" applyNumberFormat="1" applyFont="1" applyFill="1" applyBorder="1" applyAlignment="1">
      <alignment horizontal="center" vertical="top"/>
    </xf>
    <xf numFmtId="0" fontId="2" fillId="0" borderId="58" xfId="4" applyNumberFormat="1" applyFont="1" applyFill="1" applyBorder="1" applyAlignment="1">
      <alignment horizontal="center" vertical="top"/>
    </xf>
    <xf numFmtId="0" fontId="58" fillId="0" borderId="0" xfId="4" applyFont="1" applyBorder="1" applyAlignment="1">
      <alignment vertical="top"/>
    </xf>
    <xf numFmtId="49" fontId="7" fillId="6" borderId="3" xfId="4" applyNumberFormat="1" applyFont="1" applyFill="1" applyBorder="1" applyAlignment="1">
      <alignment horizontal="center" vertical="top"/>
    </xf>
    <xf numFmtId="49" fontId="7" fillId="6" borderId="24" xfId="4" applyNumberFormat="1" applyFont="1" applyFill="1" applyBorder="1" applyAlignment="1">
      <alignment horizontal="right" vertical="top"/>
    </xf>
    <xf numFmtId="164" fontId="7" fillId="6" borderId="13" xfId="4" applyNumberFormat="1" applyFont="1" applyFill="1" applyBorder="1" applyAlignment="1">
      <alignment horizontal="center" vertical="top"/>
    </xf>
    <xf numFmtId="164" fontId="10" fillId="6" borderId="13" xfId="4" applyNumberFormat="1" applyFont="1" applyFill="1" applyBorder="1" applyAlignment="1">
      <alignment horizontal="center" vertical="top"/>
    </xf>
    <xf numFmtId="0" fontId="2" fillId="6" borderId="22" xfId="4" applyFont="1" applyFill="1" applyBorder="1" applyAlignment="1">
      <alignment horizontal="center" vertical="top"/>
    </xf>
    <xf numFmtId="0" fontId="2" fillId="6" borderId="50" xfId="4" applyFont="1" applyFill="1" applyBorder="1" applyAlignment="1">
      <alignment horizontal="center" vertical="top"/>
    </xf>
    <xf numFmtId="49" fontId="6" fillId="0" borderId="0" xfId="4" applyNumberFormat="1" applyFont="1" applyFill="1" applyBorder="1" applyAlignment="1">
      <alignment vertical="top"/>
    </xf>
    <xf numFmtId="49" fontId="6" fillId="0" borderId="0" xfId="4" applyNumberFormat="1" applyFont="1" applyFill="1" applyBorder="1" applyAlignment="1">
      <alignment horizontal="right" vertical="top"/>
    </xf>
    <xf numFmtId="49" fontId="22" fillId="0" borderId="0" xfId="4" applyNumberFormat="1" applyFont="1" applyFill="1" applyBorder="1" applyAlignment="1">
      <alignment horizontal="center" vertical="top" wrapText="1"/>
    </xf>
    <xf numFmtId="0" fontId="11" fillId="0" borderId="0" xfId="4" applyAlignment="1">
      <alignment vertical="top" wrapText="1"/>
    </xf>
    <xf numFmtId="0" fontId="11" fillId="0" borderId="0" xfId="4" applyFont="1" applyAlignment="1">
      <alignment vertical="top" wrapText="1"/>
    </xf>
    <xf numFmtId="0" fontId="6" fillId="0" borderId="0" xfId="4" applyFont="1" applyFill="1" applyBorder="1" applyAlignment="1">
      <alignment horizontal="center" vertical="top"/>
    </xf>
    <xf numFmtId="0" fontId="8" fillId="0" borderId="0" xfId="4" applyFont="1" applyFill="1" applyAlignment="1">
      <alignment vertical="top"/>
    </xf>
    <xf numFmtId="0" fontId="8" fillId="5" borderId="0" xfId="4" applyFont="1" applyFill="1" applyAlignment="1">
      <alignment vertical="top"/>
    </xf>
    <xf numFmtId="49" fontId="22" fillId="0" borderId="0" xfId="4" applyNumberFormat="1" applyFont="1" applyFill="1" applyBorder="1" applyAlignment="1">
      <alignment horizontal="center" vertical="top" wrapText="1"/>
    </xf>
    <xf numFmtId="0" fontId="11" fillId="0" borderId="0" xfId="4" applyAlignment="1">
      <alignment vertical="top" wrapText="1"/>
    </xf>
    <xf numFmtId="0" fontId="5" fillId="0" borderId="34" xfId="4" applyFont="1" applyBorder="1" applyAlignment="1">
      <alignment horizontal="center" vertical="center" wrapText="1"/>
    </xf>
    <xf numFmtId="0" fontId="11" fillId="0" borderId="24" xfId="4" applyFont="1" applyBorder="1" applyAlignment="1">
      <alignment vertical="center" wrapText="1"/>
    </xf>
    <xf numFmtId="0" fontId="11" fillId="0" borderId="25" xfId="4" applyFont="1" applyBorder="1" applyAlignment="1">
      <alignment vertical="center" wrapText="1"/>
    </xf>
    <xf numFmtId="0" fontId="3" fillId="0" borderId="0" xfId="4" applyFont="1" applyAlignment="1">
      <alignment vertical="top"/>
    </xf>
    <xf numFmtId="0" fontId="7" fillId="6" borderId="3" xfId="4" applyFont="1" applyFill="1" applyBorder="1" applyAlignment="1">
      <alignment horizontal="right" vertical="top" wrapText="1"/>
    </xf>
    <xf numFmtId="0" fontId="11" fillId="6" borderId="4" xfId="4" applyFill="1" applyBorder="1" applyAlignment="1">
      <alignment vertical="top" wrapText="1"/>
    </xf>
    <xf numFmtId="0" fontId="11" fillId="6" borderId="23" xfId="4" applyFill="1" applyBorder="1" applyAlignment="1">
      <alignment vertical="top" wrapText="1"/>
    </xf>
    <xf numFmtId="164" fontId="23" fillId="6" borderId="34" xfId="4" applyNumberFormat="1" applyFont="1" applyFill="1" applyBorder="1" applyAlignment="1">
      <alignment horizontal="center" vertical="top" wrapText="1"/>
    </xf>
    <xf numFmtId="164" fontId="23" fillId="6" borderId="24" xfId="4" applyNumberFormat="1" applyFont="1" applyFill="1" applyBorder="1" applyAlignment="1">
      <alignment horizontal="center" vertical="top" wrapText="1"/>
    </xf>
    <xf numFmtId="164" fontId="23" fillId="6" borderId="25" xfId="4" applyNumberFormat="1" applyFont="1" applyFill="1" applyBorder="1" applyAlignment="1">
      <alignment horizontal="center" vertical="top" wrapText="1"/>
    </xf>
    <xf numFmtId="0" fontId="8" fillId="0" borderId="73" xfId="4" applyFont="1" applyBorder="1" applyAlignment="1">
      <alignment horizontal="left" vertical="top" wrapText="1"/>
    </xf>
    <xf numFmtId="0" fontId="11" fillId="0" borderId="38" xfId="4" applyBorder="1" applyAlignment="1">
      <alignment vertical="top" wrapText="1"/>
    </xf>
    <xf numFmtId="0" fontId="11" fillId="0" borderId="40" xfId="4" applyBorder="1" applyAlignment="1">
      <alignment vertical="top" wrapText="1"/>
    </xf>
    <xf numFmtId="164" fontId="24" fillId="0" borderId="70" xfId="4" applyNumberFormat="1" applyFont="1" applyBorder="1" applyAlignment="1">
      <alignment horizontal="center" vertical="top" wrapText="1"/>
    </xf>
    <xf numFmtId="164" fontId="24" fillId="0" borderId="60" xfId="4" applyNumberFormat="1" applyFont="1" applyBorder="1" applyAlignment="1">
      <alignment horizontal="center" vertical="top" wrapText="1"/>
    </xf>
    <xf numFmtId="164" fontId="24" fillId="0" borderId="66" xfId="4" applyNumberFormat="1" applyFont="1" applyBorder="1" applyAlignment="1">
      <alignment horizontal="center" vertical="top" wrapText="1"/>
    </xf>
    <xf numFmtId="0" fontId="8" fillId="0" borderId="56" xfId="4" applyFont="1" applyBorder="1" applyAlignment="1">
      <alignment horizontal="left" vertical="top" wrapText="1"/>
    </xf>
    <xf numFmtId="0" fontId="11" fillId="0" borderId="64" xfId="4" applyBorder="1" applyAlignment="1">
      <alignment vertical="top" wrapText="1"/>
    </xf>
    <xf numFmtId="0" fontId="11" fillId="0" borderId="71" xfId="4" applyBorder="1" applyAlignment="1">
      <alignment vertical="top" wrapText="1"/>
    </xf>
    <xf numFmtId="164" fontId="24" fillId="0" borderId="56" xfId="4" applyNumberFormat="1" applyFont="1" applyBorder="1" applyAlignment="1">
      <alignment horizontal="center" vertical="top" wrapText="1"/>
    </xf>
    <xf numFmtId="164" fontId="24" fillId="0" borderId="64" xfId="4" applyNumberFormat="1" applyFont="1" applyBorder="1" applyAlignment="1">
      <alignment horizontal="center" vertical="top" wrapText="1"/>
    </xf>
    <xf numFmtId="164" fontId="24" fillId="0" borderId="71" xfId="4" applyNumberFormat="1" applyFont="1" applyBorder="1" applyAlignment="1">
      <alignment horizontal="center" vertical="top" wrapText="1"/>
    </xf>
    <xf numFmtId="0" fontId="8" fillId="0" borderId="63" xfId="4" applyFont="1" applyBorder="1" applyAlignment="1">
      <alignment horizontal="left" vertical="top" wrapText="1"/>
    </xf>
    <xf numFmtId="0" fontId="11" fillId="0" borderId="59" xfId="4" applyBorder="1" applyAlignment="1">
      <alignment vertical="top" wrapText="1"/>
    </xf>
    <xf numFmtId="0" fontId="11" fillId="0" borderId="72" xfId="4" applyBorder="1" applyAlignment="1">
      <alignment vertical="top" wrapText="1"/>
    </xf>
    <xf numFmtId="0" fontId="8" fillId="0" borderId="16" xfId="4" applyFont="1" applyBorder="1" applyAlignment="1">
      <alignment horizontal="left" vertical="top" wrapText="1"/>
    </xf>
    <xf numFmtId="0" fontId="11" fillId="0" borderId="15" xfId="4" applyBorder="1" applyAlignment="1">
      <alignment vertical="top" wrapText="1"/>
    </xf>
    <xf numFmtId="0" fontId="11" fillId="0" borderId="17" xfId="4" applyBorder="1" applyAlignment="1">
      <alignment vertical="top" wrapText="1"/>
    </xf>
    <xf numFmtId="164" fontId="24" fillId="0" borderId="18" xfId="4" applyNumberFormat="1" applyFont="1" applyBorder="1" applyAlignment="1">
      <alignment horizontal="center" vertical="top" wrapText="1"/>
    </xf>
    <xf numFmtId="164" fontId="24" fillId="0" borderId="48" xfId="4" applyNumberFormat="1" applyFont="1" applyBorder="1" applyAlignment="1">
      <alignment horizontal="center" vertical="top" wrapText="1"/>
    </xf>
    <xf numFmtId="0" fontId="8" fillId="5" borderId="56" xfId="4" applyFont="1" applyFill="1" applyBorder="1" applyAlignment="1">
      <alignment horizontal="left" vertical="top" wrapText="1"/>
    </xf>
    <xf numFmtId="0" fontId="11" fillId="5" borderId="64" xfId="4" applyFont="1" applyFill="1" applyBorder="1" applyAlignment="1">
      <alignment horizontal="left" vertical="top" wrapText="1"/>
    </xf>
    <xf numFmtId="0" fontId="11" fillId="5" borderId="71" xfId="4" applyFont="1" applyFill="1" applyBorder="1" applyAlignment="1">
      <alignment horizontal="left" vertical="top" wrapText="1"/>
    </xf>
    <xf numFmtId="0" fontId="11" fillId="0" borderId="58" xfId="4" applyBorder="1" applyAlignment="1">
      <alignment vertical="top" wrapText="1"/>
    </xf>
    <xf numFmtId="0" fontId="7" fillId="4" borderId="3" xfId="4" applyFont="1" applyFill="1" applyBorder="1" applyAlignment="1">
      <alignment horizontal="right" vertical="top" wrapText="1"/>
    </xf>
    <xf numFmtId="0" fontId="11" fillId="0" borderId="4" xfId="4" applyBorder="1" applyAlignment="1">
      <alignment vertical="top" wrapText="1"/>
    </xf>
    <xf numFmtId="0" fontId="11" fillId="0" borderId="62" xfId="4" applyBorder="1" applyAlignment="1">
      <alignment vertical="top" wrapText="1"/>
    </xf>
    <xf numFmtId="164" fontId="25" fillId="4" borderId="24" xfId="4" applyNumberFormat="1" applyFont="1" applyFill="1" applyBorder="1" applyAlignment="1">
      <alignment horizontal="center" vertical="top" wrapText="1"/>
    </xf>
    <xf numFmtId="164" fontId="25" fillId="4" borderId="25" xfId="4" applyNumberFormat="1" applyFont="1" applyFill="1" applyBorder="1" applyAlignment="1">
      <alignment horizontal="center" vertical="top" wrapText="1"/>
    </xf>
    <xf numFmtId="0" fontId="4" fillId="0" borderId="0" xfId="4" applyFont="1"/>
    <xf numFmtId="0" fontId="6" fillId="0" borderId="0" xfId="4" applyFont="1" applyAlignment="1">
      <alignment horizontal="left" vertical="top"/>
    </xf>
    <xf numFmtId="0" fontId="18" fillId="0" borderId="0" xfId="0" applyFont="1" applyFill="1" applyAlignment="1">
      <alignment horizontal="center" vertical="top"/>
    </xf>
    <xf numFmtId="0" fontId="7" fillId="0" borderId="27" xfId="0" applyFont="1" applyBorder="1" applyAlignment="1">
      <alignment horizontal="center" vertical="center" wrapText="1"/>
    </xf>
    <xf numFmtId="0" fontId="8" fillId="0" borderId="37" xfId="0" applyFont="1" applyBorder="1" applyAlignment="1">
      <alignment horizontal="center" vertical="center" textRotation="90" wrapText="1"/>
    </xf>
    <xf numFmtId="0" fontId="8" fillId="0" borderId="29" xfId="0" applyFont="1" applyBorder="1" applyAlignment="1">
      <alignment horizontal="center" vertical="center" textRotation="90" wrapText="1"/>
    </xf>
    <xf numFmtId="0" fontId="2" fillId="0" borderId="74" xfId="0" applyFont="1" applyFill="1" applyBorder="1" applyAlignment="1">
      <alignment horizontal="center" vertical="center" textRotation="90" wrapText="1"/>
    </xf>
    <xf numFmtId="0" fontId="8" fillId="0" borderId="7" xfId="0" applyFont="1" applyBorder="1" applyAlignment="1">
      <alignment horizontal="center" vertical="center" textRotation="90" wrapText="1"/>
    </xf>
    <xf numFmtId="0" fontId="8" fillId="0" borderId="21" xfId="0" applyFont="1" applyBorder="1" applyAlignment="1">
      <alignment horizontal="center" vertical="center" textRotation="90" wrapText="1"/>
    </xf>
    <xf numFmtId="0" fontId="2" fillId="0" borderId="42" xfId="0" applyFont="1" applyFill="1" applyBorder="1" applyAlignment="1">
      <alignment horizontal="center" vertical="center" textRotation="90" wrapText="1"/>
    </xf>
    <xf numFmtId="0" fontId="8" fillId="0" borderId="42" xfId="0" applyFont="1" applyBorder="1" applyAlignment="1">
      <alignment horizontal="center" vertical="center" textRotation="90" wrapText="1"/>
    </xf>
    <xf numFmtId="0" fontId="8" fillId="0" borderId="33" xfId="0" applyFont="1" applyBorder="1" applyAlignment="1">
      <alignment horizontal="center" vertical="center" textRotation="90" wrapText="1"/>
    </xf>
    <xf numFmtId="49" fontId="9" fillId="0" borderId="5" xfId="0" applyNumberFormat="1" applyFont="1" applyBorder="1" applyAlignment="1">
      <alignment horizontal="center" vertical="top" wrapText="1"/>
    </xf>
    <xf numFmtId="0" fontId="8" fillId="0" borderId="16" xfId="0" applyFont="1" applyBorder="1" applyAlignment="1">
      <alignment horizontal="center" vertical="top"/>
    </xf>
    <xf numFmtId="0" fontId="8" fillId="5" borderId="36" xfId="0" applyFont="1" applyFill="1" applyBorder="1" applyAlignment="1">
      <alignment horizontal="left" vertical="top" wrapText="1"/>
    </xf>
    <xf numFmtId="0" fontId="2" fillId="5" borderId="28" xfId="0" applyFont="1" applyFill="1" applyBorder="1" applyAlignment="1">
      <alignment horizontal="center" vertical="top"/>
    </xf>
    <xf numFmtId="0" fontId="2" fillId="5" borderId="29" xfId="0" applyFont="1" applyFill="1" applyBorder="1" applyAlignment="1">
      <alignment horizontal="center" vertical="top"/>
    </xf>
    <xf numFmtId="0" fontId="6" fillId="0" borderId="40" xfId="0" applyFont="1" applyFill="1" applyBorder="1" applyAlignment="1">
      <alignment horizontal="left" vertical="top" wrapText="1"/>
    </xf>
    <xf numFmtId="0" fontId="8" fillId="0" borderId="63" xfId="0" applyFont="1" applyFill="1" applyBorder="1" applyAlignment="1">
      <alignment horizontal="center" vertical="top" wrapText="1"/>
    </xf>
    <xf numFmtId="164" fontId="8" fillId="0" borderId="79" xfId="0" applyNumberFormat="1" applyFont="1" applyFill="1" applyBorder="1" applyAlignment="1">
      <alignment horizontal="center" vertical="center"/>
    </xf>
    <xf numFmtId="164" fontId="8" fillId="0" borderId="59" xfId="0" applyNumberFormat="1" applyFont="1" applyFill="1" applyBorder="1" applyAlignment="1">
      <alignment horizontal="center" vertical="center"/>
    </xf>
    <xf numFmtId="164" fontId="8" fillId="0" borderId="72" xfId="0" applyNumberFormat="1" applyFont="1" applyFill="1" applyBorder="1" applyAlignment="1">
      <alignment horizontal="center" vertical="center"/>
    </xf>
    <xf numFmtId="164" fontId="8" fillId="0" borderId="53" xfId="0" applyNumberFormat="1" applyFont="1" applyFill="1" applyBorder="1" applyAlignment="1">
      <alignment horizontal="center" vertical="center"/>
    </xf>
    <xf numFmtId="0" fontId="8" fillId="5" borderId="73" xfId="0" applyFont="1" applyFill="1" applyBorder="1" applyAlignment="1">
      <alignment horizontal="left" vertical="top" wrapText="1"/>
    </xf>
    <xf numFmtId="0" fontId="2" fillId="0" borderId="38" xfId="0" applyFont="1" applyFill="1" applyBorder="1" applyAlignment="1">
      <alignment horizontal="center" vertical="top"/>
    </xf>
    <xf numFmtId="0" fontId="2" fillId="0" borderId="76" xfId="0" applyFont="1" applyFill="1" applyBorder="1" applyAlignment="1">
      <alignment horizontal="center" vertical="top"/>
    </xf>
    <xf numFmtId="49" fontId="7" fillId="0" borderId="38" xfId="0" applyNumberFormat="1" applyFont="1" applyBorder="1" applyAlignment="1">
      <alignment horizontal="center" vertical="top"/>
    </xf>
    <xf numFmtId="0" fontId="6" fillId="0" borderId="40" xfId="0" applyFont="1" applyFill="1" applyBorder="1" applyAlignment="1">
      <alignment horizontal="left" vertical="top" wrapText="1"/>
    </xf>
    <xf numFmtId="49" fontId="2" fillId="0" borderId="57" xfId="0" applyNumberFormat="1" applyFont="1" applyBorder="1" applyAlignment="1">
      <alignment horizontal="center" vertical="top"/>
    </xf>
    <xf numFmtId="0" fontId="10" fillId="0" borderId="73" xfId="0" applyFont="1" applyFill="1" applyBorder="1" applyAlignment="1">
      <alignment horizontal="center" vertical="top"/>
    </xf>
    <xf numFmtId="0" fontId="8" fillId="0" borderId="56" xfId="0" applyFont="1" applyFill="1" applyBorder="1" applyAlignment="1">
      <alignment vertical="top" wrapText="1"/>
    </xf>
    <xf numFmtId="0" fontId="2" fillId="0" borderId="72" xfId="0" applyFont="1" applyFill="1" applyBorder="1" applyAlignment="1">
      <alignment horizontal="center" vertical="top"/>
    </xf>
    <xf numFmtId="49" fontId="7" fillId="2" borderId="72" xfId="0" applyNumberFormat="1" applyFont="1" applyFill="1" applyBorder="1" applyAlignment="1">
      <alignment horizontal="center" vertical="top"/>
    </xf>
    <xf numFmtId="49" fontId="7" fillId="3" borderId="72" xfId="0" applyNumberFormat="1" applyFont="1" applyFill="1" applyBorder="1" applyAlignment="1">
      <alignment horizontal="center" vertical="top"/>
    </xf>
    <xf numFmtId="49" fontId="7" fillId="0" borderId="72" xfId="0" applyNumberFormat="1" applyFont="1" applyBorder="1" applyAlignment="1">
      <alignment horizontal="center" vertical="top"/>
    </xf>
    <xf numFmtId="0" fontId="6" fillId="0" borderId="58" xfId="0" applyFont="1" applyFill="1" applyBorder="1" applyAlignment="1">
      <alignment horizontal="left" vertical="top" wrapText="1"/>
    </xf>
    <xf numFmtId="0" fontId="10" fillId="0" borderId="63" xfId="0" applyFont="1" applyFill="1" applyBorder="1" applyAlignment="1">
      <alignment horizontal="center" vertical="top"/>
    </xf>
    <xf numFmtId="49" fontId="59" fillId="2" borderId="42" xfId="0" applyNumberFormat="1" applyFont="1" applyFill="1" applyBorder="1" applyAlignment="1">
      <alignment horizontal="center" vertical="top"/>
    </xf>
    <xf numFmtId="0" fontId="10" fillId="0" borderId="41" xfId="0" applyFont="1" applyFill="1" applyBorder="1" applyAlignment="1">
      <alignment horizontal="center" vertical="top"/>
    </xf>
    <xf numFmtId="164" fontId="8" fillId="0" borderId="60" xfId="0" applyNumberFormat="1" applyFont="1" applyFill="1" applyBorder="1" applyAlignment="1">
      <alignment horizontal="center" vertical="top"/>
    </xf>
    <xf numFmtId="164" fontId="8" fillId="0" borderId="42" xfId="0" applyNumberFormat="1" applyFont="1" applyFill="1" applyBorder="1" applyAlignment="1">
      <alignment horizontal="center" vertical="top"/>
    </xf>
    <xf numFmtId="164" fontId="8" fillId="0" borderId="33" xfId="0" applyNumberFormat="1" applyFont="1" applyFill="1" applyBorder="1" applyAlignment="1">
      <alignment horizontal="center" vertical="top"/>
    </xf>
    <xf numFmtId="164" fontId="8" fillId="0" borderId="44" xfId="0" applyNumberFormat="1" applyFont="1" applyFill="1" applyBorder="1" applyAlignment="1">
      <alignment horizontal="center" vertical="top"/>
    </xf>
    <xf numFmtId="0" fontId="8" fillId="0" borderId="46" xfId="0" applyFont="1" applyFill="1" applyBorder="1" applyAlignment="1">
      <alignment vertical="top" wrapText="1"/>
    </xf>
    <xf numFmtId="0" fontId="2" fillId="0" borderId="42" xfId="0" applyFont="1" applyFill="1" applyBorder="1" applyAlignment="1">
      <alignment horizontal="center" vertical="top"/>
    </xf>
    <xf numFmtId="0" fontId="2" fillId="0" borderId="33" xfId="0" applyFont="1" applyFill="1" applyBorder="1" applyAlignment="1">
      <alignment horizontal="center" vertical="top"/>
    </xf>
    <xf numFmtId="164" fontId="7" fillId="3" borderId="62" xfId="0" applyNumberFormat="1" applyFont="1" applyFill="1" applyBorder="1" applyAlignment="1">
      <alignment horizontal="center" vertical="center"/>
    </xf>
    <xf numFmtId="164" fontId="7" fillId="3" borderId="24" xfId="0" applyNumberFormat="1" applyFont="1" applyFill="1" applyBorder="1" applyAlignment="1">
      <alignment horizontal="center" vertical="center"/>
    </xf>
    <xf numFmtId="49" fontId="7" fillId="2" borderId="68" xfId="0" applyNumberFormat="1" applyFont="1" applyFill="1" applyBorder="1" applyAlignment="1">
      <alignment horizontal="center" vertical="top"/>
    </xf>
    <xf numFmtId="0" fontId="6" fillId="0" borderId="37" xfId="0" applyFont="1" applyFill="1" applyBorder="1" applyAlignment="1">
      <alignment vertical="top" wrapText="1"/>
    </xf>
    <xf numFmtId="0" fontId="8" fillId="0" borderId="36" xfId="0" applyFont="1" applyFill="1" applyBorder="1" applyAlignment="1">
      <alignment horizontal="center" vertical="top"/>
    </xf>
    <xf numFmtId="164" fontId="8" fillId="0" borderId="69" xfId="0" applyNumberFormat="1" applyFont="1" applyFill="1" applyBorder="1" applyAlignment="1">
      <alignment horizontal="center" vertical="top"/>
    </xf>
    <xf numFmtId="164" fontId="8" fillId="0" borderId="28" xfId="0" applyNumberFormat="1" applyFont="1" applyFill="1" applyBorder="1" applyAlignment="1">
      <alignment horizontal="center" vertical="top"/>
    </xf>
    <xf numFmtId="164" fontId="7" fillId="0" borderId="37" xfId="0" applyNumberFormat="1" applyFont="1" applyFill="1" applyBorder="1" applyAlignment="1">
      <alignment horizontal="center" vertical="top"/>
    </xf>
    <xf numFmtId="164" fontId="8" fillId="0" borderId="37" xfId="0" applyNumberFormat="1" applyFont="1" applyFill="1" applyBorder="1" applyAlignment="1">
      <alignment horizontal="center" vertical="top"/>
    </xf>
    <xf numFmtId="164" fontId="8" fillId="5" borderId="52" xfId="0" applyNumberFormat="1" applyFont="1" applyFill="1" applyBorder="1" applyAlignment="1">
      <alignment horizontal="center" vertical="top"/>
    </xf>
    <xf numFmtId="0" fontId="2" fillId="0" borderId="37" xfId="0" applyNumberFormat="1" applyFont="1" applyFill="1" applyBorder="1" applyAlignment="1">
      <alignment horizontal="center" vertical="top" wrapText="1"/>
    </xf>
    <xf numFmtId="0" fontId="2" fillId="0" borderId="37" xfId="0" applyNumberFormat="1" applyFont="1" applyFill="1" applyBorder="1" applyAlignment="1">
      <alignment horizontal="center" vertical="top"/>
    </xf>
    <xf numFmtId="0" fontId="2" fillId="0" borderId="77" xfId="0" applyNumberFormat="1" applyFont="1" applyFill="1" applyBorder="1" applyAlignment="1">
      <alignment horizontal="center" vertical="top"/>
    </xf>
    <xf numFmtId="0" fontId="8" fillId="0" borderId="6" xfId="0" applyFont="1" applyFill="1" applyBorder="1" applyAlignment="1">
      <alignment horizontal="center" vertical="top"/>
    </xf>
    <xf numFmtId="164" fontId="7" fillId="0" borderId="7" xfId="0" applyNumberFormat="1" applyFont="1" applyFill="1" applyBorder="1" applyAlignment="1">
      <alignment horizontal="center" vertical="top"/>
    </xf>
    <xf numFmtId="164" fontId="8" fillId="5" borderId="19" xfId="0" applyNumberFormat="1" applyFont="1" applyFill="1" applyBorder="1" applyAlignment="1">
      <alignment horizontal="center" vertical="top"/>
    </xf>
    <xf numFmtId="9" fontId="2" fillId="0" borderId="7" xfId="0" applyNumberFormat="1" applyFont="1" applyFill="1" applyBorder="1" applyAlignment="1">
      <alignment horizontal="center" vertical="top"/>
    </xf>
    <xf numFmtId="9" fontId="2" fillId="0" borderId="49" xfId="0" applyNumberFormat="1" applyFont="1" applyFill="1" applyBorder="1" applyAlignment="1">
      <alignment horizontal="center" vertical="top"/>
    </xf>
    <xf numFmtId="0" fontId="10" fillId="4" borderId="6" xfId="0" applyFont="1" applyFill="1" applyBorder="1" applyAlignment="1">
      <alignment horizontal="center" vertical="top"/>
    </xf>
    <xf numFmtId="164" fontId="7" fillId="4" borderId="0" xfId="0" applyNumberFormat="1" applyFont="1" applyFill="1" applyBorder="1" applyAlignment="1">
      <alignment horizontal="center" vertical="top"/>
    </xf>
    <xf numFmtId="164" fontId="7" fillId="4" borderId="20" xfId="0" applyNumberFormat="1" applyFont="1" applyFill="1" applyBorder="1" applyAlignment="1">
      <alignment horizontal="center" vertical="top"/>
    </xf>
    <xf numFmtId="164" fontId="7" fillId="4" borderId="7" xfId="0" applyNumberFormat="1" applyFont="1" applyFill="1" applyBorder="1" applyAlignment="1">
      <alignment horizontal="center" vertical="top"/>
    </xf>
    <xf numFmtId="164" fontId="7" fillId="4" borderId="19" xfId="0" applyNumberFormat="1" applyFont="1" applyFill="1" applyBorder="1" applyAlignment="1">
      <alignment horizontal="center" vertical="top"/>
    </xf>
    <xf numFmtId="0" fontId="8" fillId="0" borderId="73" xfId="0" applyFont="1" applyFill="1" applyBorder="1" applyAlignment="1">
      <alignment horizontal="left" vertical="top" wrapText="1"/>
    </xf>
    <xf numFmtId="9" fontId="2" fillId="0" borderId="40" xfId="0" applyNumberFormat="1" applyFont="1" applyFill="1" applyBorder="1" applyAlignment="1">
      <alignment horizontal="center" vertical="top"/>
    </xf>
    <xf numFmtId="9" fontId="2" fillId="0" borderId="66" xfId="0" applyNumberFormat="1" applyFont="1" applyFill="1" applyBorder="1" applyAlignment="1">
      <alignment horizontal="center" vertical="top"/>
    </xf>
    <xf numFmtId="0" fontId="10" fillId="4" borderId="41" xfId="0" applyFont="1" applyFill="1" applyBorder="1" applyAlignment="1">
      <alignment horizontal="center" vertical="top"/>
    </xf>
    <xf numFmtId="0" fontId="2" fillId="0" borderId="42" xfId="0" applyNumberFormat="1" applyFont="1" applyFill="1" applyBorder="1" applyAlignment="1">
      <alignment horizontal="center" vertical="top"/>
    </xf>
    <xf numFmtId="0" fontId="2" fillId="0" borderId="47" xfId="0" applyNumberFormat="1" applyFont="1" applyFill="1" applyBorder="1" applyAlignment="1">
      <alignment horizontal="center" vertical="top"/>
    </xf>
    <xf numFmtId="0" fontId="8" fillId="0" borderId="16" xfId="0" applyFont="1" applyFill="1" applyBorder="1" applyAlignment="1">
      <alignment horizontal="center" vertical="top" wrapText="1"/>
    </xf>
    <xf numFmtId="0" fontId="8" fillId="0" borderId="26" xfId="0" applyFont="1" applyFill="1" applyBorder="1" applyAlignment="1">
      <alignment horizontal="left" vertical="top" wrapText="1"/>
    </xf>
    <xf numFmtId="49" fontId="7" fillId="2" borderId="70" xfId="0" applyNumberFormat="1" applyFont="1" applyFill="1" applyBorder="1" applyAlignment="1">
      <alignment horizontal="center" vertical="top"/>
    </xf>
    <xf numFmtId="49" fontId="7" fillId="3" borderId="38" xfId="0" applyNumberFormat="1" applyFont="1" applyFill="1" applyBorder="1" applyAlignment="1">
      <alignment horizontal="center" vertical="top"/>
    </xf>
    <xf numFmtId="49" fontId="2" fillId="0" borderId="57" xfId="0" applyNumberFormat="1" applyFont="1" applyBorder="1" applyAlignment="1">
      <alignment horizontal="center" vertical="top"/>
    </xf>
    <xf numFmtId="0" fontId="8" fillId="0" borderId="10" xfId="0" applyFont="1" applyFill="1" applyBorder="1" applyAlignment="1">
      <alignment horizontal="center" vertical="top"/>
    </xf>
    <xf numFmtId="0" fontId="8" fillId="0" borderId="78" xfId="0" applyFont="1" applyFill="1" applyBorder="1" applyAlignment="1">
      <alignment vertical="top" wrapText="1"/>
    </xf>
    <xf numFmtId="0" fontId="11" fillId="0" borderId="30" xfId="0" applyFont="1" applyFill="1" applyBorder="1" applyAlignment="1">
      <alignment vertical="top" wrapText="1"/>
    </xf>
    <xf numFmtId="164" fontId="7" fillId="8" borderId="45" xfId="0" applyNumberFormat="1" applyFont="1" applyFill="1" applyBorder="1" applyAlignment="1">
      <alignment horizontal="center" vertical="top"/>
    </xf>
    <xf numFmtId="164" fontId="7" fillId="8" borderId="42" xfId="0" applyNumberFormat="1" applyFont="1" applyFill="1" applyBorder="1" applyAlignment="1">
      <alignment horizontal="center" vertical="top"/>
    </xf>
    <xf numFmtId="164" fontId="7" fillId="8" borderId="44" xfId="0" applyNumberFormat="1" applyFont="1" applyFill="1" applyBorder="1" applyAlignment="1">
      <alignment horizontal="center" vertical="top"/>
    </xf>
    <xf numFmtId="0" fontId="11" fillId="0" borderId="43" xfId="0" applyFont="1" applyFill="1" applyBorder="1" applyAlignment="1">
      <alignment vertical="top" wrapText="1"/>
    </xf>
    <xf numFmtId="0" fontId="8" fillId="0" borderId="16" xfId="0" applyFont="1" applyFill="1" applyBorder="1" applyAlignment="1">
      <alignment vertical="top" wrapText="1"/>
    </xf>
    <xf numFmtId="0" fontId="2" fillId="0" borderId="38" xfId="0" applyNumberFormat="1" applyFont="1" applyFill="1" applyBorder="1" applyAlignment="1">
      <alignment horizontal="center" vertical="top"/>
    </xf>
    <xf numFmtId="0" fontId="2" fillId="0" borderId="76" xfId="0" applyNumberFormat="1" applyFont="1" applyFill="1" applyBorder="1" applyAlignment="1">
      <alignment horizontal="center" vertical="top"/>
    </xf>
    <xf numFmtId="0" fontId="10" fillId="4" borderId="14" xfId="0" applyFont="1" applyFill="1" applyBorder="1" applyAlignment="1">
      <alignment horizontal="center" vertical="top"/>
    </xf>
    <xf numFmtId="0" fontId="11" fillId="0" borderId="45" xfId="0" applyFont="1" applyFill="1" applyBorder="1" applyAlignment="1">
      <alignment horizontal="left" vertical="top" wrapText="1"/>
    </xf>
    <xf numFmtId="49" fontId="2" fillId="0" borderId="45" xfId="0" applyNumberFormat="1" applyFont="1" applyFill="1" applyBorder="1" applyAlignment="1">
      <alignment horizontal="center" vertical="top"/>
    </xf>
    <xf numFmtId="49" fontId="2" fillId="0" borderId="47" xfId="0" applyNumberFormat="1" applyFont="1" applyFill="1" applyBorder="1" applyAlignment="1">
      <alignment horizontal="center" vertical="top"/>
    </xf>
    <xf numFmtId="49" fontId="7" fillId="2" borderId="36" xfId="0" applyNumberFormat="1" applyFont="1" applyFill="1" applyBorder="1" applyAlignment="1">
      <alignment horizontal="center" vertical="top" wrapText="1"/>
    </xf>
    <xf numFmtId="49" fontId="7" fillId="3" borderId="37" xfId="0" applyNumberFormat="1" applyFont="1" applyFill="1" applyBorder="1" applyAlignment="1">
      <alignment horizontal="center" vertical="top" wrapText="1"/>
    </xf>
    <xf numFmtId="0" fontId="6" fillId="5" borderId="29" xfId="0" applyFont="1" applyFill="1" applyBorder="1" applyAlignment="1">
      <alignment horizontal="left" vertical="top" wrapText="1"/>
    </xf>
    <xf numFmtId="49" fontId="9" fillId="0" borderId="68" xfId="0" applyNumberFormat="1" applyFont="1" applyBorder="1" applyAlignment="1">
      <alignment horizontal="center" vertical="top" wrapText="1"/>
    </xf>
    <xf numFmtId="0" fontId="8" fillId="0" borderId="69" xfId="0" applyFont="1" applyBorder="1" applyAlignment="1">
      <alignment horizontal="center" vertical="top" wrapText="1"/>
    </xf>
    <xf numFmtId="164" fontId="8" fillId="0" borderId="28" xfId="0" applyNumberFormat="1" applyFont="1" applyFill="1" applyBorder="1" applyAlignment="1">
      <alignment horizontal="center" vertical="top" wrapText="1"/>
    </xf>
    <xf numFmtId="164" fontId="8" fillId="0" borderId="37" xfId="0" applyNumberFormat="1" applyFont="1" applyFill="1" applyBorder="1" applyAlignment="1">
      <alignment horizontal="center" vertical="top" wrapText="1"/>
    </xf>
    <xf numFmtId="164" fontId="8" fillId="5" borderId="52" xfId="0" applyNumberFormat="1" applyFont="1" applyFill="1" applyBorder="1" applyAlignment="1">
      <alignment horizontal="center" vertical="top" wrapText="1"/>
    </xf>
    <xf numFmtId="164" fontId="8" fillId="5" borderId="69" xfId="0" applyNumberFormat="1" applyFont="1" applyFill="1" applyBorder="1" applyAlignment="1">
      <alignment horizontal="center" vertical="top" wrapText="1"/>
    </xf>
    <xf numFmtId="0" fontId="11" fillId="0" borderId="41" xfId="0" applyFont="1" applyBorder="1" applyAlignment="1">
      <alignment horizontal="center" vertical="top" wrapText="1"/>
    </xf>
    <xf numFmtId="0" fontId="11" fillId="0" borderId="42" xfId="0" applyFont="1" applyBorder="1" applyAlignment="1">
      <alignment horizontal="center" vertical="top" wrapText="1"/>
    </xf>
    <xf numFmtId="0" fontId="11" fillId="5" borderId="33" xfId="0" applyFont="1" applyFill="1" applyBorder="1" applyAlignment="1">
      <alignment horizontal="left" vertical="top" wrapText="1"/>
    </xf>
    <xf numFmtId="0" fontId="11" fillId="0" borderId="46" xfId="0" applyFont="1" applyBorder="1" applyAlignment="1">
      <alignment horizontal="center" vertical="top" wrapText="1"/>
    </xf>
    <xf numFmtId="0" fontId="10" fillId="4" borderId="22" xfId="0" applyFont="1" applyFill="1" applyBorder="1" applyAlignment="1">
      <alignment horizontal="center" vertical="top"/>
    </xf>
    <xf numFmtId="0" fontId="2" fillId="0" borderId="32" xfId="0" applyNumberFormat="1" applyFont="1" applyFill="1" applyBorder="1" applyAlignment="1">
      <alignment horizontal="center" vertical="top"/>
    </xf>
    <xf numFmtId="0" fontId="2" fillId="0" borderId="33" xfId="0" applyNumberFormat="1" applyFont="1" applyFill="1" applyBorder="1" applyAlignment="1">
      <alignment horizontal="center" vertical="top"/>
    </xf>
    <xf numFmtId="49" fontId="9" fillId="0" borderId="18" xfId="0" applyNumberFormat="1" applyFont="1" applyBorder="1" applyAlignment="1">
      <alignment horizontal="center" vertical="top"/>
    </xf>
    <xf numFmtId="0" fontId="8" fillId="0" borderId="69" xfId="0" applyFont="1" applyFill="1" applyBorder="1" applyAlignment="1">
      <alignment horizontal="center" vertical="top" wrapText="1"/>
    </xf>
    <xf numFmtId="49" fontId="9" fillId="0" borderId="0" xfId="0" applyNumberFormat="1" applyFont="1" applyBorder="1" applyAlignment="1">
      <alignment horizontal="center" vertical="top"/>
    </xf>
    <xf numFmtId="0" fontId="11" fillId="0" borderId="60" xfId="0" applyFont="1" applyBorder="1" applyAlignment="1">
      <alignment horizontal="center" vertical="top" wrapText="1"/>
    </xf>
    <xf numFmtId="0" fontId="11" fillId="0" borderId="60" xfId="0" applyFont="1" applyBorder="1" applyAlignment="1"/>
    <xf numFmtId="0" fontId="8" fillId="0" borderId="6" xfId="0" applyFont="1" applyBorder="1" applyAlignment="1">
      <alignment horizontal="left" vertical="top" wrapText="1"/>
    </xf>
    <xf numFmtId="0" fontId="2" fillId="0" borderId="20" xfId="0" applyNumberFormat="1" applyFont="1" applyFill="1" applyBorder="1" applyAlignment="1">
      <alignment horizontal="center" vertical="top"/>
    </xf>
    <xf numFmtId="0" fontId="2" fillId="0" borderId="0" xfId="0" applyNumberFormat="1" applyFont="1" applyFill="1" applyBorder="1" applyAlignment="1">
      <alignment horizontal="center" vertical="top"/>
    </xf>
    <xf numFmtId="0" fontId="2" fillId="0" borderId="21" xfId="0" applyNumberFormat="1" applyFont="1" applyFill="1" applyBorder="1" applyAlignment="1">
      <alignment horizontal="center" vertical="top"/>
    </xf>
    <xf numFmtId="49" fontId="9" fillId="0" borderId="22" xfId="0" applyNumberFormat="1" applyFont="1" applyBorder="1" applyAlignment="1">
      <alignment horizontal="center" vertical="top"/>
    </xf>
    <xf numFmtId="0" fontId="10" fillId="4" borderId="45" xfId="0" applyFont="1" applyFill="1" applyBorder="1" applyAlignment="1">
      <alignment horizontal="center" vertical="top"/>
    </xf>
    <xf numFmtId="0" fontId="2" fillId="0" borderId="45" xfId="0" applyNumberFormat="1" applyFont="1" applyFill="1" applyBorder="1" applyAlignment="1">
      <alignment horizontal="center" vertical="top"/>
    </xf>
    <xf numFmtId="0" fontId="8" fillId="0" borderId="36" xfId="0" applyFont="1" applyFill="1" applyBorder="1" applyAlignment="1">
      <alignment horizontal="center" vertical="top" wrapText="1"/>
    </xf>
    <xf numFmtId="0" fontId="8" fillId="0" borderId="36" xfId="0" applyFont="1" applyFill="1" applyBorder="1" applyAlignment="1">
      <alignment vertical="top" wrapText="1"/>
    </xf>
    <xf numFmtId="0" fontId="8" fillId="0" borderId="41" xfId="0" applyFont="1" applyBorder="1" applyAlignment="1">
      <alignment horizontal="left" vertical="top" wrapText="1"/>
    </xf>
    <xf numFmtId="0" fontId="60" fillId="0" borderId="15" xfId="0" applyFont="1" applyFill="1" applyBorder="1" applyAlignment="1">
      <alignment horizontal="center" vertical="top"/>
    </xf>
    <xf numFmtId="0" fontId="8" fillId="0" borderId="15" xfId="0" applyFont="1" applyFill="1" applyBorder="1" applyAlignment="1">
      <alignment horizontal="center" vertical="top"/>
    </xf>
    <xf numFmtId="164" fontId="7" fillId="3" borderId="32" xfId="0" applyNumberFormat="1" applyFont="1" applyFill="1" applyBorder="1" applyAlignment="1">
      <alignment horizontal="center" vertical="top"/>
    </xf>
    <xf numFmtId="49" fontId="7" fillId="2" borderId="36" xfId="0" applyNumberFormat="1" applyFont="1" applyFill="1" applyBorder="1" applyAlignment="1">
      <alignment horizontal="center" vertical="top" wrapText="1"/>
    </xf>
    <xf numFmtId="49" fontId="7" fillId="3" borderId="37" xfId="0" applyNumberFormat="1" applyFont="1" applyFill="1" applyBorder="1" applyAlignment="1">
      <alignment horizontal="center" vertical="top" wrapText="1"/>
    </xf>
    <xf numFmtId="49" fontId="9" fillId="0" borderId="68" xfId="0" applyNumberFormat="1" applyFont="1" applyBorder="1" applyAlignment="1">
      <alignment horizontal="center" vertical="top" wrapText="1"/>
    </xf>
    <xf numFmtId="0" fontId="11" fillId="0" borderId="41" xfId="0" applyFont="1" applyBorder="1" applyAlignment="1">
      <alignment horizontal="center" vertical="top" wrapText="1"/>
    </xf>
    <xf numFmtId="0" fontId="11" fillId="0" borderId="42" xfId="0" applyFont="1" applyBorder="1" applyAlignment="1">
      <alignment horizontal="center" vertical="top" wrapText="1"/>
    </xf>
    <xf numFmtId="0" fontId="11" fillId="0" borderId="46" xfId="0" applyFont="1" applyBorder="1" applyAlignment="1">
      <alignment horizontal="center" vertical="top" wrapText="1"/>
    </xf>
    <xf numFmtId="0" fontId="26" fillId="0" borderId="32" xfId="0" applyNumberFormat="1" applyFont="1" applyFill="1" applyBorder="1" applyAlignment="1">
      <alignment horizontal="center" vertical="top"/>
    </xf>
    <xf numFmtId="0" fontId="26" fillId="0" borderId="33" xfId="0" applyNumberFormat="1" applyFont="1" applyFill="1" applyBorder="1" applyAlignment="1">
      <alignment horizontal="center" vertical="top"/>
    </xf>
    <xf numFmtId="0" fontId="8" fillId="0" borderId="36" xfId="0" applyFont="1" applyFill="1" applyBorder="1" applyAlignment="1">
      <alignment vertical="top" wrapText="1"/>
    </xf>
    <xf numFmtId="0" fontId="11" fillId="0" borderId="6" xfId="0" applyFont="1" applyBorder="1" applyAlignment="1">
      <alignment wrapText="1"/>
    </xf>
    <xf numFmtId="0" fontId="11" fillId="0" borderId="41" xfId="0" applyFont="1" applyBorder="1" applyAlignment="1">
      <alignment wrapText="1"/>
    </xf>
    <xf numFmtId="164" fontId="7" fillId="3" borderId="42" xfId="0" applyNumberFormat="1" applyFont="1" applyFill="1" applyBorder="1" applyAlignment="1">
      <alignment horizontal="center" vertical="top"/>
    </xf>
    <xf numFmtId="164" fontId="7" fillId="2" borderId="62" xfId="0" applyNumberFormat="1" applyFont="1" applyFill="1" applyBorder="1" applyAlignment="1">
      <alignment horizontal="center" vertical="top"/>
    </xf>
    <xf numFmtId="0" fontId="19" fillId="5" borderId="0" xfId="0" applyFont="1" applyFill="1" applyAlignment="1">
      <alignment vertical="top"/>
    </xf>
    <xf numFmtId="0" fontId="17" fillId="0" borderId="0" xfId="0" applyNumberFormat="1" applyFont="1" applyAlignment="1">
      <alignment vertical="top"/>
    </xf>
    <xf numFmtId="0" fontId="17" fillId="0" borderId="0" xfId="0" applyFont="1" applyAlignment="1">
      <alignment horizontal="center" vertical="top"/>
    </xf>
    <xf numFmtId="0" fontId="50" fillId="0" borderId="0" xfId="0" applyFont="1" applyAlignment="1">
      <alignment horizontal="center"/>
    </xf>
    <xf numFmtId="0" fontId="16" fillId="0" borderId="0" xfId="0" applyFont="1" applyAlignment="1">
      <alignment horizontal="left" wrapText="1"/>
    </xf>
    <xf numFmtId="164" fontId="8" fillId="0" borderId="16" xfId="0" applyNumberFormat="1" applyFont="1" applyBorder="1" applyAlignment="1">
      <alignment horizontal="center" vertical="center"/>
    </xf>
    <xf numFmtId="164" fontId="8" fillId="0" borderId="17" xfId="0" applyNumberFormat="1" applyFont="1" applyBorder="1" applyAlignment="1">
      <alignment horizontal="center" vertical="center"/>
    </xf>
    <xf numFmtId="0" fontId="8" fillId="5" borderId="67" xfId="0" applyFont="1" applyFill="1" applyBorder="1" applyAlignment="1">
      <alignment horizontal="left" vertical="top" wrapText="1"/>
    </xf>
    <xf numFmtId="164" fontId="8" fillId="0" borderId="6" xfId="0" applyNumberFormat="1" applyFont="1" applyBorder="1" applyAlignment="1">
      <alignment horizontal="center" vertical="center"/>
    </xf>
    <xf numFmtId="164" fontId="8" fillId="0" borderId="21" xfId="0" applyNumberFormat="1" applyFont="1" applyBorder="1" applyAlignment="1">
      <alignment horizontal="center" vertical="center"/>
    </xf>
    <xf numFmtId="0" fontId="8" fillId="5" borderId="30" xfId="0" applyFont="1" applyFill="1" applyBorder="1" applyAlignment="1">
      <alignment horizontal="left" vertical="top" wrapText="1"/>
    </xf>
    <xf numFmtId="0" fontId="2" fillId="5" borderId="20" xfId="0" applyFont="1" applyFill="1" applyBorder="1" applyAlignment="1">
      <alignment horizontal="center" vertical="top"/>
    </xf>
    <xf numFmtId="0" fontId="2" fillId="5" borderId="21" xfId="0" applyFont="1" applyFill="1" applyBorder="1" applyAlignment="1">
      <alignment horizontal="center" vertical="top"/>
    </xf>
    <xf numFmtId="0" fontId="8" fillId="5" borderId="43" xfId="0" applyFont="1" applyFill="1" applyBorder="1" applyAlignment="1">
      <alignment horizontal="left" vertical="top" wrapText="1"/>
    </xf>
    <xf numFmtId="0" fontId="26" fillId="0" borderId="32" xfId="0" applyFont="1" applyFill="1" applyBorder="1" applyAlignment="1">
      <alignment horizontal="center" vertical="top"/>
    </xf>
    <xf numFmtId="0" fontId="26" fillId="0" borderId="33" xfId="0" applyFont="1" applyFill="1" applyBorder="1" applyAlignment="1">
      <alignment horizontal="center" vertical="top"/>
    </xf>
    <xf numFmtId="164" fontId="29" fillId="0" borderId="16" xfId="0" applyNumberFormat="1" applyFont="1" applyBorder="1" applyAlignment="1">
      <alignment horizontal="center" vertical="center"/>
    </xf>
    <xf numFmtId="164" fontId="29" fillId="0" borderId="15" xfId="0" applyNumberFormat="1" applyFont="1" applyBorder="1" applyAlignment="1">
      <alignment horizontal="center" vertical="center"/>
    </xf>
    <xf numFmtId="164" fontId="29" fillId="0" borderId="10" xfId="0" applyNumberFormat="1" applyFont="1" applyFill="1" applyBorder="1" applyAlignment="1">
      <alignment horizontal="center" vertical="center"/>
    </xf>
    <xf numFmtId="164" fontId="29" fillId="0" borderId="9" xfId="0" applyNumberFormat="1" applyFont="1" applyFill="1" applyBorder="1" applyAlignment="1">
      <alignment horizontal="center" vertical="center"/>
    </xf>
    <xf numFmtId="0" fontId="26" fillId="0" borderId="20" xfId="0" applyFont="1" applyFill="1" applyBorder="1" applyAlignment="1">
      <alignment horizontal="center" vertical="top"/>
    </xf>
    <xf numFmtId="0" fontId="26" fillId="0" borderId="21" xfId="0" applyFont="1" applyFill="1" applyBorder="1" applyAlignment="1">
      <alignment horizontal="center" vertical="top"/>
    </xf>
    <xf numFmtId="164" fontId="42" fillId="4" borderId="14" xfId="0" applyNumberFormat="1" applyFont="1" applyFill="1" applyBorder="1" applyAlignment="1">
      <alignment horizontal="center" vertical="center"/>
    </xf>
    <xf numFmtId="164" fontId="42" fillId="4" borderId="1" xfId="0" applyNumberFormat="1" applyFont="1" applyFill="1" applyBorder="1" applyAlignment="1">
      <alignment horizontal="center" vertical="center"/>
    </xf>
    <xf numFmtId="0" fontId="26" fillId="0" borderId="21" xfId="0" applyFont="1" applyFill="1" applyBorder="1" applyAlignment="1">
      <alignment horizontal="center" vertical="top" wrapText="1"/>
    </xf>
    <xf numFmtId="0" fontId="26" fillId="0" borderId="33" xfId="0" applyFont="1" applyFill="1" applyBorder="1" applyAlignment="1">
      <alignment horizontal="center" vertical="top" wrapText="1"/>
    </xf>
    <xf numFmtId="164" fontId="29" fillId="0" borderId="15" xfId="0" applyNumberFormat="1" applyFont="1" applyFill="1" applyBorder="1" applyAlignment="1">
      <alignment horizontal="center" vertical="center"/>
    </xf>
    <xf numFmtId="164" fontId="8" fillId="0" borderId="73" xfId="0" applyNumberFormat="1" applyFont="1" applyFill="1" applyBorder="1" applyAlignment="1">
      <alignment horizontal="center" vertical="center"/>
    </xf>
    <xf numFmtId="164" fontId="8" fillId="0" borderId="38" xfId="0" applyNumberFormat="1" applyFont="1" applyFill="1" applyBorder="1" applyAlignment="1">
      <alignment horizontal="center" vertical="center"/>
    </xf>
    <xf numFmtId="164" fontId="8" fillId="0" borderId="76" xfId="0" applyNumberFormat="1" applyFont="1" applyFill="1" applyBorder="1" applyAlignment="1">
      <alignment horizontal="center" vertical="center"/>
    </xf>
    <xf numFmtId="164" fontId="8" fillId="0" borderId="60" xfId="0" applyNumberFormat="1" applyFont="1" applyFill="1" applyBorder="1" applyAlignment="1">
      <alignment horizontal="center" vertical="center" wrapText="1"/>
    </xf>
    <xf numFmtId="164" fontId="8" fillId="0" borderId="57" xfId="0" applyNumberFormat="1" applyFont="1" applyFill="1" applyBorder="1" applyAlignment="1">
      <alignment horizontal="center" vertical="center"/>
    </xf>
    <xf numFmtId="49" fontId="7" fillId="2" borderId="73" xfId="0" applyNumberFormat="1" applyFont="1" applyFill="1" applyBorder="1" applyAlignment="1">
      <alignment horizontal="center" vertical="top"/>
    </xf>
    <xf numFmtId="49" fontId="7" fillId="3" borderId="40" xfId="0" applyNumberFormat="1" applyFont="1" applyFill="1" applyBorder="1" applyAlignment="1">
      <alignment horizontal="center" vertical="top"/>
    </xf>
    <xf numFmtId="49" fontId="7" fillId="0" borderId="38" xfId="0" applyNumberFormat="1" applyFont="1" applyBorder="1" applyAlignment="1">
      <alignment horizontal="center" vertical="top"/>
    </xf>
    <xf numFmtId="0" fontId="26" fillId="0" borderId="9" xfId="0" applyFont="1" applyFill="1" applyBorder="1" applyAlignment="1">
      <alignment horizontal="center" vertical="top" wrapText="1"/>
    </xf>
    <xf numFmtId="0" fontId="2" fillId="0" borderId="9" xfId="0" applyFont="1" applyFill="1" applyBorder="1" applyAlignment="1">
      <alignment horizontal="center" vertical="top" wrapText="1"/>
    </xf>
    <xf numFmtId="0" fontId="26" fillId="0" borderId="38" xfId="0" applyFont="1" applyFill="1" applyBorder="1" applyAlignment="1">
      <alignment horizontal="center" vertical="top" wrapText="1"/>
    </xf>
    <xf numFmtId="49" fontId="7" fillId="3" borderId="51" xfId="0" applyNumberFormat="1" applyFont="1" applyFill="1" applyBorder="1" applyAlignment="1">
      <alignment horizontal="center" vertical="top"/>
    </xf>
    <xf numFmtId="49" fontId="7" fillId="0" borderId="51" xfId="0" applyNumberFormat="1" applyFont="1" applyBorder="1" applyAlignment="1">
      <alignment horizontal="center" vertical="top"/>
    </xf>
    <xf numFmtId="0" fontId="6" fillId="0" borderId="45" xfId="0" applyFont="1" applyFill="1" applyBorder="1" applyAlignment="1">
      <alignment horizontal="left" vertical="top" wrapText="1"/>
    </xf>
    <xf numFmtId="49" fontId="2" fillId="0" borderId="51" xfId="0" applyNumberFormat="1" applyFont="1" applyBorder="1" applyAlignment="1">
      <alignment horizontal="center" vertical="top"/>
    </xf>
    <xf numFmtId="164" fontId="7" fillId="4" borderId="41" xfId="0" applyNumberFormat="1" applyFont="1" applyFill="1" applyBorder="1" applyAlignment="1">
      <alignment horizontal="center" vertical="center"/>
    </xf>
    <xf numFmtId="164" fontId="7" fillId="4" borderId="32" xfId="0" applyNumberFormat="1" applyFont="1" applyFill="1" applyBorder="1" applyAlignment="1">
      <alignment horizontal="center" vertical="center"/>
    </xf>
    <xf numFmtId="164" fontId="7" fillId="4" borderId="33" xfId="0" applyNumberFormat="1" applyFont="1" applyFill="1" applyBorder="1" applyAlignment="1">
      <alignment horizontal="center" vertical="center"/>
    </xf>
    <xf numFmtId="164" fontId="7" fillId="4" borderId="45" xfId="0" applyNumberFormat="1" applyFont="1" applyFill="1" applyBorder="1" applyAlignment="1">
      <alignment horizontal="center" vertical="center" wrapText="1"/>
    </xf>
    <xf numFmtId="164" fontId="7" fillId="4" borderId="44" xfId="0" applyNumberFormat="1" applyFont="1" applyFill="1" applyBorder="1" applyAlignment="1">
      <alignment horizontal="center" vertical="center"/>
    </xf>
    <xf numFmtId="0" fontId="8" fillId="5" borderId="67" xfId="0" applyFont="1" applyFill="1" applyBorder="1" applyAlignment="1">
      <alignment horizontal="left" vertical="top" wrapText="1"/>
    </xf>
    <xf numFmtId="49" fontId="7" fillId="3" borderId="41" xfId="0" applyNumberFormat="1" applyFont="1" applyFill="1" applyBorder="1" applyAlignment="1">
      <alignment horizontal="right" vertical="top"/>
    </xf>
    <xf numFmtId="49" fontId="8" fillId="0" borderId="5" xfId="0" applyNumberFormat="1" applyFont="1" applyBorder="1" applyAlignment="1">
      <alignment horizontal="center" vertical="top"/>
    </xf>
    <xf numFmtId="164" fontId="21" fillId="0" borderId="17" xfId="0" applyNumberFormat="1" applyFont="1" applyFill="1" applyBorder="1" applyAlignment="1">
      <alignment horizontal="center" vertical="top"/>
    </xf>
    <xf numFmtId="49" fontId="8" fillId="0" borderId="13" xfId="0" applyNumberFormat="1" applyFont="1" applyBorder="1" applyAlignment="1">
      <alignment horizontal="center" vertical="top"/>
    </xf>
    <xf numFmtId="9" fontId="26" fillId="0" borderId="32" xfId="0" applyNumberFormat="1" applyFont="1" applyFill="1" applyBorder="1" applyAlignment="1">
      <alignment horizontal="center" vertical="top"/>
    </xf>
    <xf numFmtId="9" fontId="26" fillId="0" borderId="33" xfId="0" applyNumberFormat="1" applyFont="1" applyFill="1" applyBorder="1" applyAlignment="1">
      <alignment horizontal="center" vertical="top"/>
    </xf>
    <xf numFmtId="49" fontId="2" fillId="0" borderId="29" xfId="3" applyNumberFormat="1" applyFont="1" applyFill="1" applyBorder="1" applyAlignment="1">
      <alignment horizontal="center" vertical="top"/>
    </xf>
    <xf numFmtId="164" fontId="29" fillId="0" borderId="15" xfId="0" applyNumberFormat="1" applyFont="1" applyFill="1" applyBorder="1" applyAlignment="1">
      <alignment horizontal="center" vertical="top"/>
    </xf>
    <xf numFmtId="1" fontId="26" fillId="0" borderId="28" xfId="0" applyNumberFormat="1" applyFont="1" applyFill="1" applyBorder="1" applyAlignment="1">
      <alignment horizontal="center" vertical="top"/>
    </xf>
    <xf numFmtId="164" fontId="42" fillId="4" borderId="14" xfId="0" applyNumberFormat="1" applyFont="1" applyFill="1" applyBorder="1" applyAlignment="1">
      <alignment horizontal="center" vertical="top"/>
    </xf>
    <xf numFmtId="164" fontId="42" fillId="4" borderId="1" xfId="0" applyNumberFormat="1" applyFont="1" applyFill="1" applyBorder="1" applyAlignment="1">
      <alignment horizontal="center" vertical="top"/>
    </xf>
    <xf numFmtId="49" fontId="8" fillId="0" borderId="57" xfId="0" applyNumberFormat="1" applyFont="1" applyBorder="1" applyAlignment="1">
      <alignment horizontal="center" vertical="top"/>
    </xf>
    <xf numFmtId="164" fontId="8" fillId="0" borderId="76" xfId="0" applyNumberFormat="1" applyFont="1" applyFill="1" applyBorder="1" applyAlignment="1">
      <alignment horizontal="center" vertical="top"/>
    </xf>
    <xf numFmtId="164" fontId="8" fillId="5" borderId="60" xfId="0" applyNumberFormat="1" applyFont="1" applyFill="1" applyBorder="1" applyAlignment="1">
      <alignment horizontal="center" vertical="top"/>
    </xf>
    <xf numFmtId="164" fontId="7" fillId="3" borderId="4" xfId="0" applyNumberFormat="1" applyFont="1" applyFill="1" applyBorder="1" applyAlignment="1">
      <alignment horizontal="center" vertical="top"/>
    </xf>
    <xf numFmtId="164" fontId="7" fillId="3" borderId="62" xfId="0" applyNumberFormat="1" applyFont="1" applyFill="1" applyBorder="1" applyAlignment="1">
      <alignment horizontal="center" vertical="top"/>
    </xf>
    <xf numFmtId="164" fontId="7" fillId="3" borderId="24" xfId="0" applyNumberFormat="1" applyFont="1" applyFill="1" applyBorder="1" applyAlignment="1">
      <alignment horizontal="center" vertical="top"/>
    </xf>
    <xf numFmtId="164" fontId="7" fillId="3" borderId="51" xfId="0" applyNumberFormat="1" applyFont="1" applyFill="1" applyBorder="1" applyAlignment="1">
      <alignment horizontal="center" vertical="top"/>
    </xf>
    <xf numFmtId="0" fontId="40" fillId="3" borderId="4" xfId="0" applyFont="1" applyFill="1" applyBorder="1" applyAlignment="1">
      <alignment horizontal="left" vertical="top" wrapText="1"/>
    </xf>
    <xf numFmtId="0" fontId="40" fillId="3" borderId="62" xfId="0" applyFont="1" applyFill="1" applyBorder="1" applyAlignment="1">
      <alignment horizontal="left" vertical="top" wrapText="1"/>
    </xf>
    <xf numFmtId="49" fontId="40" fillId="0" borderId="15" xfId="0" applyNumberFormat="1" applyFont="1" applyBorder="1" applyAlignment="1">
      <alignment horizontal="center" vertical="top"/>
    </xf>
    <xf numFmtId="0" fontId="15" fillId="0" borderId="27" xfId="0" applyFont="1" applyFill="1" applyBorder="1" applyAlignment="1">
      <alignment vertical="top" wrapText="1"/>
    </xf>
    <xf numFmtId="49" fontId="3" fillId="0" borderId="5" xfId="0" applyNumberFormat="1" applyFont="1" applyBorder="1" applyAlignment="1">
      <alignment horizontal="center" vertical="top"/>
    </xf>
    <xf numFmtId="0" fontId="21" fillId="0" borderId="48" xfId="0" applyFont="1" applyFill="1" applyBorder="1" applyAlignment="1">
      <alignment horizontal="center" vertical="top"/>
    </xf>
    <xf numFmtId="164" fontId="53" fillId="0" borderId="16" xfId="0" applyNumberFormat="1" applyFont="1" applyFill="1" applyBorder="1" applyAlignment="1">
      <alignment horizontal="center" vertical="top"/>
    </xf>
    <xf numFmtId="164" fontId="21" fillId="0" borderId="16" xfId="0" applyNumberFormat="1" applyFont="1" applyFill="1" applyBorder="1" applyAlignment="1">
      <alignment horizontal="center" vertical="top"/>
    </xf>
    <xf numFmtId="0" fontId="21" fillId="5" borderId="67" xfId="0" applyFont="1" applyFill="1" applyBorder="1" applyAlignment="1">
      <alignment horizontal="left" vertical="top" wrapText="1"/>
    </xf>
    <xf numFmtId="1" fontId="3" fillId="0" borderId="28" xfId="0" applyNumberFormat="1" applyFont="1" applyFill="1" applyBorder="1" applyAlignment="1">
      <alignment horizontal="center" vertical="top"/>
    </xf>
    <xf numFmtId="49" fontId="3" fillId="0" borderId="28" xfId="0" applyNumberFormat="1" applyFont="1" applyFill="1" applyBorder="1" applyAlignment="1">
      <alignment horizontal="center" vertical="top"/>
    </xf>
    <xf numFmtId="49" fontId="3" fillId="0" borderId="29" xfId="0" applyNumberFormat="1" applyFont="1" applyFill="1" applyBorder="1" applyAlignment="1">
      <alignment horizontal="center" vertical="top"/>
    </xf>
    <xf numFmtId="49" fontId="21" fillId="0" borderId="1" xfId="0" applyNumberFormat="1" applyFont="1" applyBorder="1" applyAlignment="1">
      <alignment horizontal="center" vertical="top"/>
    </xf>
    <xf numFmtId="0" fontId="15" fillId="0" borderId="65" xfId="0" applyFont="1" applyFill="1" applyBorder="1" applyAlignment="1">
      <alignment vertical="top" wrapText="1"/>
    </xf>
    <xf numFmtId="49" fontId="3" fillId="0" borderId="13" xfId="0" applyNumberFormat="1" applyFont="1" applyBorder="1" applyAlignment="1">
      <alignment horizontal="center" vertical="top"/>
    </xf>
    <xf numFmtId="0" fontId="54" fillId="4" borderId="50" xfId="0" applyFont="1" applyFill="1" applyBorder="1" applyAlignment="1">
      <alignment horizontal="center" vertical="top"/>
    </xf>
    <xf numFmtId="164" fontId="61" fillId="4" borderId="14" xfId="0" applyNumberFormat="1" applyFont="1" applyFill="1" applyBorder="1" applyAlignment="1">
      <alignment horizontal="center" vertical="top"/>
    </xf>
    <xf numFmtId="164" fontId="61" fillId="4" borderId="1" xfId="0" applyNumberFormat="1" applyFont="1" applyFill="1" applyBorder="1" applyAlignment="1">
      <alignment horizontal="center" vertical="top"/>
    </xf>
    <xf numFmtId="164" fontId="40" fillId="4" borderId="31" xfId="0" applyNumberFormat="1" applyFont="1" applyFill="1" applyBorder="1" applyAlignment="1">
      <alignment horizontal="center" vertical="top"/>
    </xf>
    <xf numFmtId="164" fontId="40" fillId="4" borderId="2" xfId="0" applyNumberFormat="1" applyFont="1" applyFill="1" applyBorder="1" applyAlignment="1">
      <alignment horizontal="center" vertical="top"/>
    </xf>
    <xf numFmtId="164" fontId="40" fillId="4" borderId="22" xfId="0" applyNumberFormat="1" applyFont="1" applyFill="1" applyBorder="1" applyAlignment="1">
      <alignment horizontal="center" vertical="top"/>
    </xf>
    <xf numFmtId="164" fontId="40" fillId="4" borderId="13" xfId="0" applyNumberFormat="1" applyFont="1" applyFill="1" applyBorder="1" applyAlignment="1">
      <alignment horizontal="center" vertical="top"/>
    </xf>
    <xf numFmtId="0" fontId="21" fillId="5" borderId="43" xfId="0" applyFont="1" applyFill="1" applyBorder="1" applyAlignment="1">
      <alignment horizontal="left" vertical="top" wrapText="1"/>
    </xf>
    <xf numFmtId="9" fontId="3" fillId="0" borderId="32" xfId="0" applyNumberFormat="1" applyFont="1" applyFill="1" applyBorder="1" applyAlignment="1">
      <alignment horizontal="center" vertical="top"/>
    </xf>
    <xf numFmtId="9" fontId="3" fillId="0" borderId="33" xfId="0" applyNumberFormat="1" applyFont="1" applyFill="1" applyBorder="1" applyAlignment="1">
      <alignment horizontal="center" vertical="top"/>
    </xf>
    <xf numFmtId="164" fontId="40" fillId="4" borderId="14" xfId="0" applyNumberFormat="1" applyFont="1" applyFill="1" applyBorder="1" applyAlignment="1">
      <alignment horizontal="center" vertical="top"/>
    </xf>
    <xf numFmtId="164" fontId="40" fillId="4" borderId="1" xfId="0" applyNumberFormat="1" applyFont="1" applyFill="1" applyBorder="1" applyAlignment="1">
      <alignment horizontal="center" vertical="top"/>
    </xf>
    <xf numFmtId="49" fontId="8" fillId="0" borderId="52" xfId="0" applyNumberFormat="1" applyFont="1" applyBorder="1" applyAlignment="1">
      <alignment horizontal="center" vertical="top"/>
    </xf>
    <xf numFmtId="49" fontId="8" fillId="0" borderId="44" xfId="0" applyNumberFormat="1" applyFont="1" applyBorder="1" applyAlignment="1">
      <alignment horizontal="center" vertical="top"/>
    </xf>
    <xf numFmtId="164" fontId="21" fillId="0" borderId="20" xfId="0" applyNumberFormat="1" applyFont="1" applyFill="1" applyBorder="1" applyAlignment="1">
      <alignment horizontal="center" vertical="top"/>
    </xf>
    <xf numFmtId="164" fontId="21" fillId="0" borderId="21" xfId="0" applyNumberFormat="1" applyFont="1" applyFill="1" applyBorder="1" applyAlignment="1">
      <alignment horizontal="center" vertical="top"/>
    </xf>
    <xf numFmtId="9" fontId="26" fillId="0" borderId="20" xfId="0" applyNumberFormat="1" applyFont="1" applyFill="1" applyBorder="1" applyAlignment="1">
      <alignment horizontal="center" vertical="top"/>
    </xf>
    <xf numFmtId="9" fontId="26" fillId="0" borderId="21" xfId="0" applyNumberFormat="1" applyFont="1" applyFill="1" applyBorder="1" applyAlignment="1">
      <alignment horizontal="center" vertical="top"/>
    </xf>
    <xf numFmtId="164" fontId="7" fillId="2" borderId="51" xfId="0" applyNumberFormat="1" applyFont="1" applyFill="1" applyBorder="1" applyAlignment="1">
      <alignment horizontal="center" vertical="top"/>
    </xf>
    <xf numFmtId="164" fontId="7" fillId="2" borderId="4" xfId="0" applyNumberFormat="1" applyFont="1" applyFill="1" applyBorder="1" applyAlignment="1">
      <alignment horizontal="center" vertical="top"/>
    </xf>
    <xf numFmtId="164" fontId="7" fillId="2" borderId="23" xfId="0" applyNumberFormat="1" applyFont="1" applyFill="1" applyBorder="1" applyAlignment="1">
      <alignment horizontal="center" vertical="top"/>
    </xf>
    <xf numFmtId="164" fontId="7" fillId="2" borderId="24" xfId="0" applyNumberFormat="1" applyFont="1" applyFill="1" applyBorder="1" applyAlignment="1">
      <alignment horizontal="center" vertical="top"/>
    </xf>
    <xf numFmtId="49" fontId="2" fillId="0" borderId="18" xfId="0" applyNumberFormat="1" applyFont="1" applyBorder="1" applyAlignment="1">
      <alignment horizontal="center" vertical="top"/>
    </xf>
    <xf numFmtId="49" fontId="2" fillId="0" borderId="37" xfId="0" applyNumberFormat="1" applyFont="1" applyBorder="1" applyAlignment="1">
      <alignment horizontal="center" vertical="top" wrapText="1"/>
    </xf>
    <xf numFmtId="0" fontId="8" fillId="0" borderId="15" xfId="0" applyFont="1" applyBorder="1" applyAlignment="1">
      <alignment horizontal="center" vertical="top"/>
    </xf>
    <xf numFmtId="0" fontId="8" fillId="0" borderId="28" xfId="0" applyFont="1" applyFill="1" applyBorder="1" applyAlignment="1">
      <alignment vertical="top" wrapText="1"/>
    </xf>
    <xf numFmtId="49" fontId="2" fillId="0" borderId="20" xfId="0" applyNumberFormat="1" applyFont="1" applyBorder="1" applyAlignment="1">
      <alignment horizontal="center" vertical="top" wrapText="1"/>
    </xf>
    <xf numFmtId="0" fontId="8" fillId="0" borderId="7" xfId="0" applyFont="1" applyFill="1" applyBorder="1" applyAlignment="1">
      <alignment horizontal="center" vertical="top"/>
    </xf>
    <xf numFmtId="164" fontId="29" fillId="0" borderId="20" xfId="0" applyNumberFormat="1" applyFont="1" applyFill="1" applyBorder="1" applyAlignment="1">
      <alignment horizontal="center" vertical="top"/>
    </xf>
    <xf numFmtId="164" fontId="29" fillId="0" borderId="30" xfId="0" applyNumberFormat="1" applyFont="1" applyFill="1" applyBorder="1" applyAlignment="1">
      <alignment horizontal="center" vertical="top"/>
    </xf>
    <xf numFmtId="0" fontId="0" fillId="0" borderId="20" xfId="0" applyBorder="1" applyAlignment="1">
      <alignment vertical="top" wrapText="1"/>
    </xf>
    <xf numFmtId="0" fontId="26" fillId="0" borderId="0" xfId="0" applyFont="1" applyFill="1" applyBorder="1" applyAlignment="1">
      <alignment horizontal="center" vertical="top"/>
    </xf>
    <xf numFmtId="0" fontId="8" fillId="0" borderId="72" xfId="0" applyFont="1" applyFill="1" applyBorder="1" applyAlignment="1">
      <alignment horizontal="center" vertical="top"/>
    </xf>
    <xf numFmtId="164" fontId="29" fillId="0" borderId="59" xfId="0" applyNumberFormat="1" applyFont="1" applyFill="1" applyBorder="1" applyAlignment="1">
      <alignment horizontal="center" vertical="top"/>
    </xf>
    <xf numFmtId="164" fontId="29" fillId="0" borderId="79" xfId="0" applyNumberFormat="1" applyFont="1" applyFill="1" applyBorder="1" applyAlignment="1">
      <alignment horizontal="center" vertical="top"/>
    </xf>
    <xf numFmtId="0" fontId="8" fillId="0" borderId="20" xfId="0" applyFont="1" applyFill="1" applyBorder="1" applyAlignment="1">
      <alignment vertical="top" wrapText="1"/>
    </xf>
    <xf numFmtId="0" fontId="8" fillId="0" borderId="60" xfId="0" applyFont="1" applyFill="1" applyBorder="1" applyAlignment="1">
      <alignment horizontal="center" vertical="top"/>
    </xf>
    <xf numFmtId="0" fontId="1" fillId="0" borderId="20" xfId="0" applyFont="1" applyBorder="1" applyAlignment="1">
      <alignment horizontal="center" vertical="top" wrapText="1"/>
    </xf>
    <xf numFmtId="0" fontId="8" fillId="0" borderId="20" xfId="0" applyFont="1" applyBorder="1" applyAlignment="1">
      <alignment horizontal="left" vertical="top" wrapText="1"/>
    </xf>
    <xf numFmtId="0" fontId="26" fillId="0" borderId="20" xfId="0" applyNumberFormat="1" applyFont="1" applyFill="1" applyBorder="1" applyAlignment="1">
      <alignment horizontal="center" vertical="top"/>
    </xf>
    <xf numFmtId="0" fontId="26" fillId="0" borderId="0" xfId="0" applyNumberFormat="1" applyFont="1" applyFill="1" applyBorder="1" applyAlignment="1">
      <alignment horizontal="center" vertical="top"/>
    </xf>
    <xf numFmtId="0" fontId="26" fillId="0" borderId="21" xfId="0" applyNumberFormat="1" applyFont="1" applyFill="1" applyBorder="1" applyAlignment="1">
      <alignment horizontal="center" vertical="top"/>
    </xf>
    <xf numFmtId="49" fontId="2" fillId="0" borderId="22" xfId="0" applyNumberFormat="1" applyFont="1" applyBorder="1" applyAlignment="1">
      <alignment horizontal="center" vertical="top"/>
    </xf>
    <xf numFmtId="0" fontId="1" fillId="0" borderId="32" xfId="0" applyFont="1" applyBorder="1" applyAlignment="1">
      <alignment horizontal="center" vertical="top" wrapText="1"/>
    </xf>
    <xf numFmtId="0" fontId="10" fillId="4" borderId="65" xfId="0" applyFont="1" applyFill="1" applyBorder="1" applyAlignment="1">
      <alignment horizontal="center" vertical="top"/>
    </xf>
    <xf numFmtId="0" fontId="11" fillId="0" borderId="32" xfId="0" applyFont="1" applyBorder="1" applyAlignment="1">
      <alignment horizontal="left" vertical="top" wrapText="1"/>
    </xf>
    <xf numFmtId="0" fontId="26" fillId="0" borderId="45" xfId="0" applyNumberFormat="1" applyFont="1" applyFill="1" applyBorder="1" applyAlignment="1">
      <alignment horizontal="center" vertical="top"/>
    </xf>
    <xf numFmtId="49" fontId="2" fillId="0" borderId="60" xfId="0" applyNumberFormat="1" applyFont="1" applyBorder="1" applyAlignment="1">
      <alignment horizontal="center" vertical="top"/>
    </xf>
    <xf numFmtId="49" fontId="2" fillId="0" borderId="7" xfId="0" applyNumberFormat="1" applyFont="1" applyBorder="1" applyAlignment="1">
      <alignment horizontal="center" vertical="top" wrapText="1"/>
    </xf>
    <xf numFmtId="0" fontId="8" fillId="0" borderId="38" xfId="0" applyFont="1" applyBorder="1" applyAlignment="1">
      <alignment horizontal="center" vertical="top"/>
    </xf>
    <xf numFmtId="0" fontId="2" fillId="0" borderId="20" xfId="0" applyFont="1" applyFill="1" applyBorder="1" applyAlignment="1">
      <alignment horizontal="center" vertical="top"/>
    </xf>
    <xf numFmtId="0" fontId="2" fillId="0" borderId="21" xfId="0" applyFont="1" applyFill="1" applyBorder="1" applyAlignment="1">
      <alignment horizontal="center" vertical="top"/>
    </xf>
    <xf numFmtId="0" fontId="8" fillId="0" borderId="72" xfId="0" applyFont="1" applyBorder="1" applyAlignment="1">
      <alignment horizontal="center" vertical="top"/>
    </xf>
    <xf numFmtId="0" fontId="1" fillId="0" borderId="38" xfId="0" applyFont="1" applyBorder="1" applyAlignment="1">
      <alignment horizontal="center" vertical="top" wrapText="1"/>
    </xf>
    <xf numFmtId="0" fontId="10" fillId="4" borderId="72" xfId="0" applyFont="1" applyFill="1" applyBorder="1" applyAlignment="1">
      <alignment horizontal="center" vertical="top"/>
    </xf>
    <xf numFmtId="164" fontId="7" fillId="4" borderId="79" xfId="0" applyNumberFormat="1" applyFont="1" applyFill="1" applyBorder="1" applyAlignment="1">
      <alignment horizontal="center" vertical="top"/>
    </xf>
    <xf numFmtId="164" fontId="7" fillId="4" borderId="64" xfId="0" applyNumberFormat="1" applyFont="1" applyFill="1" applyBorder="1" applyAlignment="1">
      <alignment horizontal="center" vertical="top"/>
    </xf>
    <xf numFmtId="49" fontId="2" fillId="0" borderId="15" xfId="0" applyNumberFormat="1" applyFont="1" applyBorder="1" applyAlignment="1">
      <alignment horizontal="center" vertical="top"/>
    </xf>
    <xf numFmtId="49" fontId="2" fillId="0" borderId="7" xfId="0" applyNumberFormat="1" applyFont="1" applyBorder="1" applyAlignment="1">
      <alignment horizontal="center" vertical="top" wrapText="1"/>
    </xf>
    <xf numFmtId="0" fontId="8" fillId="0" borderId="37" xfId="0" applyFont="1" applyBorder="1" applyAlignment="1">
      <alignment horizontal="center" vertical="top"/>
    </xf>
    <xf numFmtId="0" fontId="8" fillId="0" borderId="28" xfId="0" applyFont="1" applyFill="1" applyBorder="1" applyAlignment="1">
      <alignment vertical="top" wrapText="1"/>
    </xf>
    <xf numFmtId="49" fontId="2" fillId="0" borderId="20" xfId="0" applyNumberFormat="1" applyFont="1" applyBorder="1" applyAlignment="1">
      <alignment horizontal="center" vertical="top"/>
    </xf>
    <xf numFmtId="0" fontId="1" fillId="0" borderId="7" xfId="0" applyFont="1" applyBorder="1" applyAlignment="1">
      <alignment horizontal="center" vertical="top" wrapText="1"/>
    </xf>
    <xf numFmtId="0" fontId="8" fillId="0" borderId="40" xfId="0" applyFont="1" applyFill="1" applyBorder="1" applyAlignment="1">
      <alignment horizontal="center" vertical="top"/>
    </xf>
    <xf numFmtId="164" fontId="21" fillId="0" borderId="7" xfId="0" applyNumberFormat="1" applyFont="1" applyFill="1" applyBorder="1" applyAlignment="1">
      <alignment horizontal="center" vertical="top"/>
    </xf>
    <xf numFmtId="49" fontId="8" fillId="2" borderId="6" xfId="0" applyNumberFormat="1" applyFont="1" applyFill="1" applyBorder="1" applyAlignment="1">
      <alignment horizontal="center" vertical="top"/>
    </xf>
    <xf numFmtId="49" fontId="2" fillId="0" borderId="1" xfId="0" applyNumberFormat="1" applyFont="1" applyBorder="1" applyAlignment="1">
      <alignment horizontal="center" vertical="top"/>
    </xf>
    <xf numFmtId="0" fontId="10" fillId="4" borderId="74" xfId="0" applyFont="1" applyFill="1" applyBorder="1" applyAlignment="1">
      <alignment horizontal="center" vertical="top"/>
    </xf>
    <xf numFmtId="164" fontId="7" fillId="4" borderId="9" xfId="0" applyNumberFormat="1" applyFont="1" applyFill="1" applyBorder="1" applyAlignment="1">
      <alignment horizontal="center" vertical="top"/>
    </xf>
    <xf numFmtId="164" fontId="7" fillId="4" borderId="78" xfId="0" applyNumberFormat="1" applyFont="1" applyFill="1" applyBorder="1" applyAlignment="1">
      <alignment horizontal="center" vertical="top"/>
    </xf>
    <xf numFmtId="164" fontId="7" fillId="4" borderId="12" xfId="0" applyNumberFormat="1" applyFont="1" applyFill="1" applyBorder="1" applyAlignment="1">
      <alignment horizontal="center" vertical="top"/>
    </xf>
    <xf numFmtId="164" fontId="7" fillId="4" borderId="74" xfId="0" applyNumberFormat="1" applyFont="1" applyFill="1" applyBorder="1" applyAlignment="1">
      <alignment horizontal="center" vertical="top"/>
    </xf>
    <xf numFmtId="49" fontId="2" fillId="0" borderId="37" xfId="0" applyNumberFormat="1" applyFont="1" applyBorder="1" applyAlignment="1">
      <alignment horizontal="center" vertical="top" wrapText="1"/>
    </xf>
    <xf numFmtId="0" fontId="8" fillId="0" borderId="27" xfId="0" applyFont="1" applyBorder="1" applyAlignment="1">
      <alignment horizontal="center" vertical="top"/>
    </xf>
    <xf numFmtId="164" fontId="21" fillId="0" borderId="27" xfId="0" applyNumberFormat="1" applyFont="1" applyFill="1" applyBorder="1" applyAlignment="1">
      <alignment horizontal="center" vertical="top"/>
    </xf>
    <xf numFmtId="164" fontId="8" fillId="5" borderId="27" xfId="0" applyNumberFormat="1" applyFont="1" applyFill="1" applyBorder="1" applyAlignment="1">
      <alignment horizontal="center" vertical="top"/>
    </xf>
    <xf numFmtId="164" fontId="8" fillId="5" borderId="40" xfId="0" applyNumberFormat="1" applyFont="1" applyFill="1" applyBorder="1" applyAlignment="1">
      <alignment horizontal="center" vertical="top"/>
    </xf>
    <xf numFmtId="0" fontId="1" fillId="0" borderId="40" xfId="0" applyFont="1" applyBorder="1" applyAlignment="1">
      <alignment horizontal="center" vertical="top" wrapText="1"/>
    </xf>
    <xf numFmtId="0" fontId="10" fillId="4" borderId="59" xfId="0" applyFont="1" applyFill="1" applyBorder="1" applyAlignment="1">
      <alignment horizontal="center" vertical="top"/>
    </xf>
    <xf numFmtId="164" fontId="40" fillId="4" borderId="79" xfId="0" applyNumberFormat="1" applyFont="1" applyFill="1" applyBorder="1" applyAlignment="1">
      <alignment horizontal="center" vertical="top"/>
    </xf>
    <xf numFmtId="0" fontId="11" fillId="0" borderId="20" xfId="0" applyFont="1" applyBorder="1" applyAlignment="1">
      <alignment horizontal="left" vertical="top" wrapText="1"/>
    </xf>
    <xf numFmtId="49" fontId="40" fillId="2" borderId="46" xfId="0" applyNumberFormat="1" applyFont="1" applyFill="1" applyBorder="1" applyAlignment="1">
      <alignment horizontal="center" vertical="top"/>
    </xf>
    <xf numFmtId="49" fontId="40" fillId="3" borderId="1" xfId="0" applyNumberFormat="1" applyFont="1" applyFill="1" applyBorder="1" applyAlignment="1">
      <alignment horizontal="center" vertical="top"/>
    </xf>
    <xf numFmtId="0" fontId="15" fillId="0" borderId="65" xfId="0" applyFont="1" applyFill="1" applyBorder="1" applyAlignment="1">
      <alignment horizontal="left" vertical="top" wrapText="1"/>
    </xf>
    <xf numFmtId="49" fontId="3" fillId="0" borderId="32" xfId="0" applyNumberFormat="1" applyFont="1" applyBorder="1" applyAlignment="1">
      <alignment horizontal="center" vertical="top"/>
    </xf>
    <xf numFmtId="0" fontId="3" fillId="0" borderId="1" xfId="0" applyFont="1" applyBorder="1" applyAlignment="1">
      <alignment horizontal="center" vertical="top" wrapText="1"/>
    </xf>
    <xf numFmtId="0" fontId="40" fillId="4" borderId="1" xfId="0" applyFont="1" applyFill="1" applyBorder="1" applyAlignment="1">
      <alignment horizontal="center" vertical="top"/>
    </xf>
    <xf numFmtId="164" fontId="40" fillId="4" borderId="65" xfId="0" applyNumberFormat="1" applyFont="1" applyFill="1" applyBorder="1" applyAlignment="1">
      <alignment horizontal="center" vertical="top"/>
    </xf>
    <xf numFmtId="0" fontId="11" fillId="0" borderId="1" xfId="0" applyFont="1" applyBorder="1" applyAlignment="1">
      <alignment horizontal="left" vertical="top" wrapText="1"/>
    </xf>
    <xf numFmtId="49" fontId="7" fillId="3" borderId="33" xfId="0" applyNumberFormat="1" applyFont="1" applyFill="1" applyBorder="1" applyAlignment="1">
      <alignment horizontal="right" vertical="top"/>
    </xf>
    <xf numFmtId="164" fontId="7" fillId="3" borderId="41" xfId="0" applyNumberFormat="1" applyFont="1" applyFill="1" applyBorder="1" applyAlignment="1">
      <alignment horizontal="center" vertical="top"/>
    </xf>
    <xf numFmtId="164" fontId="7" fillId="9" borderId="43" xfId="0" applyNumberFormat="1" applyFont="1" applyFill="1" applyBorder="1" applyAlignment="1">
      <alignment horizontal="center" vertical="top"/>
    </xf>
    <xf numFmtId="164" fontId="7" fillId="9" borderId="30" xfId="0" applyNumberFormat="1" applyFont="1" applyFill="1" applyBorder="1" applyAlignment="1">
      <alignment horizontal="center" vertical="top"/>
    </xf>
    <xf numFmtId="164" fontId="7" fillId="3" borderId="45" xfId="0" applyNumberFormat="1" applyFont="1" applyFill="1" applyBorder="1" applyAlignment="1">
      <alignment horizontal="center" vertical="top"/>
    </xf>
    <xf numFmtId="164" fontId="7" fillId="3" borderId="44" xfId="0" applyNumberFormat="1" applyFont="1" applyFill="1" applyBorder="1" applyAlignment="1">
      <alignment horizontal="center" vertical="top"/>
    </xf>
    <xf numFmtId="0" fontId="8" fillId="3" borderId="45" xfId="0" applyFont="1" applyFill="1" applyBorder="1" applyAlignment="1">
      <alignment vertical="top" wrapText="1"/>
    </xf>
    <xf numFmtId="164" fontId="42" fillId="2" borderId="4" xfId="0" applyNumberFormat="1" applyFont="1" applyFill="1" applyBorder="1" applyAlignment="1">
      <alignment horizontal="center" vertical="top"/>
    </xf>
    <xf numFmtId="49" fontId="2" fillId="0" borderId="9" xfId="0" applyNumberFormat="1" applyFont="1" applyBorder="1" applyAlignment="1">
      <alignment horizontal="center" vertical="top" wrapText="1"/>
    </xf>
    <xf numFmtId="0" fontId="8" fillId="0" borderId="9" xfId="0" applyFont="1" applyFill="1" applyBorder="1" applyAlignment="1">
      <alignment horizontal="center" vertical="top"/>
    </xf>
    <xf numFmtId="0" fontId="8" fillId="0" borderId="67" xfId="0" applyFont="1" applyFill="1" applyBorder="1" applyAlignment="1">
      <alignment vertical="top" wrapText="1"/>
    </xf>
    <xf numFmtId="0" fontId="62" fillId="0" borderId="28" xfId="0" applyFont="1" applyFill="1" applyBorder="1" applyAlignment="1">
      <alignment horizontal="center" vertical="top"/>
    </xf>
    <xf numFmtId="0" fontId="62" fillId="0" borderId="29" xfId="0" applyFont="1" applyFill="1" applyBorder="1" applyAlignment="1">
      <alignment horizontal="center" vertical="top"/>
    </xf>
    <xf numFmtId="0" fontId="8" fillId="0" borderId="59" xfId="0" applyFont="1" applyFill="1" applyBorder="1" applyAlignment="1">
      <alignment horizontal="center" vertical="top"/>
    </xf>
    <xf numFmtId="164" fontId="53" fillId="0" borderId="30" xfId="0" applyNumberFormat="1" applyFont="1" applyFill="1" applyBorder="1" applyAlignment="1">
      <alignment horizontal="center" vertical="top"/>
    </xf>
    <xf numFmtId="164" fontId="53" fillId="0" borderId="20" xfId="0" applyNumberFormat="1" applyFont="1" applyFill="1" applyBorder="1" applyAlignment="1">
      <alignment horizontal="center" vertical="top"/>
    </xf>
    <xf numFmtId="164" fontId="53" fillId="0" borderId="7" xfId="0" applyNumberFormat="1" applyFont="1" applyFill="1" applyBorder="1" applyAlignment="1">
      <alignment horizontal="center" vertical="top"/>
    </xf>
    <xf numFmtId="0" fontId="0" fillId="0" borderId="30" xfId="0" applyBorder="1" applyAlignment="1">
      <alignment vertical="top" wrapText="1"/>
    </xf>
    <xf numFmtId="0" fontId="11" fillId="0" borderId="38" xfId="0" applyFont="1" applyBorder="1" applyAlignment="1">
      <alignment horizontal="center" vertical="top" wrapText="1"/>
    </xf>
    <xf numFmtId="164" fontId="61" fillId="4" borderId="79" xfId="0" applyNumberFormat="1" applyFont="1" applyFill="1" applyBorder="1" applyAlignment="1">
      <alignment horizontal="center" vertical="top"/>
    </xf>
    <xf numFmtId="164" fontId="61" fillId="4" borderId="64" xfId="0" applyNumberFormat="1" applyFont="1" applyFill="1" applyBorder="1" applyAlignment="1">
      <alignment horizontal="center" vertical="top"/>
    </xf>
    <xf numFmtId="0" fontId="0" fillId="0" borderId="43" xfId="0" applyBorder="1" applyAlignment="1">
      <alignment vertical="top" wrapText="1"/>
    </xf>
    <xf numFmtId="0" fontId="8" fillId="0" borderId="18" xfId="0" applyFont="1" applyFill="1" applyBorder="1" applyAlignment="1">
      <alignment horizontal="center" vertical="top"/>
    </xf>
    <xf numFmtId="164" fontId="21" fillId="0" borderId="59" xfId="0" applyNumberFormat="1" applyFont="1" applyFill="1" applyBorder="1" applyAlignment="1">
      <alignment horizontal="center" vertical="top"/>
    </xf>
    <xf numFmtId="164" fontId="21" fillId="0" borderId="72" xfId="0" applyNumberFormat="1" applyFont="1" applyFill="1" applyBorder="1" applyAlignment="1">
      <alignment horizontal="center" vertical="top"/>
    </xf>
    <xf numFmtId="0" fontId="2" fillId="0" borderId="0" xfId="0" applyFont="1" applyFill="1" applyBorder="1" applyAlignment="1">
      <alignment horizontal="center" vertical="top"/>
    </xf>
    <xf numFmtId="164" fontId="40" fillId="4" borderId="9" xfId="0" applyNumberFormat="1" applyFont="1" applyFill="1" applyBorder="1" applyAlignment="1">
      <alignment horizontal="center" vertical="top"/>
    </xf>
    <xf numFmtId="164" fontId="7" fillId="3" borderId="25" xfId="0" applyNumberFormat="1" applyFont="1" applyFill="1" applyBorder="1" applyAlignment="1">
      <alignment horizontal="center" vertical="top"/>
    </xf>
    <xf numFmtId="164" fontId="7" fillId="6" borderId="51" xfId="0" applyNumberFormat="1" applyFont="1" applyFill="1" applyBorder="1" applyAlignment="1">
      <alignment horizontal="center" vertical="top"/>
    </xf>
    <xf numFmtId="164" fontId="7" fillId="10" borderId="4" xfId="0" applyNumberFormat="1" applyFont="1" applyFill="1" applyBorder="1" applyAlignment="1">
      <alignment horizontal="center" vertical="top"/>
    </xf>
    <xf numFmtId="164" fontId="7" fillId="6" borderId="65" xfId="0" applyNumberFormat="1" applyFont="1" applyFill="1" applyBorder="1" applyAlignment="1">
      <alignment horizontal="center" vertical="top"/>
    </xf>
    <xf numFmtId="164" fontId="7" fillId="6" borderId="13" xfId="0" applyNumberFormat="1" applyFont="1" applyFill="1" applyBorder="1" applyAlignment="1">
      <alignment horizontal="center" vertical="top"/>
    </xf>
    <xf numFmtId="164" fontId="7" fillId="6" borderId="24" xfId="0" applyNumberFormat="1" applyFont="1" applyFill="1" applyBorder="1" applyAlignment="1">
      <alignment horizontal="center" vertical="top"/>
    </xf>
    <xf numFmtId="164" fontId="16" fillId="6" borderId="34" xfId="0" applyNumberFormat="1" applyFont="1" applyFill="1" applyBorder="1" applyAlignment="1">
      <alignment horizontal="center" vertical="top" wrapText="1"/>
    </xf>
    <xf numFmtId="164" fontId="16" fillId="6" borderId="24" xfId="0" applyNumberFormat="1" applyFont="1" applyFill="1" applyBorder="1" applyAlignment="1">
      <alignment horizontal="center" vertical="top" wrapText="1"/>
    </xf>
    <xf numFmtId="164" fontId="16" fillId="6" borderId="25" xfId="0" applyNumberFormat="1" applyFont="1" applyFill="1" applyBorder="1" applyAlignment="1">
      <alignment horizontal="center" vertical="top" wrapText="1"/>
    </xf>
    <xf numFmtId="164" fontId="21" fillId="0" borderId="60" xfId="0" applyNumberFormat="1" applyFont="1" applyBorder="1" applyAlignment="1">
      <alignment horizontal="center" vertical="top" wrapText="1"/>
    </xf>
    <xf numFmtId="164" fontId="21" fillId="0" borderId="66" xfId="0" applyNumberFormat="1" applyFont="1" applyBorder="1" applyAlignment="1">
      <alignment horizontal="center" vertical="top" wrapText="1"/>
    </xf>
    <xf numFmtId="164" fontId="21" fillId="0" borderId="64" xfId="0" applyNumberFormat="1" applyFont="1" applyBorder="1" applyAlignment="1">
      <alignment horizontal="center" vertical="top" wrapText="1"/>
    </xf>
    <xf numFmtId="164" fontId="21" fillId="0" borderId="71" xfId="0" applyNumberFormat="1" applyFont="1" applyBorder="1" applyAlignment="1">
      <alignment horizontal="center" vertical="top" wrapText="1"/>
    </xf>
    <xf numFmtId="0" fontId="11" fillId="0" borderId="76" xfId="0" applyFont="1" applyBorder="1" applyAlignment="1">
      <alignment vertical="top" wrapText="1"/>
    </xf>
    <xf numFmtId="0" fontId="8" fillId="0" borderId="55" xfId="0" applyFont="1" applyBorder="1" applyAlignment="1">
      <alignment horizontal="left" vertical="top" wrapText="1"/>
    </xf>
    <xf numFmtId="0" fontId="11" fillId="0" borderId="22" xfId="0" applyFont="1" applyBorder="1" applyAlignment="1">
      <alignment vertical="top" wrapText="1"/>
    </xf>
    <xf numFmtId="0" fontId="11" fillId="0" borderId="50" xfId="0" applyFont="1" applyBorder="1" applyAlignment="1">
      <alignment vertical="top" wrapText="1"/>
    </xf>
    <xf numFmtId="164" fontId="40" fillId="6" borderId="34" xfId="0" applyNumberFormat="1" applyFont="1" applyFill="1" applyBorder="1" applyAlignment="1">
      <alignment horizontal="center" vertical="top" wrapText="1"/>
    </xf>
    <xf numFmtId="164" fontId="40" fillId="6" borderId="24" xfId="0" applyNumberFormat="1" applyFont="1" applyFill="1" applyBorder="1" applyAlignment="1">
      <alignment horizontal="center" vertical="top" wrapText="1"/>
    </xf>
    <xf numFmtId="164" fontId="40" fillId="6" borderId="25" xfId="0" applyNumberFormat="1" applyFont="1" applyFill="1" applyBorder="1" applyAlignment="1">
      <alignment horizontal="center" vertical="top" wrapText="1"/>
    </xf>
    <xf numFmtId="164" fontId="21" fillId="0" borderId="18" xfId="0" applyNumberFormat="1" applyFont="1" applyBorder="1" applyAlignment="1">
      <alignment horizontal="center" vertical="top" wrapText="1"/>
    </xf>
    <xf numFmtId="164" fontId="21" fillId="0" borderId="48" xfId="0" applyNumberFormat="1" applyFont="1" applyBorder="1" applyAlignment="1">
      <alignment horizontal="center" vertical="top" wrapText="1"/>
    </xf>
    <xf numFmtId="164" fontId="16" fillId="4" borderId="24" xfId="0" applyNumberFormat="1" applyFont="1" applyFill="1" applyBorder="1" applyAlignment="1">
      <alignment horizontal="center" vertical="top" wrapText="1"/>
    </xf>
    <xf numFmtId="164" fontId="16" fillId="4" borderId="25" xfId="0" applyNumberFormat="1" applyFont="1" applyFill="1" applyBorder="1" applyAlignment="1">
      <alignment horizontal="center" vertical="top" wrapText="1"/>
    </xf>
    <xf numFmtId="0" fontId="43" fillId="0" borderId="0" xfId="0" applyFont="1" applyAlignment="1">
      <alignment vertical="top"/>
    </xf>
    <xf numFmtId="0" fontId="43" fillId="0" borderId="0" xfId="0" applyNumberFormat="1" applyFont="1" applyAlignment="1">
      <alignment vertical="top"/>
    </xf>
    <xf numFmtId="0" fontId="6" fillId="0" borderId="69" xfId="0" applyFont="1" applyFill="1" applyBorder="1" applyAlignment="1">
      <alignment horizontal="left" vertical="top" wrapText="1"/>
    </xf>
    <xf numFmtId="0" fontId="8" fillId="0" borderId="5" xfId="0" applyFont="1" applyBorder="1" applyAlignment="1">
      <alignment horizontal="center" vertical="top" wrapText="1"/>
    </xf>
    <xf numFmtId="0" fontId="6" fillId="0" borderId="15" xfId="0" applyFont="1" applyFill="1" applyBorder="1" applyAlignment="1">
      <alignment horizontal="center" vertical="top"/>
    </xf>
    <xf numFmtId="0" fontId="6" fillId="0" borderId="17" xfId="0" applyFont="1" applyFill="1" applyBorder="1" applyAlignment="1">
      <alignment horizontal="center" vertical="top"/>
    </xf>
    <xf numFmtId="0" fontId="6" fillId="0" borderId="0" xfId="0" applyFont="1" applyFill="1" applyBorder="1" applyAlignment="1">
      <alignment horizontal="left" vertical="top" wrapText="1"/>
    </xf>
    <xf numFmtId="0" fontId="6" fillId="0" borderId="63" xfId="0" applyFont="1" applyBorder="1" applyAlignment="1">
      <alignment horizontal="left" vertical="top" wrapText="1"/>
    </xf>
    <xf numFmtId="0" fontId="2" fillId="0" borderId="59" xfId="0" applyNumberFormat="1" applyFont="1" applyFill="1" applyBorder="1" applyAlignment="1">
      <alignment horizontal="center" vertical="top"/>
    </xf>
    <xf numFmtId="0" fontId="2" fillId="0" borderId="64" xfId="0" applyNumberFormat="1" applyFont="1" applyFill="1" applyBorder="1" applyAlignment="1">
      <alignment horizontal="center" vertical="top"/>
    </xf>
    <xf numFmtId="0" fontId="2" fillId="0" borderId="58" xfId="0" applyNumberFormat="1" applyFont="1" applyFill="1" applyBorder="1" applyAlignment="1">
      <alignment horizontal="center" vertical="top"/>
    </xf>
    <xf numFmtId="0" fontId="6" fillId="0" borderId="59" xfId="0" applyNumberFormat="1" applyFont="1" applyFill="1" applyBorder="1" applyAlignment="1">
      <alignment horizontal="center" vertical="top"/>
    </xf>
    <xf numFmtId="0" fontId="6" fillId="0" borderId="64" xfId="0" applyNumberFormat="1" applyFont="1" applyFill="1" applyBorder="1" applyAlignment="1">
      <alignment horizontal="center" vertical="top"/>
    </xf>
    <xf numFmtId="0" fontId="6" fillId="0" borderId="58" xfId="0" applyNumberFormat="1" applyFont="1" applyFill="1" applyBorder="1" applyAlignment="1">
      <alignment horizontal="center" vertical="top"/>
    </xf>
    <xf numFmtId="0" fontId="6" fillId="0" borderId="45" xfId="0" applyFont="1" applyFill="1" applyBorder="1" applyAlignment="1">
      <alignment horizontal="left" vertical="top" wrapText="1"/>
    </xf>
    <xf numFmtId="0" fontId="6" fillId="0" borderId="41" xfId="0" applyFont="1" applyBorder="1" applyAlignment="1">
      <alignment vertical="top" wrapText="1"/>
    </xf>
    <xf numFmtId="49" fontId="9" fillId="0" borderId="68" xfId="0" applyNumberFormat="1" applyFont="1" applyBorder="1" applyAlignment="1">
      <alignment horizontal="center" vertical="top"/>
    </xf>
    <xf numFmtId="0" fontId="6" fillId="0" borderId="28" xfId="0" applyFont="1" applyFill="1" applyBorder="1" applyAlignment="1">
      <alignment horizontal="center" vertical="top" wrapText="1"/>
    </xf>
    <xf numFmtId="0" fontId="6" fillId="0" borderId="29" xfId="0" applyFont="1" applyFill="1" applyBorder="1" applyAlignment="1">
      <alignment horizontal="center" vertical="top" wrapText="1"/>
    </xf>
    <xf numFmtId="49" fontId="9" fillId="0" borderId="61" xfId="0" applyNumberFormat="1" applyFont="1" applyBorder="1" applyAlignment="1">
      <alignment horizontal="center" vertical="top"/>
    </xf>
    <xf numFmtId="0" fontId="6" fillId="0" borderId="73" xfId="0" applyFont="1" applyFill="1" applyBorder="1" applyAlignment="1">
      <alignment horizontal="left" vertical="top" wrapText="1"/>
    </xf>
    <xf numFmtId="0" fontId="6" fillId="0" borderId="32" xfId="0" applyFont="1" applyFill="1" applyBorder="1" applyAlignment="1">
      <alignment horizontal="center" vertical="top" wrapText="1"/>
    </xf>
    <xf numFmtId="0" fontId="6" fillId="0" borderId="33" xfId="0" applyFont="1" applyFill="1" applyBorder="1" applyAlignment="1">
      <alignment horizontal="center" vertical="top" wrapText="1"/>
    </xf>
    <xf numFmtId="0" fontId="15" fillId="0" borderId="77" xfId="0" applyFont="1" applyFill="1" applyBorder="1" applyAlignment="1">
      <alignment horizontal="left" vertical="top" wrapText="1"/>
    </xf>
    <xf numFmtId="164" fontId="2" fillId="0" borderId="0" xfId="0" applyNumberFormat="1" applyFont="1" applyBorder="1" applyAlignment="1">
      <alignment horizontal="left" vertical="top"/>
    </xf>
    <xf numFmtId="0" fontId="15" fillId="0" borderId="49" xfId="0" applyFont="1" applyFill="1" applyBorder="1" applyAlignment="1">
      <alignment horizontal="left" vertical="top" wrapText="1"/>
    </xf>
    <xf numFmtId="0" fontId="63" fillId="0" borderId="19" xfId="0" applyFont="1" applyFill="1" applyBorder="1" applyAlignment="1">
      <alignment horizontal="center" vertical="top" wrapText="1"/>
    </xf>
    <xf numFmtId="164" fontId="63" fillId="0" borderId="16" xfId="0" applyNumberFormat="1" applyFont="1" applyFill="1" applyBorder="1" applyAlignment="1">
      <alignment horizontal="center" vertical="center"/>
    </xf>
    <xf numFmtId="164" fontId="63" fillId="0" borderId="28" xfId="0" applyNumberFormat="1" applyFont="1" applyFill="1" applyBorder="1" applyAlignment="1">
      <alignment horizontal="center" vertical="center"/>
    </xf>
    <xf numFmtId="164" fontId="63" fillId="0" borderId="29" xfId="0" applyNumberFormat="1" applyFont="1" applyFill="1" applyBorder="1" applyAlignment="1">
      <alignment horizontal="center" vertical="center"/>
    </xf>
    <xf numFmtId="164" fontId="63" fillId="0" borderId="69" xfId="0" applyNumberFormat="1" applyFont="1" applyFill="1" applyBorder="1" applyAlignment="1">
      <alignment horizontal="center" vertical="center" wrapText="1"/>
    </xf>
    <xf numFmtId="164" fontId="63" fillId="0" borderId="5" xfId="0" applyNumberFormat="1" applyFont="1" applyFill="1" applyBorder="1" applyAlignment="1">
      <alignment horizontal="center" vertical="center"/>
    </xf>
    <xf numFmtId="0" fontId="6" fillId="0" borderId="6" xfId="0" applyFont="1" applyBorder="1" applyAlignment="1">
      <alignment horizontal="left" vertical="top" wrapText="1"/>
    </xf>
    <xf numFmtId="0" fontId="6" fillId="0" borderId="20" xfId="0" applyNumberFormat="1" applyFont="1" applyFill="1" applyBorder="1" applyAlignment="1">
      <alignment horizontal="center" vertical="top"/>
    </xf>
    <xf numFmtId="0" fontId="6" fillId="0" borderId="0" xfId="0" applyNumberFormat="1" applyFont="1" applyFill="1" applyBorder="1" applyAlignment="1">
      <alignment horizontal="center" vertical="top"/>
    </xf>
    <xf numFmtId="0" fontId="6" fillId="0" borderId="21" xfId="0" applyNumberFormat="1" applyFont="1" applyFill="1" applyBorder="1" applyAlignment="1">
      <alignment horizontal="center" vertical="top"/>
    </xf>
    <xf numFmtId="0" fontId="15" fillId="0" borderId="47" xfId="0" applyFont="1" applyFill="1" applyBorder="1" applyAlignment="1">
      <alignment horizontal="left" vertical="top" wrapText="1"/>
    </xf>
    <xf numFmtId="164" fontId="7" fillId="4" borderId="51" xfId="0" applyNumberFormat="1" applyFont="1" applyFill="1" applyBorder="1" applyAlignment="1">
      <alignment horizontal="center" vertical="center" wrapText="1"/>
    </xf>
    <xf numFmtId="0" fontId="5" fillId="0" borderId="1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6" borderId="3" xfId="0" applyFont="1" applyFill="1" applyBorder="1" applyAlignment="1">
      <alignment horizontal="right" vertical="top" wrapText="1"/>
    </xf>
    <xf numFmtId="164" fontId="25" fillId="6" borderId="34" xfId="0" applyNumberFormat="1" applyFont="1" applyFill="1" applyBorder="1" applyAlignment="1">
      <alignment horizontal="center" vertical="top" wrapText="1"/>
    </xf>
    <xf numFmtId="164" fontId="25" fillId="6" borderId="24" xfId="0" applyNumberFormat="1" applyFont="1" applyFill="1" applyBorder="1" applyAlignment="1">
      <alignment horizontal="center" vertical="top" wrapText="1"/>
    </xf>
    <xf numFmtId="164" fontId="25" fillId="6" borderId="25" xfId="0" applyNumberFormat="1" applyFont="1" applyFill="1" applyBorder="1" applyAlignment="1">
      <alignment horizontal="center" vertical="top" wrapText="1"/>
    </xf>
    <xf numFmtId="0" fontId="6" fillId="0" borderId="73" xfId="0" applyFont="1" applyBorder="1" applyAlignment="1">
      <alignment horizontal="left" vertical="top" wrapText="1"/>
    </xf>
    <xf numFmtId="164" fontId="36" fillId="0" borderId="70" xfId="0" applyNumberFormat="1" applyFont="1" applyBorder="1" applyAlignment="1">
      <alignment horizontal="center" vertical="top" wrapText="1"/>
    </xf>
    <xf numFmtId="164" fontId="36" fillId="0" borderId="60" xfId="0" applyNumberFormat="1" applyFont="1" applyBorder="1" applyAlignment="1">
      <alignment horizontal="center" vertical="top" wrapText="1"/>
    </xf>
    <xf numFmtId="164" fontId="36" fillId="0" borderId="66" xfId="0" applyNumberFormat="1" applyFont="1" applyBorder="1" applyAlignment="1">
      <alignment horizontal="center" vertical="top" wrapText="1"/>
    </xf>
    <xf numFmtId="0" fontId="6" fillId="0" borderId="56" xfId="0" applyFont="1" applyBorder="1" applyAlignment="1">
      <alignment horizontal="left" vertical="top" wrapText="1"/>
    </xf>
    <xf numFmtId="164" fontId="36" fillId="0" borderId="56" xfId="0" applyNumberFormat="1" applyFont="1" applyBorder="1" applyAlignment="1">
      <alignment horizontal="center" vertical="top" wrapText="1"/>
    </xf>
    <xf numFmtId="164" fontId="36" fillId="0" borderId="64" xfId="0" applyNumberFormat="1" applyFont="1" applyBorder="1" applyAlignment="1">
      <alignment horizontal="center" vertical="top" wrapText="1"/>
    </xf>
    <xf numFmtId="164" fontId="36" fillId="0" borderId="71" xfId="0" applyNumberFormat="1" applyFont="1" applyBorder="1" applyAlignment="1">
      <alignment horizontal="center" vertical="top" wrapText="1"/>
    </xf>
    <xf numFmtId="0" fontId="6" fillId="0" borderId="63" xfId="0" applyFont="1" applyBorder="1" applyAlignment="1">
      <alignment horizontal="left" vertical="top" wrapText="1"/>
    </xf>
    <xf numFmtId="0" fontId="6" fillId="0" borderId="16" xfId="0" applyFont="1" applyBorder="1" applyAlignment="1">
      <alignment horizontal="left" vertical="top" wrapText="1"/>
    </xf>
    <xf numFmtId="164" fontId="36" fillId="0" borderId="18" xfId="0" applyNumberFormat="1" applyFont="1" applyBorder="1" applyAlignment="1">
      <alignment horizontal="center" vertical="top" wrapText="1"/>
    </xf>
    <xf numFmtId="164" fontId="36" fillId="0" borderId="48" xfId="0" applyNumberFormat="1" applyFont="1" applyBorder="1" applyAlignment="1">
      <alignment horizontal="center" vertical="top" wrapText="1"/>
    </xf>
    <xf numFmtId="0" fontId="6" fillId="5" borderId="56" xfId="0" applyFont="1" applyFill="1" applyBorder="1" applyAlignment="1">
      <alignment horizontal="left" vertical="top" wrapText="1"/>
    </xf>
    <xf numFmtId="0" fontId="5" fillId="4" borderId="3" xfId="0" applyFont="1" applyFill="1" applyBorder="1" applyAlignment="1">
      <alignment horizontal="right" vertical="top" wrapText="1"/>
    </xf>
    <xf numFmtId="164" fontId="33" fillId="4" borderId="24" xfId="0" applyNumberFormat="1" applyFont="1" applyFill="1" applyBorder="1" applyAlignment="1">
      <alignment horizontal="center" vertical="top" wrapText="1"/>
    </xf>
    <xf numFmtId="164" fontId="33" fillId="4" borderId="25" xfId="0" applyNumberFormat="1" applyFont="1" applyFill="1" applyBorder="1" applyAlignment="1">
      <alignment horizontal="center" vertical="top" wrapText="1"/>
    </xf>
    <xf numFmtId="0" fontId="13" fillId="0" borderId="0" xfId="0" applyNumberFormat="1" applyFont="1" applyAlignment="1">
      <alignment vertical="top"/>
    </xf>
    <xf numFmtId="0" fontId="13" fillId="0" borderId="0" xfId="0" applyFont="1" applyAlignment="1">
      <alignment vertical="top"/>
    </xf>
    <xf numFmtId="0" fontId="13" fillId="0" borderId="0" xfId="0" applyFont="1" applyAlignment="1">
      <alignment horizontal="center" vertical="top"/>
    </xf>
    <xf numFmtId="0" fontId="64" fillId="0" borderId="0" xfId="0" applyFont="1" applyAlignment="1">
      <alignment vertical="top"/>
    </xf>
    <xf numFmtId="0" fontId="6" fillId="0" borderId="5" xfId="0" applyFont="1" applyFill="1" applyBorder="1" applyAlignment="1">
      <alignment horizontal="left" vertical="top"/>
    </xf>
    <xf numFmtId="0" fontId="65" fillId="0" borderId="68" xfId="0" applyNumberFormat="1" applyFont="1" applyFill="1" applyBorder="1" applyAlignment="1">
      <alignment horizontal="center" vertical="top"/>
    </xf>
    <xf numFmtId="0" fontId="65" fillId="0" borderId="29" xfId="0" applyNumberFormat="1" applyFont="1" applyFill="1" applyBorder="1" applyAlignment="1">
      <alignment horizontal="center" vertical="top"/>
    </xf>
    <xf numFmtId="0" fontId="15" fillId="0" borderId="53" xfId="0" applyFont="1" applyBorder="1" applyAlignment="1">
      <alignment horizontal="left" vertical="top"/>
    </xf>
    <xf numFmtId="0" fontId="65" fillId="0" borderId="61" xfId="0" applyNumberFormat="1" applyFont="1" applyFill="1" applyBorder="1" applyAlignment="1">
      <alignment horizontal="center" vertical="top"/>
    </xf>
    <xf numFmtId="0" fontId="65" fillId="0" borderId="21" xfId="0" applyNumberFormat="1" applyFont="1" applyFill="1" applyBorder="1" applyAlignment="1">
      <alignment horizontal="center" vertical="top"/>
    </xf>
    <xf numFmtId="9" fontId="65" fillId="0" borderId="61" xfId="0" applyNumberFormat="1" applyFont="1" applyFill="1" applyBorder="1" applyAlignment="1">
      <alignment horizontal="center" vertical="top"/>
    </xf>
    <xf numFmtId="9" fontId="65" fillId="0" borderId="21" xfId="0" applyNumberFormat="1" applyFont="1" applyFill="1" applyBorder="1" applyAlignment="1">
      <alignment horizontal="center" vertical="top"/>
    </xf>
    <xf numFmtId="0" fontId="15" fillId="0" borderId="46" xfId="0" applyFont="1" applyBorder="1" applyAlignment="1">
      <alignment horizontal="left" vertical="top"/>
    </xf>
    <xf numFmtId="9" fontId="65" fillId="0" borderId="46" xfId="0" applyNumberFormat="1" applyFont="1" applyFill="1" applyBorder="1" applyAlignment="1">
      <alignment horizontal="center" vertical="top"/>
    </xf>
    <xf numFmtId="9" fontId="65" fillId="0" borderId="33" xfId="0" applyNumberFormat="1" applyFont="1" applyFill="1" applyBorder="1" applyAlignment="1">
      <alignment horizontal="center" vertical="top"/>
    </xf>
    <xf numFmtId="0" fontId="6" fillId="0" borderId="54" xfId="0" applyFont="1" applyFill="1" applyBorder="1" applyAlignment="1">
      <alignment horizontal="left" vertical="top"/>
    </xf>
    <xf numFmtId="0" fontId="15" fillId="0" borderId="56" xfId="0" applyFont="1" applyBorder="1" applyAlignment="1">
      <alignment horizontal="left" vertical="top"/>
    </xf>
    <xf numFmtId="0" fontId="8" fillId="0" borderId="61" xfId="0" applyNumberFormat="1" applyFont="1" applyFill="1" applyBorder="1" applyAlignment="1">
      <alignment horizontal="center" vertical="top"/>
    </xf>
    <xf numFmtId="0" fontId="8" fillId="0" borderId="21" xfId="0" applyNumberFormat="1" applyFont="1" applyFill="1" applyBorder="1" applyAlignment="1">
      <alignment horizontal="center" vertical="top"/>
    </xf>
    <xf numFmtId="0" fontId="15" fillId="0" borderId="46" xfId="0" applyFont="1" applyBorder="1" applyAlignment="1">
      <alignment horizontal="left" vertical="center"/>
    </xf>
    <xf numFmtId="0" fontId="8" fillId="0" borderId="46" xfId="0" applyNumberFormat="1" applyFont="1" applyFill="1" applyBorder="1" applyAlignment="1">
      <alignment horizontal="center" vertical="top"/>
    </xf>
    <xf numFmtId="0" fontId="8" fillId="0" borderId="33" xfId="0" applyNumberFormat="1" applyFont="1" applyFill="1" applyBorder="1" applyAlignment="1">
      <alignment horizontal="center" vertical="top"/>
    </xf>
    <xf numFmtId="0" fontId="8" fillId="0" borderId="68" xfId="0" applyFont="1" applyFill="1" applyBorder="1" applyAlignment="1">
      <alignment horizontal="center" vertical="top" wrapText="1"/>
    </xf>
    <xf numFmtId="0" fontId="8" fillId="0" borderId="37" xfId="0" applyFont="1" applyFill="1" applyBorder="1" applyAlignment="1">
      <alignment horizontal="center" vertical="top" wrapText="1"/>
    </xf>
    <xf numFmtId="0" fontId="8" fillId="0" borderId="29" xfId="0" applyFont="1" applyFill="1" applyBorder="1" applyAlignment="1">
      <alignment horizontal="center" vertical="top" wrapText="1"/>
    </xf>
    <xf numFmtId="0" fontId="8" fillId="0" borderId="61" xfId="0" applyFont="1" applyFill="1" applyBorder="1" applyAlignment="1">
      <alignment horizontal="center" vertical="top" wrapText="1"/>
    </xf>
    <xf numFmtId="0" fontId="8" fillId="0" borderId="7" xfId="0" applyFont="1" applyFill="1" applyBorder="1" applyAlignment="1">
      <alignment horizontal="center" vertical="top" wrapText="1"/>
    </xf>
    <xf numFmtId="0" fontId="8" fillId="0" borderId="21" xfId="0" applyFont="1" applyFill="1" applyBorder="1" applyAlignment="1">
      <alignment horizontal="center" vertical="top" wrapText="1"/>
    </xf>
    <xf numFmtId="0" fontId="66" fillId="0" borderId="19" xfId="0" applyFont="1" applyBorder="1" applyAlignment="1">
      <alignment horizontal="left" vertical="center" wrapText="1"/>
    </xf>
    <xf numFmtId="0" fontId="65" fillId="0" borderId="61" xfId="0" applyFont="1" applyFill="1" applyBorder="1" applyAlignment="1">
      <alignment horizontal="center" vertical="top" wrapText="1"/>
    </xf>
    <xf numFmtId="0" fontId="65" fillId="0" borderId="7" xfId="0" applyFont="1" applyFill="1" applyBorder="1" applyAlignment="1">
      <alignment horizontal="center" vertical="top" wrapText="1"/>
    </xf>
    <xf numFmtId="0" fontId="65" fillId="0" borderId="21" xfId="0" applyFont="1" applyFill="1" applyBorder="1" applyAlignment="1">
      <alignment horizontal="center" vertical="top" wrapText="1"/>
    </xf>
    <xf numFmtId="0" fontId="66" fillId="0" borderId="44" xfId="0" applyFont="1" applyBorder="1" applyAlignment="1">
      <alignment horizontal="left" vertical="center" wrapText="1"/>
    </xf>
    <xf numFmtId="0" fontId="65" fillId="0" borderId="46" xfId="0" applyFont="1" applyFill="1" applyBorder="1" applyAlignment="1">
      <alignment horizontal="center" vertical="top" wrapText="1"/>
    </xf>
    <xf numFmtId="0" fontId="65" fillId="0" borderId="42" xfId="0" applyFont="1" applyFill="1" applyBorder="1" applyAlignment="1">
      <alignment horizontal="center" vertical="top" wrapText="1"/>
    </xf>
    <xf numFmtId="0" fontId="65" fillId="0" borderId="33" xfId="0" applyFont="1" applyFill="1" applyBorder="1" applyAlignment="1">
      <alignment horizontal="center" vertical="top" wrapText="1"/>
    </xf>
    <xf numFmtId="0" fontId="8" fillId="0" borderId="36" xfId="0" applyNumberFormat="1" applyFont="1" applyFill="1" applyBorder="1" applyAlignment="1">
      <alignment horizontal="center" vertical="top"/>
    </xf>
    <xf numFmtId="0" fontId="8" fillId="0" borderId="28" xfId="0" applyNumberFormat="1" applyFont="1" applyFill="1" applyBorder="1" applyAlignment="1">
      <alignment horizontal="center" vertical="top"/>
    </xf>
    <xf numFmtId="0" fontId="8" fillId="0" borderId="77" xfId="0" applyNumberFormat="1" applyFont="1" applyFill="1" applyBorder="1" applyAlignment="1">
      <alignment horizontal="center" vertical="top"/>
    </xf>
    <xf numFmtId="0" fontId="8" fillId="0" borderId="6" xfId="0" applyNumberFormat="1" applyFont="1" applyFill="1" applyBorder="1" applyAlignment="1">
      <alignment horizontal="center" vertical="top"/>
    </xf>
    <xf numFmtId="0" fontId="8" fillId="0" borderId="20" xfId="0" applyNumberFormat="1" applyFont="1" applyFill="1" applyBorder="1" applyAlignment="1">
      <alignment horizontal="center" vertical="top"/>
    </xf>
    <xf numFmtId="0" fontId="8" fillId="0" borderId="49" xfId="0" applyNumberFormat="1" applyFont="1" applyFill="1" applyBorder="1" applyAlignment="1">
      <alignment horizontal="center" vertical="top"/>
    </xf>
    <xf numFmtId="164" fontId="7" fillId="0" borderId="59" xfId="0" applyNumberFormat="1" applyFont="1" applyFill="1" applyBorder="1" applyAlignment="1">
      <alignment horizontal="center" vertical="top"/>
    </xf>
    <xf numFmtId="164" fontId="7" fillId="0" borderId="58" xfId="0" applyNumberFormat="1" applyFont="1" applyFill="1" applyBorder="1" applyAlignment="1">
      <alignment horizontal="center" vertical="top"/>
    </xf>
    <xf numFmtId="0" fontId="15" fillId="0" borderId="44" xfId="0" applyFont="1" applyBorder="1" applyAlignment="1">
      <alignment vertical="top" wrapText="1"/>
    </xf>
    <xf numFmtId="9" fontId="8" fillId="0" borderId="41" xfId="0" applyNumberFormat="1" applyFont="1" applyFill="1" applyBorder="1" applyAlignment="1">
      <alignment horizontal="center" vertical="top"/>
    </xf>
    <xf numFmtId="9" fontId="8" fillId="0" borderId="32" xfId="0" applyNumberFormat="1" applyFont="1" applyFill="1" applyBorder="1" applyAlignment="1">
      <alignment horizontal="center" vertical="top"/>
    </xf>
    <xf numFmtId="9" fontId="8" fillId="0" borderId="47" xfId="0" applyNumberFormat="1" applyFont="1" applyFill="1" applyBorder="1" applyAlignment="1">
      <alignment horizontal="center" vertical="top"/>
    </xf>
    <xf numFmtId="49" fontId="7" fillId="2" borderId="28" xfId="0" applyNumberFormat="1" applyFont="1" applyFill="1" applyBorder="1" applyAlignment="1">
      <alignment horizontal="center" vertical="top"/>
    </xf>
    <xf numFmtId="0" fontId="6" fillId="0" borderId="17" xfId="0" applyFont="1" applyFill="1" applyBorder="1" applyAlignment="1">
      <alignment vertical="top" wrapText="1"/>
    </xf>
    <xf numFmtId="49" fontId="7" fillId="2" borderId="20" xfId="0" applyNumberFormat="1" applyFont="1" applyFill="1" applyBorder="1" applyAlignment="1">
      <alignment horizontal="center" vertical="top"/>
    </xf>
    <xf numFmtId="0" fontId="6" fillId="0" borderId="6" xfId="0" applyNumberFormat="1" applyFont="1" applyFill="1" applyBorder="1" applyAlignment="1">
      <alignment horizontal="center" vertical="top"/>
    </xf>
    <xf numFmtId="0" fontId="6" fillId="0" borderId="49" xfId="0" applyNumberFormat="1" applyFont="1" applyFill="1" applyBorder="1" applyAlignment="1">
      <alignment horizontal="center" vertical="top"/>
    </xf>
    <xf numFmtId="0" fontId="6" fillId="0" borderId="0" xfId="0" applyFont="1" applyFill="1" applyBorder="1" applyAlignment="1">
      <alignment vertical="top"/>
    </xf>
    <xf numFmtId="0" fontId="18" fillId="0" borderId="0" xfId="0" applyFont="1" applyBorder="1" applyAlignment="1">
      <alignment vertical="top"/>
    </xf>
    <xf numFmtId="0" fontId="18" fillId="0" borderId="0" xfId="0" applyFont="1" applyBorder="1" applyAlignment="1">
      <alignment horizontal="left" vertical="top"/>
    </xf>
    <xf numFmtId="49" fontId="7" fillId="2" borderId="32" xfId="0" applyNumberFormat="1" applyFont="1" applyFill="1" applyBorder="1" applyAlignment="1">
      <alignment horizontal="center" vertical="top"/>
    </xf>
    <xf numFmtId="0" fontId="6" fillId="0" borderId="2" xfId="0" applyFont="1" applyFill="1" applyBorder="1" applyAlignment="1">
      <alignment vertical="top" wrapText="1"/>
    </xf>
    <xf numFmtId="0" fontId="15" fillId="0" borderId="44" xfId="0" applyFont="1" applyBorder="1" applyAlignment="1">
      <alignment horizontal="left" vertical="top"/>
    </xf>
    <xf numFmtId="1" fontId="65" fillId="0" borderId="36" xfId="0" applyNumberFormat="1" applyFont="1" applyFill="1" applyBorder="1" applyAlignment="1">
      <alignment horizontal="center" vertical="top"/>
    </xf>
    <xf numFmtId="49" fontId="65" fillId="0" borderId="28" xfId="0" applyNumberFormat="1" applyFont="1" applyFill="1" applyBorder="1" applyAlignment="1">
      <alignment horizontal="center" vertical="top"/>
    </xf>
    <xf numFmtId="0" fontId="8" fillId="0" borderId="29" xfId="0" applyNumberFormat="1" applyFont="1" applyFill="1" applyBorder="1" applyAlignment="1">
      <alignment horizontal="center" vertical="top"/>
    </xf>
    <xf numFmtId="0" fontId="11" fillId="0" borderId="53" xfId="0" applyFont="1" applyBorder="1" applyAlignment="1">
      <alignment horizontal="left" vertical="top"/>
    </xf>
    <xf numFmtId="1" fontId="65" fillId="0" borderId="6" xfId="0" applyNumberFormat="1" applyFont="1" applyFill="1" applyBorder="1" applyAlignment="1">
      <alignment horizontal="center" vertical="top"/>
    </xf>
    <xf numFmtId="49" fontId="65" fillId="0" borderId="20" xfId="0" applyNumberFormat="1" applyFont="1" applyFill="1" applyBorder="1" applyAlignment="1">
      <alignment horizontal="center" vertical="top"/>
    </xf>
    <xf numFmtId="0" fontId="11" fillId="0" borderId="57" xfId="0" applyFont="1" applyBorder="1" applyAlignment="1">
      <alignment horizontal="left" vertical="top"/>
    </xf>
    <xf numFmtId="9" fontId="65" fillId="0" borderId="6" xfId="0" applyNumberFormat="1" applyFont="1" applyFill="1" applyBorder="1" applyAlignment="1">
      <alignment horizontal="center" vertical="top"/>
    </xf>
    <xf numFmtId="9" fontId="65" fillId="0" borderId="20" xfId="0" applyNumberFormat="1" applyFont="1" applyFill="1" applyBorder="1" applyAlignment="1">
      <alignment horizontal="center" vertical="top"/>
    </xf>
    <xf numFmtId="0" fontId="15" fillId="0" borderId="44" xfId="0" applyFont="1" applyBorder="1" applyAlignment="1">
      <alignment horizontal="left" vertical="top" wrapText="1"/>
    </xf>
    <xf numFmtId="9" fontId="65" fillId="0" borderId="41" xfId="0" applyNumberFormat="1" applyFont="1" applyFill="1" applyBorder="1" applyAlignment="1">
      <alignment horizontal="center" vertical="top"/>
    </xf>
    <xf numFmtId="9" fontId="65" fillId="0" borderId="32" xfId="0" applyNumberFormat="1" applyFont="1" applyFill="1" applyBorder="1" applyAlignment="1">
      <alignment horizontal="center" vertical="top"/>
    </xf>
    <xf numFmtId="49" fontId="17" fillId="0" borderId="0" xfId="0" applyNumberFormat="1" applyFont="1" applyFill="1" applyBorder="1" applyAlignment="1">
      <alignment horizontal="center" vertical="top" wrapText="1"/>
    </xf>
    <xf numFmtId="49" fontId="7" fillId="3" borderId="23" xfId="0" applyNumberFormat="1" applyFont="1" applyFill="1" applyBorder="1" applyAlignment="1">
      <alignment horizontal="left" vertical="top" wrapText="1"/>
    </xf>
    <xf numFmtId="49" fontId="7" fillId="3" borderId="24" xfId="0" applyNumberFormat="1" applyFont="1" applyFill="1" applyBorder="1" applyAlignment="1">
      <alignment horizontal="left" vertical="top" wrapText="1"/>
    </xf>
    <xf numFmtId="49" fontId="7" fillId="3" borderId="25" xfId="0" applyNumberFormat="1" applyFont="1" applyFill="1" applyBorder="1" applyAlignment="1">
      <alignment horizontal="left" vertical="top" wrapText="1"/>
    </xf>
    <xf numFmtId="9" fontId="8" fillId="0" borderId="6" xfId="0" applyNumberFormat="1" applyFont="1" applyFill="1" applyBorder="1" applyAlignment="1">
      <alignment horizontal="center" vertical="top"/>
    </xf>
    <xf numFmtId="9" fontId="8" fillId="0" borderId="20" xfId="0" applyNumberFormat="1" applyFont="1" applyFill="1" applyBorder="1" applyAlignment="1">
      <alignment horizontal="center" vertical="top"/>
    </xf>
    <xf numFmtId="9" fontId="8" fillId="0" borderId="21" xfId="0" applyNumberFormat="1" applyFont="1" applyFill="1" applyBorder="1" applyAlignment="1">
      <alignment horizontal="center" vertical="top"/>
    </xf>
    <xf numFmtId="0" fontId="8" fillId="0" borderId="45" xfId="0" applyFont="1" applyFill="1" applyBorder="1" applyAlignment="1">
      <alignment horizontal="left" vertical="top"/>
    </xf>
    <xf numFmtId="9" fontId="8" fillId="0" borderId="33" xfId="0" applyNumberFormat="1" applyFont="1" applyFill="1" applyBorder="1" applyAlignment="1">
      <alignment horizontal="center" vertical="top"/>
    </xf>
    <xf numFmtId="0" fontId="6" fillId="0" borderId="45" xfId="0" applyFont="1" applyFill="1" applyBorder="1" applyAlignment="1">
      <alignment horizontal="left" vertical="top"/>
    </xf>
    <xf numFmtId="0" fontId="6" fillId="0" borderId="56" xfId="0" applyFont="1" applyBorder="1" applyAlignment="1">
      <alignment horizontal="left" vertical="top"/>
    </xf>
    <xf numFmtId="0" fontId="6" fillId="0" borderId="68" xfId="0" applyFont="1" applyFill="1" applyBorder="1" applyAlignment="1">
      <alignment horizontal="left" vertical="top"/>
    </xf>
    <xf numFmtId="0" fontId="65" fillId="0" borderId="28" xfId="0" applyNumberFormat="1" applyFont="1" applyFill="1" applyBorder="1" applyAlignment="1">
      <alignment horizontal="center" vertical="top"/>
    </xf>
    <xf numFmtId="0" fontId="11" fillId="0" borderId="61" xfId="0" applyFont="1" applyBorder="1" applyAlignment="1">
      <alignment horizontal="left" vertical="top"/>
    </xf>
    <xf numFmtId="0" fontId="65" fillId="0" borderId="6" xfId="0" applyNumberFormat="1" applyFont="1" applyFill="1" applyBorder="1" applyAlignment="1">
      <alignment horizontal="center" vertical="top"/>
    </xf>
    <xf numFmtId="0" fontId="65" fillId="0" borderId="20" xfId="0" applyNumberFormat="1" applyFont="1" applyFill="1" applyBorder="1" applyAlignment="1">
      <alignment horizontal="center" vertical="top"/>
    </xf>
    <xf numFmtId="0" fontId="8" fillId="0" borderId="57" xfId="0" applyFont="1" applyFill="1" applyBorder="1" applyAlignment="1">
      <alignment horizontal="center" vertical="top"/>
    </xf>
    <xf numFmtId="164" fontId="7" fillId="0" borderId="38" xfId="0" applyNumberFormat="1" applyFont="1" applyFill="1" applyBorder="1" applyAlignment="1">
      <alignment horizontal="center" vertical="top"/>
    </xf>
    <xf numFmtId="164" fontId="7" fillId="0" borderId="76" xfId="0" applyNumberFormat="1" applyFont="1" applyFill="1" applyBorder="1" applyAlignment="1">
      <alignment horizontal="center" vertical="top"/>
    </xf>
    <xf numFmtId="0" fontId="65" fillId="0" borderId="36" xfId="0" applyNumberFormat="1" applyFont="1" applyFill="1" applyBorder="1" applyAlignment="1">
      <alignment horizontal="center" vertical="top"/>
    </xf>
    <xf numFmtId="49" fontId="51" fillId="0" borderId="5" xfId="0" applyNumberFormat="1" applyFont="1" applyBorder="1" applyAlignment="1">
      <alignment horizontal="center" vertical="top"/>
    </xf>
    <xf numFmtId="164" fontId="21" fillId="0" borderId="15" xfId="0" applyNumberFormat="1" applyFont="1" applyFill="1" applyBorder="1" applyAlignment="1">
      <alignment horizontal="center" vertical="top"/>
    </xf>
    <xf numFmtId="164" fontId="40" fillId="0" borderId="26" xfId="0" applyNumberFormat="1" applyFont="1" applyFill="1" applyBorder="1" applyAlignment="1">
      <alignment horizontal="center" vertical="top"/>
    </xf>
    <xf numFmtId="164" fontId="21" fillId="5" borderId="18" xfId="0" applyNumberFormat="1" applyFont="1" applyFill="1" applyBorder="1" applyAlignment="1">
      <alignment horizontal="center" vertical="top"/>
    </xf>
    <xf numFmtId="164" fontId="21" fillId="0" borderId="5" xfId="0" applyNumberFormat="1" applyFont="1" applyFill="1" applyBorder="1" applyAlignment="1">
      <alignment horizontal="center" vertical="top"/>
    </xf>
    <xf numFmtId="0" fontId="15" fillId="0" borderId="7" xfId="0" applyFont="1" applyFill="1" applyBorder="1" applyAlignment="1">
      <alignment vertical="top" wrapText="1"/>
    </xf>
    <xf numFmtId="49" fontId="51" fillId="0" borderId="19" xfId="0" applyNumberFormat="1" applyFont="1" applyBorder="1" applyAlignment="1">
      <alignment horizontal="center" vertical="top"/>
    </xf>
    <xf numFmtId="49" fontId="3" fillId="0" borderId="57" xfId="0" applyNumberFormat="1" applyFont="1" applyBorder="1" applyAlignment="1">
      <alignment horizontal="center" vertical="top"/>
    </xf>
    <xf numFmtId="0" fontId="21" fillId="0" borderId="53" xfId="0" applyFont="1" applyFill="1" applyBorder="1" applyAlignment="1">
      <alignment horizontal="center" vertical="top"/>
    </xf>
    <xf numFmtId="164" fontId="21" fillId="0" borderId="63" xfId="0" applyNumberFormat="1" applyFont="1" applyFill="1" applyBorder="1" applyAlignment="1">
      <alignment horizontal="center" vertical="top"/>
    </xf>
    <xf numFmtId="164" fontId="40" fillId="0" borderId="79" xfId="0" applyNumberFormat="1" applyFont="1" applyFill="1" applyBorder="1" applyAlignment="1">
      <alignment horizontal="center" vertical="top"/>
    </xf>
    <xf numFmtId="164" fontId="21" fillId="0" borderId="58" xfId="0" applyNumberFormat="1" applyFont="1" applyFill="1" applyBorder="1" applyAlignment="1">
      <alignment horizontal="center" vertical="top"/>
    </xf>
    <xf numFmtId="164" fontId="21" fillId="5" borderId="64" xfId="0" applyNumberFormat="1" applyFont="1" applyFill="1" applyBorder="1" applyAlignment="1">
      <alignment horizontal="center" vertical="top"/>
    </xf>
    <xf numFmtId="164" fontId="21" fillId="0" borderId="53" xfId="0" applyNumberFormat="1" applyFont="1" applyFill="1" applyBorder="1" applyAlignment="1">
      <alignment horizontal="center" vertical="top"/>
    </xf>
    <xf numFmtId="0" fontId="15" fillId="0" borderId="61" xfId="0" applyFont="1" applyBorder="1" applyAlignment="1">
      <alignment horizontal="left" vertical="top"/>
    </xf>
    <xf numFmtId="49" fontId="3" fillId="0" borderId="8" xfId="0" applyNumberFormat="1" applyFont="1" applyBorder="1" applyAlignment="1">
      <alignment horizontal="center" vertical="top"/>
    </xf>
    <xf numFmtId="49" fontId="3" fillId="0" borderId="53" xfId="0" applyNumberFormat="1" applyFont="1" applyBorder="1" applyAlignment="1">
      <alignment horizontal="center" vertical="top"/>
    </xf>
    <xf numFmtId="0" fontId="21" fillId="0" borderId="49" xfId="0" applyFont="1" applyFill="1" applyBorder="1" applyAlignment="1">
      <alignment horizontal="center" vertical="top"/>
    </xf>
    <xf numFmtId="164" fontId="21" fillId="0" borderId="6" xfId="0" applyNumberFormat="1" applyFont="1" applyFill="1" applyBorder="1" applyAlignment="1">
      <alignment horizontal="center" vertical="top"/>
    </xf>
    <xf numFmtId="164" fontId="40" fillId="0" borderId="20" xfId="0" applyNumberFormat="1" applyFont="1" applyFill="1" applyBorder="1" applyAlignment="1">
      <alignment horizontal="center" vertical="top"/>
    </xf>
    <xf numFmtId="164" fontId="40" fillId="0" borderId="30" xfId="0" applyNumberFormat="1" applyFont="1" applyFill="1" applyBorder="1" applyAlignment="1">
      <alignment horizontal="center" vertical="top"/>
    </xf>
    <xf numFmtId="164" fontId="40" fillId="0" borderId="21" xfId="0" applyNumberFormat="1" applyFont="1" applyFill="1" applyBorder="1" applyAlignment="1">
      <alignment horizontal="center" vertical="top"/>
    </xf>
    <xf numFmtId="164" fontId="21" fillId="5" borderId="0" xfId="0" applyNumberFormat="1" applyFont="1" applyFill="1" applyBorder="1" applyAlignment="1">
      <alignment horizontal="center" vertical="top"/>
    </xf>
    <xf numFmtId="164" fontId="21" fillId="0" borderId="19" xfId="0" applyNumberFormat="1" applyFont="1" applyFill="1" applyBorder="1" applyAlignment="1">
      <alignment horizontal="center" vertical="top"/>
    </xf>
    <xf numFmtId="0" fontId="11" fillId="0" borderId="46" xfId="0" applyFont="1" applyBorder="1" applyAlignment="1">
      <alignment horizontal="left" vertical="top"/>
    </xf>
    <xf numFmtId="164" fontId="29" fillId="0" borderId="63" xfId="0" applyNumberFormat="1" applyFont="1" applyFill="1" applyBorder="1" applyAlignment="1">
      <alignment horizontal="center" vertical="top"/>
    </xf>
    <xf numFmtId="0" fontId="6" fillId="0" borderId="52" xfId="0" applyFont="1" applyFill="1" applyBorder="1" applyAlignment="1">
      <alignment horizontal="left" vertical="top" wrapText="1"/>
    </xf>
    <xf numFmtId="0" fontId="26" fillId="0" borderId="0" xfId="0" applyFont="1" applyBorder="1" applyAlignment="1">
      <alignment vertical="top"/>
    </xf>
    <xf numFmtId="0" fontId="36" fillId="0" borderId="57" xfId="0" applyFont="1" applyBorder="1" applyAlignment="1">
      <alignment horizontal="left" vertical="top" wrapText="1"/>
    </xf>
    <xf numFmtId="0" fontId="8" fillId="0" borderId="73" xfId="0" applyNumberFormat="1" applyFont="1" applyFill="1" applyBorder="1" applyAlignment="1">
      <alignment horizontal="center" vertical="top"/>
    </xf>
    <xf numFmtId="0" fontId="8" fillId="0" borderId="38" xfId="0" applyNumberFormat="1" applyFont="1" applyFill="1" applyBorder="1" applyAlignment="1">
      <alignment horizontal="center" vertical="top"/>
    </xf>
    <xf numFmtId="0" fontId="8" fillId="0" borderId="76" xfId="0" applyNumberFormat="1" applyFont="1" applyFill="1" applyBorder="1" applyAlignment="1">
      <alignment horizontal="center" vertical="top"/>
    </xf>
    <xf numFmtId="164" fontId="8" fillId="5" borderId="8" xfId="0" applyNumberFormat="1" applyFont="1" applyFill="1" applyBorder="1" applyAlignment="1">
      <alignment horizontal="center" vertical="top"/>
    </xf>
    <xf numFmtId="0" fontId="6" fillId="0" borderId="19" xfId="0" applyFont="1" applyBorder="1" applyAlignment="1">
      <alignment horizontal="left" vertical="top" wrapText="1"/>
    </xf>
    <xf numFmtId="0" fontId="8" fillId="0" borderId="7" xfId="0" applyNumberFormat="1" applyFont="1" applyFill="1" applyBorder="1" applyAlignment="1">
      <alignment horizontal="center" vertical="top"/>
    </xf>
    <xf numFmtId="0" fontId="36" fillId="0" borderId="19" xfId="0" applyFont="1" applyBorder="1" applyAlignment="1">
      <alignment horizontal="center" vertical="top"/>
    </xf>
    <xf numFmtId="9" fontId="8" fillId="0" borderId="70" xfId="0" applyNumberFormat="1" applyFont="1" applyFill="1" applyBorder="1" applyAlignment="1">
      <alignment horizontal="center" vertical="top"/>
    </xf>
    <xf numFmtId="9" fontId="8" fillId="0" borderId="40" xfId="0" applyNumberFormat="1" applyFont="1" applyFill="1" applyBorder="1" applyAlignment="1">
      <alignment horizontal="center" vertical="top"/>
    </xf>
    <xf numFmtId="9" fontId="8" fillId="0" borderId="76" xfId="0" applyNumberFormat="1" applyFont="1" applyFill="1" applyBorder="1" applyAlignment="1">
      <alignment horizontal="center" vertical="top"/>
    </xf>
    <xf numFmtId="0" fontId="6" fillId="0" borderId="8" xfId="0" applyFont="1" applyFill="1" applyBorder="1" applyAlignment="1">
      <alignment horizontal="left" vertical="top" wrapText="1"/>
    </xf>
    <xf numFmtId="9" fontId="8" fillId="0" borderId="61" xfId="0" applyNumberFormat="1" applyFont="1" applyFill="1" applyBorder="1" applyAlignment="1">
      <alignment horizontal="center" vertical="top"/>
    </xf>
    <xf numFmtId="9" fontId="8" fillId="0" borderId="7" xfId="0" applyNumberFormat="1" applyFont="1" applyFill="1" applyBorder="1" applyAlignment="1">
      <alignment horizontal="center" vertical="top"/>
    </xf>
    <xf numFmtId="0" fontId="36" fillId="0" borderId="19" xfId="0" applyFont="1" applyBorder="1" applyAlignment="1">
      <alignment horizontal="left" vertical="top" wrapText="1"/>
    </xf>
    <xf numFmtId="0" fontId="6" fillId="0" borderId="53" xfId="0" applyFont="1" applyBorder="1" applyAlignment="1">
      <alignment horizontal="left" vertical="top" wrapText="1"/>
    </xf>
    <xf numFmtId="9" fontId="8" fillId="0" borderId="56" xfId="0" applyNumberFormat="1" applyFont="1" applyFill="1" applyBorder="1" applyAlignment="1">
      <alignment horizontal="center" vertical="top"/>
    </xf>
    <xf numFmtId="9" fontId="8" fillId="0" borderId="72" xfId="0" applyNumberFormat="1" applyFont="1" applyFill="1" applyBorder="1" applyAlignment="1">
      <alignment horizontal="center" vertical="top"/>
    </xf>
    <xf numFmtId="9" fontId="8" fillId="0" borderId="58" xfId="0" applyNumberFormat="1" applyFont="1" applyFill="1" applyBorder="1" applyAlignment="1">
      <alignment horizontal="center" vertical="top"/>
    </xf>
    <xf numFmtId="0" fontId="6" fillId="0" borderId="19" xfId="0" applyFont="1" applyBorder="1" applyAlignment="1">
      <alignment horizontal="left" vertical="top" wrapText="1"/>
    </xf>
    <xf numFmtId="0" fontId="6" fillId="0" borderId="8" xfId="0" applyFont="1" applyBorder="1" applyAlignment="1">
      <alignment horizontal="left" vertical="top" wrapText="1"/>
    </xf>
    <xf numFmtId="0" fontId="36" fillId="0" borderId="44" xfId="0" applyFont="1" applyBorder="1" applyAlignment="1">
      <alignment horizontal="left" vertical="top" wrapText="1"/>
    </xf>
    <xf numFmtId="49" fontId="7" fillId="0" borderId="30" xfId="0" applyNumberFormat="1" applyFont="1" applyBorder="1" applyAlignment="1">
      <alignment horizontal="center" vertical="top"/>
    </xf>
    <xf numFmtId="0" fontId="28" fillId="0" borderId="37" xfId="0" applyFont="1" applyFill="1" applyBorder="1" applyAlignment="1">
      <alignment vertical="top" wrapText="1"/>
    </xf>
    <xf numFmtId="0" fontId="2" fillId="7" borderId="5" xfId="0" applyFont="1" applyFill="1" applyBorder="1" applyAlignment="1">
      <alignment horizontal="center" vertical="top"/>
    </xf>
    <xf numFmtId="164" fontId="8" fillId="7" borderId="16" xfId="0" applyNumberFormat="1" applyFont="1" applyFill="1" applyBorder="1" applyAlignment="1">
      <alignment horizontal="center" vertical="top"/>
    </xf>
    <xf numFmtId="164" fontId="8" fillId="7" borderId="26" xfId="0" applyNumberFormat="1" applyFont="1" applyFill="1" applyBorder="1" applyAlignment="1">
      <alignment horizontal="center" vertical="top"/>
    </xf>
    <xf numFmtId="164" fontId="8" fillId="7" borderId="5" xfId="0" applyNumberFormat="1" applyFont="1" applyFill="1" applyBorder="1" applyAlignment="1">
      <alignment horizontal="center" vertical="top"/>
    </xf>
    <xf numFmtId="164" fontId="8" fillId="7" borderId="54" xfId="0" applyNumberFormat="1" applyFont="1" applyFill="1" applyBorder="1" applyAlignment="1">
      <alignment horizontal="center" vertical="top"/>
    </xf>
    <xf numFmtId="0" fontId="6" fillId="0" borderId="5" xfId="0" applyFont="1" applyBorder="1" applyAlignment="1">
      <alignment horizontal="left" vertical="top" wrapText="1"/>
    </xf>
    <xf numFmtId="9" fontId="8" fillId="0" borderId="54" xfId="0" applyNumberFormat="1" applyFont="1" applyFill="1" applyBorder="1" applyAlignment="1">
      <alignment horizontal="center" vertical="top"/>
    </xf>
    <xf numFmtId="9" fontId="8" fillId="0" borderId="18" xfId="0" applyNumberFormat="1" applyFont="1" applyFill="1" applyBorder="1" applyAlignment="1">
      <alignment horizontal="center" vertical="top"/>
    </xf>
    <xf numFmtId="9" fontId="8" fillId="0" borderId="48" xfId="0" applyNumberFormat="1" applyFont="1" applyFill="1" applyBorder="1" applyAlignment="1">
      <alignment horizontal="center" vertical="top"/>
    </xf>
    <xf numFmtId="49" fontId="7" fillId="0" borderId="30" xfId="0" applyNumberFormat="1" applyFont="1" applyBorder="1" applyAlignment="1">
      <alignment horizontal="center" vertical="top" wrapText="1"/>
    </xf>
    <xf numFmtId="0" fontId="67" fillId="0" borderId="7" xfId="0" applyFont="1" applyBorder="1" applyAlignment="1">
      <alignment vertical="top" wrapText="1"/>
    </xf>
    <xf numFmtId="49" fontId="2" fillId="0" borderId="19" xfId="0" applyNumberFormat="1" applyFont="1" applyBorder="1" applyAlignment="1">
      <alignment horizontal="center" vertical="top"/>
    </xf>
    <xf numFmtId="0" fontId="2" fillId="7" borderId="57" xfId="0" applyFont="1" applyFill="1" applyBorder="1" applyAlignment="1">
      <alignment horizontal="center" vertical="top"/>
    </xf>
    <xf numFmtId="164" fontId="8" fillId="7" borderId="73" xfId="0" applyNumberFormat="1" applyFont="1" applyFill="1" applyBorder="1" applyAlignment="1">
      <alignment horizontal="center" vertical="top"/>
    </xf>
    <xf numFmtId="164" fontId="8" fillId="7" borderId="39" xfId="0" applyNumberFormat="1" applyFont="1" applyFill="1" applyBorder="1" applyAlignment="1">
      <alignment horizontal="center" vertical="top"/>
    </xf>
    <xf numFmtId="164" fontId="8" fillId="7" borderId="60" xfId="0" applyNumberFormat="1" applyFont="1" applyFill="1" applyBorder="1" applyAlignment="1">
      <alignment horizontal="center" vertical="top"/>
    </xf>
    <xf numFmtId="164" fontId="8" fillId="7" borderId="57" xfId="0" applyNumberFormat="1" applyFont="1" applyFill="1" applyBorder="1" applyAlignment="1">
      <alignment horizontal="center" vertical="top"/>
    </xf>
    <xf numFmtId="164" fontId="8" fillId="7" borderId="70" xfId="0" applyNumberFormat="1" applyFont="1" applyFill="1" applyBorder="1" applyAlignment="1">
      <alignment horizontal="center" vertical="top"/>
    </xf>
    <xf numFmtId="0" fontId="6" fillId="0" borderId="57" xfId="0" applyFont="1" applyBorder="1" applyAlignment="1">
      <alignment horizontal="left" vertical="top" wrapText="1"/>
    </xf>
    <xf numFmtId="9" fontId="8" fillId="0" borderId="60" xfId="0" applyNumberFormat="1" applyFont="1" applyFill="1" applyBorder="1" applyAlignment="1">
      <alignment horizontal="center" vertical="top"/>
    </xf>
    <xf numFmtId="9" fontId="8" fillId="0" borderId="66" xfId="0" applyNumberFormat="1" applyFont="1" applyFill="1" applyBorder="1" applyAlignment="1">
      <alignment horizontal="center" vertical="top"/>
    </xf>
    <xf numFmtId="0" fontId="0" fillId="0" borderId="30" xfId="0" applyBorder="1" applyAlignment="1">
      <alignment horizontal="center" vertical="top" wrapText="1"/>
    </xf>
    <xf numFmtId="0" fontId="2" fillId="7" borderId="53" xfId="0" applyFont="1" applyFill="1" applyBorder="1" applyAlignment="1">
      <alignment horizontal="center" vertical="top"/>
    </xf>
    <xf numFmtId="164" fontId="8" fillId="7" borderId="63" xfId="0" applyNumberFormat="1" applyFont="1" applyFill="1" applyBorder="1" applyAlignment="1">
      <alignment horizontal="center" vertical="top"/>
    </xf>
    <xf numFmtId="164" fontId="8" fillId="7" borderId="79" xfId="0" applyNumberFormat="1" applyFont="1" applyFill="1" applyBorder="1" applyAlignment="1">
      <alignment horizontal="center" vertical="top"/>
    </xf>
    <xf numFmtId="164" fontId="8" fillId="7" borderId="64" xfId="0" applyNumberFormat="1" applyFont="1" applyFill="1" applyBorder="1" applyAlignment="1">
      <alignment horizontal="center" vertical="top"/>
    </xf>
    <xf numFmtId="164" fontId="8" fillId="7" borderId="53" xfId="0" applyNumberFormat="1" applyFont="1" applyFill="1" applyBorder="1" applyAlignment="1">
      <alignment horizontal="center" vertical="top"/>
    </xf>
    <xf numFmtId="164" fontId="8" fillId="7" borderId="56" xfId="0" applyNumberFormat="1" applyFont="1" applyFill="1" applyBorder="1" applyAlignment="1">
      <alignment horizontal="center" vertical="top"/>
    </xf>
    <xf numFmtId="9" fontId="8" fillId="0" borderId="64" xfId="0" applyNumberFormat="1" applyFont="1" applyFill="1" applyBorder="1" applyAlignment="1">
      <alignment horizontal="center" vertical="top"/>
    </xf>
    <xf numFmtId="9" fontId="8" fillId="0" borderId="71" xfId="0" applyNumberFormat="1" applyFont="1" applyFill="1" applyBorder="1" applyAlignment="1">
      <alignment horizontal="center" vertical="top"/>
    </xf>
    <xf numFmtId="0" fontId="0" fillId="0" borderId="43" xfId="0" applyBorder="1" applyAlignment="1">
      <alignment horizontal="center" vertical="top" wrapText="1"/>
    </xf>
    <xf numFmtId="0" fontId="67" fillId="0" borderId="42" xfId="0" applyFont="1" applyBorder="1" applyAlignment="1">
      <alignment vertical="top" wrapText="1"/>
    </xf>
    <xf numFmtId="0" fontId="2" fillId="4" borderId="44" xfId="0" applyFont="1" applyFill="1" applyBorder="1" applyAlignment="1">
      <alignment horizontal="center" vertical="top"/>
    </xf>
    <xf numFmtId="164" fontId="8" fillId="4" borderId="41" xfId="0" applyNumberFormat="1" applyFont="1" applyFill="1" applyBorder="1" applyAlignment="1">
      <alignment horizontal="center" vertical="top"/>
    </xf>
    <xf numFmtId="0" fontId="6" fillId="0" borderId="44" xfId="0" applyFont="1" applyBorder="1" applyAlignment="1">
      <alignment horizontal="left" vertical="top" wrapText="1"/>
    </xf>
    <xf numFmtId="9" fontId="8" fillId="0" borderId="46" xfId="0" applyNumberFormat="1" applyFont="1" applyFill="1" applyBorder="1" applyAlignment="1">
      <alignment horizontal="center" vertical="top"/>
    </xf>
    <xf numFmtId="9" fontId="8" fillId="0" borderId="45" xfId="0" applyNumberFormat="1" applyFont="1" applyFill="1" applyBorder="1" applyAlignment="1">
      <alignment horizontal="center" vertical="top"/>
    </xf>
    <xf numFmtId="0" fontId="68" fillId="0" borderId="27" xfId="0" applyFont="1" applyFill="1" applyBorder="1" applyAlignment="1">
      <alignment vertical="top" wrapText="1"/>
    </xf>
    <xf numFmtId="0" fontId="68" fillId="0" borderId="7" xfId="0" applyFont="1" applyFill="1" applyBorder="1" applyAlignment="1">
      <alignment vertical="top" wrapText="1"/>
    </xf>
    <xf numFmtId="0" fontId="29" fillId="0" borderId="53" xfId="0" applyFont="1" applyFill="1" applyBorder="1" applyAlignment="1">
      <alignment horizontal="center" vertical="top"/>
    </xf>
    <xf numFmtId="164" fontId="42" fillId="0" borderId="79" xfId="0" applyNumberFormat="1" applyFont="1" applyFill="1" applyBorder="1" applyAlignment="1">
      <alignment horizontal="center" vertical="top"/>
    </xf>
    <xf numFmtId="164" fontId="29" fillId="0" borderId="58" xfId="0" applyNumberFormat="1" applyFont="1" applyFill="1" applyBorder="1" applyAlignment="1">
      <alignment horizontal="center" vertical="top"/>
    </xf>
    <xf numFmtId="0" fontId="68" fillId="0" borderId="65" xfId="0" applyFont="1" applyFill="1" applyBorder="1" applyAlignment="1">
      <alignment vertical="top" wrapText="1"/>
    </xf>
    <xf numFmtId="164" fontId="42" fillId="4" borderId="31" xfId="0" applyNumberFormat="1" applyFont="1" applyFill="1" applyBorder="1" applyAlignment="1">
      <alignment horizontal="center" vertical="top"/>
    </xf>
    <xf numFmtId="164" fontId="42" fillId="4" borderId="2" xfId="0" applyNumberFormat="1" applyFont="1" applyFill="1" applyBorder="1" applyAlignment="1">
      <alignment horizontal="center" vertical="top"/>
    </xf>
    <xf numFmtId="0" fontId="28" fillId="0" borderId="27" xfId="0" applyFont="1" applyFill="1" applyBorder="1" applyAlignment="1">
      <alignment vertical="top" wrapText="1"/>
    </xf>
    <xf numFmtId="0" fontId="29" fillId="0" borderId="48" xfId="0" applyFont="1" applyFill="1" applyBorder="1" applyAlignment="1">
      <alignment horizontal="center" vertical="top"/>
    </xf>
    <xf numFmtId="164" fontId="42" fillId="0" borderId="26" xfId="0" applyNumberFormat="1" applyFont="1" applyFill="1" applyBorder="1" applyAlignment="1">
      <alignment horizontal="center" vertical="top"/>
    </xf>
    <xf numFmtId="164" fontId="29" fillId="0" borderId="17" xfId="0" applyNumberFormat="1" applyFont="1" applyFill="1" applyBorder="1" applyAlignment="1">
      <alignment horizontal="center" vertical="top"/>
    </xf>
    <xf numFmtId="0" fontId="28" fillId="0" borderId="7" xfId="0" applyFont="1" applyFill="1" applyBorder="1" applyAlignment="1">
      <alignment vertical="top" wrapText="1"/>
    </xf>
    <xf numFmtId="0" fontId="8" fillId="0" borderId="8" xfId="0" applyFont="1" applyFill="1" applyBorder="1" applyAlignment="1">
      <alignment horizontal="center" vertical="top"/>
    </xf>
    <xf numFmtId="164" fontId="8" fillId="0" borderId="10" xfId="0" applyNumberFormat="1" applyFont="1" applyFill="1" applyBorder="1" applyAlignment="1">
      <alignment horizontal="center" vertical="top"/>
    </xf>
    <xf numFmtId="164" fontId="7" fillId="0" borderId="9" xfId="0" applyNumberFormat="1" applyFont="1" applyFill="1" applyBorder="1" applyAlignment="1">
      <alignment horizontal="center" vertical="top"/>
    </xf>
    <xf numFmtId="164" fontId="7" fillId="0" borderId="78" xfId="0" applyNumberFormat="1" applyFont="1" applyFill="1" applyBorder="1" applyAlignment="1">
      <alignment horizontal="center" vertical="top"/>
    </xf>
    <xf numFmtId="164" fontId="7" fillId="0" borderId="11" xfId="0" applyNumberFormat="1" applyFont="1" applyFill="1" applyBorder="1" applyAlignment="1">
      <alignment horizontal="center" vertical="top"/>
    </xf>
    <xf numFmtId="164" fontId="8" fillId="5" borderId="12" xfId="0" applyNumberFormat="1" applyFont="1" applyFill="1" applyBorder="1" applyAlignment="1">
      <alignment horizontal="center" vertical="top"/>
    </xf>
    <xf numFmtId="164" fontId="8" fillId="0" borderId="8" xfId="0" applyNumberFormat="1" applyFont="1" applyFill="1" applyBorder="1" applyAlignment="1">
      <alignment horizontal="center" vertical="top"/>
    </xf>
    <xf numFmtId="0" fontId="28" fillId="0" borderId="65" xfId="0" applyFont="1" applyFill="1" applyBorder="1" applyAlignment="1">
      <alignment vertical="top" wrapText="1"/>
    </xf>
    <xf numFmtId="49" fontId="2" fillId="7" borderId="19" xfId="0" applyNumberFormat="1" applyFont="1" applyFill="1" applyBorder="1" applyAlignment="1">
      <alignment horizontal="center" vertical="top"/>
    </xf>
    <xf numFmtId="0" fontId="21" fillId="7" borderId="5" xfId="0" applyFont="1" applyFill="1" applyBorder="1" applyAlignment="1">
      <alignment horizontal="center" vertical="top"/>
    </xf>
    <xf numFmtId="164" fontId="7" fillId="7" borderId="16" xfId="0" applyNumberFormat="1" applyFont="1" applyFill="1" applyBorder="1" applyAlignment="1">
      <alignment horizontal="center" vertical="top"/>
    </xf>
    <xf numFmtId="164" fontId="7" fillId="7" borderId="26" xfId="0" applyNumberFormat="1" applyFont="1" applyFill="1" applyBorder="1" applyAlignment="1">
      <alignment horizontal="center" vertical="top"/>
    </xf>
    <xf numFmtId="164" fontId="7" fillId="7" borderId="17" xfId="0" applyNumberFormat="1" applyFont="1" applyFill="1" applyBorder="1" applyAlignment="1">
      <alignment horizontal="center" vertical="top"/>
    </xf>
    <xf numFmtId="164" fontId="21" fillId="7" borderId="18" xfId="0" applyNumberFormat="1" applyFont="1" applyFill="1" applyBorder="1" applyAlignment="1">
      <alignment horizontal="center" vertical="top"/>
    </xf>
    <xf numFmtId="9" fontId="8" fillId="0" borderId="36" xfId="0" applyNumberFormat="1" applyFont="1" applyFill="1" applyBorder="1" applyAlignment="1">
      <alignment horizontal="center" vertical="top"/>
    </xf>
    <xf numFmtId="9" fontId="8" fillId="0" borderId="28" xfId="0" applyNumberFormat="1" applyFont="1" applyFill="1" applyBorder="1" applyAlignment="1">
      <alignment horizontal="center" vertical="top"/>
    </xf>
    <xf numFmtId="9" fontId="8" fillId="0" borderId="29" xfId="0" applyNumberFormat="1" applyFont="1" applyFill="1" applyBorder="1" applyAlignment="1">
      <alignment horizontal="center" vertical="top"/>
    </xf>
    <xf numFmtId="0" fontId="36" fillId="0" borderId="53" xfId="0" applyFont="1" applyBorder="1" applyAlignment="1">
      <alignment horizontal="center" vertical="top"/>
    </xf>
    <xf numFmtId="164" fontId="7" fillId="7" borderId="63" xfId="0" applyNumberFormat="1" applyFont="1" applyFill="1" applyBorder="1" applyAlignment="1">
      <alignment horizontal="center" vertical="top"/>
    </xf>
    <xf numFmtId="164" fontId="7" fillId="7" borderId="59" xfId="0" applyNumberFormat="1" applyFont="1" applyFill="1" applyBorder="1" applyAlignment="1">
      <alignment horizontal="center" vertical="top"/>
    </xf>
    <xf numFmtId="164" fontId="7" fillId="7" borderId="79" xfId="0" applyNumberFormat="1" applyFont="1" applyFill="1" applyBorder="1" applyAlignment="1">
      <alignment horizontal="center" vertical="top"/>
    </xf>
    <xf numFmtId="164" fontId="7" fillId="7" borderId="58" xfId="0" applyNumberFormat="1" applyFont="1" applyFill="1" applyBorder="1" applyAlignment="1">
      <alignment horizontal="center" vertical="top"/>
    </xf>
    <xf numFmtId="164" fontId="7" fillId="7" borderId="64" xfId="0" applyNumberFormat="1" applyFont="1" applyFill="1" applyBorder="1" applyAlignment="1">
      <alignment horizontal="center" vertical="top"/>
    </xf>
    <xf numFmtId="164" fontId="7" fillId="7" borderId="53" xfId="0" applyNumberFormat="1" applyFont="1" applyFill="1" applyBorder="1" applyAlignment="1">
      <alignment horizontal="center" vertical="top"/>
    </xf>
    <xf numFmtId="0" fontId="0" fillId="0" borderId="44" xfId="0" applyBorder="1" applyAlignment="1">
      <alignment horizontal="center" vertical="top"/>
    </xf>
    <xf numFmtId="164" fontId="7" fillId="7" borderId="41" xfId="0" applyNumberFormat="1" applyFont="1" applyFill="1" applyBorder="1" applyAlignment="1">
      <alignment horizontal="center" vertical="top"/>
    </xf>
    <xf numFmtId="0" fontId="36" fillId="0" borderId="73" xfId="0" applyFont="1" applyBorder="1" applyAlignment="1">
      <alignment horizontal="left" vertical="top" wrapText="1"/>
    </xf>
    <xf numFmtId="0" fontId="6" fillId="0" borderId="30" xfId="0" applyFont="1" applyFill="1" applyBorder="1" applyAlignment="1">
      <alignment horizontal="left" vertical="top"/>
    </xf>
    <xf numFmtId="0" fontId="6" fillId="0" borderId="43" xfId="0" applyFont="1" applyFill="1" applyBorder="1" applyAlignment="1">
      <alignment horizontal="left" vertical="top"/>
    </xf>
    <xf numFmtId="0" fontId="6" fillId="0" borderId="67" xfId="0" applyFont="1" applyFill="1" applyBorder="1" applyAlignment="1">
      <alignment horizontal="left" vertical="top"/>
    </xf>
    <xf numFmtId="0" fontId="2" fillId="3" borderId="25" xfId="0" applyFont="1" applyFill="1" applyBorder="1" applyAlignment="1">
      <alignment vertical="top"/>
    </xf>
    <xf numFmtId="0" fontId="8" fillId="5" borderId="64" xfId="0" applyFont="1" applyFill="1" applyBorder="1" applyAlignment="1">
      <alignment horizontal="left" vertical="top" wrapText="1"/>
    </xf>
    <xf numFmtId="0" fontId="8" fillId="5" borderId="71" xfId="0" applyFont="1" applyFill="1" applyBorder="1" applyAlignment="1">
      <alignment horizontal="left" vertical="top" wrapText="1"/>
    </xf>
    <xf numFmtId="0" fontId="55" fillId="0" borderId="0" xfId="0" applyFont="1" applyAlignment="1">
      <alignment vertical="top"/>
    </xf>
    <xf numFmtId="0" fontId="55" fillId="0" borderId="0" xfId="0" applyNumberFormat="1" applyFont="1" applyAlignment="1">
      <alignment vertical="top"/>
    </xf>
    <xf numFmtId="0" fontId="55" fillId="0" borderId="0" xfId="0" applyFont="1" applyAlignment="1">
      <alignment horizontal="center" vertical="top"/>
    </xf>
    <xf numFmtId="0" fontId="0" fillId="0" borderId="0" xfId="0" applyAlignment="1">
      <alignment vertical="top"/>
    </xf>
    <xf numFmtId="0" fontId="0" fillId="0" borderId="0" xfId="0" applyAlignment="1">
      <alignment horizontal="center" vertical="top"/>
    </xf>
    <xf numFmtId="0" fontId="6" fillId="0" borderId="37" xfId="0" applyFont="1" applyFill="1" applyBorder="1" applyAlignment="1">
      <alignment horizontal="justify" vertical="top" wrapText="1"/>
    </xf>
    <xf numFmtId="0" fontId="8" fillId="5" borderId="36" xfId="0" applyFont="1" applyFill="1" applyBorder="1" applyAlignment="1">
      <alignment horizontal="justify" vertical="top" wrapText="1"/>
    </xf>
    <xf numFmtId="0" fontId="6" fillId="0" borderId="42" xfId="0" applyFont="1" applyFill="1" applyBorder="1" applyAlignment="1">
      <alignment horizontal="justify" vertical="top" wrapText="1"/>
    </xf>
    <xf numFmtId="0" fontId="8" fillId="5" borderId="41" xfId="0" applyFont="1" applyFill="1" applyBorder="1" applyAlignment="1">
      <alignment horizontal="justify" vertical="top" wrapText="1"/>
    </xf>
    <xf numFmtId="0" fontId="2" fillId="0" borderId="32" xfId="0" applyFont="1" applyFill="1" applyBorder="1" applyAlignment="1">
      <alignment horizontal="center" vertical="top"/>
    </xf>
    <xf numFmtId="0" fontId="6" fillId="0" borderId="29" xfId="0" applyFont="1" applyFill="1" applyBorder="1" applyAlignment="1">
      <alignment horizontal="justify" vertical="top" wrapText="1"/>
    </xf>
    <xf numFmtId="0" fontId="8" fillId="0" borderId="68" xfId="0" applyFont="1" applyFill="1" applyBorder="1" applyAlignment="1">
      <alignment horizontal="justify" vertical="top" wrapText="1"/>
    </xf>
    <xf numFmtId="0" fontId="9" fillId="0" borderId="37" xfId="0" applyNumberFormat="1" applyFont="1" applyFill="1" applyBorder="1" applyAlignment="1">
      <alignment horizontal="center" vertical="top" wrapText="1"/>
    </xf>
    <xf numFmtId="0" fontId="9" fillId="0" borderId="28" xfId="0" applyNumberFormat="1" applyFont="1" applyFill="1" applyBorder="1" applyAlignment="1">
      <alignment horizontal="center" vertical="top" wrapText="1"/>
    </xf>
    <xf numFmtId="0" fontId="9" fillId="0" borderId="29" xfId="0" applyNumberFormat="1" applyFont="1" applyFill="1" applyBorder="1" applyAlignment="1">
      <alignment horizontal="center" vertical="top" wrapText="1"/>
    </xf>
    <xf numFmtId="0" fontId="6" fillId="0" borderId="33" xfId="0" applyFont="1" applyFill="1" applyBorder="1" applyAlignment="1">
      <alignment horizontal="justify" vertical="top" wrapText="1"/>
    </xf>
    <xf numFmtId="0" fontId="8" fillId="0" borderId="46" xfId="0" applyFont="1" applyFill="1" applyBorder="1" applyAlignment="1">
      <alignment horizontal="justify" vertical="top" wrapText="1"/>
    </xf>
    <xf numFmtId="9" fontId="2" fillId="0" borderId="65" xfId="0" applyNumberFormat="1" applyFont="1" applyFill="1" applyBorder="1" applyAlignment="1">
      <alignment horizontal="center" vertical="top" wrapText="1"/>
    </xf>
    <xf numFmtId="9" fontId="2" fillId="0" borderId="1" xfId="0" applyNumberFormat="1" applyFont="1" applyFill="1" applyBorder="1" applyAlignment="1">
      <alignment horizontal="center" vertical="top" wrapText="1"/>
    </xf>
    <xf numFmtId="9" fontId="2" fillId="0" borderId="2" xfId="0" applyNumberFormat="1" applyFont="1" applyFill="1" applyBorder="1" applyAlignment="1">
      <alignment horizontal="center" vertical="top" wrapText="1"/>
    </xf>
    <xf numFmtId="0" fontId="8" fillId="0" borderId="67" xfId="0" applyFont="1" applyFill="1" applyBorder="1" applyAlignment="1">
      <alignment horizontal="justify" vertical="top" wrapText="1"/>
    </xf>
    <xf numFmtId="9" fontId="2" fillId="0" borderId="28" xfId="0" applyNumberFormat="1" applyFont="1" applyFill="1" applyBorder="1" applyAlignment="1">
      <alignment horizontal="center" vertical="top" wrapText="1"/>
    </xf>
    <xf numFmtId="9" fontId="2" fillId="0" borderId="29" xfId="0" applyNumberFormat="1" applyFont="1" applyFill="1" applyBorder="1" applyAlignment="1">
      <alignment horizontal="center" vertical="top" wrapText="1"/>
    </xf>
    <xf numFmtId="0" fontId="6" fillId="0" borderId="21" xfId="0" applyFont="1" applyFill="1" applyBorder="1" applyAlignment="1">
      <alignment horizontal="justify" vertical="top" wrapText="1"/>
    </xf>
    <xf numFmtId="0" fontId="8" fillId="0" borderId="30" xfId="0" applyFont="1" applyFill="1" applyBorder="1" applyAlignment="1">
      <alignment horizontal="justify" vertical="top" wrapText="1"/>
    </xf>
    <xf numFmtId="0" fontId="8" fillId="0" borderId="43" xfId="0" applyFont="1" applyFill="1" applyBorder="1" applyAlignment="1">
      <alignment horizontal="justify" vertical="top" wrapText="1"/>
    </xf>
    <xf numFmtId="0" fontId="3" fillId="0" borderId="0" xfId="0" applyFont="1" applyBorder="1" applyAlignment="1">
      <alignment vertical="top"/>
    </xf>
    <xf numFmtId="0" fontId="6" fillId="0" borderId="41" xfId="0" applyNumberFormat="1" applyFont="1" applyFill="1" applyBorder="1" applyAlignment="1">
      <alignment horizontal="left" vertical="top" wrapText="1"/>
    </xf>
    <xf numFmtId="0" fontId="21" fillId="0" borderId="36" xfId="0" applyFont="1" applyBorder="1" applyAlignment="1">
      <alignment wrapText="1"/>
    </xf>
    <xf numFmtId="164" fontId="7" fillId="4" borderId="46" xfId="0" applyNumberFormat="1" applyFont="1" applyFill="1" applyBorder="1" applyAlignment="1">
      <alignment horizontal="center" vertical="top"/>
    </xf>
    <xf numFmtId="0" fontId="8" fillId="0" borderId="36" xfId="0" applyFont="1" applyFill="1" applyBorder="1" applyAlignment="1">
      <alignment horizontal="justify" vertical="top" wrapText="1"/>
    </xf>
    <xf numFmtId="164" fontId="6" fillId="0" borderId="57" xfId="0" applyNumberFormat="1" applyFont="1" applyBorder="1" applyAlignment="1">
      <alignment horizontal="center"/>
    </xf>
    <xf numFmtId="164" fontId="15" fillId="0" borderId="40" xfId="0" applyNumberFormat="1" applyFont="1" applyBorder="1" applyAlignment="1">
      <alignment horizontal="center"/>
    </xf>
    <xf numFmtId="0" fontId="11" fillId="0" borderId="6" xfId="0" applyFont="1" applyBorder="1" applyAlignment="1">
      <alignment horizontal="justify" wrapText="1"/>
    </xf>
    <xf numFmtId="0" fontId="11" fillId="0" borderId="41" xfId="0" applyFont="1" applyBorder="1" applyAlignment="1">
      <alignment horizontal="justify" wrapText="1"/>
    </xf>
    <xf numFmtId="0" fontId="10" fillId="0" borderId="29" xfId="0" applyFont="1" applyFill="1" applyBorder="1" applyAlignment="1">
      <alignment horizontal="center" vertical="top"/>
    </xf>
    <xf numFmtId="49" fontId="69" fillId="2" borderId="36" xfId="0" applyNumberFormat="1" applyFont="1" applyFill="1" applyBorder="1" applyAlignment="1">
      <alignment horizontal="center" vertical="top"/>
    </xf>
    <xf numFmtId="49" fontId="6" fillId="0" borderId="29" xfId="0" applyNumberFormat="1" applyFont="1" applyFill="1" applyBorder="1" applyAlignment="1">
      <alignment vertical="center" wrapText="1"/>
    </xf>
    <xf numFmtId="0" fontId="8" fillId="0" borderId="28" xfId="0" applyFont="1" applyFill="1" applyBorder="1" applyAlignment="1">
      <alignment horizontal="left" vertical="top" wrapText="1"/>
    </xf>
    <xf numFmtId="49" fontId="70" fillId="6" borderId="3" xfId="0" applyNumberFormat="1" applyFont="1" applyFill="1" applyBorder="1" applyAlignment="1">
      <alignment horizontal="center" vertical="top"/>
    </xf>
    <xf numFmtId="49" fontId="70" fillId="5" borderId="0" xfId="0" applyNumberFormat="1" applyFont="1" applyFill="1" applyBorder="1" applyAlignment="1">
      <alignment horizontal="center" vertical="top"/>
    </xf>
    <xf numFmtId="49" fontId="7" fillId="5" borderId="0" xfId="0" applyNumberFormat="1" applyFont="1" applyFill="1" applyBorder="1" applyAlignment="1">
      <alignment horizontal="right" vertical="top"/>
    </xf>
    <xf numFmtId="164" fontId="7" fillId="5" borderId="0" xfId="0" applyNumberFormat="1" applyFont="1" applyFill="1" applyBorder="1" applyAlignment="1">
      <alignment horizontal="center" vertical="top"/>
    </xf>
    <xf numFmtId="0" fontId="2" fillId="5" borderId="0" xfId="0" applyFont="1" applyFill="1" applyBorder="1" applyAlignment="1">
      <alignment horizontal="center" vertical="top"/>
    </xf>
    <xf numFmtId="0" fontId="2" fillId="5" borderId="0" xfId="0" applyFont="1" applyFill="1" applyBorder="1" applyAlignment="1">
      <alignment vertical="top"/>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62" xfId="0" applyFont="1" applyBorder="1" applyAlignment="1">
      <alignment horizontal="center" vertical="center" wrapText="1"/>
    </xf>
    <xf numFmtId="0" fontId="8" fillId="0" borderId="70" xfId="0" applyFont="1" applyBorder="1" applyAlignment="1">
      <alignment horizontal="left" vertical="top" wrapText="1"/>
    </xf>
    <xf numFmtId="0" fontId="8" fillId="0" borderId="60" xfId="0" applyFont="1" applyBorder="1" applyAlignment="1">
      <alignment horizontal="left" vertical="top" wrapText="1"/>
    </xf>
    <xf numFmtId="0" fontId="8" fillId="0" borderId="66" xfId="0" applyFont="1" applyBorder="1" applyAlignment="1">
      <alignment horizontal="left" vertical="top" wrapText="1"/>
    </xf>
    <xf numFmtId="0" fontId="50" fillId="0" borderId="0" xfId="0" applyNumberFormat="1" applyFont="1" applyAlignment="1">
      <alignment vertical="top"/>
    </xf>
    <xf numFmtId="0" fontId="50" fillId="0" borderId="0" xfId="0" applyFont="1" applyAlignment="1">
      <alignment horizontal="center" vertical="top"/>
    </xf>
    <xf numFmtId="0" fontId="3" fillId="0" borderId="52" xfId="0" applyFont="1" applyFill="1" applyBorder="1" applyAlignment="1">
      <alignment horizontal="center" vertical="top"/>
    </xf>
    <xf numFmtId="164" fontId="8" fillId="0" borderId="36" xfId="0" applyNumberFormat="1" applyFont="1" applyFill="1" applyBorder="1" applyAlignment="1">
      <alignment horizontal="center" vertical="center"/>
    </xf>
    <xf numFmtId="164" fontId="8" fillId="0" borderId="28" xfId="0" applyNumberFormat="1" applyFont="1" applyFill="1" applyBorder="1" applyAlignment="1">
      <alignment horizontal="center" vertical="center"/>
    </xf>
    <xf numFmtId="164" fontId="8" fillId="0" borderId="29" xfId="0" applyNumberFormat="1" applyFont="1" applyFill="1" applyBorder="1" applyAlignment="1">
      <alignment horizontal="center" vertical="center"/>
    </xf>
    <xf numFmtId="164" fontId="8" fillId="0" borderId="52" xfId="0" applyNumberFormat="1" applyFont="1" applyFill="1" applyBorder="1" applyAlignment="1">
      <alignment horizontal="center" vertical="center" wrapText="1"/>
    </xf>
    <xf numFmtId="164" fontId="8" fillId="0" borderId="68" xfId="0" applyNumberFormat="1" applyFont="1" applyFill="1" applyBorder="1" applyAlignment="1">
      <alignment horizontal="left" vertical="top" wrapText="1"/>
    </xf>
    <xf numFmtId="0" fontId="2" fillId="0" borderId="36" xfId="0" applyFont="1" applyFill="1" applyBorder="1" applyAlignment="1">
      <alignment horizontal="center" vertical="top"/>
    </xf>
    <xf numFmtId="0" fontId="2" fillId="0" borderId="28" xfId="0" applyFont="1" applyFill="1" applyBorder="1" applyAlignment="1">
      <alignment horizontal="center" vertical="top"/>
    </xf>
    <xf numFmtId="0" fontId="2" fillId="0" borderId="29" xfId="0" applyFont="1" applyFill="1" applyBorder="1" applyAlignment="1">
      <alignment horizontal="center" vertical="top"/>
    </xf>
    <xf numFmtId="0" fontId="15" fillId="0" borderId="21" xfId="0" applyFont="1" applyFill="1" applyBorder="1" applyAlignment="1">
      <alignment horizontal="left" vertical="top" wrapText="1"/>
    </xf>
    <xf numFmtId="0" fontId="3" fillId="0" borderId="57" xfId="0" applyFont="1" applyFill="1" applyBorder="1" applyAlignment="1">
      <alignment horizontal="center" vertical="top"/>
    </xf>
    <xf numFmtId="164" fontId="8" fillId="0" borderId="73" xfId="0" applyNumberFormat="1" applyFont="1" applyFill="1" applyBorder="1" applyAlignment="1">
      <alignment horizontal="center" vertical="center"/>
    </xf>
    <xf numFmtId="164" fontId="8" fillId="0" borderId="38" xfId="0" applyNumberFormat="1" applyFont="1" applyFill="1" applyBorder="1" applyAlignment="1">
      <alignment horizontal="center" vertical="center"/>
    </xf>
    <xf numFmtId="164" fontId="8" fillId="0" borderId="76" xfId="0" applyNumberFormat="1" applyFont="1" applyFill="1" applyBorder="1" applyAlignment="1">
      <alignment horizontal="center" vertical="center"/>
    </xf>
    <xf numFmtId="164" fontId="8" fillId="0" borderId="57" xfId="0" applyNumberFormat="1" applyFont="1" applyFill="1" applyBorder="1" applyAlignment="1">
      <alignment horizontal="center" vertical="center" wrapText="1"/>
    </xf>
    <xf numFmtId="164" fontId="8" fillId="0" borderId="61" xfId="0" applyNumberFormat="1" applyFont="1" applyFill="1" applyBorder="1" applyAlignment="1">
      <alignment horizontal="left" vertical="top" wrapText="1"/>
    </xf>
    <xf numFmtId="0" fontId="2" fillId="0" borderId="6" xfId="0" applyFont="1" applyFill="1" applyBorder="1" applyAlignment="1">
      <alignment horizontal="center" vertical="top"/>
    </xf>
    <xf numFmtId="0" fontId="2" fillId="0" borderId="20" xfId="0" applyFont="1" applyFill="1" applyBorder="1" applyAlignment="1">
      <alignment horizontal="center" vertical="top"/>
    </xf>
    <xf numFmtId="0" fontId="2" fillId="0" borderId="21" xfId="0" applyFont="1" applyFill="1" applyBorder="1" applyAlignment="1">
      <alignment horizontal="center" vertical="top"/>
    </xf>
    <xf numFmtId="0" fontId="15" fillId="0" borderId="33" xfId="0" applyFont="1" applyFill="1" applyBorder="1" applyAlignment="1">
      <alignment horizontal="left" vertical="top" wrapText="1"/>
    </xf>
    <xf numFmtId="164" fontId="7" fillId="8" borderId="55" xfId="0" applyNumberFormat="1" applyFont="1" applyFill="1" applyBorder="1" applyAlignment="1">
      <alignment horizontal="center" vertical="center"/>
    </xf>
    <xf numFmtId="164" fontId="7" fillId="8" borderId="65" xfId="0" applyNumberFormat="1" applyFont="1" applyFill="1" applyBorder="1" applyAlignment="1">
      <alignment horizontal="center" vertical="center"/>
    </xf>
    <xf numFmtId="164" fontId="7" fillId="8" borderId="13" xfId="0" applyNumberFormat="1" applyFont="1" applyFill="1" applyBorder="1" applyAlignment="1">
      <alignment horizontal="center" vertical="center"/>
    </xf>
    <xf numFmtId="164" fontId="8" fillId="0" borderId="46" xfId="0" applyNumberFormat="1" applyFont="1" applyFill="1" applyBorder="1" applyAlignment="1">
      <alignment horizontal="left" vertical="top" wrapText="1"/>
    </xf>
    <xf numFmtId="0" fontId="2" fillId="0" borderId="41" xfId="0" applyFont="1" applyFill="1" applyBorder="1" applyAlignment="1">
      <alignment horizontal="center" vertical="top"/>
    </xf>
    <xf numFmtId="0" fontId="2" fillId="0" borderId="32" xfId="0" applyFont="1" applyFill="1" applyBorder="1" applyAlignment="1">
      <alignment horizontal="center" vertical="top"/>
    </xf>
    <xf numFmtId="0" fontId="2" fillId="0" borderId="33" xfId="0" applyFont="1" applyFill="1" applyBorder="1" applyAlignment="1">
      <alignment horizontal="center" vertical="top"/>
    </xf>
    <xf numFmtId="0" fontId="3" fillId="0" borderId="5" xfId="0" applyFont="1" applyFill="1" applyBorder="1" applyAlignment="1">
      <alignment horizontal="center" vertical="top"/>
    </xf>
    <xf numFmtId="164" fontId="8" fillId="0" borderId="18" xfId="0" applyNumberFormat="1" applyFont="1" applyBorder="1" applyAlignment="1">
      <alignment horizontal="center" vertical="top"/>
    </xf>
    <xf numFmtId="164" fontId="8" fillId="0" borderId="27" xfId="0" applyNumberFormat="1" applyFont="1" applyBorder="1" applyAlignment="1">
      <alignment horizontal="center" vertical="top"/>
    </xf>
    <xf numFmtId="164" fontId="8" fillId="5" borderId="5" xfId="0" applyNumberFormat="1" applyFont="1" applyFill="1" applyBorder="1" applyAlignment="1">
      <alignment horizontal="center" vertical="top" wrapText="1"/>
    </xf>
    <xf numFmtId="0" fontId="21" fillId="0" borderId="69" xfId="0" applyFont="1" applyFill="1" applyBorder="1" applyAlignment="1">
      <alignment horizontal="left" vertical="top" wrapText="1"/>
    </xf>
    <xf numFmtId="0" fontId="2" fillId="0" borderId="68" xfId="0" applyFont="1" applyFill="1" applyBorder="1" applyAlignment="1">
      <alignment horizontal="center" vertical="top" wrapText="1"/>
    </xf>
    <xf numFmtId="0" fontId="2" fillId="0" borderId="77" xfId="0" applyFont="1" applyFill="1" applyBorder="1" applyAlignment="1">
      <alignment horizontal="center" vertical="top" wrapText="1"/>
    </xf>
    <xf numFmtId="164" fontId="21" fillId="4" borderId="14" xfId="0" applyNumberFormat="1" applyFont="1" applyFill="1" applyBorder="1" applyAlignment="1">
      <alignment horizontal="center" vertical="center"/>
    </xf>
    <xf numFmtId="0" fontId="2" fillId="0" borderId="46" xfId="0" applyFont="1" applyFill="1" applyBorder="1" applyAlignment="1">
      <alignment horizontal="center" vertical="top" wrapText="1"/>
    </xf>
    <xf numFmtId="0" fontId="2" fillId="0" borderId="47" xfId="0" applyFont="1" applyFill="1" applyBorder="1" applyAlignment="1">
      <alignment horizontal="center" vertical="top" wrapText="1"/>
    </xf>
    <xf numFmtId="49" fontId="7" fillId="0" borderId="28" xfId="0" applyNumberFormat="1" applyFont="1" applyBorder="1" applyAlignment="1">
      <alignment vertical="top"/>
    </xf>
    <xf numFmtId="49" fontId="9" fillId="0" borderId="52" xfId="0" applyNumberFormat="1" applyFont="1" applyBorder="1" applyAlignment="1">
      <alignment vertical="top"/>
    </xf>
    <xf numFmtId="0" fontId="2" fillId="0" borderId="5" xfId="0" applyFont="1" applyFill="1" applyBorder="1" applyAlignment="1">
      <alignment horizontal="center" vertical="top" wrapText="1"/>
    </xf>
    <xf numFmtId="0" fontId="8" fillId="0" borderId="68" xfId="0" applyFont="1" applyFill="1" applyBorder="1" applyAlignment="1">
      <alignment horizontal="left" vertical="top" wrapText="1"/>
    </xf>
    <xf numFmtId="49" fontId="2" fillId="0" borderId="36" xfId="0" applyNumberFormat="1" applyFont="1" applyFill="1" applyBorder="1" applyAlignment="1">
      <alignment horizontal="center" vertical="top" wrapText="1"/>
    </xf>
    <xf numFmtId="49" fontId="7" fillId="0" borderId="32" xfId="0" applyNumberFormat="1" applyFont="1" applyBorder="1" applyAlignment="1">
      <alignment vertical="top"/>
    </xf>
    <xf numFmtId="49" fontId="9" fillId="0" borderId="44" xfId="0" applyNumberFormat="1" applyFont="1" applyBorder="1" applyAlignment="1">
      <alignment vertical="top"/>
    </xf>
    <xf numFmtId="0" fontId="8" fillId="0" borderId="46" xfId="0" applyFont="1" applyFill="1" applyBorder="1" applyAlignment="1">
      <alignment horizontal="left" vertical="top" wrapText="1"/>
    </xf>
    <xf numFmtId="49" fontId="2" fillId="0" borderId="41" xfId="0" applyNumberFormat="1" applyFont="1" applyFill="1" applyBorder="1" applyAlignment="1">
      <alignment horizontal="center" vertical="top" wrapText="1"/>
    </xf>
    <xf numFmtId="0" fontId="2" fillId="0" borderId="19" xfId="0" applyFont="1" applyFill="1" applyBorder="1" applyAlignment="1">
      <alignment horizontal="center" vertical="top" wrapText="1"/>
    </xf>
    <xf numFmtId="164" fontId="8" fillId="0" borderId="52" xfId="0" applyNumberFormat="1" applyFont="1" applyFill="1" applyBorder="1" applyAlignment="1">
      <alignment horizontal="center" vertical="center"/>
    </xf>
    <xf numFmtId="164" fontId="8" fillId="0" borderId="69" xfId="0" applyNumberFormat="1" applyFont="1" applyFill="1" applyBorder="1" applyAlignment="1">
      <alignment horizontal="center" vertical="center"/>
    </xf>
    <xf numFmtId="0" fontId="2" fillId="0" borderId="57" xfId="0" applyFont="1" applyFill="1" applyBorder="1" applyAlignment="1">
      <alignment horizontal="center" vertical="top" wrapText="1"/>
    </xf>
    <xf numFmtId="164" fontId="8" fillId="0" borderId="57" xfId="0" applyNumberFormat="1" applyFont="1" applyFill="1" applyBorder="1" applyAlignment="1">
      <alignment horizontal="center" vertical="center"/>
    </xf>
    <xf numFmtId="164" fontId="8" fillId="0" borderId="60" xfId="0" applyNumberFormat="1" applyFont="1" applyFill="1" applyBorder="1" applyAlignment="1">
      <alignment horizontal="center" vertical="center"/>
    </xf>
    <xf numFmtId="0" fontId="8" fillId="0" borderId="0" xfId="0" applyFont="1" applyFill="1" applyBorder="1" applyAlignment="1">
      <alignment horizontal="left" vertical="top" wrapText="1"/>
    </xf>
    <xf numFmtId="49" fontId="2" fillId="0" borderId="6" xfId="0" applyNumberFormat="1" applyFont="1" applyFill="1" applyBorder="1" applyAlignment="1">
      <alignment horizontal="center" vertical="top" wrapText="1"/>
    </xf>
    <xf numFmtId="164" fontId="7" fillId="8" borderId="22" xfId="0" applyNumberFormat="1" applyFont="1" applyFill="1" applyBorder="1" applyAlignment="1">
      <alignment horizontal="center" vertical="center"/>
    </xf>
    <xf numFmtId="49" fontId="7" fillId="3" borderId="34" xfId="0" applyNumberFormat="1" applyFont="1" applyFill="1" applyBorder="1" applyAlignment="1">
      <alignment horizontal="right" vertical="top"/>
    </xf>
    <xf numFmtId="49" fontId="7" fillId="3" borderId="25" xfId="0" applyNumberFormat="1" applyFont="1" applyFill="1" applyBorder="1" applyAlignment="1">
      <alignment horizontal="right" vertical="top"/>
    </xf>
    <xf numFmtId="164" fontId="7" fillId="3" borderId="41" xfId="0" applyNumberFormat="1" applyFont="1" applyFill="1" applyBorder="1" applyAlignment="1">
      <alignment horizontal="center" vertical="center"/>
    </xf>
    <xf numFmtId="0" fontId="8" fillId="0" borderId="52" xfId="0" applyFont="1" applyFill="1" applyBorder="1" applyAlignment="1">
      <alignment horizontal="center" vertical="top"/>
    </xf>
    <xf numFmtId="164" fontId="8" fillId="0" borderId="52" xfId="0" applyNumberFormat="1" applyFont="1" applyFill="1" applyBorder="1" applyAlignment="1">
      <alignment horizontal="center" vertical="top"/>
    </xf>
    <xf numFmtId="164" fontId="21" fillId="0" borderId="52" xfId="0" applyNumberFormat="1" applyFont="1" applyFill="1" applyBorder="1" applyAlignment="1">
      <alignment horizontal="center" vertical="top"/>
    </xf>
    <xf numFmtId="164" fontId="8" fillId="5" borderId="69" xfId="0" applyNumberFormat="1" applyFont="1" applyFill="1" applyBorder="1" applyAlignment="1">
      <alignment horizontal="center" vertical="top"/>
    </xf>
    <xf numFmtId="49" fontId="2" fillId="0" borderId="28" xfId="0" applyNumberFormat="1" applyFont="1" applyFill="1" applyBorder="1" applyAlignment="1">
      <alignment horizontal="center" vertical="top"/>
    </xf>
    <xf numFmtId="49" fontId="2" fillId="7" borderId="28" xfId="0" applyNumberFormat="1" applyFont="1" applyFill="1" applyBorder="1" applyAlignment="1">
      <alignment horizontal="center" vertical="top"/>
    </xf>
    <xf numFmtId="49" fontId="2" fillId="0" borderId="29" xfId="0" applyNumberFormat="1" applyFont="1" applyFill="1" applyBorder="1" applyAlignment="1">
      <alignment horizontal="center" vertical="top"/>
    </xf>
    <xf numFmtId="0" fontId="8" fillId="0" borderId="57" xfId="0" applyFont="1" applyFill="1" applyBorder="1" applyAlignment="1">
      <alignment horizontal="center" vertical="top"/>
    </xf>
    <xf numFmtId="164" fontId="8" fillId="0" borderId="57" xfId="0" applyNumberFormat="1" applyFont="1" applyFill="1" applyBorder="1" applyAlignment="1">
      <alignment horizontal="center" vertical="top"/>
    </xf>
    <xf numFmtId="164" fontId="21" fillId="0" borderId="57" xfId="0" applyNumberFormat="1" applyFont="1" applyFill="1" applyBorder="1" applyAlignment="1">
      <alignment horizontal="center" vertical="top"/>
    </xf>
    <xf numFmtId="164" fontId="8" fillId="0" borderId="44" xfId="0" applyNumberFormat="1" applyFont="1" applyFill="1" applyBorder="1" applyAlignment="1">
      <alignment horizontal="center" vertical="top"/>
    </xf>
    <xf numFmtId="49" fontId="2" fillId="0" borderId="20" xfId="0" applyNumberFormat="1" applyFont="1" applyFill="1" applyBorder="1" applyAlignment="1">
      <alignment horizontal="center" vertical="top"/>
    </xf>
    <xf numFmtId="49" fontId="2" fillId="7" borderId="20" xfId="0" applyNumberFormat="1" applyFont="1" applyFill="1" applyBorder="1" applyAlignment="1">
      <alignment horizontal="center" vertical="top"/>
    </xf>
    <xf numFmtId="49" fontId="2" fillId="0" borderId="21" xfId="0" applyNumberFormat="1" applyFont="1" applyFill="1" applyBorder="1" applyAlignment="1">
      <alignment horizontal="center" vertical="top"/>
    </xf>
    <xf numFmtId="0" fontId="10" fillId="4" borderId="55" xfId="0" applyFont="1" applyFill="1" applyBorder="1" applyAlignment="1">
      <alignment horizontal="center" vertical="top"/>
    </xf>
    <xf numFmtId="164" fontId="7" fillId="4" borderId="50" xfId="0" applyNumberFormat="1" applyFont="1" applyFill="1" applyBorder="1" applyAlignment="1">
      <alignment horizontal="center" vertical="top"/>
    </xf>
    <xf numFmtId="49" fontId="2" fillId="7" borderId="32" xfId="0" applyNumberFormat="1" applyFont="1" applyFill="1" applyBorder="1" applyAlignment="1">
      <alignment horizontal="center" vertical="top"/>
    </xf>
    <xf numFmtId="49" fontId="7" fillId="0" borderId="27" xfId="0" applyNumberFormat="1" applyFont="1" applyBorder="1" applyAlignment="1">
      <alignment horizontal="center" vertical="top"/>
    </xf>
    <xf numFmtId="49" fontId="2" fillId="0" borderId="54" xfId="0" applyNumberFormat="1" applyFont="1" applyFill="1" applyBorder="1" applyAlignment="1">
      <alignment horizontal="center" vertical="top"/>
    </xf>
    <xf numFmtId="164" fontId="7" fillId="0" borderId="54" xfId="0" applyNumberFormat="1" applyFont="1" applyFill="1" applyBorder="1" applyAlignment="1">
      <alignment horizontal="center" vertical="top"/>
    </xf>
    <xf numFmtId="49" fontId="7" fillId="0" borderId="65" xfId="0" applyNumberFormat="1" applyFont="1" applyBorder="1" applyAlignment="1">
      <alignment horizontal="center" vertical="top"/>
    </xf>
    <xf numFmtId="49" fontId="2" fillId="0" borderId="55" xfId="0" applyNumberFormat="1" applyFont="1" applyFill="1" applyBorder="1" applyAlignment="1">
      <alignment horizontal="center" vertical="top"/>
    </xf>
    <xf numFmtId="0" fontId="10" fillId="8" borderId="13" xfId="0" applyFont="1" applyFill="1" applyBorder="1" applyAlignment="1">
      <alignment horizontal="center" vertical="top"/>
    </xf>
    <xf numFmtId="164" fontId="7" fillId="8" borderId="13" xfId="0" applyNumberFormat="1" applyFont="1" applyFill="1" applyBorder="1" applyAlignment="1">
      <alignment horizontal="center" vertical="top"/>
    </xf>
    <xf numFmtId="164" fontId="7" fillId="8" borderId="22" xfId="0" applyNumberFormat="1" applyFont="1" applyFill="1" applyBorder="1" applyAlignment="1">
      <alignment horizontal="center" vertical="top"/>
    </xf>
    <xf numFmtId="164" fontId="7" fillId="0" borderId="68" xfId="0" applyNumberFormat="1" applyFont="1" applyFill="1" applyBorder="1" applyAlignment="1">
      <alignment horizontal="center" vertical="top"/>
    </xf>
    <xf numFmtId="164" fontId="8" fillId="5" borderId="77" xfId="0" applyNumberFormat="1" applyFont="1" applyFill="1" applyBorder="1" applyAlignment="1">
      <alignment horizontal="center" vertical="top"/>
    </xf>
    <xf numFmtId="164" fontId="8" fillId="0" borderId="68" xfId="0" applyNumberFormat="1" applyFont="1" applyFill="1" applyBorder="1" applyAlignment="1">
      <alignment horizontal="center" vertical="top"/>
    </xf>
    <xf numFmtId="0" fontId="8" fillId="0" borderId="52" xfId="0" applyFont="1" applyFill="1" applyBorder="1" applyAlignment="1">
      <alignment horizontal="left" vertical="top" wrapText="1"/>
    </xf>
    <xf numFmtId="49" fontId="2" fillId="0" borderId="36" xfId="0" applyNumberFormat="1" applyFont="1" applyFill="1" applyBorder="1" applyAlignment="1">
      <alignment horizontal="center" vertical="top"/>
    </xf>
    <xf numFmtId="164" fontId="7" fillId="0" borderId="70" xfId="0" applyNumberFormat="1" applyFont="1" applyFill="1" applyBorder="1" applyAlignment="1">
      <alignment horizontal="center" vertical="top"/>
    </xf>
    <xf numFmtId="164" fontId="8" fillId="5" borderId="66" xfId="0" applyNumberFormat="1" applyFont="1" applyFill="1" applyBorder="1" applyAlignment="1">
      <alignment horizontal="center" vertical="top"/>
    </xf>
    <xf numFmtId="164" fontId="8" fillId="0" borderId="70" xfId="0" applyNumberFormat="1" applyFont="1" applyFill="1" applyBorder="1" applyAlignment="1">
      <alignment horizontal="center" vertical="top"/>
    </xf>
    <xf numFmtId="0" fontId="8" fillId="0" borderId="19" xfId="0" applyFont="1" applyFill="1" applyBorder="1" applyAlignment="1">
      <alignment horizontal="left" vertical="top" wrapText="1"/>
    </xf>
    <xf numFmtId="49" fontId="2" fillId="0" borderId="6" xfId="0" applyNumberFormat="1" applyFont="1" applyFill="1" applyBorder="1" applyAlignment="1">
      <alignment horizontal="center" vertical="top"/>
    </xf>
    <xf numFmtId="49" fontId="2" fillId="0" borderId="41" xfId="0" applyNumberFormat="1" applyFont="1" applyFill="1" applyBorder="1" applyAlignment="1">
      <alignment horizontal="center" vertical="top"/>
    </xf>
    <xf numFmtId="49" fontId="2" fillId="0" borderId="36" xfId="0" applyNumberFormat="1" applyFont="1" applyBorder="1" applyAlignment="1">
      <alignment horizontal="center" vertical="top"/>
    </xf>
    <xf numFmtId="0" fontId="8" fillId="0" borderId="52" xfId="0" applyFont="1" applyFill="1" applyBorder="1" applyAlignment="1">
      <alignment vertical="top"/>
    </xf>
    <xf numFmtId="164" fontId="7" fillId="7" borderId="61" xfId="0" applyNumberFormat="1" applyFont="1" applyFill="1" applyBorder="1" applyAlignment="1">
      <alignment horizontal="center" vertical="top"/>
    </xf>
    <xf numFmtId="49" fontId="2" fillId="0" borderId="36" xfId="0" applyNumberFormat="1" applyFont="1" applyFill="1" applyBorder="1" applyAlignment="1">
      <alignment horizontal="center" vertical="top"/>
    </xf>
    <xf numFmtId="49" fontId="2" fillId="0" borderId="41" xfId="0" applyNumberFormat="1" applyFont="1" applyBorder="1" applyAlignment="1">
      <alignment horizontal="center" vertical="top"/>
    </xf>
    <xf numFmtId="49" fontId="2" fillId="0" borderId="41" xfId="0" applyNumberFormat="1" applyFont="1" applyFill="1" applyBorder="1" applyAlignment="1">
      <alignment horizontal="center" vertical="top"/>
    </xf>
    <xf numFmtId="0" fontId="10" fillId="7" borderId="5" xfId="0" applyFont="1" applyFill="1" applyBorder="1" applyAlignment="1">
      <alignment horizontal="center" vertical="top"/>
    </xf>
    <xf numFmtId="164" fontId="7" fillId="7" borderId="18" xfId="0" applyNumberFormat="1" applyFont="1" applyFill="1" applyBorder="1" applyAlignment="1">
      <alignment horizontal="center" vertical="top"/>
    </xf>
    <xf numFmtId="0" fontId="10" fillId="4" borderId="19" xfId="0" applyFont="1" applyFill="1" applyBorder="1" applyAlignment="1">
      <alignment horizontal="center" vertical="top"/>
    </xf>
    <xf numFmtId="49" fontId="7" fillId="3" borderId="42" xfId="0" applyNumberFormat="1" applyFont="1" applyFill="1" applyBorder="1" applyAlignment="1">
      <alignment horizontal="right" vertical="top"/>
    </xf>
    <xf numFmtId="49" fontId="9" fillId="0" borderId="13" xfId="0" applyNumberFormat="1" applyFont="1" applyBorder="1" applyAlignment="1">
      <alignment horizontal="center" vertical="top"/>
    </xf>
    <xf numFmtId="0" fontId="2" fillId="0" borderId="69" xfId="0" applyFont="1" applyBorder="1" applyAlignment="1">
      <alignment horizontal="center" vertical="top" wrapText="1"/>
    </xf>
    <xf numFmtId="0" fontId="15" fillId="0" borderId="68" xfId="0" applyFont="1" applyBorder="1" applyAlignment="1">
      <alignment horizontal="left" vertical="justify" wrapText="1"/>
    </xf>
    <xf numFmtId="0" fontId="15" fillId="0" borderId="46" xfId="0" applyFont="1" applyBorder="1" applyAlignment="1">
      <alignment horizontal="left" vertical="justify" wrapText="1"/>
    </xf>
    <xf numFmtId="0" fontId="15" fillId="5" borderId="29" xfId="0" applyFont="1" applyFill="1" applyBorder="1" applyAlignment="1">
      <alignment horizontal="left" vertical="top" wrapText="1"/>
    </xf>
    <xf numFmtId="0" fontId="2" fillId="0" borderId="68" xfId="0" applyFont="1" applyBorder="1" applyAlignment="1">
      <alignment horizontal="center" vertical="top" wrapText="1"/>
    </xf>
    <xf numFmtId="0" fontId="15" fillId="0" borderId="52" xfId="0" applyFont="1" applyBorder="1" applyAlignment="1">
      <alignment horizontal="left" vertical="top" wrapText="1"/>
    </xf>
    <xf numFmtId="0" fontId="15" fillId="5" borderId="33" xfId="0" applyFont="1" applyFill="1" applyBorder="1" applyAlignment="1">
      <alignment horizontal="left" vertical="top" wrapText="1"/>
    </xf>
    <xf numFmtId="0" fontId="15" fillId="0" borderId="44" xfId="0" applyFont="1" applyBorder="1" applyAlignment="1">
      <alignment horizontal="left" vertical="top" wrapText="1"/>
    </xf>
    <xf numFmtId="0" fontId="8" fillId="0" borderId="0" xfId="0" applyFont="1" applyBorder="1" applyAlignment="1">
      <alignment horizontal="center" vertical="top" wrapText="1"/>
    </xf>
    <xf numFmtId="164" fontId="8" fillId="0" borderId="20" xfId="0" applyNumberFormat="1" applyFont="1" applyFill="1" applyBorder="1" applyAlignment="1">
      <alignment horizontal="center" vertical="top" wrapText="1"/>
    </xf>
    <xf numFmtId="164" fontId="8" fillId="0" borderId="7" xfId="0" applyNumberFormat="1" applyFont="1" applyFill="1" applyBorder="1" applyAlignment="1">
      <alignment horizontal="center" vertical="top" wrapText="1"/>
    </xf>
    <xf numFmtId="164" fontId="8" fillId="5" borderId="19" xfId="0" applyNumberFormat="1" applyFont="1" applyFill="1" applyBorder="1" applyAlignment="1">
      <alignment horizontal="center" vertical="top" wrapText="1"/>
    </xf>
    <xf numFmtId="0" fontId="6" fillId="0" borderId="68" xfId="0" applyFont="1" applyBorder="1" applyAlignment="1">
      <alignment vertical="top" wrapText="1"/>
    </xf>
    <xf numFmtId="0" fontId="11" fillId="0" borderId="61" xfId="0" applyFont="1" applyBorder="1" applyAlignment="1">
      <alignment wrapText="1"/>
    </xf>
    <xf numFmtId="0" fontId="3" fillId="0" borderId="52" xfId="0" applyFont="1" applyBorder="1" applyAlignment="1">
      <alignment horizontal="center" vertical="top" wrapText="1"/>
    </xf>
    <xf numFmtId="0" fontId="2" fillId="7" borderId="16" xfId="0" applyFont="1" applyFill="1" applyBorder="1" applyAlignment="1">
      <alignment horizontal="center" vertical="top" wrapText="1"/>
    </xf>
    <xf numFmtId="164" fontId="8" fillId="0" borderId="30" xfId="0" applyNumberFormat="1" applyFont="1" applyFill="1" applyBorder="1" applyAlignment="1">
      <alignment horizontal="center" vertical="top" wrapText="1"/>
    </xf>
    <xf numFmtId="0" fontId="71" fillId="0" borderId="36" xfId="0" applyFont="1" applyFill="1" applyBorder="1" applyAlignment="1">
      <alignment horizontal="center" vertical="top"/>
    </xf>
    <xf numFmtId="0" fontId="3" fillId="0" borderId="44" xfId="0" applyFont="1" applyBorder="1" applyAlignment="1">
      <alignment horizontal="center" vertical="top" wrapText="1"/>
    </xf>
    <xf numFmtId="0" fontId="11" fillId="0" borderId="46" xfId="0" applyFont="1" applyBorder="1" applyAlignment="1">
      <alignment wrapText="1"/>
    </xf>
    <xf numFmtId="0" fontId="71" fillId="0" borderId="41" xfId="0" applyFont="1" applyFill="1" applyBorder="1" applyAlignment="1">
      <alignment horizontal="center" vertical="top"/>
    </xf>
    <xf numFmtId="164" fontId="8" fillId="5" borderId="68" xfId="0" applyNumberFormat="1" applyFont="1" applyFill="1" applyBorder="1" applyAlignment="1">
      <alignment horizontal="center" vertical="top" wrapText="1"/>
    </xf>
    <xf numFmtId="0" fontId="21" fillId="0" borderId="52" xfId="0" applyFont="1" applyBorder="1" applyAlignment="1">
      <alignment horizontal="left" vertical="top" wrapText="1"/>
    </xf>
    <xf numFmtId="0" fontId="2" fillId="0" borderId="52" xfId="0" applyFont="1" applyFill="1" applyBorder="1" applyAlignment="1">
      <alignment horizontal="center" vertical="top"/>
    </xf>
    <xf numFmtId="0" fontId="21" fillId="0" borderId="44" xfId="0" applyFont="1" applyBorder="1" applyAlignment="1">
      <alignment horizontal="left" vertical="top" wrapText="1"/>
    </xf>
    <xf numFmtId="0" fontId="2" fillId="0" borderId="44" xfId="0" applyFont="1" applyFill="1" applyBorder="1" applyAlignment="1">
      <alignment horizontal="center" vertical="top"/>
    </xf>
    <xf numFmtId="0" fontId="6" fillId="0" borderId="36" xfId="0" applyFont="1" applyFill="1" applyBorder="1" applyAlignment="1">
      <alignment horizontal="center" vertical="top" wrapText="1"/>
    </xf>
    <xf numFmtId="0" fontId="2" fillId="0" borderId="28" xfId="0" applyNumberFormat="1" applyFont="1" applyFill="1" applyBorder="1" applyAlignment="1">
      <alignment horizontal="center" vertical="top"/>
    </xf>
    <xf numFmtId="0" fontId="2" fillId="0" borderId="29" xfId="0" applyNumberFormat="1" applyFont="1" applyFill="1" applyBorder="1" applyAlignment="1">
      <alignment horizontal="center" vertical="top"/>
    </xf>
    <xf numFmtId="0" fontId="6" fillId="0" borderId="41" xfId="0" applyFont="1" applyFill="1" applyBorder="1" applyAlignment="1">
      <alignment horizontal="center" vertical="top" wrapText="1"/>
    </xf>
    <xf numFmtId="0" fontId="2" fillId="0" borderId="32" xfId="0" applyNumberFormat="1" applyFont="1" applyFill="1" applyBorder="1" applyAlignment="1">
      <alignment horizontal="center" vertical="top"/>
    </xf>
    <xf numFmtId="0" fontId="2" fillId="0" borderId="33" xfId="0" applyNumberFormat="1" applyFont="1" applyFill="1" applyBorder="1" applyAlignment="1">
      <alignment horizontal="center" vertical="top"/>
    </xf>
    <xf numFmtId="0" fontId="6" fillId="0" borderId="41" xfId="0" applyFont="1" applyFill="1" applyBorder="1" applyAlignment="1">
      <alignment horizontal="left" vertical="top" wrapText="1"/>
    </xf>
    <xf numFmtId="0" fontId="15" fillId="0" borderId="68" xfId="0" applyFont="1" applyBorder="1" applyAlignment="1">
      <alignment vertical="top" wrapText="1"/>
    </xf>
    <xf numFmtId="0" fontId="2" fillId="0" borderId="68" xfId="0" applyNumberFormat="1" applyFont="1" applyFill="1" applyBorder="1" applyAlignment="1">
      <alignment horizontal="center" vertical="top"/>
    </xf>
    <xf numFmtId="0" fontId="2" fillId="0" borderId="52" xfId="0" applyNumberFormat="1" applyFont="1" applyFill="1" applyBorder="1" applyAlignment="1">
      <alignment horizontal="center" vertical="top"/>
    </xf>
    <xf numFmtId="0" fontId="15" fillId="0" borderId="46" xfId="0" applyFont="1" applyBorder="1" applyAlignment="1">
      <alignment vertical="top" wrapText="1"/>
    </xf>
    <xf numFmtId="0" fontId="3" fillId="0" borderId="46" xfId="0" applyFont="1" applyBorder="1" applyAlignment="1">
      <alignment vertical="top"/>
    </xf>
    <xf numFmtId="0" fontId="2" fillId="0" borderId="44" xfId="0" applyFont="1" applyBorder="1" applyAlignment="1">
      <alignment vertical="top"/>
    </xf>
    <xf numFmtId="0" fontId="2" fillId="7" borderId="29" xfId="0" applyFont="1" applyFill="1" applyBorder="1" applyAlignment="1">
      <alignment horizontal="center" vertical="top" wrapText="1"/>
    </xf>
    <xf numFmtId="0" fontId="6" fillId="5" borderId="33" xfId="0" applyFont="1" applyFill="1" applyBorder="1" applyAlignment="1">
      <alignment horizontal="left" vertical="top" wrapText="1"/>
    </xf>
    <xf numFmtId="0" fontId="2" fillId="7" borderId="33" xfId="0" applyFont="1" applyFill="1" applyBorder="1" applyAlignment="1">
      <alignment horizontal="center" vertical="top" wrapText="1"/>
    </xf>
    <xf numFmtId="0" fontId="2" fillId="3" borderId="34" xfId="0" applyFont="1" applyFill="1" applyBorder="1" applyAlignment="1">
      <alignment horizontal="center" vertical="top" wrapText="1"/>
    </xf>
    <xf numFmtId="0" fontId="2" fillId="6" borderId="25" xfId="0" applyFont="1" applyFill="1" applyBorder="1" applyAlignment="1">
      <alignment horizontal="center" vertical="top"/>
    </xf>
    <xf numFmtId="0" fontId="2" fillId="11" borderId="34" xfId="0" applyFont="1" applyFill="1" applyBorder="1" applyAlignment="1">
      <alignment vertical="top"/>
    </xf>
    <xf numFmtId="0" fontId="2" fillId="11" borderId="24" xfId="0" applyFont="1" applyFill="1" applyBorder="1" applyAlignment="1">
      <alignment vertical="top"/>
    </xf>
    <xf numFmtId="0" fontId="6" fillId="11" borderId="25" xfId="0" applyFont="1" applyFill="1" applyBorder="1" applyAlignment="1">
      <alignment horizontal="center" vertical="top"/>
    </xf>
    <xf numFmtId="0" fontId="2" fillId="6" borderId="34" xfId="0" applyFont="1" applyFill="1" applyBorder="1" applyAlignment="1">
      <alignment horizontal="center" vertical="top"/>
    </xf>
    <xf numFmtId="0" fontId="2" fillId="6" borderId="24" xfId="0" applyFont="1" applyFill="1" applyBorder="1" applyAlignment="1">
      <alignment horizontal="center" vertical="top"/>
    </xf>
    <xf numFmtId="0" fontId="2" fillId="10" borderId="25" xfId="0" applyFont="1" applyFill="1" applyBorder="1" applyAlignment="1">
      <alignment vertical="top"/>
    </xf>
    <xf numFmtId="0" fontId="18" fillId="0" borderId="0" xfId="0" applyFont="1" applyAlignment="1">
      <alignment horizontal="left" vertical="top"/>
    </xf>
    <xf numFmtId="164" fontId="8" fillId="0" borderId="54" xfId="0" applyNumberFormat="1" applyFont="1" applyFill="1" applyBorder="1" applyAlignment="1">
      <alignment horizontal="left" vertical="center" wrapText="1"/>
    </xf>
    <xf numFmtId="0" fontId="8" fillId="0" borderId="15" xfId="0" applyNumberFormat="1" applyFont="1" applyFill="1" applyBorder="1" applyAlignment="1">
      <alignment horizontal="center" vertical="top"/>
    </xf>
    <xf numFmtId="0" fontId="8" fillId="0" borderId="17" xfId="0" applyNumberFormat="1" applyFont="1" applyFill="1" applyBorder="1" applyAlignment="1">
      <alignment horizontal="center" vertical="top"/>
    </xf>
    <xf numFmtId="164" fontId="8" fillId="0" borderId="75" xfId="0" applyNumberFormat="1" applyFont="1" applyFill="1" applyBorder="1" applyAlignment="1">
      <alignment horizontal="left" vertical="center" wrapText="1"/>
    </xf>
    <xf numFmtId="0" fontId="14" fillId="0" borderId="46" xfId="0" applyFont="1" applyBorder="1" applyAlignment="1">
      <alignment horizontal="left" vertical="center" wrapText="1"/>
    </xf>
    <xf numFmtId="0" fontId="8" fillId="0" borderId="32" xfId="0" applyNumberFormat="1" applyFont="1" applyFill="1" applyBorder="1" applyAlignment="1">
      <alignment horizontal="center" vertical="top"/>
    </xf>
    <xf numFmtId="0" fontId="8" fillId="0" borderId="15" xfId="0" applyFont="1" applyFill="1" applyBorder="1" applyAlignment="1">
      <alignment horizontal="center" vertical="top" wrapText="1"/>
    </xf>
    <xf numFmtId="0" fontId="8" fillId="0" borderId="48" xfId="0" applyFont="1" applyFill="1" applyBorder="1" applyAlignment="1">
      <alignment horizontal="center" vertical="top" wrapText="1"/>
    </xf>
    <xf numFmtId="0" fontId="14" fillId="0" borderId="46" xfId="0" applyFont="1" applyBorder="1" applyAlignment="1">
      <alignment horizontal="left" vertical="center" wrapText="1"/>
    </xf>
    <xf numFmtId="0" fontId="8" fillId="0" borderId="32" xfId="0" applyFont="1" applyFill="1" applyBorder="1" applyAlignment="1">
      <alignment horizontal="center" vertical="top" wrapText="1"/>
    </xf>
    <xf numFmtId="0" fontId="8" fillId="0" borderId="47" xfId="0" applyFont="1" applyFill="1" applyBorder="1" applyAlignment="1">
      <alignment horizontal="center" vertical="top" wrapText="1"/>
    </xf>
    <xf numFmtId="9" fontId="8" fillId="0" borderId="49" xfId="0" applyNumberFormat="1" applyFont="1" applyFill="1" applyBorder="1" applyAlignment="1">
      <alignment horizontal="center" vertical="top"/>
    </xf>
    <xf numFmtId="49" fontId="7" fillId="3" borderId="29" xfId="0" applyNumberFormat="1" applyFont="1" applyFill="1" applyBorder="1" applyAlignment="1">
      <alignment horizontal="center" vertical="top"/>
    </xf>
    <xf numFmtId="49" fontId="7" fillId="3" borderId="33" xfId="0" applyNumberFormat="1" applyFont="1" applyFill="1" applyBorder="1" applyAlignment="1">
      <alignment horizontal="center" vertical="top"/>
    </xf>
    <xf numFmtId="1" fontId="8" fillId="0" borderId="28" xfId="0" applyNumberFormat="1" applyFont="1" applyFill="1" applyBorder="1" applyAlignment="1">
      <alignment horizontal="center" vertical="top"/>
    </xf>
    <xf numFmtId="0" fontId="65" fillId="0" borderId="36" xfId="0" applyFont="1" applyFill="1" applyBorder="1" applyAlignment="1">
      <alignment horizontal="left" vertical="top" wrapText="1"/>
    </xf>
    <xf numFmtId="0" fontId="65" fillId="0" borderId="41" xfId="0" applyFont="1" applyFill="1" applyBorder="1" applyAlignment="1">
      <alignment horizontal="left" vertical="top" wrapText="1"/>
    </xf>
    <xf numFmtId="9" fontId="65" fillId="0" borderId="47" xfId="0" applyNumberFormat="1" applyFont="1" applyFill="1" applyBorder="1" applyAlignment="1">
      <alignment horizontal="center" vertical="top"/>
    </xf>
    <xf numFmtId="1" fontId="8" fillId="0" borderId="20" xfId="0" applyNumberFormat="1" applyFont="1" applyFill="1" applyBorder="1" applyAlignment="1">
      <alignment horizontal="center" vertical="top"/>
    </xf>
    <xf numFmtId="49" fontId="8" fillId="0" borderId="20" xfId="0" applyNumberFormat="1" applyFont="1" applyFill="1" applyBorder="1" applyAlignment="1">
      <alignment horizontal="center" vertical="top"/>
    </xf>
    <xf numFmtId="0" fontId="6" fillId="0" borderId="48" xfId="0" applyFont="1" applyFill="1" applyBorder="1" applyAlignment="1">
      <alignment horizontal="center" vertical="top"/>
    </xf>
    <xf numFmtId="164" fontId="6" fillId="0" borderId="16" xfId="0" applyNumberFormat="1" applyFont="1" applyFill="1" applyBorder="1" applyAlignment="1">
      <alignment horizontal="center" vertical="top"/>
    </xf>
    <xf numFmtId="164" fontId="6" fillId="0" borderId="15" xfId="0" applyNumberFormat="1" applyFont="1" applyFill="1" applyBorder="1" applyAlignment="1">
      <alignment horizontal="center" vertical="top"/>
    </xf>
    <xf numFmtId="164" fontId="5" fillId="0" borderId="26" xfId="0" applyNumberFormat="1" applyFont="1" applyFill="1" applyBorder="1" applyAlignment="1">
      <alignment horizontal="center" vertical="top"/>
    </xf>
    <xf numFmtId="164" fontId="6" fillId="0" borderId="17" xfId="0" applyNumberFormat="1" applyFont="1" applyFill="1" applyBorder="1" applyAlignment="1">
      <alignment horizontal="center" vertical="top"/>
    </xf>
    <xf numFmtId="164" fontId="6" fillId="5" borderId="18" xfId="0" applyNumberFormat="1" applyFont="1" applyFill="1" applyBorder="1" applyAlignment="1">
      <alignment horizontal="center" vertical="top"/>
    </xf>
    <xf numFmtId="164" fontId="6" fillId="0" borderId="5" xfId="0" applyNumberFormat="1" applyFont="1" applyFill="1" applyBorder="1" applyAlignment="1">
      <alignment horizontal="center" vertical="top"/>
    </xf>
    <xf numFmtId="164" fontId="6" fillId="0" borderId="54" xfId="0" applyNumberFormat="1" applyFont="1" applyFill="1" applyBorder="1" applyAlignment="1">
      <alignment horizontal="left" vertical="center" wrapText="1"/>
    </xf>
    <xf numFmtId="0" fontId="6" fillId="0" borderId="15" xfId="0" applyNumberFormat="1" applyFont="1" applyFill="1" applyBorder="1" applyAlignment="1">
      <alignment horizontal="center" vertical="top"/>
    </xf>
    <xf numFmtId="0" fontId="6" fillId="0" borderId="17" xfId="0" applyNumberFormat="1" applyFont="1" applyFill="1" applyBorder="1" applyAlignment="1">
      <alignment horizontal="center" vertical="top"/>
    </xf>
    <xf numFmtId="0" fontId="5" fillId="4" borderId="50" xfId="0" applyFont="1" applyFill="1" applyBorder="1" applyAlignment="1">
      <alignment horizontal="center" vertical="top"/>
    </xf>
    <xf numFmtId="164" fontId="5" fillId="4" borderId="1" xfId="0" applyNumberFormat="1" applyFont="1" applyFill="1" applyBorder="1" applyAlignment="1">
      <alignment horizontal="center" vertical="top"/>
    </xf>
    <xf numFmtId="164" fontId="5" fillId="4" borderId="31" xfId="0" applyNumberFormat="1" applyFont="1" applyFill="1" applyBorder="1" applyAlignment="1">
      <alignment horizontal="center" vertical="top"/>
    </xf>
    <xf numFmtId="164" fontId="5" fillId="4" borderId="2" xfId="0" applyNumberFormat="1" applyFont="1" applyFill="1" applyBorder="1" applyAlignment="1">
      <alignment horizontal="center" vertical="top"/>
    </xf>
    <xf numFmtId="164" fontId="5" fillId="4" borderId="22" xfId="0" applyNumberFormat="1" applyFont="1" applyFill="1" applyBorder="1" applyAlignment="1">
      <alignment horizontal="center" vertical="top"/>
    </xf>
    <xf numFmtId="164" fontId="5" fillId="4" borderId="13" xfId="0" applyNumberFormat="1" applyFont="1" applyFill="1" applyBorder="1" applyAlignment="1">
      <alignment horizontal="center" vertical="top"/>
    </xf>
    <xf numFmtId="0" fontId="6" fillId="0" borderId="46" xfId="0" applyFont="1" applyBorder="1" applyAlignment="1">
      <alignment horizontal="left" vertical="center" wrapText="1"/>
    </xf>
    <xf numFmtId="49" fontId="59" fillId="3" borderId="23" xfId="0" applyNumberFormat="1" applyFont="1" applyFill="1" applyBorder="1" applyAlignment="1">
      <alignment horizontal="center" vertical="top"/>
    </xf>
    <xf numFmtId="0" fontId="17" fillId="3" borderId="47" xfId="0" applyFont="1" applyFill="1" applyBorder="1" applyAlignment="1">
      <alignment horizontal="center" vertical="top" wrapText="1"/>
    </xf>
    <xf numFmtId="49" fontId="7" fillId="0" borderId="67" xfId="0" applyNumberFormat="1" applyFont="1" applyBorder="1" applyAlignment="1">
      <alignment horizontal="center" vertical="top"/>
    </xf>
    <xf numFmtId="164" fontId="8" fillId="5" borderId="5" xfId="0" applyNumberFormat="1" applyFont="1" applyFill="1" applyBorder="1" applyAlignment="1">
      <alignment horizontal="left" vertical="center" wrapText="1"/>
    </xf>
    <xf numFmtId="0" fontId="2" fillId="0" borderId="26" xfId="0" applyFont="1" applyFill="1" applyBorder="1" applyAlignment="1">
      <alignment horizontal="center" vertical="top" wrapText="1"/>
    </xf>
    <xf numFmtId="49" fontId="7" fillId="0" borderId="30" xfId="0" applyNumberFormat="1" applyFont="1" applyBorder="1" applyAlignment="1">
      <alignment horizontal="center" vertical="top"/>
    </xf>
    <xf numFmtId="164" fontId="8" fillId="0" borderId="8" xfId="0" applyNumberFormat="1" applyFont="1" applyFill="1" applyBorder="1" applyAlignment="1">
      <alignment horizontal="left" vertical="center" wrapText="1"/>
    </xf>
    <xf numFmtId="0" fontId="2" fillId="0" borderId="78" xfId="0" applyFont="1" applyFill="1" applyBorder="1" applyAlignment="1">
      <alignment horizontal="center" vertical="top" wrapText="1"/>
    </xf>
    <xf numFmtId="0" fontId="2" fillId="0" borderId="11" xfId="0" applyFont="1" applyFill="1" applyBorder="1" applyAlignment="1">
      <alignment horizontal="center" vertical="top" wrapText="1"/>
    </xf>
    <xf numFmtId="0" fontId="10" fillId="4" borderId="80" xfId="0" applyFont="1" applyFill="1" applyBorder="1" applyAlignment="1">
      <alignment horizontal="center" vertical="top"/>
    </xf>
    <xf numFmtId="164" fontId="7" fillId="4" borderId="10" xfId="0" applyNumberFormat="1" applyFont="1" applyFill="1" applyBorder="1" applyAlignment="1">
      <alignment horizontal="center" vertical="top"/>
    </xf>
    <xf numFmtId="164" fontId="8" fillId="0" borderId="56" xfId="0" applyNumberFormat="1" applyFont="1" applyFill="1" applyBorder="1" applyAlignment="1">
      <alignment horizontal="left" vertical="center" wrapText="1"/>
    </xf>
    <xf numFmtId="0" fontId="2" fillId="0" borderId="16" xfId="0" applyFont="1" applyFill="1" applyBorder="1" applyAlignment="1">
      <alignment horizontal="center" vertical="top" wrapText="1"/>
    </xf>
    <xf numFmtId="0" fontId="11" fillId="0" borderId="41" xfId="0" applyFont="1" applyBorder="1" applyAlignment="1">
      <alignment horizontal="center" vertical="top"/>
    </xf>
    <xf numFmtId="0" fontId="11" fillId="0" borderId="42" xfId="0" applyFont="1" applyBorder="1" applyAlignment="1">
      <alignment horizontal="center" vertical="top"/>
    </xf>
    <xf numFmtId="0" fontId="11" fillId="0" borderId="43" xfId="0" applyFont="1" applyBorder="1" applyAlignment="1">
      <alignment horizontal="center" vertical="top"/>
    </xf>
    <xf numFmtId="0" fontId="11" fillId="0" borderId="42" xfId="0" applyFont="1" applyBorder="1" applyAlignment="1">
      <alignment vertical="top" wrapText="1"/>
    </xf>
    <xf numFmtId="0" fontId="11" fillId="0" borderId="44" xfId="0" applyFont="1" applyBorder="1" applyAlignment="1">
      <alignment horizontal="center" vertical="top"/>
    </xf>
    <xf numFmtId="0" fontId="11" fillId="0" borderId="47" xfId="0" applyFont="1" applyBorder="1" applyAlignment="1">
      <alignment horizontal="center" vertical="top"/>
    </xf>
    <xf numFmtId="164" fontId="8" fillId="0" borderId="46" xfId="0" applyNumberFormat="1" applyFont="1" applyFill="1" applyBorder="1" applyAlignment="1">
      <alignment horizontal="left" vertical="center" wrapText="1"/>
    </xf>
    <xf numFmtId="0" fontId="2" fillId="0" borderId="14" xfId="0" applyFont="1" applyFill="1" applyBorder="1" applyAlignment="1">
      <alignment horizontal="center" vertical="top" wrapText="1"/>
    </xf>
    <xf numFmtId="0" fontId="2" fillId="0" borderId="1" xfId="0" applyFont="1" applyFill="1" applyBorder="1" applyAlignment="1">
      <alignment horizontal="center" vertical="top" wrapText="1"/>
    </xf>
    <xf numFmtId="0" fontId="2" fillId="0" borderId="2" xfId="0" applyFont="1" applyFill="1" applyBorder="1" applyAlignment="1">
      <alignment horizontal="center" vertical="top" wrapText="1"/>
    </xf>
    <xf numFmtId="164" fontId="7" fillId="6" borderId="35" xfId="0" applyNumberFormat="1" applyFont="1" applyFill="1" applyBorder="1" applyAlignment="1">
      <alignment horizontal="center" vertical="top"/>
    </xf>
    <xf numFmtId="0" fontId="2" fillId="0" borderId="0" xfId="6" applyFont="1" applyAlignment="1">
      <alignment vertical="top"/>
    </xf>
    <xf numFmtId="1" fontId="2" fillId="0" borderId="0" xfId="6" applyNumberFormat="1" applyFont="1" applyAlignment="1">
      <alignment vertical="top"/>
    </xf>
    <xf numFmtId="1" fontId="2" fillId="0" borderId="0" xfId="6" applyNumberFormat="1" applyFont="1" applyAlignment="1">
      <alignment horizontal="center" vertical="top"/>
    </xf>
    <xf numFmtId="0" fontId="30" fillId="0" borderId="0" xfId="6" applyFont="1" applyAlignment="1">
      <alignment horizontal="left" vertical="top" wrapText="1"/>
    </xf>
    <xf numFmtId="0" fontId="31" fillId="0" borderId="0" xfId="6" applyFont="1" applyAlignment="1">
      <alignment vertical="top"/>
    </xf>
    <xf numFmtId="0" fontId="72" fillId="0" borderId="0" xfId="6"/>
    <xf numFmtId="1" fontId="73" fillId="0" borderId="0" xfId="6" applyNumberFormat="1" applyFont="1" applyAlignment="1">
      <alignment vertical="top"/>
    </xf>
    <xf numFmtId="1" fontId="73" fillId="0" borderId="0" xfId="6" applyNumberFormat="1" applyFont="1" applyAlignment="1">
      <alignment horizontal="center" vertical="top"/>
    </xf>
    <xf numFmtId="1" fontId="50" fillId="0" borderId="0" xfId="6" applyNumberFormat="1" applyFont="1" applyAlignment="1">
      <alignment horizontal="left" vertical="top" wrapText="1"/>
    </xf>
    <xf numFmtId="1" fontId="74" fillId="0" borderId="0" xfId="6" applyNumberFormat="1" applyFont="1" applyAlignment="1">
      <alignment vertical="top"/>
    </xf>
    <xf numFmtId="1" fontId="11" fillId="0" borderId="0" xfId="6" applyNumberFormat="1" applyFont="1" applyAlignment="1">
      <alignment vertical="top"/>
    </xf>
    <xf numFmtId="0" fontId="2" fillId="0" borderId="16" xfId="6" applyFont="1" applyBorder="1" applyAlignment="1">
      <alignment horizontal="center" vertical="center" textRotation="90" wrapText="1"/>
    </xf>
    <xf numFmtId="1" fontId="2" fillId="0" borderId="15" xfId="6" applyNumberFormat="1" applyFont="1" applyBorder="1" applyAlignment="1">
      <alignment horizontal="center" vertical="center" textRotation="90" wrapText="1"/>
    </xf>
    <xf numFmtId="1" fontId="6" fillId="0" borderId="28" xfId="6" applyNumberFormat="1" applyFont="1" applyBorder="1" applyAlignment="1">
      <alignment horizontal="center" vertical="center" wrapText="1"/>
    </xf>
    <xf numFmtId="1" fontId="2" fillId="0" borderId="52" xfId="6" applyNumberFormat="1" applyFont="1" applyBorder="1" applyAlignment="1">
      <alignment horizontal="center" vertical="center" textRotation="90" wrapText="1"/>
    </xf>
    <xf numFmtId="1" fontId="2" fillId="0" borderId="18" xfId="6" applyNumberFormat="1" applyFont="1" applyBorder="1" applyAlignment="1">
      <alignment horizontal="center" vertical="center" textRotation="90" wrapText="1"/>
    </xf>
    <xf numFmtId="1" fontId="7" fillId="0" borderId="16" xfId="6" applyNumberFormat="1" applyFont="1" applyBorder="1" applyAlignment="1">
      <alignment horizontal="center" vertical="center" wrapText="1"/>
    </xf>
    <xf numFmtId="1" fontId="7" fillId="0" borderId="15" xfId="6" applyNumberFormat="1" applyFont="1" applyBorder="1" applyAlignment="1">
      <alignment horizontal="center" vertical="center" wrapText="1"/>
    </xf>
    <xf numFmtId="1" fontId="7" fillId="0" borderId="17" xfId="6" applyNumberFormat="1" applyFont="1" applyBorder="1" applyAlignment="1">
      <alignment horizontal="center" vertical="center" wrapText="1"/>
    </xf>
    <xf numFmtId="1" fontId="8" fillId="0" borderId="69" xfId="6" applyNumberFormat="1" applyFont="1" applyBorder="1" applyAlignment="1">
      <alignment horizontal="center" vertical="center" textRotation="90" wrapText="1"/>
    </xf>
    <xf numFmtId="1" fontId="8" fillId="0" borderId="52" xfId="6" applyNumberFormat="1" applyFont="1" applyBorder="1" applyAlignment="1">
      <alignment horizontal="center" vertical="center" textRotation="90" wrapText="1"/>
    </xf>
    <xf numFmtId="1" fontId="7" fillId="0" borderId="54" xfId="6" applyNumberFormat="1" applyFont="1" applyBorder="1" applyAlignment="1">
      <alignment horizontal="center" vertical="center"/>
    </xf>
    <xf numFmtId="1" fontId="7" fillId="0" borderId="18" xfId="6" applyNumberFormat="1" applyFont="1" applyBorder="1" applyAlignment="1">
      <alignment horizontal="center" vertical="center"/>
    </xf>
    <xf numFmtId="1" fontId="7" fillId="0" borderId="48" xfId="6" applyNumberFormat="1" applyFont="1" applyBorder="1" applyAlignment="1">
      <alignment horizontal="center" vertical="center"/>
    </xf>
    <xf numFmtId="0" fontId="2" fillId="0" borderId="63" xfId="6" applyFont="1" applyBorder="1" applyAlignment="1">
      <alignment horizontal="center" vertical="center" textRotation="90" wrapText="1"/>
    </xf>
    <xf numFmtId="1" fontId="2" fillId="0" borderId="59" xfId="6" applyNumberFormat="1" applyFont="1" applyBorder="1" applyAlignment="1">
      <alignment horizontal="center" vertical="center" textRotation="90" wrapText="1"/>
    </xf>
    <xf numFmtId="1" fontId="6" fillId="0" borderId="20" xfId="6" applyNumberFormat="1" applyFont="1" applyBorder="1" applyAlignment="1">
      <alignment horizontal="center" vertical="center" wrapText="1"/>
    </xf>
    <xf numFmtId="1" fontId="2" fillId="0" borderId="19" xfId="6" applyNumberFormat="1" applyFont="1" applyBorder="1" applyAlignment="1">
      <alignment horizontal="center" vertical="center" textRotation="90" wrapText="1"/>
    </xf>
    <xf numFmtId="1" fontId="2" fillId="0" borderId="64" xfId="6" applyNumberFormat="1" applyFont="1" applyBorder="1" applyAlignment="1">
      <alignment horizontal="center" vertical="center" textRotation="90" wrapText="1"/>
    </xf>
    <xf numFmtId="1" fontId="2" fillId="0" borderId="10" xfId="6" applyNumberFormat="1" applyFont="1" applyBorder="1" applyAlignment="1">
      <alignment horizontal="center" vertical="center" textRotation="90" wrapText="1"/>
    </xf>
    <xf numFmtId="1" fontId="2" fillId="0" borderId="59" xfId="6" applyNumberFormat="1" applyFont="1" applyBorder="1" applyAlignment="1">
      <alignment horizontal="center" vertical="center"/>
    </xf>
    <xf numFmtId="1" fontId="2" fillId="0" borderId="11" xfId="6" applyNumberFormat="1" applyFont="1" applyFill="1" applyBorder="1" applyAlignment="1">
      <alignment horizontal="center" vertical="center" textRotation="90" wrapText="1"/>
    </xf>
    <xf numFmtId="1" fontId="8" fillId="0" borderId="0" xfId="6" applyNumberFormat="1" applyFont="1" applyBorder="1" applyAlignment="1">
      <alignment horizontal="center" vertical="center" textRotation="90" wrapText="1"/>
    </xf>
    <xf numFmtId="1" fontId="8" fillId="0" borderId="19" xfId="6" applyNumberFormat="1" applyFont="1" applyBorder="1" applyAlignment="1">
      <alignment horizontal="center" vertical="center" textRotation="90" wrapText="1"/>
    </xf>
    <xf numFmtId="1" fontId="6" fillId="0" borderId="10" xfId="6" applyNumberFormat="1" applyFont="1" applyBorder="1" applyAlignment="1">
      <alignment horizontal="center" vertical="center" wrapText="1"/>
    </xf>
    <xf numFmtId="1" fontId="2" fillId="0" borderId="38" xfId="6" applyNumberFormat="1" applyFont="1" applyBorder="1" applyAlignment="1">
      <alignment horizontal="center" vertical="center"/>
    </xf>
    <xf numFmtId="1" fontId="2" fillId="0" borderId="76" xfId="6" applyNumberFormat="1" applyFont="1" applyBorder="1" applyAlignment="1">
      <alignment horizontal="center" vertical="center"/>
    </xf>
    <xf numFmtId="0" fontId="2" fillId="0" borderId="14" xfId="6" applyFont="1" applyBorder="1" applyAlignment="1">
      <alignment horizontal="center" vertical="center" textRotation="90" wrapText="1"/>
    </xf>
    <xf numFmtId="1" fontId="2" fillId="0" borderId="1" xfId="6" applyNumberFormat="1" applyFont="1" applyBorder="1" applyAlignment="1">
      <alignment horizontal="center" vertical="center" textRotation="90" wrapText="1"/>
    </xf>
    <xf numFmtId="1" fontId="6" fillId="0" borderId="32" xfId="6" applyNumberFormat="1" applyFont="1" applyBorder="1" applyAlignment="1">
      <alignment horizontal="center" vertical="center" wrapText="1"/>
    </xf>
    <xf numFmtId="1" fontId="2" fillId="0" borderId="44" xfId="6" applyNumberFormat="1" applyFont="1" applyBorder="1" applyAlignment="1">
      <alignment horizontal="center" vertical="center" textRotation="90" wrapText="1"/>
    </xf>
    <xf numFmtId="1" fontId="2" fillId="0" borderId="22" xfId="6" applyNumberFormat="1" applyFont="1" applyBorder="1" applyAlignment="1">
      <alignment horizontal="center" vertical="center" textRotation="90" wrapText="1"/>
    </xf>
    <xf numFmtId="1" fontId="2" fillId="0" borderId="41" xfId="6" applyNumberFormat="1" applyFont="1" applyBorder="1" applyAlignment="1">
      <alignment horizontal="center" vertical="center" textRotation="90" wrapText="1"/>
    </xf>
    <xf numFmtId="1" fontId="2" fillId="0" borderId="1" xfId="6" applyNumberFormat="1" applyFont="1" applyBorder="1" applyAlignment="1">
      <alignment horizontal="center" vertical="center" textRotation="90" wrapText="1"/>
    </xf>
    <xf numFmtId="1" fontId="2" fillId="0" borderId="1" xfId="6" applyNumberFormat="1" applyFont="1" applyFill="1" applyBorder="1" applyAlignment="1">
      <alignment horizontal="center" vertical="center" textRotation="90" wrapText="1"/>
    </xf>
    <xf numFmtId="1" fontId="2" fillId="0" borderId="33" xfId="6" applyNumberFormat="1" applyFont="1" applyFill="1" applyBorder="1" applyAlignment="1">
      <alignment horizontal="center" vertical="center" textRotation="90" wrapText="1"/>
    </xf>
    <xf numFmtId="1" fontId="8" fillId="0" borderId="45" xfId="6" applyNumberFormat="1" applyFont="1" applyBorder="1" applyAlignment="1">
      <alignment horizontal="center" vertical="center" textRotation="90" wrapText="1"/>
    </xf>
    <xf numFmtId="1" fontId="8" fillId="0" borderId="44" xfId="6" applyNumberFormat="1" applyFont="1" applyBorder="1" applyAlignment="1">
      <alignment horizontal="center" vertical="center" textRotation="90" wrapText="1"/>
    </xf>
    <xf numFmtId="1" fontId="6" fillId="0" borderId="41" xfId="6" applyNumberFormat="1" applyFont="1" applyBorder="1" applyAlignment="1">
      <alignment horizontal="center" vertical="center" wrapText="1"/>
    </xf>
    <xf numFmtId="1" fontId="2" fillId="0" borderId="1" xfId="6" applyNumberFormat="1" applyFont="1" applyBorder="1" applyAlignment="1">
      <alignment horizontal="center" vertical="center" textRotation="90"/>
    </xf>
    <xf numFmtId="1" fontId="2" fillId="0" borderId="2" xfId="6" applyNumberFormat="1" applyFont="1" applyBorder="1" applyAlignment="1">
      <alignment horizontal="center" vertical="center" textRotation="90"/>
    </xf>
    <xf numFmtId="49" fontId="7" fillId="2" borderId="3" xfId="6" applyNumberFormat="1" applyFont="1" applyFill="1" applyBorder="1" applyAlignment="1">
      <alignment horizontal="center" vertical="top" wrapText="1"/>
    </xf>
    <xf numFmtId="1" fontId="5" fillId="2" borderId="24" xfId="6" applyNumberFormat="1" applyFont="1" applyFill="1" applyBorder="1" applyAlignment="1">
      <alignment horizontal="left" vertical="top"/>
    </xf>
    <xf numFmtId="1" fontId="5" fillId="2" borderId="25" xfId="6" applyNumberFormat="1" applyFont="1" applyFill="1" applyBorder="1" applyAlignment="1">
      <alignment horizontal="left" vertical="top"/>
    </xf>
    <xf numFmtId="49" fontId="7" fillId="2" borderId="3" xfId="6" applyNumberFormat="1" applyFont="1" applyFill="1" applyBorder="1" applyAlignment="1">
      <alignment horizontal="center" vertical="top"/>
    </xf>
    <xf numFmtId="1" fontId="7" fillId="3" borderId="4" xfId="6" applyNumberFormat="1" applyFont="1" applyFill="1" applyBorder="1" applyAlignment="1">
      <alignment horizontal="center" vertical="top"/>
    </xf>
    <xf numFmtId="1" fontId="7" fillId="3" borderId="4" xfId="6" applyNumberFormat="1" applyFont="1" applyFill="1" applyBorder="1" applyAlignment="1">
      <alignment horizontal="left" vertical="top" wrapText="1"/>
    </xf>
    <xf numFmtId="1" fontId="7" fillId="3" borderId="62" xfId="6" applyNumberFormat="1" applyFont="1" applyFill="1" applyBorder="1" applyAlignment="1">
      <alignment horizontal="left" vertical="top" wrapText="1"/>
    </xf>
    <xf numFmtId="49" fontId="7" fillId="2" borderId="16" xfId="6" applyNumberFormat="1" applyFont="1" applyFill="1" applyBorder="1" applyAlignment="1">
      <alignment horizontal="center" vertical="top"/>
    </xf>
    <xf numFmtId="1" fontId="7" fillId="3" borderId="27" xfId="6" applyNumberFormat="1" applyFont="1" applyFill="1" applyBorder="1" applyAlignment="1">
      <alignment horizontal="center" vertical="top"/>
    </xf>
    <xf numFmtId="1" fontId="7" fillId="0" borderId="15" xfId="6" applyNumberFormat="1" applyFont="1" applyBorder="1" applyAlignment="1">
      <alignment horizontal="center" vertical="top"/>
    </xf>
    <xf numFmtId="1" fontId="6" fillId="0" borderId="37" xfId="6" applyNumberFormat="1" applyFont="1" applyFill="1" applyBorder="1" applyAlignment="1">
      <alignment horizontal="left" vertical="top" wrapText="1"/>
    </xf>
    <xf numFmtId="1" fontId="9" fillId="0" borderId="5" xfId="6" applyNumberFormat="1" applyFont="1" applyBorder="1" applyAlignment="1">
      <alignment horizontal="center" vertical="top"/>
    </xf>
    <xf numFmtId="1" fontId="2" fillId="0" borderId="54" xfId="6" applyNumberFormat="1" applyFont="1" applyBorder="1" applyAlignment="1">
      <alignment horizontal="center" vertical="top"/>
    </xf>
    <xf numFmtId="1" fontId="8" fillId="0" borderId="5" xfId="6" applyNumberFormat="1" applyFont="1" applyBorder="1" applyAlignment="1">
      <alignment horizontal="center" vertical="top"/>
    </xf>
    <xf numFmtId="164" fontId="8" fillId="0" borderId="16" xfId="6" applyNumberFormat="1" applyFont="1" applyBorder="1" applyAlignment="1">
      <alignment horizontal="center" vertical="center"/>
    </xf>
    <xf numFmtId="164" fontId="8" fillId="0" borderId="15" xfId="6" applyNumberFormat="1" applyFont="1" applyBorder="1" applyAlignment="1">
      <alignment horizontal="center" vertical="center"/>
    </xf>
    <xf numFmtId="164" fontId="8" fillId="0" borderId="17" xfId="6" applyNumberFormat="1" applyFont="1" applyBorder="1" applyAlignment="1">
      <alignment horizontal="center" vertical="center"/>
    </xf>
    <xf numFmtId="164" fontId="8" fillId="5" borderId="18" xfId="6" applyNumberFormat="1" applyFont="1" applyFill="1" applyBorder="1" applyAlignment="1">
      <alignment horizontal="center" vertical="center" wrapText="1"/>
    </xf>
    <xf numFmtId="164" fontId="8" fillId="5" borderId="5" xfId="6" applyNumberFormat="1" applyFont="1" applyFill="1" applyBorder="1" applyAlignment="1">
      <alignment horizontal="center" vertical="center" wrapText="1"/>
    </xf>
    <xf numFmtId="1" fontId="8" fillId="5" borderId="67" xfId="6" applyNumberFormat="1" applyFont="1" applyFill="1" applyBorder="1" applyAlignment="1">
      <alignment horizontal="left" vertical="top" wrapText="1"/>
    </xf>
    <xf numFmtId="1" fontId="2" fillId="5" borderId="28" xfId="6" applyNumberFormat="1" applyFont="1" applyFill="1" applyBorder="1" applyAlignment="1">
      <alignment horizontal="center" vertical="top"/>
    </xf>
    <xf numFmtId="1" fontId="2" fillId="5" borderId="29" xfId="6" applyNumberFormat="1" applyFont="1" applyFill="1" applyBorder="1" applyAlignment="1">
      <alignment horizontal="center" vertical="top"/>
    </xf>
    <xf numFmtId="49" fontId="7" fillId="2" borderId="10" xfId="6" applyNumberFormat="1" applyFont="1" applyFill="1" applyBorder="1" applyAlignment="1">
      <alignment horizontal="center" vertical="top"/>
    </xf>
    <xf numFmtId="1" fontId="7" fillId="3" borderId="74" xfId="6" applyNumberFormat="1" applyFont="1" applyFill="1" applyBorder="1" applyAlignment="1">
      <alignment horizontal="center" vertical="top"/>
    </xf>
    <xf numFmtId="1" fontId="7" fillId="0" borderId="9" xfId="6" applyNumberFormat="1" applyFont="1" applyBorder="1" applyAlignment="1">
      <alignment horizontal="center" vertical="top"/>
    </xf>
    <xf numFmtId="1" fontId="6" fillId="0" borderId="7" xfId="6" applyNumberFormat="1" applyFont="1" applyFill="1" applyBorder="1" applyAlignment="1">
      <alignment horizontal="left" vertical="top" wrapText="1"/>
    </xf>
    <xf numFmtId="1" fontId="2" fillId="0" borderId="8" xfId="6" applyNumberFormat="1" applyFont="1" applyBorder="1" applyAlignment="1">
      <alignment horizontal="center" vertical="top"/>
    </xf>
    <xf numFmtId="1" fontId="2" fillId="0" borderId="75" xfId="6" applyNumberFormat="1" applyFont="1" applyBorder="1" applyAlignment="1">
      <alignment horizontal="center" vertical="top"/>
    </xf>
    <xf numFmtId="1" fontId="8" fillId="0" borderId="8" xfId="6" applyNumberFormat="1" applyFont="1" applyFill="1" applyBorder="1" applyAlignment="1">
      <alignment horizontal="center" vertical="top" wrapText="1"/>
    </xf>
    <xf numFmtId="164" fontId="8" fillId="0" borderId="10" xfId="6" applyNumberFormat="1" applyFont="1" applyFill="1" applyBorder="1" applyAlignment="1">
      <alignment horizontal="center" vertical="center"/>
    </xf>
    <xf numFmtId="164" fontId="8" fillId="0" borderId="9" xfId="6" applyNumberFormat="1" applyFont="1" applyFill="1" applyBorder="1" applyAlignment="1">
      <alignment horizontal="center" vertical="center"/>
    </xf>
    <xf numFmtId="164" fontId="8" fillId="0" borderId="11" xfId="6" applyNumberFormat="1" applyFont="1" applyFill="1" applyBorder="1" applyAlignment="1">
      <alignment horizontal="center" vertical="center"/>
    </xf>
    <xf numFmtId="164" fontId="8" fillId="0" borderId="12" xfId="6" applyNumberFormat="1" applyFont="1" applyFill="1" applyBorder="1" applyAlignment="1">
      <alignment horizontal="center" vertical="center"/>
    </xf>
    <xf numFmtId="164" fontId="8" fillId="0" borderId="8" xfId="6" applyNumberFormat="1" applyFont="1" applyFill="1" applyBorder="1" applyAlignment="1">
      <alignment horizontal="center" vertical="center"/>
    </xf>
    <xf numFmtId="1" fontId="8" fillId="5" borderId="30" xfId="6" applyNumberFormat="1" applyFont="1" applyFill="1" applyBorder="1" applyAlignment="1">
      <alignment horizontal="left" vertical="top" wrapText="1"/>
    </xf>
    <xf numFmtId="1" fontId="2" fillId="0" borderId="20" xfId="6" applyNumberFormat="1" applyFont="1" applyFill="1" applyBorder="1" applyAlignment="1">
      <alignment horizontal="center" vertical="top"/>
    </xf>
    <xf numFmtId="1" fontId="2" fillId="0" borderId="21" xfId="6" applyNumberFormat="1" applyFont="1" applyFill="1" applyBorder="1" applyAlignment="1">
      <alignment horizontal="center" vertical="top"/>
    </xf>
    <xf numFmtId="49" fontId="7" fillId="2" borderId="14" xfId="6" applyNumberFormat="1" applyFont="1" applyFill="1" applyBorder="1" applyAlignment="1">
      <alignment horizontal="center" vertical="top"/>
    </xf>
    <xf numFmtId="1" fontId="7" fillId="3" borderId="65" xfId="6" applyNumberFormat="1" applyFont="1" applyFill="1" applyBorder="1" applyAlignment="1">
      <alignment horizontal="center" vertical="top"/>
    </xf>
    <xf numFmtId="1" fontId="7" fillId="0" borderId="1" xfId="6" applyNumberFormat="1" applyFont="1" applyBorder="1" applyAlignment="1">
      <alignment horizontal="center" vertical="top"/>
    </xf>
    <xf numFmtId="1" fontId="6" fillId="0" borderId="42" xfId="6" applyNumberFormat="1" applyFont="1" applyFill="1" applyBorder="1" applyAlignment="1">
      <alignment horizontal="left" vertical="top" wrapText="1"/>
    </xf>
    <xf numFmtId="1" fontId="2" fillId="0" borderId="13" xfId="6" applyNumberFormat="1" applyFont="1" applyBorder="1" applyAlignment="1">
      <alignment horizontal="center" vertical="top"/>
    </xf>
    <xf numFmtId="1" fontId="2" fillId="0" borderId="55" xfId="6" applyNumberFormat="1" applyFont="1" applyBorder="1" applyAlignment="1">
      <alignment horizontal="center" vertical="top"/>
    </xf>
    <xf numFmtId="1" fontId="10" fillId="4" borderId="13" xfId="6" applyNumberFormat="1" applyFont="1" applyFill="1" applyBorder="1" applyAlignment="1">
      <alignment horizontal="center" vertical="top"/>
    </xf>
    <xf numFmtId="164" fontId="7" fillId="4" borderId="14" xfId="6" applyNumberFormat="1" applyFont="1" applyFill="1" applyBorder="1" applyAlignment="1">
      <alignment horizontal="center" vertical="center"/>
    </xf>
    <xf numFmtId="1" fontId="8" fillId="5" borderId="43" xfId="6" applyNumberFormat="1" applyFont="1" applyFill="1" applyBorder="1" applyAlignment="1">
      <alignment horizontal="left" vertical="top" wrapText="1"/>
    </xf>
    <xf numFmtId="1" fontId="17" fillId="0" borderId="32" xfId="6" applyNumberFormat="1" applyFont="1" applyFill="1" applyBorder="1" applyAlignment="1">
      <alignment horizontal="center" vertical="top"/>
    </xf>
    <xf numFmtId="1" fontId="17" fillId="0" borderId="33" xfId="6" applyNumberFormat="1" applyFont="1" applyFill="1" applyBorder="1" applyAlignment="1">
      <alignment horizontal="center" vertical="top"/>
    </xf>
    <xf numFmtId="1" fontId="7" fillId="3" borderId="23" xfId="6" applyNumberFormat="1" applyFont="1" applyFill="1" applyBorder="1" applyAlignment="1">
      <alignment horizontal="center" vertical="top"/>
    </xf>
    <xf numFmtId="1" fontId="7" fillId="3" borderId="3" xfId="6" applyNumberFormat="1" applyFont="1" applyFill="1" applyBorder="1" applyAlignment="1">
      <alignment horizontal="right" vertical="top"/>
    </xf>
    <xf numFmtId="1" fontId="7" fillId="3" borderId="4" xfId="6" applyNumberFormat="1" applyFont="1" applyFill="1" applyBorder="1" applyAlignment="1">
      <alignment horizontal="right" vertical="top"/>
    </xf>
    <xf numFmtId="1" fontId="7" fillId="3" borderId="62" xfId="6" applyNumberFormat="1" applyFont="1" applyFill="1" applyBorder="1" applyAlignment="1">
      <alignment horizontal="right" vertical="top"/>
    </xf>
    <xf numFmtId="164" fontId="7" fillId="3" borderId="3" xfId="6" applyNumberFormat="1" applyFont="1" applyFill="1" applyBorder="1" applyAlignment="1">
      <alignment horizontal="center" vertical="center"/>
    </xf>
    <xf numFmtId="1" fontId="8" fillId="3" borderId="24" xfId="6" applyNumberFormat="1" applyFont="1" applyFill="1" applyBorder="1" applyAlignment="1">
      <alignment vertical="top" wrapText="1"/>
    </xf>
    <xf numFmtId="1" fontId="2" fillId="3" borderId="24" xfId="6" applyNumberFormat="1" applyFont="1" applyFill="1" applyBorder="1" applyAlignment="1">
      <alignment horizontal="center" vertical="top" wrapText="1"/>
    </xf>
    <xf numFmtId="1" fontId="2" fillId="3" borderId="25" xfId="6" applyNumberFormat="1" applyFont="1" applyFill="1" applyBorder="1" applyAlignment="1">
      <alignment horizontal="center" vertical="top" wrapText="1"/>
    </xf>
    <xf numFmtId="1" fontId="8" fillId="3" borderId="23" xfId="6" applyNumberFormat="1" applyFont="1" applyFill="1" applyBorder="1" applyAlignment="1">
      <alignment horizontal="left" vertical="top"/>
    </xf>
    <xf numFmtId="1" fontId="8" fillId="3" borderId="24" xfId="6" applyNumberFormat="1" applyFont="1" applyFill="1" applyBorder="1" applyAlignment="1">
      <alignment horizontal="left" vertical="top"/>
    </xf>
    <xf numFmtId="1" fontId="8" fillId="3" borderId="69" xfId="6" applyNumberFormat="1" applyFont="1" applyFill="1" applyBorder="1" applyAlignment="1">
      <alignment horizontal="left" vertical="top"/>
    </xf>
    <xf numFmtId="1" fontId="8" fillId="3" borderId="25" xfId="6" applyNumberFormat="1" applyFont="1" applyFill="1" applyBorder="1" applyAlignment="1">
      <alignment horizontal="left" vertical="top"/>
    </xf>
    <xf numFmtId="49" fontId="7" fillId="2" borderId="54" xfId="6" applyNumberFormat="1" applyFont="1" applyFill="1" applyBorder="1" applyAlignment="1">
      <alignment horizontal="center" vertical="top"/>
    </xf>
    <xf numFmtId="1" fontId="7" fillId="3" borderId="15" xfId="6" applyNumberFormat="1" applyFont="1" applyFill="1" applyBorder="1" applyAlignment="1">
      <alignment horizontal="center" vertical="top"/>
    </xf>
    <xf numFmtId="1" fontId="6" fillId="0" borderId="27" xfId="6" applyNumberFormat="1" applyFont="1" applyFill="1" applyBorder="1" applyAlignment="1">
      <alignment vertical="top" wrapText="1"/>
    </xf>
    <xf numFmtId="164" fontId="8" fillId="0" borderId="16" xfId="6" applyNumberFormat="1" applyFont="1" applyFill="1" applyBorder="1" applyAlignment="1">
      <alignment horizontal="center" vertical="top"/>
    </xf>
    <xf numFmtId="164" fontId="8" fillId="0" borderId="15" xfId="6" applyNumberFormat="1" applyFont="1" applyFill="1" applyBorder="1" applyAlignment="1">
      <alignment horizontal="center" vertical="top"/>
    </xf>
    <xf numFmtId="164" fontId="7" fillId="0" borderId="26" xfId="6" applyNumberFormat="1" applyFont="1" applyFill="1" applyBorder="1" applyAlignment="1">
      <alignment horizontal="center" vertical="top"/>
    </xf>
    <xf numFmtId="164" fontId="8" fillId="0" borderId="17" xfId="6" applyNumberFormat="1" applyFont="1" applyFill="1" applyBorder="1" applyAlignment="1">
      <alignment horizontal="center" vertical="top"/>
    </xf>
    <xf numFmtId="164" fontId="8" fillId="5" borderId="18" xfId="6" applyNumberFormat="1" applyFont="1" applyFill="1" applyBorder="1" applyAlignment="1">
      <alignment horizontal="center" vertical="top"/>
    </xf>
    <xf numFmtId="164" fontId="8" fillId="0" borderId="5" xfId="6" applyNumberFormat="1" applyFont="1" applyFill="1" applyBorder="1" applyAlignment="1">
      <alignment horizontal="center" vertical="top"/>
    </xf>
    <xf numFmtId="1" fontId="6" fillId="0" borderId="16" xfId="6" applyNumberFormat="1" applyFont="1" applyFill="1" applyBorder="1" applyAlignment="1">
      <alignment horizontal="left" vertical="top" wrapText="1"/>
    </xf>
    <xf numFmtId="1" fontId="2" fillId="0" borderId="15" xfId="6" applyNumberFormat="1" applyFont="1" applyFill="1" applyBorder="1" applyAlignment="1">
      <alignment horizontal="center" vertical="top"/>
    </xf>
    <xf numFmtId="1" fontId="2" fillId="0" borderId="17" xfId="6" applyNumberFormat="1" applyFont="1" applyFill="1" applyBorder="1" applyAlignment="1">
      <alignment horizontal="center" vertical="top"/>
    </xf>
    <xf numFmtId="49" fontId="7" fillId="2" borderId="61" xfId="6" applyNumberFormat="1" applyFont="1" applyFill="1" applyBorder="1" applyAlignment="1">
      <alignment horizontal="center" vertical="top"/>
    </xf>
    <xf numFmtId="1" fontId="7" fillId="3" borderId="20" xfId="6" applyNumberFormat="1" applyFont="1" applyFill="1" applyBorder="1" applyAlignment="1">
      <alignment horizontal="center" vertical="top"/>
    </xf>
    <xf numFmtId="1" fontId="7" fillId="0" borderId="20" xfId="6" applyNumberFormat="1" applyFont="1" applyBorder="1" applyAlignment="1">
      <alignment horizontal="center" vertical="top"/>
    </xf>
    <xf numFmtId="1" fontId="6" fillId="0" borderId="7" xfId="6" applyNumberFormat="1" applyFont="1" applyFill="1" applyBorder="1" applyAlignment="1">
      <alignment vertical="top" wrapText="1"/>
    </xf>
    <xf numFmtId="1" fontId="8" fillId="0" borderId="19" xfId="6" applyNumberFormat="1" applyFont="1" applyFill="1" applyBorder="1" applyAlignment="1">
      <alignment horizontal="center" vertical="top"/>
    </xf>
    <xf numFmtId="164" fontId="8" fillId="0" borderId="6" xfId="6" applyNumberFormat="1" applyFont="1" applyFill="1" applyBorder="1" applyAlignment="1">
      <alignment horizontal="center" vertical="top"/>
    </xf>
    <xf numFmtId="164" fontId="7" fillId="0" borderId="20" xfId="6" applyNumberFormat="1" applyFont="1" applyFill="1" applyBorder="1" applyAlignment="1">
      <alignment horizontal="center" vertical="top"/>
    </xf>
    <xf numFmtId="164" fontId="7" fillId="0" borderId="30" xfId="6" applyNumberFormat="1" applyFont="1" applyFill="1" applyBorder="1" applyAlignment="1">
      <alignment horizontal="center" vertical="top"/>
    </xf>
    <xf numFmtId="164" fontId="7" fillId="0" borderId="21" xfId="6" applyNumberFormat="1" applyFont="1" applyFill="1" applyBorder="1" applyAlignment="1">
      <alignment horizontal="center" vertical="top"/>
    </xf>
    <xf numFmtId="164" fontId="8" fillId="5" borderId="0" xfId="6" applyNumberFormat="1" applyFont="1" applyFill="1" applyBorder="1" applyAlignment="1">
      <alignment horizontal="center" vertical="top"/>
    </xf>
    <xf numFmtId="164" fontId="8" fillId="0" borderId="19" xfId="6" applyNumberFormat="1" applyFont="1" applyFill="1" applyBorder="1" applyAlignment="1">
      <alignment horizontal="center" vertical="top"/>
    </xf>
    <xf numFmtId="1" fontId="6" fillId="0" borderId="10" xfId="6" applyNumberFormat="1" applyFont="1" applyFill="1" applyBorder="1" applyAlignment="1">
      <alignment horizontal="left" vertical="top" wrapText="1"/>
    </xf>
    <xf numFmtId="49" fontId="7" fillId="2" borderId="55" xfId="6" applyNumberFormat="1" applyFont="1" applyFill="1" applyBorder="1" applyAlignment="1">
      <alignment horizontal="center" vertical="top"/>
    </xf>
    <xf numFmtId="1" fontId="7" fillId="3" borderId="1" xfId="6" applyNumberFormat="1" applyFont="1" applyFill="1" applyBorder="1" applyAlignment="1">
      <alignment horizontal="center" vertical="top"/>
    </xf>
    <xf numFmtId="1" fontId="6" fillId="0" borderId="65" xfId="6" applyNumberFormat="1" applyFont="1" applyFill="1" applyBorder="1" applyAlignment="1">
      <alignment vertical="top" wrapText="1"/>
    </xf>
    <xf numFmtId="164" fontId="7" fillId="4" borderId="14" xfId="6" applyNumberFormat="1" applyFont="1" applyFill="1" applyBorder="1" applyAlignment="1">
      <alignment horizontal="center" vertical="top"/>
    </xf>
    <xf numFmtId="1" fontId="11" fillId="0" borderId="41" xfId="6" applyNumberFormat="1" applyFont="1" applyBorder="1" applyAlignment="1">
      <alignment horizontal="left" vertical="top"/>
    </xf>
    <xf numFmtId="1" fontId="2" fillId="0" borderId="32" xfId="6" applyNumberFormat="1" applyFont="1" applyFill="1" applyBorder="1" applyAlignment="1">
      <alignment horizontal="center" vertical="top"/>
    </xf>
    <xf numFmtId="1" fontId="2" fillId="0" borderId="33" xfId="6" applyNumberFormat="1" applyFont="1" applyFill="1" applyBorder="1" applyAlignment="1">
      <alignment horizontal="center" vertical="top"/>
    </xf>
    <xf numFmtId="164" fontId="8" fillId="0" borderId="18" xfId="6" applyNumberFormat="1" applyFont="1" applyFill="1" applyBorder="1" applyAlignment="1">
      <alignment horizontal="center" vertical="top"/>
    </xf>
    <xf numFmtId="1" fontId="2" fillId="0" borderId="28" xfId="6" applyNumberFormat="1" applyFont="1" applyFill="1" applyBorder="1" applyAlignment="1">
      <alignment horizontal="center" vertical="top"/>
    </xf>
    <xf numFmtId="1" fontId="2" fillId="0" borderId="29" xfId="6" applyNumberFormat="1" applyFont="1" applyFill="1" applyBorder="1" applyAlignment="1">
      <alignment horizontal="center" vertical="top"/>
    </xf>
    <xf numFmtId="164" fontId="8" fillId="0" borderId="0" xfId="6" applyNumberFormat="1" applyFont="1" applyFill="1" applyBorder="1" applyAlignment="1">
      <alignment horizontal="center" vertical="top"/>
    </xf>
    <xf numFmtId="164" fontId="7" fillId="4" borderId="1" xfId="6" applyNumberFormat="1" applyFont="1" applyFill="1" applyBorder="1" applyAlignment="1">
      <alignment horizontal="center" vertical="top"/>
    </xf>
    <xf numFmtId="164" fontId="7" fillId="4" borderId="31" xfId="6" applyNumberFormat="1" applyFont="1" applyFill="1" applyBorder="1" applyAlignment="1">
      <alignment horizontal="center" vertical="top"/>
    </xf>
    <xf numFmtId="164" fontId="7" fillId="4" borderId="2" xfId="6" applyNumberFormat="1" applyFont="1" applyFill="1" applyBorder="1" applyAlignment="1">
      <alignment horizontal="center" vertical="top"/>
    </xf>
    <xf numFmtId="164" fontId="7" fillId="4" borderId="22" xfId="6" applyNumberFormat="1" applyFont="1" applyFill="1" applyBorder="1" applyAlignment="1">
      <alignment horizontal="center" vertical="top"/>
    </xf>
    <xf numFmtId="164" fontId="7" fillId="4" borderId="13" xfId="6" applyNumberFormat="1" applyFont="1" applyFill="1" applyBorder="1" applyAlignment="1">
      <alignment horizontal="center" vertical="top"/>
    </xf>
    <xf numFmtId="164" fontId="8" fillId="0" borderId="54" xfId="6" applyNumberFormat="1" applyFont="1" applyFill="1" applyBorder="1" applyAlignment="1">
      <alignment horizontal="center" vertical="top"/>
    </xf>
    <xf numFmtId="1" fontId="15" fillId="0" borderId="36" xfId="6" applyNumberFormat="1" applyFont="1" applyBorder="1" applyAlignment="1">
      <alignment wrapText="1"/>
    </xf>
    <xf numFmtId="164" fontId="8" fillId="0" borderId="61" xfId="6" applyNumberFormat="1" applyFont="1" applyFill="1" applyBorder="1" applyAlignment="1">
      <alignment horizontal="center" vertical="top"/>
    </xf>
    <xf numFmtId="1" fontId="11" fillId="0" borderId="6" xfId="6" applyNumberFormat="1" applyFont="1" applyBorder="1" applyAlignment="1">
      <alignment wrapText="1"/>
    </xf>
    <xf numFmtId="164" fontId="7" fillId="4" borderId="55" xfId="6" applyNumberFormat="1" applyFont="1" applyFill="1" applyBorder="1" applyAlignment="1">
      <alignment horizontal="center" vertical="top"/>
    </xf>
    <xf numFmtId="1" fontId="11" fillId="0" borderId="41" xfId="6" applyNumberFormat="1" applyFont="1" applyBorder="1" applyAlignment="1">
      <alignment wrapText="1"/>
    </xf>
    <xf numFmtId="1" fontId="15" fillId="0" borderId="29" xfId="6" applyNumberFormat="1" applyFont="1" applyBorder="1" applyAlignment="1">
      <alignment vertical="top" wrapText="1"/>
    </xf>
    <xf numFmtId="1" fontId="8" fillId="0" borderId="5" xfId="6" applyNumberFormat="1" applyFont="1" applyFill="1" applyBorder="1" applyAlignment="1">
      <alignment horizontal="center" vertical="top"/>
    </xf>
    <xf numFmtId="164" fontId="6" fillId="0" borderId="16" xfId="6" applyNumberFormat="1" applyFont="1" applyFill="1" applyBorder="1" applyAlignment="1">
      <alignment horizontal="center" vertical="top"/>
    </xf>
    <xf numFmtId="1" fontId="6" fillId="0" borderId="36" xfId="6" applyNumberFormat="1" applyFont="1" applyFill="1" applyBorder="1" applyAlignment="1">
      <alignment horizontal="left" vertical="top"/>
    </xf>
    <xf numFmtId="1" fontId="11" fillId="0" borderId="33" xfId="6" applyNumberFormat="1" applyFont="1" applyBorder="1" applyAlignment="1">
      <alignment vertical="top" wrapText="1"/>
    </xf>
    <xf numFmtId="2" fontId="7" fillId="4" borderId="14" xfId="6" applyNumberFormat="1" applyFont="1" applyFill="1" applyBorder="1" applyAlignment="1">
      <alignment horizontal="center" vertical="top"/>
    </xf>
    <xf numFmtId="2" fontId="7" fillId="4" borderId="55" xfId="6" applyNumberFormat="1" applyFont="1" applyFill="1" applyBorder="1" applyAlignment="1">
      <alignment horizontal="center" vertical="top"/>
    </xf>
    <xf numFmtId="1" fontId="2" fillId="0" borderId="41" xfId="6" applyNumberFormat="1" applyFont="1" applyFill="1" applyBorder="1" applyAlignment="1">
      <alignment horizontal="center" vertical="top"/>
    </xf>
    <xf numFmtId="2" fontId="8" fillId="0" borderId="16" xfId="6" applyNumberFormat="1" applyFont="1" applyFill="1" applyBorder="1" applyAlignment="1">
      <alignment horizontal="center" vertical="top"/>
    </xf>
    <xf numFmtId="2" fontId="8" fillId="0" borderId="15" xfId="6" applyNumberFormat="1" applyFont="1" applyFill="1" applyBorder="1" applyAlignment="1">
      <alignment horizontal="center" vertical="top"/>
    </xf>
    <xf numFmtId="2" fontId="7" fillId="0" borderId="26" xfId="6" applyNumberFormat="1" applyFont="1" applyFill="1" applyBorder="1" applyAlignment="1">
      <alignment horizontal="center" vertical="top"/>
    </xf>
    <xf numFmtId="2" fontId="8" fillId="0" borderId="17" xfId="6" applyNumberFormat="1" applyFont="1" applyFill="1" applyBorder="1" applyAlignment="1">
      <alignment horizontal="center" vertical="top"/>
    </xf>
    <xf numFmtId="2" fontId="8" fillId="0" borderId="18" xfId="6" applyNumberFormat="1" applyFont="1" applyFill="1" applyBorder="1" applyAlignment="1">
      <alignment horizontal="center" vertical="top"/>
    </xf>
    <xf numFmtId="2" fontId="8" fillId="0" borderId="54" xfId="6" applyNumberFormat="1" applyFont="1" applyFill="1" applyBorder="1" applyAlignment="1">
      <alignment horizontal="center" vertical="top"/>
    </xf>
    <xf numFmtId="164" fontId="2" fillId="0" borderId="15" xfId="6" applyNumberFormat="1" applyFont="1" applyFill="1" applyBorder="1" applyAlignment="1">
      <alignment horizontal="center" vertical="top"/>
    </xf>
    <xf numFmtId="164" fontId="2" fillId="0" borderId="17" xfId="6" applyNumberFormat="1" applyFont="1" applyFill="1" applyBorder="1" applyAlignment="1">
      <alignment horizontal="center" vertical="top"/>
    </xf>
    <xf numFmtId="1" fontId="6" fillId="0" borderId="6" xfId="6" applyNumberFormat="1" applyFont="1" applyFill="1" applyBorder="1" applyAlignment="1">
      <alignment horizontal="left" vertical="top" wrapText="1"/>
    </xf>
    <xf numFmtId="164" fontId="2" fillId="0" borderId="32" xfId="6" applyNumberFormat="1" applyFont="1" applyFill="1" applyBorder="1" applyAlignment="1">
      <alignment horizontal="center" vertical="top"/>
    </xf>
    <xf numFmtId="164" fontId="2" fillId="0" borderId="33" xfId="6" applyNumberFormat="1" applyFont="1" applyFill="1" applyBorder="1" applyAlignment="1">
      <alignment horizontal="center" vertical="top"/>
    </xf>
    <xf numFmtId="49" fontId="7" fillId="2" borderId="61" xfId="6" applyNumberFormat="1" applyFont="1" applyFill="1" applyBorder="1" applyAlignment="1">
      <alignment horizontal="center" vertical="top"/>
    </xf>
    <xf numFmtId="1" fontId="7" fillId="3" borderId="20" xfId="6" applyNumberFormat="1" applyFont="1" applyFill="1" applyBorder="1" applyAlignment="1">
      <alignment horizontal="center" vertical="top"/>
    </xf>
    <xf numFmtId="1" fontId="7" fillId="0" borderId="20" xfId="6" applyNumberFormat="1" applyFont="1" applyBorder="1" applyAlignment="1">
      <alignment horizontal="center" vertical="top"/>
    </xf>
    <xf numFmtId="1" fontId="6" fillId="0" borderId="29" xfId="6" applyNumberFormat="1" applyFont="1" applyFill="1" applyBorder="1" applyAlignment="1">
      <alignment vertical="top" wrapText="1"/>
    </xf>
    <xf numFmtId="1" fontId="6" fillId="0" borderId="36" xfId="6" applyNumberFormat="1" applyFont="1" applyFill="1" applyBorder="1" applyAlignment="1">
      <alignment horizontal="left" vertical="top" wrapText="1"/>
    </xf>
    <xf numFmtId="1" fontId="6" fillId="0" borderId="33" xfId="6" applyNumberFormat="1" applyFont="1" applyFill="1" applyBorder="1" applyAlignment="1">
      <alignment vertical="top" wrapText="1"/>
    </xf>
    <xf numFmtId="1" fontId="11" fillId="0" borderId="41" xfId="6" applyNumberFormat="1" applyFont="1" applyBorder="1" applyAlignment="1">
      <alignment vertical="top" wrapText="1"/>
    </xf>
    <xf numFmtId="49" fontId="7" fillId="2" borderId="34" xfId="6" applyNumberFormat="1" applyFont="1" applyFill="1" applyBorder="1" applyAlignment="1">
      <alignment horizontal="center" vertical="top"/>
    </xf>
    <xf numFmtId="1" fontId="7" fillId="3" borderId="32" xfId="6" applyNumberFormat="1" applyFont="1" applyFill="1" applyBorder="1" applyAlignment="1">
      <alignment horizontal="right" vertical="top"/>
    </xf>
    <xf numFmtId="1" fontId="7" fillId="3" borderId="23" xfId="6" applyNumberFormat="1" applyFont="1" applyFill="1" applyBorder="1" applyAlignment="1">
      <alignment horizontal="right" vertical="top"/>
    </xf>
    <xf numFmtId="2" fontId="7" fillId="3" borderId="3" xfId="6" applyNumberFormat="1" applyFont="1" applyFill="1" applyBorder="1" applyAlignment="1">
      <alignment horizontal="center" vertical="top"/>
    </xf>
    <xf numFmtId="1" fontId="19" fillId="3" borderId="34" xfId="6" applyNumberFormat="1" applyFont="1" applyFill="1" applyBorder="1" applyAlignment="1">
      <alignment vertical="top" wrapText="1"/>
    </xf>
    <xf numFmtId="1" fontId="17" fillId="3" borderId="24" xfId="6" applyNumberFormat="1" applyFont="1" applyFill="1" applyBorder="1" applyAlignment="1">
      <alignment horizontal="center" vertical="top" wrapText="1"/>
    </xf>
    <xf numFmtId="1" fontId="17" fillId="3" borderId="25" xfId="6" applyNumberFormat="1" applyFont="1" applyFill="1" applyBorder="1" applyAlignment="1">
      <alignment horizontal="center" vertical="top" wrapText="1"/>
    </xf>
    <xf numFmtId="1" fontId="7" fillId="2" borderId="23" xfId="6" applyNumberFormat="1" applyFont="1" applyFill="1" applyBorder="1" applyAlignment="1">
      <alignment horizontal="right" vertical="top"/>
    </xf>
    <xf numFmtId="1" fontId="7" fillId="2" borderId="24" xfId="6" applyNumberFormat="1" applyFont="1" applyFill="1" applyBorder="1" applyAlignment="1">
      <alignment horizontal="right" vertical="top"/>
    </xf>
    <xf numFmtId="2" fontId="7" fillId="2" borderId="3" xfId="6" applyNumberFormat="1" applyFont="1" applyFill="1" applyBorder="1" applyAlignment="1">
      <alignment horizontal="center" vertical="top"/>
    </xf>
    <xf numFmtId="1" fontId="17" fillId="2" borderId="34" xfId="6" applyNumberFormat="1" applyFont="1" applyFill="1" applyBorder="1" applyAlignment="1">
      <alignment vertical="top"/>
    </xf>
    <xf numFmtId="1" fontId="17" fillId="2" borderId="24" xfId="6" applyNumberFormat="1" applyFont="1" applyFill="1" applyBorder="1" applyAlignment="1">
      <alignment vertical="top"/>
    </xf>
    <xf numFmtId="1" fontId="17" fillId="2" borderId="25" xfId="6" applyNumberFormat="1" applyFont="1" applyFill="1" applyBorder="1" applyAlignment="1">
      <alignment vertical="top"/>
    </xf>
    <xf numFmtId="49" fontId="7" fillId="6" borderId="3" xfId="6" applyNumberFormat="1" applyFont="1" applyFill="1" applyBorder="1" applyAlignment="1">
      <alignment horizontal="center" vertical="top"/>
    </xf>
    <xf numFmtId="1" fontId="7" fillId="6" borderId="24" xfId="6" applyNumberFormat="1" applyFont="1" applyFill="1" applyBorder="1" applyAlignment="1">
      <alignment horizontal="right" vertical="top"/>
    </xf>
    <xf numFmtId="2" fontId="7" fillId="6" borderId="14" xfId="6" applyNumberFormat="1" applyFont="1" applyFill="1" applyBorder="1" applyAlignment="1">
      <alignment horizontal="center" vertical="top"/>
    </xf>
    <xf numFmtId="1" fontId="2" fillId="6" borderId="34" xfId="6" applyNumberFormat="1" applyFont="1" applyFill="1" applyBorder="1" applyAlignment="1">
      <alignment horizontal="center" vertical="top"/>
    </xf>
    <xf numFmtId="1" fontId="2" fillId="6" borderId="24" xfId="6" applyNumberFormat="1" applyFont="1" applyFill="1" applyBorder="1" applyAlignment="1">
      <alignment horizontal="center" vertical="top"/>
    </xf>
    <xf numFmtId="1" fontId="2" fillId="6" borderId="25" xfId="6" applyNumberFormat="1" applyFont="1" applyFill="1" applyBorder="1" applyAlignment="1">
      <alignment horizontal="center" vertical="top"/>
    </xf>
    <xf numFmtId="49" fontId="18" fillId="0" borderId="0" xfId="6" applyNumberFormat="1" applyFont="1" applyFill="1" applyBorder="1" applyAlignment="1">
      <alignment vertical="top"/>
    </xf>
    <xf numFmtId="49" fontId="18" fillId="0" borderId="0" xfId="6" applyNumberFormat="1" applyFont="1" applyFill="1" applyBorder="1" applyAlignment="1">
      <alignment horizontal="right" vertical="top"/>
    </xf>
    <xf numFmtId="49" fontId="75" fillId="0" borderId="0" xfId="6" applyNumberFormat="1" applyFont="1" applyFill="1" applyBorder="1" applyAlignment="1">
      <alignment horizontal="center" vertical="top" wrapText="1"/>
    </xf>
    <xf numFmtId="0" fontId="39" fillId="0" borderId="0" xfId="6" applyFont="1" applyAlignment="1">
      <alignment vertical="top" wrapText="1"/>
    </xf>
    <xf numFmtId="0" fontId="18" fillId="0" borderId="0" xfId="6" applyFont="1" applyFill="1" applyBorder="1" applyAlignment="1">
      <alignment horizontal="center" vertical="top"/>
    </xf>
    <xf numFmtId="49" fontId="6" fillId="0" borderId="0" xfId="6" applyNumberFormat="1" applyFont="1" applyFill="1" applyBorder="1" applyAlignment="1">
      <alignment horizontal="right" vertical="top"/>
    </xf>
    <xf numFmtId="49" fontId="22" fillId="0" borderId="0" xfId="6" applyNumberFormat="1" applyFont="1" applyFill="1" applyBorder="1" applyAlignment="1">
      <alignment horizontal="center" vertical="top" wrapText="1"/>
    </xf>
    <xf numFmtId="0" fontId="11" fillId="0" borderId="0" xfId="6" applyFont="1" applyAlignment="1">
      <alignment vertical="top" wrapText="1"/>
    </xf>
    <xf numFmtId="0" fontId="17" fillId="0" borderId="0" xfId="6" applyFont="1" applyAlignment="1">
      <alignment vertical="top"/>
    </xf>
    <xf numFmtId="0" fontId="5" fillId="0" borderId="34" xfId="6" applyFont="1" applyBorder="1" applyAlignment="1">
      <alignment horizontal="center" vertical="center" wrapText="1"/>
    </xf>
    <xf numFmtId="0" fontId="11" fillId="0" borderId="24" xfId="6" applyFont="1" applyBorder="1" applyAlignment="1">
      <alignment vertical="center" wrapText="1"/>
    </xf>
    <xf numFmtId="0" fontId="11" fillId="0" borderId="25" xfId="6" applyFont="1" applyBorder="1" applyAlignment="1">
      <alignment vertical="center" wrapText="1"/>
    </xf>
    <xf numFmtId="0" fontId="7" fillId="0" borderId="16" xfId="6" applyFont="1" applyBorder="1" applyAlignment="1">
      <alignment horizontal="center" vertical="center" wrapText="1"/>
    </xf>
    <xf numFmtId="0" fontId="7" fillId="0" borderId="15" xfId="6" applyFont="1" applyBorder="1" applyAlignment="1">
      <alignment horizontal="center" vertical="center" wrapText="1"/>
    </xf>
    <xf numFmtId="0" fontId="7" fillId="0" borderId="17" xfId="6" applyFont="1" applyBorder="1" applyAlignment="1">
      <alignment horizontal="center" vertical="center" wrapText="1"/>
    </xf>
    <xf numFmtId="0" fontId="2" fillId="0" borderId="0" xfId="6" applyFont="1" applyBorder="1" applyAlignment="1">
      <alignment vertical="top"/>
    </xf>
    <xf numFmtId="0" fontId="20" fillId="0" borderId="0" xfId="6" applyFont="1" applyAlignment="1">
      <alignment vertical="top"/>
    </xf>
    <xf numFmtId="0" fontId="7" fillId="6" borderId="3" xfId="6" applyFont="1" applyFill="1" applyBorder="1" applyAlignment="1">
      <alignment horizontal="right" vertical="top" wrapText="1"/>
    </xf>
    <xf numFmtId="0" fontId="11" fillId="6" borderId="4" xfId="6" applyFont="1" applyFill="1" applyBorder="1" applyAlignment="1">
      <alignment vertical="top" wrapText="1"/>
    </xf>
    <xf numFmtId="0" fontId="11" fillId="6" borderId="23" xfId="6" applyFont="1" applyFill="1" applyBorder="1" applyAlignment="1">
      <alignment vertical="top" wrapText="1"/>
    </xf>
    <xf numFmtId="164" fontId="23" fillId="6" borderId="34" xfId="6" applyNumberFormat="1" applyFont="1" applyFill="1" applyBorder="1" applyAlignment="1">
      <alignment horizontal="center" vertical="top" wrapText="1"/>
    </xf>
    <xf numFmtId="164" fontId="23" fillId="6" borderId="24" xfId="6" applyNumberFormat="1" applyFont="1" applyFill="1" applyBorder="1" applyAlignment="1">
      <alignment horizontal="center" vertical="top" wrapText="1"/>
    </xf>
    <xf numFmtId="164" fontId="23" fillId="6" borderId="25" xfId="6" applyNumberFormat="1" applyFont="1" applyFill="1" applyBorder="1" applyAlignment="1">
      <alignment horizontal="center" vertical="top" wrapText="1"/>
    </xf>
    <xf numFmtId="0" fontId="8" fillId="0" borderId="73" xfId="6" applyFont="1" applyBorder="1" applyAlignment="1">
      <alignment horizontal="left" vertical="top" wrapText="1"/>
    </xf>
    <xf numFmtId="0" fontId="11" fillId="0" borderId="38" xfId="6" applyFont="1" applyBorder="1" applyAlignment="1">
      <alignment vertical="top" wrapText="1"/>
    </xf>
    <xf numFmtId="0" fontId="11" fillId="0" borderId="40" xfId="6" applyFont="1" applyBorder="1" applyAlignment="1">
      <alignment vertical="top" wrapText="1"/>
    </xf>
    <xf numFmtId="164" fontId="24" fillId="0" borderId="70" xfId="6" applyNumberFormat="1" applyFont="1" applyBorder="1" applyAlignment="1">
      <alignment horizontal="center" vertical="top" wrapText="1"/>
    </xf>
    <xf numFmtId="164" fontId="24" fillId="0" borderId="60" xfId="6" applyNumberFormat="1" applyFont="1" applyBorder="1" applyAlignment="1">
      <alignment horizontal="center" vertical="top" wrapText="1"/>
    </xf>
    <xf numFmtId="164" fontId="24" fillId="0" borderId="66" xfId="6" applyNumberFormat="1" applyFont="1" applyBorder="1" applyAlignment="1">
      <alignment horizontal="center" vertical="top" wrapText="1"/>
    </xf>
    <xf numFmtId="0" fontId="8" fillId="0" borderId="56" xfId="6" applyFont="1" applyBorder="1" applyAlignment="1">
      <alignment horizontal="left" vertical="top" wrapText="1"/>
    </xf>
    <xf numFmtId="0" fontId="11" fillId="0" borderId="64" xfId="6" applyFont="1" applyBorder="1" applyAlignment="1">
      <alignment vertical="top" wrapText="1"/>
    </xf>
    <xf numFmtId="0" fontId="11" fillId="0" borderId="71" xfId="6" applyFont="1" applyBorder="1" applyAlignment="1">
      <alignment vertical="top" wrapText="1"/>
    </xf>
    <xf numFmtId="164" fontId="24" fillId="0" borderId="56" xfId="6" applyNumberFormat="1" applyFont="1" applyBorder="1" applyAlignment="1">
      <alignment horizontal="center" vertical="top" wrapText="1"/>
    </xf>
    <xf numFmtId="164" fontId="24" fillId="0" borderId="64" xfId="6" applyNumberFormat="1" applyFont="1" applyBorder="1" applyAlignment="1">
      <alignment horizontal="center" vertical="top" wrapText="1"/>
    </xf>
    <xf numFmtId="164" fontId="24" fillId="0" borderId="71" xfId="6" applyNumberFormat="1" applyFont="1" applyBorder="1" applyAlignment="1">
      <alignment horizontal="center" vertical="top" wrapText="1"/>
    </xf>
    <xf numFmtId="0" fontId="8" fillId="0" borderId="63" xfId="6" applyFont="1" applyBorder="1" applyAlignment="1">
      <alignment horizontal="left" vertical="top" wrapText="1"/>
    </xf>
    <xf numFmtId="0" fontId="11" fillId="0" borderId="59" xfId="6" applyFont="1" applyBorder="1" applyAlignment="1">
      <alignment vertical="top" wrapText="1"/>
    </xf>
    <xf numFmtId="0" fontId="11" fillId="0" borderId="72" xfId="6" applyFont="1" applyBorder="1" applyAlignment="1">
      <alignment vertical="top" wrapText="1"/>
    </xf>
    <xf numFmtId="0" fontId="8" fillId="0" borderId="16" xfId="6" applyFont="1" applyBorder="1" applyAlignment="1">
      <alignment horizontal="left" vertical="top" wrapText="1"/>
    </xf>
    <xf numFmtId="0" fontId="11" fillId="0" borderId="15" xfId="6" applyFont="1" applyBorder="1" applyAlignment="1">
      <alignment vertical="top" wrapText="1"/>
    </xf>
    <xf numFmtId="0" fontId="11" fillId="0" borderId="17" xfId="6" applyFont="1" applyBorder="1" applyAlignment="1">
      <alignment vertical="top" wrapText="1"/>
    </xf>
    <xf numFmtId="164" fontId="24" fillId="0" borderId="18" xfId="6" applyNumberFormat="1" applyFont="1" applyBorder="1" applyAlignment="1">
      <alignment horizontal="center" vertical="top" wrapText="1"/>
    </xf>
    <xf numFmtId="164" fontId="24" fillId="0" borderId="48" xfId="6" applyNumberFormat="1" applyFont="1" applyBorder="1" applyAlignment="1">
      <alignment horizontal="center" vertical="top" wrapText="1"/>
    </xf>
    <xf numFmtId="0" fontId="8" fillId="5" borderId="56" xfId="6" applyFont="1" applyFill="1" applyBorder="1" applyAlignment="1">
      <alignment horizontal="left" vertical="top" wrapText="1"/>
    </xf>
    <xf numFmtId="0" fontId="11" fillId="5" borderId="64" xfId="6" applyFont="1" applyFill="1" applyBorder="1" applyAlignment="1">
      <alignment horizontal="left" vertical="top" wrapText="1"/>
    </xf>
    <xf numFmtId="0" fontId="11" fillId="5" borderId="71" xfId="6" applyFont="1" applyFill="1" applyBorder="1" applyAlignment="1">
      <alignment horizontal="left" vertical="top" wrapText="1"/>
    </xf>
    <xf numFmtId="0" fontId="11" fillId="0" borderId="58" xfId="6" applyFont="1" applyBorder="1" applyAlignment="1">
      <alignment vertical="top" wrapText="1"/>
    </xf>
    <xf numFmtId="0" fontId="7" fillId="4" borderId="3" xfId="6" applyFont="1" applyFill="1" applyBorder="1" applyAlignment="1">
      <alignment horizontal="right" vertical="top" wrapText="1"/>
    </xf>
    <xf numFmtId="0" fontId="11" fillId="0" borderId="4" xfId="6" applyFont="1" applyBorder="1" applyAlignment="1">
      <alignment vertical="top" wrapText="1"/>
    </xf>
    <xf numFmtId="0" fontId="11" fillId="0" borderId="62" xfId="6" applyFont="1" applyBorder="1" applyAlignment="1">
      <alignment vertical="top" wrapText="1"/>
    </xf>
    <xf numFmtId="164" fontId="33" fillId="4" borderId="24" xfId="6" applyNumberFormat="1" applyFont="1" applyFill="1" applyBorder="1" applyAlignment="1">
      <alignment horizontal="center" vertical="top" wrapText="1"/>
    </xf>
    <xf numFmtId="164" fontId="33" fillId="4" borderId="25" xfId="6" applyNumberFormat="1" applyFont="1" applyFill="1" applyBorder="1" applyAlignment="1">
      <alignment horizontal="center" vertical="top" wrapText="1"/>
    </xf>
    <xf numFmtId="0" fontId="2" fillId="0" borderId="0" xfId="6" applyNumberFormat="1" applyFont="1" applyAlignment="1">
      <alignment vertical="top"/>
    </xf>
    <xf numFmtId="0" fontId="2" fillId="0" borderId="0" xfId="6" applyFont="1" applyAlignment="1">
      <alignment horizontal="center" vertical="top"/>
    </xf>
    <xf numFmtId="0" fontId="50" fillId="0" borderId="0" xfId="6" applyNumberFormat="1" applyFont="1" applyAlignment="1">
      <alignment vertical="top"/>
    </xf>
    <xf numFmtId="0" fontId="50" fillId="0" borderId="0" xfId="6" applyFont="1" applyAlignment="1">
      <alignment vertical="top"/>
    </xf>
    <xf numFmtId="0" fontId="50" fillId="0" borderId="0" xfId="6" applyFont="1" applyAlignment="1">
      <alignment horizontal="center" vertical="top"/>
    </xf>
    <xf numFmtId="0" fontId="15" fillId="0" borderId="0" xfId="6" applyFont="1" applyAlignment="1">
      <alignment vertical="top"/>
    </xf>
    <xf numFmtId="0" fontId="12" fillId="0" borderId="0" xfId="6" applyFont="1" applyAlignment="1">
      <alignment horizontal="left" vertical="top" wrapText="1"/>
    </xf>
    <xf numFmtId="0" fontId="11" fillId="0" borderId="0" xfId="6" applyFont="1" applyAlignment="1">
      <alignment vertical="top"/>
    </xf>
    <xf numFmtId="0" fontId="6" fillId="0" borderId="0" xfId="6" applyFont="1" applyFill="1" applyAlignment="1">
      <alignment horizontal="center" vertical="top"/>
    </xf>
    <xf numFmtId="0" fontId="11" fillId="0" borderId="0" xfId="6" applyFont="1" applyAlignment="1">
      <alignment horizontal="center" vertical="top"/>
    </xf>
    <xf numFmtId="0" fontId="11" fillId="0" borderId="0" xfId="6" applyFont="1" applyAlignment="1">
      <alignment horizontal="left" wrapText="1"/>
    </xf>
    <xf numFmtId="0" fontId="8" fillId="0" borderId="16" xfId="6" applyFont="1" applyBorder="1" applyAlignment="1">
      <alignment horizontal="center" vertical="center" textRotation="90" wrapText="1"/>
    </xf>
    <xf numFmtId="0" fontId="8" fillId="0" borderId="15" xfId="6" applyFont="1" applyBorder="1" applyAlignment="1">
      <alignment horizontal="center" vertical="center" textRotation="90" wrapText="1"/>
    </xf>
    <xf numFmtId="0" fontId="8" fillId="0" borderId="28" xfId="6" applyFont="1" applyBorder="1" applyAlignment="1">
      <alignment horizontal="center" vertical="center" wrapText="1"/>
    </xf>
    <xf numFmtId="0" fontId="8" fillId="0" borderId="52" xfId="6" applyNumberFormat="1" applyFont="1" applyBorder="1" applyAlignment="1">
      <alignment horizontal="center" vertical="center" textRotation="90" wrapText="1"/>
    </xf>
    <xf numFmtId="0" fontId="8" fillId="0" borderId="18" xfId="6" applyFont="1" applyBorder="1" applyAlignment="1">
      <alignment horizontal="center" vertical="center" textRotation="90" wrapText="1"/>
    </xf>
    <xf numFmtId="0" fontId="8" fillId="0" borderId="52" xfId="6" applyFont="1" applyBorder="1" applyAlignment="1">
      <alignment horizontal="center" vertical="center" textRotation="90" wrapText="1"/>
    </xf>
    <xf numFmtId="0" fontId="8" fillId="0" borderId="69" xfId="6" applyFont="1" applyBorder="1" applyAlignment="1">
      <alignment horizontal="center" vertical="center" textRotation="90" wrapText="1"/>
    </xf>
    <xf numFmtId="0" fontId="7" fillId="0" borderId="54" xfId="6" applyFont="1" applyBorder="1" applyAlignment="1">
      <alignment horizontal="center" vertical="center"/>
    </xf>
    <xf numFmtId="0" fontId="7" fillId="0" borderId="18" xfId="6" applyFont="1" applyBorder="1" applyAlignment="1">
      <alignment horizontal="center" vertical="center"/>
    </xf>
    <xf numFmtId="0" fontId="7" fillId="0" borderId="48" xfId="6" applyFont="1" applyBorder="1" applyAlignment="1">
      <alignment horizontal="center" vertical="center"/>
    </xf>
    <xf numFmtId="0" fontId="8" fillId="0" borderId="63" xfId="6" applyFont="1" applyBorder="1" applyAlignment="1">
      <alignment horizontal="center" vertical="center" textRotation="90" wrapText="1"/>
    </xf>
    <xf numFmtId="0" fontId="8" fillId="0" borderId="59" xfId="6" applyFont="1" applyBorder="1" applyAlignment="1">
      <alignment horizontal="center" vertical="center" textRotation="90" wrapText="1"/>
    </xf>
    <xf numFmtId="0" fontId="8" fillId="0" borderId="20" xfId="6" applyFont="1" applyBorder="1" applyAlignment="1">
      <alignment horizontal="center" vertical="center" wrapText="1"/>
    </xf>
    <xf numFmtId="0" fontId="8" fillId="0" borderId="19" xfId="6" applyNumberFormat="1" applyFont="1" applyBorder="1" applyAlignment="1">
      <alignment horizontal="center" vertical="center" textRotation="90" wrapText="1"/>
    </xf>
    <xf numFmtId="0" fontId="8" fillId="0" borderId="64" xfId="6" applyFont="1" applyBorder="1" applyAlignment="1">
      <alignment horizontal="center" vertical="center" textRotation="90" wrapText="1"/>
    </xf>
    <xf numFmtId="0" fontId="8" fillId="0" borderId="19" xfId="6" applyFont="1" applyBorder="1" applyAlignment="1">
      <alignment horizontal="center" vertical="center" textRotation="90" wrapText="1"/>
    </xf>
    <xf numFmtId="0" fontId="8" fillId="0" borderId="10" xfId="6" applyFont="1" applyBorder="1" applyAlignment="1">
      <alignment horizontal="center" vertical="center" textRotation="90" wrapText="1"/>
    </xf>
    <xf numFmtId="0" fontId="8" fillId="0" borderId="59" xfId="6" applyFont="1" applyBorder="1" applyAlignment="1">
      <alignment horizontal="center" vertical="center"/>
    </xf>
    <xf numFmtId="0" fontId="8" fillId="0" borderId="11" xfId="6" applyFont="1" applyFill="1" applyBorder="1" applyAlignment="1">
      <alignment horizontal="center" vertical="center" textRotation="90" wrapText="1"/>
    </xf>
    <xf numFmtId="0" fontId="8" fillId="0" borderId="0" xfId="6" applyFont="1" applyBorder="1" applyAlignment="1">
      <alignment horizontal="center" vertical="center" textRotation="90" wrapText="1"/>
    </xf>
    <xf numFmtId="0" fontId="8" fillId="0" borderId="10" xfId="6" applyFont="1" applyBorder="1" applyAlignment="1">
      <alignment horizontal="center" vertical="center" wrapText="1"/>
    </xf>
    <xf numFmtId="0" fontId="8" fillId="0" borderId="38" xfId="6" applyFont="1" applyBorder="1" applyAlignment="1">
      <alignment horizontal="center" vertical="center"/>
    </xf>
    <xf numFmtId="0" fontId="8" fillId="0" borderId="76" xfId="6" applyFont="1" applyBorder="1" applyAlignment="1">
      <alignment horizontal="center" vertical="center"/>
    </xf>
    <xf numFmtId="0" fontId="8" fillId="0" borderId="14" xfId="6" applyFont="1" applyBorder="1" applyAlignment="1">
      <alignment horizontal="center" vertical="center" textRotation="90" wrapText="1"/>
    </xf>
    <xf numFmtId="0" fontId="8" fillId="0" borderId="1" xfId="6" applyFont="1" applyBorder="1" applyAlignment="1">
      <alignment horizontal="center" vertical="center" textRotation="90" wrapText="1"/>
    </xf>
    <xf numFmtId="0" fontId="8" fillId="0" borderId="32" xfId="6" applyFont="1" applyBorder="1" applyAlignment="1">
      <alignment horizontal="center" vertical="center" wrapText="1"/>
    </xf>
    <xf numFmtId="0" fontId="8" fillId="0" borderId="44" xfId="6" applyNumberFormat="1" applyFont="1" applyBorder="1" applyAlignment="1">
      <alignment horizontal="center" vertical="center" textRotation="90" wrapText="1"/>
    </xf>
    <xf numFmtId="0" fontId="8" fillId="0" borderId="22" xfId="6" applyFont="1" applyBorder="1" applyAlignment="1">
      <alignment horizontal="center" vertical="center" textRotation="90" wrapText="1"/>
    </xf>
    <xf numFmtId="0" fontId="8" fillId="0" borderId="44" xfId="6" applyFont="1" applyBorder="1" applyAlignment="1">
      <alignment horizontal="center" vertical="center" textRotation="90" wrapText="1"/>
    </xf>
    <xf numFmtId="0" fontId="8" fillId="0" borderId="41" xfId="6" applyFont="1" applyBorder="1" applyAlignment="1">
      <alignment horizontal="center" vertical="center" textRotation="90" wrapText="1"/>
    </xf>
    <xf numFmtId="0" fontId="8" fillId="0" borderId="1" xfId="6" applyFont="1" applyBorder="1" applyAlignment="1">
      <alignment horizontal="center" vertical="center" textRotation="90" wrapText="1"/>
    </xf>
    <xf numFmtId="0" fontId="8" fillId="0" borderId="1" xfId="6" applyFont="1" applyFill="1" applyBorder="1" applyAlignment="1">
      <alignment horizontal="center" vertical="center" textRotation="90" wrapText="1"/>
    </xf>
    <xf numFmtId="0" fontId="8" fillId="0" borderId="33" xfId="6" applyFont="1" applyFill="1" applyBorder="1" applyAlignment="1">
      <alignment horizontal="center" vertical="center" textRotation="90" wrapText="1"/>
    </xf>
    <xf numFmtId="0" fontId="8" fillId="0" borderId="45" xfId="6" applyFont="1" applyBorder="1" applyAlignment="1">
      <alignment horizontal="center" vertical="center" textRotation="90" wrapText="1"/>
    </xf>
    <xf numFmtId="0" fontId="8" fillId="0" borderId="41" xfId="6" applyFont="1" applyBorder="1" applyAlignment="1">
      <alignment horizontal="center" vertical="center" wrapText="1"/>
    </xf>
    <xf numFmtId="0" fontId="8" fillId="0" borderId="1" xfId="6" applyFont="1" applyBorder="1" applyAlignment="1">
      <alignment horizontal="center" vertical="center" textRotation="90"/>
    </xf>
    <xf numFmtId="0" fontId="8" fillId="0" borderId="2" xfId="6" applyFont="1" applyBorder="1" applyAlignment="1">
      <alignment horizontal="center" vertical="center" textRotation="90"/>
    </xf>
    <xf numFmtId="0" fontId="5" fillId="2" borderId="24" xfId="6" applyFont="1" applyFill="1" applyBorder="1" applyAlignment="1">
      <alignment horizontal="left" vertical="top"/>
    </xf>
    <xf numFmtId="0" fontId="5" fillId="2" borderId="25" xfId="6" applyFont="1" applyFill="1" applyBorder="1" applyAlignment="1">
      <alignment horizontal="left" vertical="top"/>
    </xf>
    <xf numFmtId="49" fontId="7" fillId="3" borderId="4" xfId="6" applyNumberFormat="1" applyFont="1" applyFill="1" applyBorder="1" applyAlignment="1">
      <alignment horizontal="center" vertical="top"/>
    </xf>
    <xf numFmtId="0" fontId="7" fillId="3" borderId="4" xfId="6" applyFont="1" applyFill="1" applyBorder="1" applyAlignment="1">
      <alignment horizontal="left" vertical="top" wrapText="1"/>
    </xf>
    <xf numFmtId="0" fontId="7" fillId="3" borderId="62" xfId="6" applyFont="1" applyFill="1" applyBorder="1" applyAlignment="1">
      <alignment horizontal="left" vertical="top" wrapText="1"/>
    </xf>
    <xf numFmtId="49" fontId="7" fillId="3" borderId="27" xfId="6" applyNumberFormat="1" applyFont="1" applyFill="1" applyBorder="1" applyAlignment="1">
      <alignment horizontal="center" vertical="top"/>
    </xf>
    <xf numFmtId="49" fontId="5" fillId="0" borderId="15" xfId="6" applyNumberFormat="1" applyFont="1" applyBorder="1" applyAlignment="1">
      <alignment horizontal="center" vertical="top"/>
    </xf>
    <xf numFmtId="0" fontId="6" fillId="0" borderId="37" xfId="6" applyFont="1" applyFill="1" applyBorder="1" applyAlignment="1">
      <alignment horizontal="left" vertical="top" wrapText="1"/>
    </xf>
    <xf numFmtId="49" fontId="2" fillId="0" borderId="5" xfId="6" applyNumberFormat="1" applyFont="1" applyBorder="1" applyAlignment="1">
      <alignment horizontal="center" vertical="top"/>
    </xf>
    <xf numFmtId="49" fontId="2" fillId="0" borderId="54" xfId="6" applyNumberFormat="1" applyFont="1" applyBorder="1" applyAlignment="1">
      <alignment horizontal="center" vertical="top"/>
    </xf>
    <xf numFmtId="0" fontId="6" fillId="0" borderId="5" xfId="6" applyFont="1" applyBorder="1" applyAlignment="1">
      <alignment horizontal="center" vertical="top"/>
    </xf>
    <xf numFmtId="164" fontId="6" fillId="0" borderId="16" xfId="6" applyNumberFormat="1" applyFont="1" applyBorder="1" applyAlignment="1">
      <alignment horizontal="center" vertical="center"/>
    </xf>
    <xf numFmtId="164" fontId="6" fillId="0" borderId="15" xfId="6" applyNumberFormat="1" applyFont="1" applyBorder="1" applyAlignment="1">
      <alignment horizontal="center" vertical="center"/>
    </xf>
    <xf numFmtId="164" fontId="6" fillId="0" borderId="17" xfId="6" applyNumberFormat="1" applyFont="1" applyBorder="1" applyAlignment="1">
      <alignment horizontal="center" vertical="center"/>
    </xf>
    <xf numFmtId="164" fontId="6" fillId="5" borderId="18" xfId="6" applyNumberFormat="1" applyFont="1" applyFill="1" applyBorder="1" applyAlignment="1">
      <alignment horizontal="center" vertical="center" wrapText="1"/>
    </xf>
    <xf numFmtId="164" fontId="6" fillId="5" borderId="5" xfId="6" applyNumberFormat="1" applyFont="1" applyFill="1" applyBorder="1" applyAlignment="1">
      <alignment horizontal="center" vertical="center" wrapText="1"/>
    </xf>
    <xf numFmtId="0" fontId="6" fillId="0" borderId="36" xfId="6" applyFont="1" applyFill="1" applyBorder="1" applyAlignment="1">
      <alignment horizontal="center" vertical="top" wrapText="1"/>
    </xf>
    <xf numFmtId="0" fontId="6" fillId="5" borderId="28" xfId="6" applyFont="1" applyFill="1" applyBorder="1" applyAlignment="1">
      <alignment horizontal="center" vertical="top"/>
    </xf>
    <xf numFmtId="0" fontId="6" fillId="5" borderId="29" xfId="6" applyFont="1" applyFill="1" applyBorder="1" applyAlignment="1">
      <alignment horizontal="center" vertical="top"/>
    </xf>
    <xf numFmtId="49" fontId="7" fillId="3" borderId="74" xfId="6" applyNumberFormat="1" applyFont="1" applyFill="1" applyBorder="1" applyAlignment="1">
      <alignment horizontal="center" vertical="top"/>
    </xf>
    <xf numFmtId="49" fontId="5" fillId="0" borderId="9" xfId="6" applyNumberFormat="1" applyFont="1" applyBorder="1" applyAlignment="1">
      <alignment horizontal="center" vertical="top"/>
    </xf>
    <xf numFmtId="0" fontId="6" fillId="0" borderId="7" xfId="6" applyFont="1" applyFill="1" applyBorder="1" applyAlignment="1">
      <alignment horizontal="left" vertical="top" wrapText="1"/>
    </xf>
    <xf numFmtId="49" fontId="2" fillId="0" borderId="8" xfId="6" applyNumberFormat="1" applyFont="1" applyBorder="1" applyAlignment="1">
      <alignment horizontal="center" vertical="top"/>
    </xf>
    <xf numFmtId="49" fontId="2" fillId="0" borderId="75" xfId="6" applyNumberFormat="1" applyFont="1" applyBorder="1" applyAlignment="1">
      <alignment horizontal="center" vertical="top"/>
    </xf>
    <xf numFmtId="0" fontId="6" fillId="0" borderId="8" xfId="6" applyFont="1" applyFill="1" applyBorder="1" applyAlignment="1">
      <alignment horizontal="center" vertical="top" wrapText="1"/>
    </xf>
    <xf numFmtId="164" fontId="6" fillId="0" borderId="10" xfId="6" applyNumberFormat="1" applyFont="1" applyFill="1" applyBorder="1" applyAlignment="1">
      <alignment horizontal="center" vertical="center"/>
    </xf>
    <xf numFmtId="164" fontId="6" fillId="0" borderId="9" xfId="6" applyNumberFormat="1" applyFont="1" applyFill="1" applyBorder="1" applyAlignment="1">
      <alignment horizontal="center" vertical="center"/>
    </xf>
    <xf numFmtId="164" fontId="6" fillId="0" borderId="11" xfId="6" applyNumberFormat="1" applyFont="1" applyFill="1" applyBorder="1" applyAlignment="1">
      <alignment horizontal="center" vertical="center"/>
    </xf>
    <xf numFmtId="164" fontId="6" fillId="0" borderId="12" xfId="6" applyNumberFormat="1" applyFont="1" applyFill="1" applyBorder="1" applyAlignment="1">
      <alignment horizontal="center" vertical="center"/>
    </xf>
    <xf numFmtId="164" fontId="6" fillId="0" borderId="8" xfId="6" applyNumberFormat="1" applyFont="1" applyFill="1" applyBorder="1" applyAlignment="1">
      <alignment horizontal="center" vertical="center"/>
    </xf>
    <xf numFmtId="0" fontId="11" fillId="0" borderId="73" xfId="6" applyFont="1" applyBorder="1" applyAlignment="1">
      <alignment horizontal="center" vertical="top" wrapText="1"/>
    </xf>
    <xf numFmtId="0" fontId="6" fillId="0" borderId="38" xfId="6" applyFont="1" applyFill="1" applyBorder="1" applyAlignment="1">
      <alignment horizontal="center" vertical="top"/>
    </xf>
    <xf numFmtId="0" fontId="6" fillId="0" borderId="76" xfId="6" applyFont="1" applyFill="1" applyBorder="1" applyAlignment="1">
      <alignment horizontal="center" vertical="top"/>
    </xf>
    <xf numFmtId="0" fontId="2" fillId="0" borderId="0" xfId="6" applyFont="1" applyBorder="1" applyAlignment="1">
      <alignment horizontal="left" vertical="top"/>
    </xf>
    <xf numFmtId="49" fontId="7" fillId="3" borderId="65" xfId="6" applyNumberFormat="1" applyFont="1" applyFill="1" applyBorder="1" applyAlignment="1">
      <alignment horizontal="center" vertical="top"/>
    </xf>
    <xf numFmtId="49" fontId="5" fillId="0" borderId="1" xfId="6" applyNumberFormat="1" applyFont="1" applyBorder="1" applyAlignment="1">
      <alignment horizontal="center" vertical="top"/>
    </xf>
    <xf numFmtId="0" fontId="6" fillId="0" borderId="42" xfId="6" applyFont="1" applyFill="1" applyBorder="1" applyAlignment="1">
      <alignment horizontal="left" vertical="top" wrapText="1"/>
    </xf>
    <xf numFmtId="49" fontId="2" fillId="0" borderId="13" xfId="6" applyNumberFormat="1" applyFont="1" applyBorder="1" applyAlignment="1">
      <alignment horizontal="center" vertical="top"/>
    </xf>
    <xf numFmtId="49" fontId="2" fillId="0" borderId="55" xfId="6" applyNumberFormat="1" applyFont="1" applyBorder="1" applyAlignment="1">
      <alignment horizontal="center" vertical="top"/>
    </xf>
    <xf numFmtId="0" fontId="5" fillId="4" borderId="13" xfId="6" applyFont="1" applyFill="1" applyBorder="1" applyAlignment="1">
      <alignment horizontal="center" vertical="top"/>
    </xf>
    <xf numFmtId="164" fontId="5" fillId="4" borderId="14" xfId="6" applyNumberFormat="1" applyFont="1" applyFill="1" applyBorder="1" applyAlignment="1">
      <alignment horizontal="center" vertical="center"/>
    </xf>
    <xf numFmtId="164" fontId="5" fillId="4" borderId="1" xfId="6" applyNumberFormat="1" applyFont="1" applyFill="1" applyBorder="1" applyAlignment="1">
      <alignment horizontal="center" vertical="center"/>
    </xf>
    <xf numFmtId="164" fontId="5" fillId="4" borderId="2" xfId="6" applyNumberFormat="1" applyFont="1" applyFill="1" applyBorder="1" applyAlignment="1">
      <alignment horizontal="center" vertical="center"/>
    </xf>
    <xf numFmtId="164" fontId="5" fillId="4" borderId="22" xfId="6" applyNumberFormat="1" applyFont="1" applyFill="1" applyBorder="1" applyAlignment="1">
      <alignment horizontal="center" vertical="center"/>
    </xf>
    <xf numFmtId="164" fontId="5" fillId="4" borderId="13" xfId="6" applyNumberFormat="1" applyFont="1" applyFill="1" applyBorder="1" applyAlignment="1">
      <alignment horizontal="center" vertical="center"/>
    </xf>
    <xf numFmtId="0" fontId="15" fillId="0" borderId="32" xfId="6" applyFont="1" applyFill="1" applyBorder="1" applyAlignment="1">
      <alignment horizontal="center" vertical="top"/>
    </xf>
    <xf numFmtId="49" fontId="6" fillId="0" borderId="32" xfId="6" applyNumberFormat="1" applyFont="1" applyFill="1" applyBorder="1" applyAlignment="1">
      <alignment horizontal="center" vertical="top"/>
    </xf>
    <xf numFmtId="49" fontId="6" fillId="0" borderId="33" xfId="6" applyNumberFormat="1" applyFont="1" applyFill="1" applyBorder="1" applyAlignment="1">
      <alignment horizontal="center" vertical="top"/>
    </xf>
    <xf numFmtId="0" fontId="2" fillId="0" borderId="0" xfId="6" applyFont="1" applyFill="1" applyBorder="1" applyAlignment="1">
      <alignment vertical="top"/>
    </xf>
    <xf numFmtId="49" fontId="7" fillId="2" borderId="41" xfId="6" applyNumberFormat="1" applyFont="1" applyFill="1" applyBorder="1" applyAlignment="1">
      <alignment horizontal="center" vertical="top"/>
    </xf>
    <xf numFmtId="49" fontId="7" fillId="3" borderId="32" xfId="6" applyNumberFormat="1" applyFont="1" applyFill="1" applyBorder="1" applyAlignment="1">
      <alignment horizontal="center" vertical="top"/>
    </xf>
    <xf numFmtId="49" fontId="5" fillId="3" borderId="23" xfId="6" applyNumberFormat="1" applyFont="1" applyFill="1" applyBorder="1" applyAlignment="1">
      <alignment horizontal="right" vertical="top"/>
    </xf>
    <xf numFmtId="49" fontId="5" fillId="3" borderId="24" xfId="6" applyNumberFormat="1" applyFont="1" applyFill="1" applyBorder="1" applyAlignment="1">
      <alignment horizontal="right" vertical="top"/>
    </xf>
    <xf numFmtId="164" fontId="5" fillId="3" borderId="43" xfId="6" applyNumberFormat="1" applyFont="1" applyFill="1" applyBorder="1" applyAlignment="1">
      <alignment horizontal="center" vertical="top"/>
    </xf>
    <xf numFmtId="164" fontId="5" fillId="3" borderId="32" xfId="6" applyNumberFormat="1" applyFont="1" applyFill="1" applyBorder="1" applyAlignment="1">
      <alignment horizontal="center" vertical="top"/>
    </xf>
    <xf numFmtId="164" fontId="5" fillId="3" borderId="42" xfId="6" applyNumberFormat="1" applyFont="1" applyFill="1" applyBorder="1" applyAlignment="1">
      <alignment horizontal="center" vertical="top"/>
    </xf>
    <xf numFmtId="164" fontId="5" fillId="3" borderId="44" xfId="6" applyNumberFormat="1" applyFont="1" applyFill="1" applyBorder="1" applyAlignment="1">
      <alignment horizontal="center" vertical="top"/>
    </xf>
    <xf numFmtId="164" fontId="5" fillId="3" borderId="45" xfId="6" applyNumberFormat="1" applyFont="1" applyFill="1" applyBorder="1" applyAlignment="1">
      <alignment horizontal="center" vertical="top"/>
    </xf>
    <xf numFmtId="0" fontId="6" fillId="3" borderId="46" xfId="6" applyFont="1" applyFill="1" applyBorder="1" applyAlignment="1">
      <alignment horizontal="center" vertical="top" wrapText="1"/>
    </xf>
    <xf numFmtId="0" fontId="6" fillId="3" borderId="45" xfId="6" applyFont="1" applyFill="1" applyBorder="1" applyAlignment="1">
      <alignment horizontal="center" vertical="top" wrapText="1"/>
    </xf>
    <xf numFmtId="0" fontId="6" fillId="3" borderId="47" xfId="6" applyFont="1" applyFill="1" applyBorder="1" applyAlignment="1">
      <alignment horizontal="center" vertical="top" wrapText="1"/>
    </xf>
    <xf numFmtId="49" fontId="59" fillId="2" borderId="3" xfId="6" applyNumberFormat="1" applyFont="1" applyFill="1" applyBorder="1" applyAlignment="1">
      <alignment horizontal="center" vertical="top"/>
    </xf>
    <xf numFmtId="49" fontId="5" fillId="3" borderId="23" xfId="6" applyNumberFormat="1" applyFont="1" applyFill="1" applyBorder="1" applyAlignment="1">
      <alignment horizontal="left" vertical="top"/>
    </xf>
    <xf numFmtId="49" fontId="5" fillId="3" borderId="24" xfId="6" applyNumberFormat="1" applyFont="1" applyFill="1" applyBorder="1" applyAlignment="1">
      <alignment horizontal="left" vertical="top"/>
    </xf>
    <xf numFmtId="49" fontId="5" fillId="3" borderId="25" xfId="6" applyNumberFormat="1" applyFont="1" applyFill="1" applyBorder="1" applyAlignment="1">
      <alignment horizontal="left" vertical="top"/>
    </xf>
    <xf numFmtId="49" fontId="59" fillId="2" borderId="54" xfId="6" applyNumberFormat="1" applyFont="1" applyFill="1" applyBorder="1" applyAlignment="1">
      <alignment horizontal="center" vertical="top"/>
    </xf>
    <xf numFmtId="49" fontId="7" fillId="3" borderId="15" xfId="6" applyNumberFormat="1" applyFont="1" applyFill="1" applyBorder="1" applyAlignment="1">
      <alignment horizontal="center" vertical="top"/>
    </xf>
    <xf numFmtId="0" fontId="6" fillId="0" borderId="27" xfId="6" applyFont="1" applyFill="1" applyBorder="1" applyAlignment="1">
      <alignment vertical="top" wrapText="1"/>
    </xf>
    <xf numFmtId="0" fontId="6" fillId="0" borderId="5" xfId="6" applyFont="1" applyFill="1" applyBorder="1" applyAlignment="1">
      <alignment horizontal="center" vertical="top"/>
    </xf>
    <xf numFmtId="164" fontId="6" fillId="0" borderId="15" xfId="6" applyNumberFormat="1" applyFont="1" applyFill="1" applyBorder="1" applyAlignment="1">
      <alignment horizontal="center" vertical="top"/>
    </xf>
    <xf numFmtId="164" fontId="5" fillId="0" borderId="26" xfId="6" applyNumberFormat="1" applyFont="1" applyFill="1" applyBorder="1" applyAlignment="1">
      <alignment horizontal="center" vertical="top"/>
    </xf>
    <xf numFmtId="164" fontId="6" fillId="0" borderId="17" xfId="6" applyNumberFormat="1" applyFont="1" applyFill="1" applyBorder="1" applyAlignment="1">
      <alignment horizontal="center" vertical="top"/>
    </xf>
    <xf numFmtId="164" fontId="6" fillId="0" borderId="18" xfId="6" applyNumberFormat="1" applyFont="1" applyFill="1" applyBorder="1" applyAlignment="1">
      <alignment horizontal="center" vertical="top"/>
    </xf>
    <xf numFmtId="164" fontId="6" fillId="0" borderId="5" xfId="6" applyNumberFormat="1" applyFont="1" applyFill="1" applyBorder="1" applyAlignment="1">
      <alignment horizontal="center" vertical="top"/>
    </xf>
    <xf numFmtId="0" fontId="6" fillId="0" borderId="67" xfId="6" applyFont="1" applyFill="1" applyBorder="1" applyAlignment="1">
      <alignment horizontal="left" vertical="top" wrapText="1"/>
    </xf>
    <xf numFmtId="49" fontId="6" fillId="0" borderId="28" xfId="6" applyNumberFormat="1" applyFont="1" applyFill="1" applyBorder="1" applyAlignment="1">
      <alignment horizontal="center" vertical="top"/>
    </xf>
    <xf numFmtId="49" fontId="6" fillId="0" borderId="29" xfId="6" applyNumberFormat="1" applyFont="1" applyFill="1" applyBorder="1" applyAlignment="1">
      <alignment horizontal="center" vertical="top"/>
    </xf>
    <xf numFmtId="0" fontId="39" fillId="0" borderId="0" xfId="6" applyFont="1"/>
    <xf numFmtId="49" fontId="59" fillId="2" borderId="61" xfId="6" applyNumberFormat="1" applyFont="1" applyFill="1" applyBorder="1" applyAlignment="1">
      <alignment horizontal="center" vertical="top"/>
    </xf>
    <xf numFmtId="49" fontId="7" fillId="3" borderId="20" xfId="6" applyNumberFormat="1" applyFont="1" applyFill="1" applyBorder="1" applyAlignment="1">
      <alignment horizontal="center" vertical="top"/>
    </xf>
    <xf numFmtId="49" fontId="5" fillId="0" borderId="20" xfId="6" applyNumberFormat="1" applyFont="1" applyBorder="1" applyAlignment="1">
      <alignment horizontal="center" vertical="top"/>
    </xf>
    <xf numFmtId="0" fontId="6" fillId="0" borderId="7" xfId="6" applyFont="1" applyFill="1" applyBorder="1" applyAlignment="1">
      <alignment vertical="top" wrapText="1"/>
    </xf>
    <xf numFmtId="0" fontId="6" fillId="0" borderId="19" xfId="6" applyFont="1" applyFill="1" applyBorder="1" applyAlignment="1">
      <alignment horizontal="center" vertical="top"/>
    </xf>
    <xf numFmtId="164" fontId="6" fillId="0" borderId="6" xfId="6" applyNumberFormat="1" applyFont="1" applyFill="1" applyBorder="1" applyAlignment="1">
      <alignment horizontal="center" vertical="top"/>
    </xf>
    <xf numFmtId="164" fontId="5" fillId="0" borderId="20" xfId="6" applyNumberFormat="1" applyFont="1" applyFill="1" applyBorder="1" applyAlignment="1">
      <alignment horizontal="center" vertical="top"/>
    </xf>
    <xf numFmtId="164" fontId="5" fillId="0" borderId="30" xfId="6" applyNumberFormat="1" applyFont="1" applyFill="1" applyBorder="1" applyAlignment="1">
      <alignment horizontal="center" vertical="top"/>
    </xf>
    <xf numFmtId="164" fontId="5" fillId="0" borderId="21" xfId="6" applyNumberFormat="1" applyFont="1" applyFill="1" applyBorder="1" applyAlignment="1">
      <alignment horizontal="center" vertical="top"/>
    </xf>
    <xf numFmtId="164" fontId="6" fillId="0" borderId="0" xfId="6" applyNumberFormat="1" applyFont="1" applyFill="1" applyBorder="1" applyAlignment="1">
      <alignment horizontal="center" vertical="top"/>
    </xf>
    <xf numFmtId="164" fontId="6" fillId="0" borderId="19" xfId="6" applyNumberFormat="1" applyFont="1" applyFill="1" applyBorder="1" applyAlignment="1">
      <alignment horizontal="center" vertical="top"/>
    </xf>
    <xf numFmtId="0" fontId="11" fillId="0" borderId="30" xfId="6" applyFont="1" applyFill="1" applyBorder="1" applyAlignment="1">
      <alignment horizontal="left" vertical="top" wrapText="1"/>
    </xf>
    <xf numFmtId="49" fontId="6" fillId="0" borderId="20" xfId="6" applyNumberFormat="1" applyFont="1" applyFill="1" applyBorder="1" applyAlignment="1">
      <alignment horizontal="center" vertical="top"/>
    </xf>
    <xf numFmtId="49" fontId="6" fillId="0" borderId="21" xfId="6" applyNumberFormat="1" applyFont="1" applyFill="1" applyBorder="1" applyAlignment="1">
      <alignment horizontal="center" vertical="top"/>
    </xf>
    <xf numFmtId="49" fontId="59" fillId="2" borderId="55" xfId="6" applyNumberFormat="1" applyFont="1" applyFill="1" applyBorder="1" applyAlignment="1">
      <alignment horizontal="center" vertical="top"/>
    </xf>
    <xf numFmtId="49" fontId="7" fillId="3" borderId="1" xfId="6" applyNumberFormat="1" applyFont="1" applyFill="1" applyBorder="1" applyAlignment="1">
      <alignment horizontal="center" vertical="top"/>
    </xf>
    <xf numFmtId="0" fontId="6" fillId="0" borderId="65" xfId="6" applyFont="1" applyFill="1" applyBorder="1" applyAlignment="1">
      <alignment vertical="top" wrapText="1"/>
    </xf>
    <xf numFmtId="164" fontId="6" fillId="4" borderId="14" xfId="6" applyNumberFormat="1" applyFont="1" applyFill="1" applyBorder="1" applyAlignment="1">
      <alignment horizontal="center" vertical="top"/>
    </xf>
    <xf numFmtId="164" fontId="6" fillId="4" borderId="1" xfId="6" applyNumberFormat="1" applyFont="1" applyFill="1" applyBorder="1" applyAlignment="1">
      <alignment horizontal="center" vertical="top"/>
    </xf>
    <xf numFmtId="164" fontId="6" fillId="4" borderId="31" xfId="6" applyNumberFormat="1" applyFont="1" applyFill="1" applyBorder="1" applyAlignment="1">
      <alignment horizontal="center" vertical="top"/>
    </xf>
    <xf numFmtId="164" fontId="6" fillId="4" borderId="2" xfId="6" applyNumberFormat="1" applyFont="1" applyFill="1" applyBorder="1" applyAlignment="1">
      <alignment horizontal="center" vertical="top"/>
    </xf>
    <xf numFmtId="164" fontId="6" fillId="4" borderId="22" xfId="6" applyNumberFormat="1" applyFont="1" applyFill="1" applyBorder="1" applyAlignment="1">
      <alignment horizontal="center" vertical="top"/>
    </xf>
    <xf numFmtId="164" fontId="6" fillId="4" borderId="13" xfId="6" applyNumberFormat="1" applyFont="1" applyFill="1" applyBorder="1" applyAlignment="1">
      <alignment horizontal="center" vertical="top"/>
    </xf>
    <xf numFmtId="0" fontId="11" fillId="0" borderId="43" xfId="6" applyFont="1" applyFill="1" applyBorder="1" applyAlignment="1">
      <alignment horizontal="left" vertical="top" wrapText="1"/>
    </xf>
    <xf numFmtId="164" fontId="6" fillId="5" borderId="18" xfId="6" applyNumberFormat="1" applyFont="1" applyFill="1" applyBorder="1" applyAlignment="1">
      <alignment horizontal="center" vertical="top"/>
    </xf>
    <xf numFmtId="1" fontId="6" fillId="0" borderId="28" xfId="6" applyNumberFormat="1" applyFont="1" applyFill="1" applyBorder="1" applyAlignment="1">
      <alignment horizontal="center" vertical="top"/>
    </xf>
    <xf numFmtId="9" fontId="6" fillId="0" borderId="29" xfId="6" applyNumberFormat="1" applyFont="1" applyFill="1" applyBorder="1" applyAlignment="1">
      <alignment horizontal="center" vertical="top"/>
    </xf>
    <xf numFmtId="0" fontId="17" fillId="0" borderId="0" xfId="6" applyFont="1" applyBorder="1" applyAlignment="1">
      <alignment vertical="top"/>
    </xf>
    <xf numFmtId="0" fontId="17" fillId="0" borderId="0" xfId="6" applyFont="1" applyBorder="1" applyAlignment="1">
      <alignment horizontal="left" vertical="top"/>
    </xf>
    <xf numFmtId="164" fontId="6" fillId="5" borderId="0" xfId="6" applyNumberFormat="1" applyFont="1" applyFill="1" applyBorder="1" applyAlignment="1">
      <alignment horizontal="center" vertical="top"/>
    </xf>
    <xf numFmtId="0" fontId="6" fillId="0" borderId="30" xfId="6" applyFont="1" applyFill="1" applyBorder="1" applyAlignment="1">
      <alignment horizontal="left" vertical="top" wrapText="1"/>
    </xf>
    <xf numFmtId="9" fontId="6" fillId="0" borderId="20" xfId="6" applyNumberFormat="1" applyFont="1" applyFill="1" applyBorder="1" applyAlignment="1">
      <alignment horizontal="center" vertical="top"/>
    </xf>
    <xf numFmtId="9" fontId="6" fillId="0" borderId="21" xfId="6" applyNumberFormat="1" applyFont="1" applyFill="1" applyBorder="1" applyAlignment="1">
      <alignment horizontal="center" vertical="top"/>
    </xf>
    <xf numFmtId="164" fontId="5" fillId="4" borderId="14" xfId="6" applyNumberFormat="1" applyFont="1" applyFill="1" applyBorder="1" applyAlignment="1">
      <alignment horizontal="center" vertical="top"/>
    </xf>
    <xf numFmtId="164" fontId="5" fillId="4" borderId="1" xfId="6" applyNumberFormat="1" applyFont="1" applyFill="1" applyBorder="1" applyAlignment="1">
      <alignment horizontal="center" vertical="top"/>
    </xf>
    <xf numFmtId="164" fontId="5" fillId="4" borderId="31" xfId="6" applyNumberFormat="1" applyFont="1" applyFill="1" applyBorder="1" applyAlignment="1">
      <alignment horizontal="center" vertical="top"/>
    </xf>
    <xf numFmtId="164" fontId="5" fillId="4" borderId="2" xfId="6" applyNumberFormat="1" applyFont="1" applyFill="1" applyBorder="1" applyAlignment="1">
      <alignment horizontal="center" vertical="top"/>
    </xf>
    <xf numFmtId="164" fontId="5" fillId="4" borderId="22" xfId="6" applyNumberFormat="1" applyFont="1" applyFill="1" applyBorder="1" applyAlignment="1">
      <alignment horizontal="center" vertical="top"/>
    </xf>
    <xf numFmtId="164" fontId="5" fillId="4" borderId="13" xfId="6" applyNumberFormat="1" applyFont="1" applyFill="1" applyBorder="1" applyAlignment="1">
      <alignment horizontal="center" vertical="top"/>
    </xf>
    <xf numFmtId="0" fontId="6" fillId="0" borderId="43" xfId="6" applyFont="1" applyFill="1" applyBorder="1" applyAlignment="1">
      <alignment horizontal="left" vertical="top" wrapText="1"/>
    </xf>
    <xf numFmtId="9" fontId="6" fillId="0" borderId="32" xfId="6" applyNumberFormat="1" applyFont="1" applyFill="1" applyBorder="1" applyAlignment="1">
      <alignment horizontal="center" vertical="top"/>
    </xf>
    <xf numFmtId="9" fontId="6" fillId="0" borderId="33" xfId="6" applyNumberFormat="1" applyFont="1" applyFill="1" applyBorder="1" applyAlignment="1">
      <alignment horizontal="center" vertical="top"/>
    </xf>
    <xf numFmtId="49" fontId="7" fillId="6" borderId="24" xfId="6" applyNumberFormat="1" applyFont="1" applyFill="1" applyBorder="1" applyAlignment="1">
      <alignment horizontal="right" vertical="top"/>
    </xf>
    <xf numFmtId="164" fontId="5" fillId="6" borderId="51" xfId="6" applyNumberFormat="1" applyFont="1" applyFill="1" applyBorder="1" applyAlignment="1">
      <alignment horizontal="center" vertical="top"/>
    </xf>
    <xf numFmtId="164" fontId="7" fillId="6" borderId="51" xfId="6" applyNumberFormat="1" applyFont="1" applyFill="1" applyBorder="1" applyAlignment="1">
      <alignment horizontal="center" vertical="top"/>
    </xf>
    <xf numFmtId="0" fontId="8" fillId="6" borderId="55" xfId="6" applyFont="1" applyFill="1" applyBorder="1" applyAlignment="1">
      <alignment horizontal="center" vertical="top"/>
    </xf>
    <xf numFmtId="0" fontId="8" fillId="6" borderId="22" xfId="6" applyFont="1" applyFill="1" applyBorder="1" applyAlignment="1">
      <alignment horizontal="center" vertical="top"/>
    </xf>
    <xf numFmtId="0" fontId="8" fillId="6" borderId="50" xfId="6" applyFont="1" applyFill="1" applyBorder="1" applyAlignment="1">
      <alignment horizontal="center" vertical="top"/>
    </xf>
    <xf numFmtId="49" fontId="6" fillId="0" borderId="0" xfId="6" applyNumberFormat="1" applyFont="1" applyFill="1" applyBorder="1" applyAlignment="1">
      <alignment vertical="top"/>
    </xf>
    <xf numFmtId="0" fontId="8" fillId="5" borderId="0" xfId="6" applyFont="1" applyFill="1" applyAlignment="1">
      <alignment vertical="top"/>
    </xf>
    <xf numFmtId="0" fontId="19" fillId="0" borderId="0" xfId="6" applyFont="1" applyFill="1" applyAlignment="1">
      <alignment vertical="top"/>
    </xf>
    <xf numFmtId="0" fontId="5" fillId="0" borderId="16" xfId="6" applyFont="1" applyBorder="1" applyAlignment="1">
      <alignment horizontal="center" vertical="center" wrapText="1"/>
    </xf>
    <xf numFmtId="0" fontId="5" fillId="0" borderId="15" xfId="6" applyFont="1" applyBorder="1" applyAlignment="1">
      <alignment horizontal="center" vertical="center" wrapText="1"/>
    </xf>
    <xf numFmtId="0" fontId="5" fillId="0" borderId="17" xfId="6" applyFont="1" applyBorder="1" applyAlignment="1">
      <alignment horizontal="center" vertical="center" wrapText="1"/>
    </xf>
    <xf numFmtId="0" fontId="3" fillId="0" borderId="0" xfId="6" applyFont="1" applyAlignment="1">
      <alignment vertical="top"/>
    </xf>
    <xf numFmtId="0" fontId="5" fillId="6" borderId="3" xfId="6" applyFont="1" applyFill="1" applyBorder="1" applyAlignment="1">
      <alignment horizontal="right" vertical="top" wrapText="1"/>
    </xf>
    <xf numFmtId="164" fontId="25" fillId="6" borderId="34" xfId="6" applyNumberFormat="1" applyFont="1" applyFill="1" applyBorder="1" applyAlignment="1">
      <alignment horizontal="center" vertical="top" wrapText="1"/>
    </xf>
    <xf numFmtId="164" fontId="25" fillId="6" borderId="24" xfId="6" applyNumberFormat="1" applyFont="1" applyFill="1" applyBorder="1" applyAlignment="1">
      <alignment horizontal="center" vertical="top" wrapText="1"/>
    </xf>
    <xf numFmtId="164" fontId="25" fillId="6" borderId="25" xfId="6" applyNumberFormat="1" applyFont="1" applyFill="1" applyBorder="1" applyAlignment="1">
      <alignment horizontal="center" vertical="top" wrapText="1"/>
    </xf>
    <xf numFmtId="0" fontId="6" fillId="0" borderId="73" xfId="6" applyFont="1" applyBorder="1" applyAlignment="1">
      <alignment horizontal="left" vertical="top" wrapText="1"/>
    </xf>
    <xf numFmtId="164" fontId="36" fillId="0" borderId="70" xfId="6" applyNumberFormat="1" applyFont="1" applyBorder="1" applyAlignment="1">
      <alignment horizontal="center" vertical="top" wrapText="1"/>
    </xf>
    <xf numFmtId="164" fontId="36" fillId="0" borderId="60" xfId="6" applyNumberFormat="1" applyFont="1" applyBorder="1" applyAlignment="1">
      <alignment horizontal="center" vertical="top" wrapText="1"/>
    </xf>
    <xf numFmtId="164" fontId="36" fillId="0" borderId="66" xfId="6" applyNumberFormat="1" applyFont="1" applyBorder="1" applyAlignment="1">
      <alignment horizontal="center" vertical="top" wrapText="1"/>
    </xf>
    <xf numFmtId="0" fontId="6" fillId="0" borderId="56" xfId="6" applyFont="1" applyBorder="1" applyAlignment="1">
      <alignment horizontal="left" vertical="top" wrapText="1"/>
    </xf>
    <xf numFmtId="164" fontId="36" fillId="0" borderId="56" xfId="6" applyNumberFormat="1" applyFont="1" applyBorder="1" applyAlignment="1">
      <alignment horizontal="center" vertical="top" wrapText="1"/>
    </xf>
    <xf numFmtId="164" fontId="36" fillId="0" borderId="64" xfId="6" applyNumberFormat="1" applyFont="1" applyBorder="1" applyAlignment="1">
      <alignment horizontal="center" vertical="top" wrapText="1"/>
    </xf>
    <xf numFmtId="164" fontId="36" fillId="0" borderId="71" xfId="6" applyNumberFormat="1" applyFont="1" applyBorder="1" applyAlignment="1">
      <alignment horizontal="center" vertical="top" wrapText="1"/>
    </xf>
    <xf numFmtId="0" fontId="6" fillId="0" borderId="63" xfId="6" applyFont="1" applyBorder="1" applyAlignment="1">
      <alignment horizontal="left" vertical="top" wrapText="1"/>
    </xf>
    <xf numFmtId="0" fontId="6" fillId="0" borderId="0" xfId="6" applyFont="1" applyAlignment="1">
      <alignment horizontal="left" vertical="top"/>
    </xf>
    <xf numFmtId="0" fontId="6" fillId="0" borderId="16" xfId="6" applyFont="1" applyBorder="1" applyAlignment="1">
      <alignment horizontal="left" vertical="top" wrapText="1"/>
    </xf>
    <xf numFmtId="164" fontId="36" fillId="0" borderId="18" xfId="6" applyNumberFormat="1" applyFont="1" applyBorder="1" applyAlignment="1">
      <alignment horizontal="center" vertical="top" wrapText="1"/>
    </xf>
    <xf numFmtId="164" fontId="36" fillId="0" borderId="48" xfId="6" applyNumberFormat="1" applyFont="1" applyBorder="1" applyAlignment="1">
      <alignment horizontal="center" vertical="top" wrapText="1"/>
    </xf>
    <xf numFmtId="0" fontId="6" fillId="5" borderId="56" xfId="6" applyFont="1" applyFill="1" applyBorder="1" applyAlignment="1">
      <alignment horizontal="left" vertical="top" wrapText="1"/>
    </xf>
    <xf numFmtId="0" fontId="5" fillId="4" borderId="3" xfId="6" applyFont="1" applyFill="1" applyBorder="1" applyAlignment="1">
      <alignment horizontal="right" vertical="top" wrapText="1"/>
    </xf>
    <xf numFmtId="0" fontId="30" fillId="0" borderId="0" xfId="0" applyFont="1" applyAlignment="1">
      <alignment vertical="top"/>
    </xf>
    <xf numFmtId="0" fontId="30" fillId="0" borderId="0" xfId="0" applyFont="1" applyBorder="1" applyAlignment="1">
      <alignment vertical="top"/>
    </xf>
    <xf numFmtId="0" fontId="15" fillId="0" borderId="0" xfId="0" applyFont="1" applyAlignment="1">
      <alignment horizontal="center" vertical="top"/>
    </xf>
    <xf numFmtId="0" fontId="30" fillId="0" borderId="0" xfId="0" applyFont="1" applyAlignment="1">
      <alignment horizontal="left" wrapText="1"/>
    </xf>
    <xf numFmtId="0" fontId="6" fillId="5" borderId="36" xfId="0" applyFont="1" applyFill="1" applyBorder="1" applyAlignment="1">
      <alignment horizontal="left" vertical="top"/>
    </xf>
    <xf numFmtId="0" fontId="6" fillId="0" borderId="41" xfId="0" applyFont="1" applyFill="1" applyBorder="1" applyAlignment="1">
      <alignment horizontal="center" vertical="top"/>
    </xf>
    <xf numFmtId="0" fontId="6" fillId="0" borderId="20" xfId="0" applyFont="1" applyFill="1" applyBorder="1" applyAlignment="1">
      <alignment horizontal="center" vertical="top" wrapText="1"/>
    </xf>
    <xf numFmtId="0" fontId="6" fillId="0" borderId="21" xfId="0" applyFont="1" applyFill="1" applyBorder="1" applyAlignment="1">
      <alignment horizontal="center" vertical="top" wrapText="1"/>
    </xf>
    <xf numFmtId="164" fontId="8" fillId="5" borderId="16" xfId="0" applyNumberFormat="1" applyFont="1" applyFill="1" applyBorder="1" applyAlignment="1">
      <alignment horizontal="center" vertical="center"/>
    </xf>
    <xf numFmtId="164" fontId="21" fillId="5" borderId="15" xfId="0" applyNumberFormat="1" applyFont="1" applyFill="1" applyBorder="1" applyAlignment="1">
      <alignment horizontal="center" vertical="center"/>
    </xf>
    <xf numFmtId="164" fontId="21" fillId="5" borderId="17" xfId="0" applyNumberFormat="1" applyFont="1" applyFill="1" applyBorder="1" applyAlignment="1">
      <alignment horizontal="center" vertical="center"/>
    </xf>
    <xf numFmtId="164" fontId="8" fillId="5" borderId="48" xfId="0" applyNumberFormat="1" applyFont="1" applyFill="1" applyBorder="1" applyAlignment="1">
      <alignment horizontal="center" vertical="center"/>
    </xf>
    <xf numFmtId="0" fontId="15" fillId="0" borderId="36" xfId="0" applyFont="1" applyFill="1" applyBorder="1" applyAlignment="1">
      <alignment horizontal="left" vertical="top" wrapText="1"/>
    </xf>
    <xf numFmtId="0" fontId="6" fillId="0" borderId="28" xfId="0" applyFont="1" applyFill="1" applyBorder="1" applyAlignment="1">
      <alignment horizontal="center" vertical="top"/>
    </xf>
    <xf numFmtId="0" fontId="6" fillId="0" borderId="29" xfId="0" applyFont="1" applyFill="1" applyBorder="1" applyAlignment="1">
      <alignment horizontal="center" vertical="top"/>
    </xf>
    <xf numFmtId="164" fontId="7" fillId="4" borderId="6" xfId="0" applyNumberFormat="1" applyFont="1" applyFill="1" applyBorder="1" applyAlignment="1">
      <alignment horizontal="center" vertical="center"/>
    </xf>
    <xf numFmtId="164" fontId="7" fillId="4" borderId="20" xfId="0" applyNumberFormat="1" applyFont="1" applyFill="1" applyBorder="1" applyAlignment="1">
      <alignment horizontal="center" vertical="center"/>
    </xf>
    <xf numFmtId="164" fontId="7" fillId="4" borderId="21" xfId="0" applyNumberFormat="1" applyFont="1" applyFill="1" applyBorder="1" applyAlignment="1">
      <alignment horizontal="center" vertical="center"/>
    </xf>
    <xf numFmtId="164" fontId="7" fillId="4" borderId="49" xfId="0" applyNumberFormat="1" applyFont="1" applyFill="1" applyBorder="1" applyAlignment="1">
      <alignment horizontal="center" vertical="center"/>
    </xf>
    <xf numFmtId="0" fontId="36" fillId="0" borderId="41" xfId="0" applyFont="1" applyBorder="1" applyAlignment="1">
      <alignment horizontal="left" vertical="top" wrapText="1"/>
    </xf>
    <xf numFmtId="0" fontId="6" fillId="0" borderId="32" xfId="0" applyFont="1" applyFill="1" applyBorder="1" applyAlignment="1">
      <alignment horizontal="center" vertical="top"/>
    </xf>
    <xf numFmtId="0" fontId="6" fillId="0" borderId="33" xfId="0" applyFont="1" applyFill="1" applyBorder="1" applyAlignment="1">
      <alignment horizontal="center" vertical="top"/>
    </xf>
    <xf numFmtId="0" fontId="8" fillId="0" borderId="28" xfId="0" applyFont="1" applyFill="1" applyBorder="1" applyAlignment="1">
      <alignment horizontal="center" vertical="top" wrapText="1"/>
    </xf>
    <xf numFmtId="49" fontId="40" fillId="2" borderId="3" xfId="0" applyNumberFormat="1" applyFont="1" applyFill="1" applyBorder="1" applyAlignment="1">
      <alignment horizontal="center" vertical="top"/>
    </xf>
    <xf numFmtId="49" fontId="40" fillId="3" borderId="23" xfId="0" applyNumberFormat="1" applyFont="1" applyFill="1" applyBorder="1" applyAlignment="1">
      <alignment horizontal="center" vertical="top"/>
    </xf>
    <xf numFmtId="49" fontId="40" fillId="3" borderId="3" xfId="0" applyNumberFormat="1" applyFont="1" applyFill="1" applyBorder="1" applyAlignment="1">
      <alignment horizontal="right" vertical="top"/>
    </xf>
    <xf numFmtId="49" fontId="40" fillId="3" borderId="4" xfId="0" applyNumberFormat="1" applyFont="1" applyFill="1" applyBorder="1" applyAlignment="1">
      <alignment horizontal="right" vertical="top"/>
    </xf>
    <xf numFmtId="49" fontId="40" fillId="3" borderId="62" xfId="0" applyNumberFormat="1" applyFont="1" applyFill="1" applyBorder="1" applyAlignment="1">
      <alignment horizontal="right" vertical="top"/>
    </xf>
    <xf numFmtId="164" fontId="40" fillId="3" borderId="3" xfId="0" applyNumberFormat="1" applyFont="1" applyFill="1" applyBorder="1" applyAlignment="1">
      <alignment horizontal="center" vertical="center"/>
    </xf>
    <xf numFmtId="0" fontId="40" fillId="3" borderId="24" xfId="0" applyFont="1" applyFill="1" applyBorder="1" applyAlignment="1">
      <alignment vertical="top" wrapText="1"/>
    </xf>
    <xf numFmtId="0" fontId="54" fillId="3" borderId="24" xfId="0" applyFont="1" applyFill="1" applyBorder="1" applyAlignment="1">
      <alignment horizontal="center" vertical="top" wrapText="1"/>
    </xf>
    <xf numFmtId="0" fontId="54" fillId="3" borderId="25" xfId="0" applyFont="1" applyFill="1" applyBorder="1" applyAlignment="1">
      <alignment horizontal="center" vertical="top" wrapText="1"/>
    </xf>
    <xf numFmtId="0" fontId="6" fillId="0" borderId="16" xfId="0" applyFont="1" applyBorder="1" applyAlignment="1">
      <alignment wrapText="1"/>
    </xf>
    <xf numFmtId="0" fontId="6" fillId="0" borderId="63" xfId="0" applyFont="1" applyBorder="1" applyAlignment="1">
      <alignment wrapText="1"/>
    </xf>
    <xf numFmtId="0" fontId="6" fillId="0" borderId="73" xfId="0" applyFont="1" applyBorder="1" applyAlignment="1">
      <alignment wrapText="1"/>
    </xf>
    <xf numFmtId="0" fontId="6" fillId="0" borderId="56" xfId="0" applyFont="1" applyBorder="1" applyAlignment="1">
      <alignment vertical="top" wrapText="1"/>
    </xf>
    <xf numFmtId="0" fontId="6" fillId="0" borderId="32" xfId="0" applyNumberFormat="1" applyFont="1" applyFill="1" applyBorder="1" applyAlignment="1">
      <alignment horizontal="left" vertical="top" wrapText="1"/>
    </xf>
    <xf numFmtId="49" fontId="2" fillId="0" borderId="48" xfId="0" applyNumberFormat="1" applyFont="1" applyBorder="1" applyAlignment="1">
      <alignment horizontal="center" vertical="top"/>
    </xf>
    <xf numFmtId="0" fontId="7" fillId="3" borderId="23" xfId="0" applyFont="1" applyFill="1" applyBorder="1" applyAlignment="1">
      <alignment horizontal="left" vertical="top" wrapText="1"/>
    </xf>
    <xf numFmtId="0" fontId="15" fillId="0" borderId="68" xfId="0" applyFont="1" applyBorder="1"/>
    <xf numFmtId="0" fontId="15" fillId="0" borderId="28" xfId="0" applyFont="1" applyFill="1" applyBorder="1" applyAlignment="1">
      <alignment horizontal="center" vertical="top" wrapText="1"/>
    </xf>
    <xf numFmtId="0" fontId="15" fillId="0" borderId="29" xfId="0" applyFont="1" applyFill="1" applyBorder="1" applyAlignment="1">
      <alignment horizontal="center" vertical="top" wrapText="1"/>
    </xf>
    <xf numFmtId="0" fontId="11" fillId="0" borderId="70" xfId="0" applyFont="1" applyBorder="1" applyAlignment="1"/>
    <xf numFmtId="0" fontId="15" fillId="0" borderId="73" xfId="0" applyFont="1" applyFill="1" applyBorder="1" applyAlignment="1">
      <alignment horizontal="center" vertical="top"/>
    </xf>
    <xf numFmtId="0" fontId="15" fillId="0" borderId="20" xfId="0" applyFont="1" applyFill="1" applyBorder="1" applyAlignment="1">
      <alignment horizontal="center" vertical="top" wrapText="1"/>
    </xf>
    <xf numFmtId="0" fontId="15" fillId="0" borderId="21" xfId="0" applyFont="1" applyFill="1" applyBorder="1" applyAlignment="1">
      <alignment horizontal="center" vertical="top" wrapText="1"/>
    </xf>
    <xf numFmtId="0" fontId="15" fillId="0" borderId="41" xfId="0" applyFont="1" applyFill="1" applyBorder="1" applyAlignment="1">
      <alignment horizontal="left" vertical="top" wrapText="1"/>
    </xf>
    <xf numFmtId="0" fontId="15" fillId="0" borderId="32" xfId="0" applyFont="1" applyFill="1" applyBorder="1" applyAlignment="1">
      <alignment horizontal="center" vertical="top" wrapText="1"/>
    </xf>
    <xf numFmtId="0" fontId="15" fillId="0" borderId="33" xfId="0" applyFont="1" applyFill="1" applyBorder="1" applyAlignment="1">
      <alignment horizontal="center" vertical="top" wrapText="1"/>
    </xf>
    <xf numFmtId="0" fontId="15" fillId="0" borderId="15" xfId="0" applyFont="1" applyFill="1" applyBorder="1" applyAlignment="1">
      <alignment horizontal="center" vertical="top" wrapText="1"/>
    </xf>
    <xf numFmtId="0" fontId="15" fillId="0" borderId="17" xfId="0" applyFont="1" applyFill="1" applyBorder="1" applyAlignment="1">
      <alignment horizontal="center" vertical="top" wrapText="1"/>
    </xf>
    <xf numFmtId="0" fontId="15" fillId="0" borderId="63" xfId="0" applyFont="1" applyBorder="1" applyAlignment="1">
      <alignment wrapText="1"/>
    </xf>
    <xf numFmtId="0" fontId="15" fillId="0" borderId="59" xfId="0" applyFont="1" applyFill="1" applyBorder="1" applyAlignment="1">
      <alignment horizontal="center" vertical="top" wrapText="1"/>
    </xf>
    <xf numFmtId="0" fontId="15" fillId="0" borderId="58" xfId="0" applyFont="1" applyFill="1" applyBorder="1" applyAlignment="1">
      <alignment horizontal="center" vertical="top" wrapText="1"/>
    </xf>
    <xf numFmtId="0" fontId="15" fillId="0" borderId="68" xfId="0" applyFont="1" applyBorder="1" applyAlignment="1">
      <alignment wrapText="1"/>
    </xf>
    <xf numFmtId="49" fontId="19" fillId="2" borderId="41" xfId="0" applyNumberFormat="1" applyFont="1" applyFill="1" applyBorder="1" applyAlignment="1">
      <alignment horizontal="center" vertical="top"/>
    </xf>
    <xf numFmtId="49" fontId="9" fillId="0" borderId="22" xfId="0" applyNumberFormat="1" applyFont="1" applyBorder="1" applyAlignment="1">
      <alignment horizontal="center" vertical="top"/>
    </xf>
    <xf numFmtId="0" fontId="11" fillId="0" borderId="73" xfId="0" applyFont="1" applyBorder="1" applyAlignment="1">
      <alignment horizontal="left" vertical="top" wrapText="1"/>
    </xf>
    <xf numFmtId="0" fontId="2" fillId="0" borderId="60" xfId="0" applyNumberFormat="1" applyFont="1" applyFill="1" applyBorder="1" applyAlignment="1">
      <alignment horizontal="center" vertical="top"/>
    </xf>
    <xf numFmtId="0" fontId="15" fillId="0" borderId="68" xfId="0" applyFont="1" applyBorder="1" applyAlignment="1">
      <alignment wrapText="1"/>
    </xf>
    <xf numFmtId="0" fontId="2" fillId="5" borderId="68" xfId="0" applyFont="1" applyFill="1" applyBorder="1" applyAlignment="1">
      <alignment horizontal="center" vertical="top"/>
    </xf>
    <xf numFmtId="0" fontId="2" fillId="5" borderId="37" xfId="0" applyFont="1" applyFill="1" applyBorder="1" applyAlignment="1">
      <alignment horizontal="center" vertical="top" wrapText="1"/>
    </xf>
    <xf numFmtId="0" fontId="6" fillId="0" borderId="61" xfId="0" applyFont="1" applyFill="1" applyBorder="1" applyAlignment="1">
      <alignment horizontal="center" vertical="top" wrapText="1"/>
    </xf>
    <xf numFmtId="0" fontId="6" fillId="0" borderId="7" xfId="0" applyFont="1" applyFill="1" applyBorder="1" applyAlignment="1">
      <alignment horizontal="center" vertical="top" wrapText="1"/>
    </xf>
    <xf numFmtId="0" fontId="6" fillId="0" borderId="46" xfId="0" applyFont="1" applyFill="1" applyBorder="1" applyAlignment="1">
      <alignment horizontal="left" vertical="top" wrapText="1"/>
    </xf>
    <xf numFmtId="0" fontId="6" fillId="0" borderId="46" xfId="0" applyFont="1" applyFill="1" applyBorder="1" applyAlignment="1">
      <alignment horizontal="center" vertical="top" wrapText="1"/>
    </xf>
    <xf numFmtId="0" fontId="6" fillId="0" borderId="42" xfId="0" applyFont="1" applyFill="1" applyBorder="1" applyAlignment="1">
      <alignment horizontal="center" vertical="top" wrapText="1"/>
    </xf>
    <xf numFmtId="0" fontId="2" fillId="5" borderId="37" xfId="0" applyFont="1" applyFill="1" applyBorder="1" applyAlignment="1">
      <alignment horizontal="center" vertical="top"/>
    </xf>
    <xf numFmtId="0" fontId="36" fillId="0" borderId="46" xfId="0" applyFont="1" applyBorder="1" applyAlignment="1">
      <alignment wrapText="1"/>
    </xf>
    <xf numFmtId="0" fontId="6" fillId="5" borderId="68" xfId="0" applyFont="1" applyFill="1" applyBorder="1" applyAlignment="1">
      <alignment horizontal="left" vertical="top" wrapText="1"/>
    </xf>
    <xf numFmtId="0" fontId="11" fillId="0" borderId="61" xfId="0" applyFont="1" applyBorder="1" applyAlignment="1">
      <alignment vertical="top" wrapText="1"/>
    </xf>
    <xf numFmtId="0" fontId="11" fillId="0" borderId="46" xfId="0" applyFont="1" applyBorder="1" applyAlignment="1">
      <alignment vertical="top" wrapText="1"/>
    </xf>
    <xf numFmtId="0" fontId="7" fillId="3" borderId="32" xfId="0" applyFont="1" applyFill="1" applyBorder="1" applyAlignment="1">
      <alignment horizontal="left" vertical="top" wrapText="1"/>
    </xf>
    <xf numFmtId="0" fontId="7" fillId="3" borderId="33" xfId="0" applyFont="1" applyFill="1" applyBorder="1" applyAlignment="1">
      <alignment horizontal="left" vertical="top" wrapText="1"/>
    </xf>
    <xf numFmtId="0" fontId="6" fillId="5" borderId="36" xfId="0" applyFont="1" applyFill="1" applyBorder="1" applyAlignment="1">
      <alignment horizontal="left" vertical="top" wrapText="1"/>
    </xf>
    <xf numFmtId="0" fontId="36" fillId="0" borderId="41" xfId="0" applyFont="1" applyBorder="1" applyAlignment="1">
      <alignment vertical="top" wrapText="1"/>
    </xf>
    <xf numFmtId="49" fontId="7" fillId="0" borderId="0" xfId="0" applyNumberFormat="1" applyFont="1" applyFill="1" applyBorder="1" applyAlignment="1">
      <alignment horizontal="center" vertical="top"/>
    </xf>
    <xf numFmtId="49" fontId="7" fillId="0" borderId="0" xfId="0" applyNumberFormat="1" applyFont="1" applyFill="1" applyBorder="1" applyAlignment="1">
      <alignment horizontal="right" vertical="top"/>
    </xf>
    <xf numFmtId="0" fontId="0" fillId="0" borderId="0" xfId="0" applyBorder="1" applyAlignment="1">
      <alignment horizontal="right" vertical="top" wrapText="1"/>
    </xf>
  </cellXfs>
  <cellStyles count="7">
    <cellStyle name="Įprastas 2" xfId="2"/>
    <cellStyle name="Normal" xfId="0" builtinId="0"/>
    <cellStyle name="Normal 2" xfId="1"/>
    <cellStyle name="Normal 2 2" xfId="5"/>
    <cellStyle name="Normal 3" xfId="6"/>
    <cellStyle name="Normal_1 lentelė(1)" xfId="4"/>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AM112"/>
  <sheetViews>
    <sheetView workbookViewId="0">
      <selection activeCell="L1" sqref="L1:Q1"/>
    </sheetView>
  </sheetViews>
  <sheetFormatPr defaultColWidth="9.140625" defaultRowHeight="11.25"/>
  <cols>
    <col min="1" max="1" width="2.7109375" style="1" customWidth="1"/>
    <col min="2" max="3" width="2.5703125" style="1" customWidth="1"/>
    <col min="4" max="4" width="24" style="1" customWidth="1"/>
    <col min="5" max="5" width="7.85546875" style="2" customWidth="1"/>
    <col min="6" max="6" width="4.42578125" style="1" customWidth="1"/>
    <col min="7" max="7" width="6" style="3" customWidth="1"/>
    <col min="8" max="8" width="5.5703125" style="1" customWidth="1"/>
    <col min="9" max="9" width="4.7109375" style="1" customWidth="1"/>
    <col min="10" max="10" width="5.85546875" style="1" customWidth="1"/>
    <col min="11" max="11" width="5.7109375" style="1" customWidth="1"/>
    <col min="12" max="12" width="5.85546875" style="1" customWidth="1"/>
    <col min="13" max="13" width="5.42578125" style="1" customWidth="1"/>
    <col min="14" max="14" width="30.5703125" style="1" customWidth="1"/>
    <col min="15" max="15" width="4.28515625" style="4" customWidth="1"/>
    <col min="16" max="16" width="3.7109375" style="1" customWidth="1"/>
    <col min="17" max="17" width="3.85546875" style="1" customWidth="1"/>
    <col min="18" max="16384" width="9.140625" style="5"/>
  </cols>
  <sheetData>
    <row r="1" spans="1:23" ht="70.900000000000006" customHeight="1">
      <c r="L1" s="330" t="s">
        <v>150</v>
      </c>
      <c r="M1" s="331"/>
      <c r="N1" s="331"/>
      <c r="O1" s="331"/>
      <c r="P1" s="331"/>
      <c r="Q1" s="331"/>
    </row>
    <row r="2" spans="1:23" ht="13.5" customHeight="1">
      <c r="D2" s="121"/>
      <c r="E2" s="122" t="s">
        <v>59</v>
      </c>
      <c r="F2" s="123"/>
      <c r="G2" s="124"/>
      <c r="H2" s="123"/>
      <c r="I2" s="123"/>
      <c r="J2" s="123"/>
      <c r="K2" s="123"/>
      <c r="L2" s="125"/>
      <c r="M2" s="121"/>
      <c r="N2" s="121"/>
      <c r="O2" s="121"/>
      <c r="P2" s="121"/>
      <c r="Q2" s="121"/>
      <c r="R2" s="126"/>
      <c r="S2" s="126"/>
      <c r="T2" s="126"/>
      <c r="U2" s="126"/>
      <c r="V2" s="126"/>
      <c r="W2" s="126"/>
    </row>
    <row r="3" spans="1:23" ht="15.75" customHeight="1" thickBot="1">
      <c r="A3" s="140"/>
      <c r="B3" s="141"/>
      <c r="C3" s="141"/>
      <c r="D3" s="351" t="s">
        <v>36</v>
      </c>
      <c r="E3" s="351"/>
      <c r="F3" s="351"/>
      <c r="G3" s="351"/>
      <c r="H3" s="351"/>
      <c r="I3" s="351"/>
      <c r="J3" s="351"/>
      <c r="K3" s="351"/>
      <c r="L3" s="351"/>
      <c r="M3" s="351"/>
      <c r="N3" s="351"/>
      <c r="O3" s="351"/>
      <c r="P3" s="351"/>
      <c r="Q3" s="351"/>
      <c r="R3" s="351"/>
      <c r="S3" s="351"/>
      <c r="T3" s="351"/>
      <c r="U3" s="351"/>
      <c r="V3" s="351"/>
      <c r="W3" s="351"/>
    </row>
    <row r="4" spans="1:23" ht="36.75" customHeight="1">
      <c r="A4" s="332" t="s">
        <v>0</v>
      </c>
      <c r="B4" s="335" t="s">
        <v>1</v>
      </c>
      <c r="C4" s="335" t="s">
        <v>2</v>
      </c>
      <c r="D4" s="338" t="s">
        <v>3</v>
      </c>
      <c r="E4" s="341" t="s">
        <v>4</v>
      </c>
      <c r="F4" s="368" t="s">
        <v>5</v>
      </c>
      <c r="G4" s="390" t="s">
        <v>6</v>
      </c>
      <c r="H4" s="376" t="s">
        <v>107</v>
      </c>
      <c r="I4" s="377"/>
      <c r="J4" s="377"/>
      <c r="K4" s="378"/>
      <c r="L4" s="387" t="s">
        <v>108</v>
      </c>
      <c r="M4" s="352" t="s">
        <v>109</v>
      </c>
      <c r="N4" s="355" t="s">
        <v>23</v>
      </c>
      <c r="O4" s="356"/>
      <c r="P4" s="356"/>
      <c r="Q4" s="357"/>
    </row>
    <row r="5" spans="1:23" ht="15" customHeight="1">
      <c r="A5" s="333"/>
      <c r="B5" s="336"/>
      <c r="C5" s="336"/>
      <c r="D5" s="339"/>
      <c r="E5" s="342"/>
      <c r="F5" s="369"/>
      <c r="G5" s="391"/>
      <c r="H5" s="393" t="s">
        <v>7</v>
      </c>
      <c r="I5" s="395" t="s">
        <v>8</v>
      </c>
      <c r="J5" s="395"/>
      <c r="K5" s="374" t="s">
        <v>9</v>
      </c>
      <c r="L5" s="388"/>
      <c r="M5" s="353"/>
      <c r="N5" s="383" t="s">
        <v>35</v>
      </c>
      <c r="O5" s="385" t="s">
        <v>10</v>
      </c>
      <c r="P5" s="385"/>
      <c r="Q5" s="386"/>
    </row>
    <row r="6" spans="1:23" ht="94.5" customHeight="1" thickBot="1">
      <c r="A6" s="334"/>
      <c r="B6" s="337"/>
      <c r="C6" s="337"/>
      <c r="D6" s="340"/>
      <c r="E6" s="343"/>
      <c r="F6" s="370"/>
      <c r="G6" s="392"/>
      <c r="H6" s="394"/>
      <c r="I6" s="130" t="s">
        <v>7</v>
      </c>
      <c r="J6" s="34" t="s">
        <v>11</v>
      </c>
      <c r="K6" s="375"/>
      <c r="L6" s="389"/>
      <c r="M6" s="354"/>
      <c r="N6" s="384"/>
      <c r="O6" s="7" t="s">
        <v>96</v>
      </c>
      <c r="P6" s="7" t="s">
        <v>97</v>
      </c>
      <c r="Q6" s="8" t="s">
        <v>110</v>
      </c>
    </row>
    <row r="7" spans="1:23" ht="14.25" customHeight="1" thickBot="1">
      <c r="A7" s="40" t="s">
        <v>12</v>
      </c>
      <c r="B7" s="379" t="s">
        <v>59</v>
      </c>
      <c r="C7" s="379"/>
      <c r="D7" s="379"/>
      <c r="E7" s="379"/>
      <c r="F7" s="379"/>
      <c r="G7" s="379"/>
      <c r="H7" s="379"/>
      <c r="I7" s="379"/>
      <c r="J7" s="379"/>
      <c r="K7" s="379"/>
      <c r="L7" s="379"/>
      <c r="M7" s="379"/>
      <c r="N7" s="379"/>
      <c r="O7" s="379"/>
      <c r="P7" s="379"/>
      <c r="Q7" s="380"/>
      <c r="R7" s="132"/>
      <c r="S7" s="132"/>
      <c r="T7" s="132"/>
      <c r="U7" s="132"/>
      <c r="V7" s="132"/>
      <c r="W7" s="132"/>
    </row>
    <row r="8" spans="1:23" ht="14.25" customHeight="1" thickBot="1">
      <c r="A8" s="41" t="s">
        <v>12</v>
      </c>
      <c r="B8" s="42" t="s">
        <v>12</v>
      </c>
      <c r="C8" s="381" t="s">
        <v>74</v>
      </c>
      <c r="D8" s="381"/>
      <c r="E8" s="381"/>
      <c r="F8" s="381"/>
      <c r="G8" s="381"/>
      <c r="H8" s="381"/>
      <c r="I8" s="381"/>
      <c r="J8" s="381"/>
      <c r="K8" s="381"/>
      <c r="L8" s="381"/>
      <c r="M8" s="381"/>
      <c r="N8" s="381"/>
      <c r="O8" s="381"/>
      <c r="P8" s="381"/>
      <c r="Q8" s="382"/>
      <c r="R8" s="132"/>
      <c r="S8" s="132"/>
      <c r="T8" s="132"/>
      <c r="U8" s="132"/>
      <c r="V8" s="132"/>
      <c r="W8" s="132"/>
    </row>
    <row r="9" spans="1:23" ht="29.25" customHeight="1">
      <c r="A9" s="358" t="s">
        <v>12</v>
      </c>
      <c r="B9" s="361" t="s">
        <v>12</v>
      </c>
      <c r="C9" s="286" t="s">
        <v>12</v>
      </c>
      <c r="D9" s="365" t="s">
        <v>39</v>
      </c>
      <c r="E9" s="283" t="s">
        <v>64</v>
      </c>
      <c r="F9" s="371" t="s">
        <v>41</v>
      </c>
      <c r="G9" s="82" t="s">
        <v>40</v>
      </c>
      <c r="H9" s="215">
        <v>3648.5</v>
      </c>
      <c r="I9" s="15"/>
      <c r="J9" s="15">
        <v>2390</v>
      </c>
      <c r="K9" s="216">
        <v>63.7</v>
      </c>
      <c r="L9" s="18">
        <v>3650</v>
      </c>
      <c r="M9" s="19">
        <v>3700</v>
      </c>
      <c r="N9" s="36" t="s">
        <v>91</v>
      </c>
      <c r="O9" s="158" t="s">
        <v>118</v>
      </c>
      <c r="P9" s="158" t="s">
        <v>120</v>
      </c>
      <c r="Q9" s="158" t="s">
        <v>120</v>
      </c>
      <c r="R9" s="132"/>
      <c r="S9" s="132"/>
      <c r="T9" s="132"/>
      <c r="U9" s="132"/>
      <c r="V9" s="132"/>
      <c r="W9" s="132"/>
    </row>
    <row r="10" spans="1:23" ht="31.9" customHeight="1">
      <c r="A10" s="359"/>
      <c r="B10" s="362"/>
      <c r="C10" s="364"/>
      <c r="D10" s="366"/>
      <c r="E10" s="296"/>
      <c r="F10" s="372"/>
      <c r="G10" s="142" t="s">
        <v>106</v>
      </c>
      <c r="H10" s="127">
        <v>4.3</v>
      </c>
      <c r="I10" s="128"/>
      <c r="J10" s="128">
        <v>3.3</v>
      </c>
      <c r="K10" s="129"/>
      <c r="L10" s="143"/>
      <c r="M10" s="144"/>
      <c r="N10" s="35" t="s">
        <v>92</v>
      </c>
      <c r="O10" s="38" t="s">
        <v>119</v>
      </c>
      <c r="P10" s="38" t="s">
        <v>120</v>
      </c>
      <c r="Q10" s="38" t="s">
        <v>120</v>
      </c>
      <c r="R10" s="132"/>
      <c r="S10" s="132"/>
      <c r="T10" s="133"/>
      <c r="U10" s="132"/>
      <c r="V10" s="132"/>
      <c r="W10" s="132"/>
    </row>
    <row r="11" spans="1:23" ht="36.75" customHeight="1">
      <c r="A11" s="359"/>
      <c r="B11" s="362"/>
      <c r="C11" s="364"/>
      <c r="D11" s="366"/>
      <c r="E11" s="296"/>
      <c r="F11" s="372"/>
      <c r="G11" s="142" t="s">
        <v>129</v>
      </c>
      <c r="H11" s="127">
        <v>5.8</v>
      </c>
      <c r="I11" s="128"/>
      <c r="J11" s="128">
        <v>4.5</v>
      </c>
      <c r="K11" s="129"/>
      <c r="L11" s="143"/>
      <c r="M11" s="144"/>
      <c r="N11" s="45" t="s">
        <v>121</v>
      </c>
      <c r="O11" s="38" t="s">
        <v>122</v>
      </c>
      <c r="P11" s="38" t="s">
        <v>123</v>
      </c>
      <c r="Q11" s="38" t="s">
        <v>124</v>
      </c>
      <c r="R11" s="132"/>
      <c r="S11" s="132"/>
      <c r="T11" s="133"/>
      <c r="U11" s="132"/>
      <c r="V11" s="132"/>
      <c r="W11" s="132"/>
    </row>
    <row r="12" spans="1:23" ht="36.6" customHeight="1">
      <c r="A12" s="359"/>
      <c r="B12" s="362"/>
      <c r="C12" s="364"/>
      <c r="D12" s="366"/>
      <c r="E12" s="296"/>
      <c r="F12" s="372"/>
      <c r="G12" s="142"/>
      <c r="H12" s="127"/>
      <c r="I12" s="128"/>
      <c r="J12" s="128"/>
      <c r="K12" s="129"/>
      <c r="L12" s="143"/>
      <c r="M12" s="144"/>
      <c r="N12" s="45" t="s">
        <v>95</v>
      </c>
      <c r="O12" s="38" t="s">
        <v>73</v>
      </c>
      <c r="P12" s="38" t="s">
        <v>73</v>
      </c>
      <c r="Q12" s="38" t="s">
        <v>73</v>
      </c>
      <c r="R12" s="132"/>
      <c r="S12" s="132"/>
      <c r="T12" s="133"/>
      <c r="U12" s="132"/>
      <c r="V12" s="132"/>
      <c r="W12" s="132"/>
    </row>
    <row r="13" spans="1:23" ht="18" customHeight="1" thickBot="1">
      <c r="A13" s="359"/>
      <c r="B13" s="362"/>
      <c r="C13" s="364"/>
      <c r="D13" s="366"/>
      <c r="E13" s="296"/>
      <c r="F13" s="372"/>
      <c r="G13" s="142"/>
      <c r="H13" s="127"/>
      <c r="I13" s="128"/>
      <c r="J13" s="128"/>
      <c r="K13" s="129"/>
      <c r="L13" s="143"/>
      <c r="M13" s="144"/>
      <c r="N13" s="45" t="s">
        <v>72</v>
      </c>
      <c r="O13" s="46" t="s">
        <v>73</v>
      </c>
      <c r="P13" s="46" t="s">
        <v>73</v>
      </c>
      <c r="Q13" s="46" t="s">
        <v>73</v>
      </c>
      <c r="R13" s="132"/>
      <c r="S13" s="132"/>
      <c r="T13" s="133"/>
      <c r="U13" s="132"/>
      <c r="V13" s="132"/>
      <c r="W13" s="132"/>
    </row>
    <row r="14" spans="1:23" ht="40.15" customHeight="1" thickBot="1">
      <c r="A14" s="360"/>
      <c r="B14" s="363"/>
      <c r="C14" s="287"/>
      <c r="D14" s="367"/>
      <c r="E14" s="282"/>
      <c r="F14" s="373"/>
      <c r="G14" s="210" t="s">
        <v>13</v>
      </c>
      <c r="H14" s="209">
        <f>SUM(H9:H13)</f>
        <v>3658.6000000000004</v>
      </c>
      <c r="I14" s="209">
        <f t="shared" ref="I14:M14" si="0">SUM(I9:I13)</f>
        <v>0</v>
      </c>
      <c r="J14" s="209">
        <f t="shared" si="0"/>
        <v>2397.8000000000002</v>
      </c>
      <c r="K14" s="209">
        <f t="shared" si="0"/>
        <v>63.7</v>
      </c>
      <c r="L14" s="209">
        <f t="shared" si="0"/>
        <v>3650</v>
      </c>
      <c r="M14" s="209">
        <f t="shared" si="0"/>
        <v>3700</v>
      </c>
      <c r="N14" s="47" t="s">
        <v>89</v>
      </c>
      <c r="O14" s="48">
        <v>60</v>
      </c>
      <c r="P14" s="48">
        <v>60</v>
      </c>
      <c r="Q14" s="48">
        <v>60</v>
      </c>
      <c r="R14" s="134"/>
      <c r="S14" s="132"/>
      <c r="T14" s="133"/>
      <c r="U14" s="132"/>
      <c r="V14" s="132"/>
      <c r="W14" s="132"/>
    </row>
    <row r="15" spans="1:23" ht="18" customHeight="1">
      <c r="A15" s="21" t="s">
        <v>12</v>
      </c>
      <c r="B15" s="22" t="s">
        <v>12</v>
      </c>
      <c r="C15" s="346" t="s">
        <v>14</v>
      </c>
      <c r="D15" s="292" t="s">
        <v>80</v>
      </c>
      <c r="E15" s="283" t="s">
        <v>64</v>
      </c>
      <c r="F15" s="348" t="s">
        <v>41</v>
      </c>
      <c r="G15" s="14" t="s">
        <v>40</v>
      </c>
      <c r="H15" s="16">
        <v>470</v>
      </c>
      <c r="I15" s="15"/>
      <c r="J15" s="15">
        <v>313</v>
      </c>
      <c r="K15" s="204">
        <v>0</v>
      </c>
      <c r="L15" s="206">
        <v>480</v>
      </c>
      <c r="M15" s="19">
        <v>490</v>
      </c>
      <c r="N15" s="37" t="s">
        <v>117</v>
      </c>
      <c r="O15" s="14">
        <v>31</v>
      </c>
      <c r="P15" s="195">
        <v>31</v>
      </c>
      <c r="Q15" s="14">
        <v>31</v>
      </c>
      <c r="R15" s="134"/>
      <c r="S15" s="132"/>
      <c r="T15" s="133"/>
      <c r="U15" s="132"/>
      <c r="V15" s="132"/>
      <c r="W15" s="132"/>
    </row>
    <row r="16" spans="1:23" ht="18" customHeight="1">
      <c r="A16" s="43"/>
      <c r="B16" s="44"/>
      <c r="C16" s="323"/>
      <c r="D16" s="293"/>
      <c r="E16" s="295"/>
      <c r="F16" s="350"/>
      <c r="G16" s="185"/>
      <c r="H16" s="83"/>
      <c r="I16" s="84"/>
      <c r="J16" s="84"/>
      <c r="K16" s="205"/>
      <c r="L16" s="207"/>
      <c r="M16" s="189"/>
      <c r="N16" s="190" t="s">
        <v>127</v>
      </c>
      <c r="O16" s="201">
        <v>31</v>
      </c>
      <c r="P16" s="202">
        <v>31</v>
      </c>
      <c r="Q16" s="201">
        <v>31</v>
      </c>
      <c r="R16" s="134"/>
      <c r="S16" s="132"/>
      <c r="T16" s="133"/>
      <c r="U16" s="132"/>
      <c r="V16" s="132"/>
      <c r="W16" s="132"/>
    </row>
    <row r="17" spans="1:23" ht="11.25" customHeight="1">
      <c r="A17" s="43"/>
      <c r="B17" s="44"/>
      <c r="C17" s="323"/>
      <c r="D17" s="293"/>
      <c r="E17" s="296"/>
      <c r="F17" s="350"/>
      <c r="G17" s="179" t="s">
        <v>40</v>
      </c>
      <c r="H17" s="83">
        <v>0</v>
      </c>
      <c r="I17" s="84"/>
      <c r="J17" s="84"/>
      <c r="K17" s="205"/>
      <c r="L17" s="208"/>
      <c r="M17" s="85"/>
      <c r="N17" s="284" t="s">
        <v>126</v>
      </c>
      <c r="O17" s="192">
        <v>8</v>
      </c>
      <c r="P17" s="191">
        <v>8</v>
      </c>
      <c r="Q17" s="185">
        <v>8</v>
      </c>
      <c r="R17" s="134"/>
      <c r="S17" s="132"/>
      <c r="T17" s="133"/>
      <c r="U17" s="132"/>
      <c r="V17" s="132"/>
      <c r="W17" s="132"/>
    </row>
    <row r="18" spans="1:23" ht="16.5" customHeight="1">
      <c r="A18" s="43"/>
      <c r="B18" s="44"/>
      <c r="C18" s="323"/>
      <c r="D18" s="293"/>
      <c r="E18" s="296"/>
      <c r="F18" s="350"/>
      <c r="G18" s="185"/>
      <c r="H18" s="83"/>
      <c r="I18" s="186"/>
      <c r="J18" s="186"/>
      <c r="K18" s="187"/>
      <c r="L18" s="208"/>
      <c r="M18" s="188"/>
      <c r="N18" s="285"/>
      <c r="O18" s="193"/>
      <c r="P18" s="196"/>
      <c r="Q18" s="198"/>
      <c r="R18" s="134"/>
      <c r="S18" s="132"/>
      <c r="T18" s="133"/>
      <c r="U18" s="132"/>
      <c r="V18" s="132"/>
      <c r="W18" s="132"/>
    </row>
    <row r="19" spans="1:23" ht="24.75" customHeight="1" thickBot="1">
      <c r="A19" s="24"/>
      <c r="B19" s="23"/>
      <c r="C19" s="347"/>
      <c r="D19" s="294"/>
      <c r="E19" s="282"/>
      <c r="F19" s="349"/>
      <c r="G19" s="9" t="s">
        <v>13</v>
      </c>
      <c r="H19" s="203">
        <f>H15+H17</f>
        <v>470</v>
      </c>
      <c r="I19" s="211">
        <f t="shared" ref="I19:M19" si="1">I15+I17</f>
        <v>0</v>
      </c>
      <c r="J19" s="211">
        <f t="shared" si="1"/>
        <v>313</v>
      </c>
      <c r="K19" s="12">
        <f t="shared" si="1"/>
        <v>0</v>
      </c>
      <c r="L19" s="13">
        <f t="shared" si="1"/>
        <v>480</v>
      </c>
      <c r="M19" s="11">
        <f t="shared" si="1"/>
        <v>490</v>
      </c>
      <c r="N19" s="200" t="s">
        <v>128</v>
      </c>
      <c r="O19" s="194">
        <v>8</v>
      </c>
      <c r="P19" s="197">
        <v>8</v>
      </c>
      <c r="Q19" s="194">
        <v>8</v>
      </c>
      <c r="R19" s="134"/>
      <c r="S19" s="132"/>
      <c r="T19" s="133"/>
      <c r="U19" s="132"/>
      <c r="V19" s="132"/>
      <c r="W19" s="132"/>
    </row>
    <row r="20" spans="1:23" ht="18.75" customHeight="1">
      <c r="A20" s="21" t="s">
        <v>12</v>
      </c>
      <c r="B20" s="22" t="s">
        <v>12</v>
      </c>
      <c r="C20" s="346" t="s">
        <v>37</v>
      </c>
      <c r="D20" s="292" t="s">
        <v>75</v>
      </c>
      <c r="E20" s="398" t="s">
        <v>64</v>
      </c>
      <c r="F20" s="344" t="s">
        <v>41</v>
      </c>
      <c r="G20" s="14" t="s">
        <v>40</v>
      </c>
      <c r="H20" s="16">
        <v>169.7</v>
      </c>
      <c r="I20" s="15"/>
      <c r="J20" s="15">
        <v>127</v>
      </c>
      <c r="K20" s="17"/>
      <c r="L20" s="18">
        <v>175</v>
      </c>
      <c r="M20" s="19">
        <v>180</v>
      </c>
      <c r="N20" s="262" t="s">
        <v>93</v>
      </c>
      <c r="O20" s="14">
        <v>8</v>
      </c>
      <c r="P20" s="195">
        <v>8</v>
      </c>
      <c r="Q20" s="14">
        <v>8</v>
      </c>
      <c r="R20" s="135"/>
      <c r="S20" s="132"/>
      <c r="T20" s="133"/>
      <c r="U20" s="132"/>
      <c r="V20" s="132"/>
      <c r="W20" s="132"/>
    </row>
    <row r="21" spans="1:23" ht="20.25" customHeight="1" thickBot="1">
      <c r="A21" s="24"/>
      <c r="B21" s="23"/>
      <c r="C21" s="347"/>
      <c r="D21" s="294"/>
      <c r="E21" s="399"/>
      <c r="F21" s="345"/>
      <c r="G21" s="9" t="s">
        <v>13</v>
      </c>
      <c r="H21" s="11">
        <f t="shared" ref="H21:M21" si="2">H20</f>
        <v>169.7</v>
      </c>
      <c r="I21" s="10">
        <f t="shared" si="2"/>
        <v>0</v>
      </c>
      <c r="J21" s="10">
        <f t="shared" si="2"/>
        <v>127</v>
      </c>
      <c r="K21" s="12">
        <f t="shared" si="2"/>
        <v>0</v>
      </c>
      <c r="L21" s="20">
        <f t="shared" si="2"/>
        <v>175</v>
      </c>
      <c r="M21" s="13">
        <f t="shared" si="2"/>
        <v>180</v>
      </c>
      <c r="N21" s="263"/>
      <c r="O21" s="194"/>
      <c r="P21" s="197"/>
      <c r="Q21" s="194"/>
      <c r="R21" s="135"/>
      <c r="S21" s="132"/>
      <c r="T21" s="133"/>
      <c r="U21" s="132"/>
      <c r="V21" s="132"/>
      <c r="W21" s="132"/>
    </row>
    <row r="22" spans="1:23" ht="18.75" customHeight="1">
      <c r="A22" s="21" t="s">
        <v>12</v>
      </c>
      <c r="B22" s="22" t="s">
        <v>12</v>
      </c>
      <c r="C22" s="346" t="s">
        <v>44</v>
      </c>
      <c r="D22" s="396" t="s">
        <v>130</v>
      </c>
      <c r="E22" s="283" t="s">
        <v>64</v>
      </c>
      <c r="F22" s="348" t="s">
        <v>41</v>
      </c>
      <c r="G22" s="14" t="s">
        <v>40</v>
      </c>
      <c r="H22" s="215">
        <v>47</v>
      </c>
      <c r="I22" s="15"/>
      <c r="J22" s="15"/>
      <c r="K22" s="17">
        <v>0</v>
      </c>
      <c r="L22" s="18"/>
      <c r="M22" s="19"/>
      <c r="N22" s="39"/>
      <c r="O22" s="14"/>
      <c r="P22" s="195"/>
      <c r="Q22" s="14"/>
      <c r="R22" s="176"/>
      <c r="S22" s="132"/>
      <c r="T22" s="133"/>
      <c r="U22" s="132"/>
      <c r="V22" s="132"/>
      <c r="W22" s="132"/>
    </row>
    <row r="23" spans="1:23" ht="32.25" customHeight="1" thickBot="1">
      <c r="A23" s="24"/>
      <c r="B23" s="23"/>
      <c r="C23" s="347"/>
      <c r="D23" s="397"/>
      <c r="E23" s="282"/>
      <c r="F23" s="349"/>
      <c r="G23" s="9" t="s">
        <v>13</v>
      </c>
      <c r="H23" s="11">
        <f t="shared" ref="H23:M23" si="3">H22</f>
        <v>47</v>
      </c>
      <c r="I23" s="10">
        <f t="shared" si="3"/>
        <v>0</v>
      </c>
      <c r="J23" s="10">
        <f t="shared" si="3"/>
        <v>0</v>
      </c>
      <c r="K23" s="12">
        <f t="shared" si="3"/>
        <v>0</v>
      </c>
      <c r="L23" s="20">
        <f t="shared" si="3"/>
        <v>0</v>
      </c>
      <c r="M23" s="13">
        <f t="shared" si="3"/>
        <v>0</v>
      </c>
      <c r="N23" s="157"/>
      <c r="O23" s="194"/>
      <c r="P23" s="197"/>
      <c r="Q23" s="199"/>
      <c r="R23" s="176"/>
      <c r="S23" s="132"/>
      <c r="T23" s="133"/>
      <c r="U23" s="132"/>
      <c r="V23" s="132"/>
      <c r="W23" s="132"/>
    </row>
    <row r="24" spans="1:23" ht="11.25" customHeight="1" thickBot="1">
      <c r="A24" s="41" t="s">
        <v>12</v>
      </c>
      <c r="B24" s="86" t="s">
        <v>12</v>
      </c>
      <c r="C24" s="268" t="s">
        <v>15</v>
      </c>
      <c r="D24" s="269"/>
      <c r="E24" s="269"/>
      <c r="F24" s="269"/>
      <c r="G24" s="271"/>
      <c r="H24" s="177">
        <f>H23+H21+H19+H14</f>
        <v>4345.3</v>
      </c>
      <c r="I24" s="177">
        <f t="shared" ref="I24:M24" si="4">I23+I21+I19+I14</f>
        <v>0</v>
      </c>
      <c r="J24" s="177">
        <f t="shared" si="4"/>
        <v>2837.8</v>
      </c>
      <c r="K24" s="177">
        <f t="shared" si="4"/>
        <v>63.7</v>
      </c>
      <c r="L24" s="177">
        <f t="shared" si="4"/>
        <v>4305</v>
      </c>
      <c r="M24" s="177">
        <f t="shared" si="4"/>
        <v>4370</v>
      </c>
      <c r="N24" s="87"/>
      <c r="O24" s="67"/>
      <c r="P24" s="67"/>
      <c r="Q24" s="68"/>
      <c r="R24" s="132"/>
      <c r="S24" s="132"/>
      <c r="T24" s="132"/>
      <c r="U24" s="132"/>
      <c r="V24" s="132"/>
      <c r="W24" s="132"/>
    </row>
    <row r="25" spans="1:23" ht="12" customHeight="1" thickBot="1">
      <c r="A25" s="41" t="s">
        <v>12</v>
      </c>
      <c r="B25" s="42" t="s">
        <v>14</v>
      </c>
      <c r="C25" s="304" t="s">
        <v>63</v>
      </c>
      <c r="D25" s="305"/>
      <c r="E25" s="306"/>
      <c r="F25" s="306"/>
      <c r="G25" s="305"/>
      <c r="H25" s="305"/>
      <c r="I25" s="305"/>
      <c r="J25" s="305"/>
      <c r="K25" s="305"/>
      <c r="L25" s="305"/>
      <c r="M25" s="305"/>
      <c r="N25" s="305"/>
      <c r="O25" s="305"/>
      <c r="P25" s="305"/>
      <c r="Q25" s="307"/>
      <c r="R25" s="132"/>
      <c r="S25" s="132"/>
      <c r="T25" s="132"/>
      <c r="U25" s="132"/>
      <c r="V25" s="132"/>
      <c r="W25" s="132"/>
    </row>
    <row r="26" spans="1:23" ht="14.25" customHeight="1">
      <c r="A26" s="317" t="s">
        <v>12</v>
      </c>
      <c r="B26" s="319" t="s">
        <v>14</v>
      </c>
      <c r="C26" s="286" t="s">
        <v>12</v>
      </c>
      <c r="D26" s="279" t="s">
        <v>51</v>
      </c>
      <c r="E26" s="283" t="s">
        <v>64</v>
      </c>
      <c r="F26" s="281" t="s">
        <v>143</v>
      </c>
      <c r="G26" s="88" t="s">
        <v>82</v>
      </c>
      <c r="H26" s="89">
        <v>1.6</v>
      </c>
      <c r="I26" s="50"/>
      <c r="J26" s="183">
        <v>1.2</v>
      </c>
      <c r="K26" s="91"/>
      <c r="L26" s="92">
        <v>1.6</v>
      </c>
      <c r="M26" s="52">
        <v>2</v>
      </c>
      <c r="N26" s="266"/>
      <c r="O26" s="76"/>
      <c r="P26" s="76"/>
      <c r="Q26" s="93"/>
      <c r="R26" s="132"/>
      <c r="S26" s="132"/>
      <c r="T26" s="133"/>
      <c r="U26" s="132"/>
      <c r="V26" s="132"/>
      <c r="W26" s="132"/>
    </row>
    <row r="27" spans="1:23" ht="12.75" customHeight="1">
      <c r="A27" s="321"/>
      <c r="B27" s="322"/>
      <c r="C27" s="323"/>
      <c r="D27" s="324"/>
      <c r="E27" s="296"/>
      <c r="F27" s="327"/>
      <c r="G27" s="109"/>
      <c r="H27" s="94"/>
      <c r="I27" s="95"/>
      <c r="J27" s="96"/>
      <c r="K27" s="97"/>
      <c r="L27" s="98"/>
      <c r="M27" s="99"/>
      <c r="N27" s="326"/>
      <c r="O27" s="100"/>
      <c r="P27" s="100"/>
      <c r="Q27" s="101"/>
      <c r="R27" s="132"/>
      <c r="S27" s="132"/>
      <c r="T27" s="133"/>
      <c r="U27" s="132"/>
      <c r="V27" s="132"/>
      <c r="W27" s="132"/>
    </row>
    <row r="28" spans="1:23" ht="11.45" customHeight="1" thickBot="1">
      <c r="A28" s="318"/>
      <c r="B28" s="320"/>
      <c r="C28" s="287"/>
      <c r="D28" s="280"/>
      <c r="E28" s="282"/>
      <c r="F28" s="282"/>
      <c r="G28" s="102" t="s">
        <v>13</v>
      </c>
      <c r="H28" s="103">
        <f>H26</f>
        <v>1.6</v>
      </c>
      <c r="I28" s="103">
        <f t="shared" ref="I28:J28" si="5">I26</f>
        <v>0</v>
      </c>
      <c r="J28" s="103">
        <f t="shared" si="5"/>
        <v>1.2</v>
      </c>
      <c r="K28" s="106">
        <f>SUM(K26:K27)</f>
        <v>0</v>
      </c>
      <c r="L28" s="107">
        <f>L26</f>
        <v>1.6</v>
      </c>
      <c r="M28" s="110">
        <f>M26</f>
        <v>2</v>
      </c>
      <c r="N28" s="267"/>
      <c r="O28" s="111"/>
      <c r="P28" s="111"/>
      <c r="Q28" s="112"/>
      <c r="R28" s="132"/>
      <c r="S28" s="132"/>
      <c r="T28" s="133"/>
      <c r="U28" s="132"/>
      <c r="V28" s="132"/>
      <c r="W28" s="132"/>
    </row>
    <row r="29" spans="1:23" ht="14.25" customHeight="1">
      <c r="A29" s="317" t="s">
        <v>12</v>
      </c>
      <c r="B29" s="319" t="s">
        <v>14</v>
      </c>
      <c r="C29" s="286" t="s">
        <v>14</v>
      </c>
      <c r="D29" s="279" t="s">
        <v>52</v>
      </c>
      <c r="E29" s="283" t="s">
        <v>64</v>
      </c>
      <c r="F29" s="281" t="s">
        <v>143</v>
      </c>
      <c r="G29" s="88" t="s">
        <v>82</v>
      </c>
      <c r="H29" s="89">
        <v>51.6</v>
      </c>
      <c r="I29" s="50"/>
      <c r="J29" s="183">
        <v>39.4</v>
      </c>
      <c r="K29" s="91"/>
      <c r="L29" s="92">
        <v>52</v>
      </c>
      <c r="M29" s="52">
        <v>53</v>
      </c>
      <c r="N29" s="266" t="s">
        <v>70</v>
      </c>
      <c r="O29" s="76">
        <v>5000</v>
      </c>
      <c r="P29" s="76" t="s">
        <v>71</v>
      </c>
      <c r="Q29" s="93" t="s">
        <v>71</v>
      </c>
      <c r="R29" s="132"/>
      <c r="S29" s="132"/>
      <c r="T29" s="133"/>
      <c r="U29" s="132"/>
      <c r="V29" s="132"/>
      <c r="W29" s="132"/>
    </row>
    <row r="30" spans="1:23" ht="14.25" customHeight="1">
      <c r="A30" s="321"/>
      <c r="B30" s="322"/>
      <c r="C30" s="323"/>
      <c r="D30" s="324"/>
      <c r="E30" s="296"/>
      <c r="F30" s="327"/>
      <c r="G30" s="109"/>
      <c r="H30" s="94"/>
      <c r="I30" s="95"/>
      <c r="J30" s="96"/>
      <c r="K30" s="97"/>
      <c r="L30" s="98"/>
      <c r="M30" s="99"/>
      <c r="N30" s="326"/>
      <c r="O30" s="100"/>
      <c r="P30" s="100"/>
      <c r="Q30" s="101"/>
      <c r="R30" s="132"/>
      <c r="S30" s="132"/>
      <c r="T30" s="133"/>
      <c r="U30" s="132"/>
      <c r="V30" s="132"/>
      <c r="W30" s="132"/>
    </row>
    <row r="31" spans="1:23" ht="21" customHeight="1" thickBot="1">
      <c r="A31" s="318"/>
      <c r="B31" s="320"/>
      <c r="C31" s="287"/>
      <c r="D31" s="280"/>
      <c r="E31" s="282"/>
      <c r="F31" s="282"/>
      <c r="G31" s="102" t="s">
        <v>13</v>
      </c>
      <c r="H31" s="103">
        <f>H29</f>
        <v>51.6</v>
      </c>
      <c r="I31" s="103">
        <f t="shared" ref="I31:J31" si="6">I29</f>
        <v>0</v>
      </c>
      <c r="J31" s="103">
        <f t="shared" si="6"/>
        <v>39.4</v>
      </c>
      <c r="K31" s="106">
        <f>SUM(K29:K30)</f>
        <v>0</v>
      </c>
      <c r="L31" s="107">
        <f>L29</f>
        <v>52</v>
      </c>
      <c r="M31" s="110">
        <f>M29</f>
        <v>53</v>
      </c>
      <c r="N31" s="267"/>
      <c r="O31" s="111"/>
      <c r="P31" s="111"/>
      <c r="Q31" s="112"/>
      <c r="R31" s="132"/>
      <c r="S31" s="132"/>
      <c r="T31" s="133"/>
      <c r="U31" s="132"/>
      <c r="V31" s="132"/>
      <c r="W31" s="132"/>
    </row>
    <row r="32" spans="1:23" ht="16.899999999999999" customHeight="1">
      <c r="A32" s="317" t="s">
        <v>12</v>
      </c>
      <c r="B32" s="319" t="s">
        <v>14</v>
      </c>
      <c r="C32" s="286" t="s">
        <v>37</v>
      </c>
      <c r="D32" s="279" t="s">
        <v>83</v>
      </c>
      <c r="E32" s="283" t="s">
        <v>64</v>
      </c>
      <c r="F32" s="281" t="s">
        <v>41</v>
      </c>
      <c r="G32" s="88" t="s">
        <v>82</v>
      </c>
      <c r="H32" s="89">
        <v>40</v>
      </c>
      <c r="I32" s="50"/>
      <c r="J32" s="183">
        <v>26.1</v>
      </c>
      <c r="K32" s="91"/>
      <c r="L32" s="92">
        <v>45</v>
      </c>
      <c r="M32" s="52">
        <v>50</v>
      </c>
      <c r="N32" s="266"/>
      <c r="O32" s="76"/>
      <c r="P32" s="76"/>
      <c r="Q32" s="93"/>
      <c r="R32" s="132"/>
      <c r="S32" s="132"/>
      <c r="T32" s="133"/>
      <c r="U32" s="132"/>
      <c r="V32" s="132"/>
      <c r="W32" s="132"/>
    </row>
    <row r="33" spans="1:23" ht="14.25" customHeight="1" thickBot="1">
      <c r="A33" s="318"/>
      <c r="B33" s="320"/>
      <c r="C33" s="287"/>
      <c r="D33" s="280"/>
      <c r="E33" s="282"/>
      <c r="F33" s="282"/>
      <c r="G33" s="102" t="s">
        <v>13</v>
      </c>
      <c r="H33" s="103">
        <f>H32</f>
        <v>40</v>
      </c>
      <c r="I33" s="103">
        <f t="shared" ref="I33:J33" si="7">I32</f>
        <v>0</v>
      </c>
      <c r="J33" s="103">
        <f t="shared" si="7"/>
        <v>26.1</v>
      </c>
      <c r="K33" s="106">
        <f>SUM(K32:K32)</f>
        <v>0</v>
      </c>
      <c r="L33" s="107">
        <f>L32</f>
        <v>45</v>
      </c>
      <c r="M33" s="110">
        <f>M32</f>
        <v>50</v>
      </c>
      <c r="N33" s="267"/>
      <c r="O33" s="111"/>
      <c r="P33" s="111"/>
      <c r="Q33" s="112"/>
      <c r="R33" s="132"/>
      <c r="S33" s="132"/>
      <c r="T33" s="133"/>
      <c r="U33" s="132"/>
      <c r="V33" s="132"/>
      <c r="W33" s="132"/>
    </row>
    <row r="34" spans="1:23" ht="14.25" customHeight="1">
      <c r="A34" s="317" t="s">
        <v>12</v>
      </c>
      <c r="B34" s="319" t="s">
        <v>14</v>
      </c>
      <c r="C34" s="286" t="s">
        <v>38</v>
      </c>
      <c r="D34" s="279" t="s">
        <v>53</v>
      </c>
      <c r="E34" s="283" t="s">
        <v>64</v>
      </c>
      <c r="F34" s="281" t="s">
        <v>144</v>
      </c>
      <c r="G34" s="88" t="s">
        <v>82</v>
      </c>
      <c r="H34" s="89">
        <v>14.8</v>
      </c>
      <c r="I34" s="50"/>
      <c r="J34" s="183">
        <v>11.3</v>
      </c>
      <c r="K34" s="91"/>
      <c r="L34" s="92">
        <v>15</v>
      </c>
      <c r="M34" s="52">
        <v>15</v>
      </c>
      <c r="N34" s="266"/>
      <c r="O34" s="76"/>
      <c r="P34" s="76"/>
      <c r="Q34" s="93"/>
      <c r="R34" s="132"/>
      <c r="S34" s="132"/>
      <c r="T34" s="133"/>
      <c r="U34" s="132"/>
      <c r="V34" s="132"/>
      <c r="W34" s="132"/>
    </row>
    <row r="35" spans="1:23" ht="24.75" customHeight="1" thickBot="1">
      <c r="A35" s="318"/>
      <c r="B35" s="320"/>
      <c r="C35" s="287"/>
      <c r="D35" s="280"/>
      <c r="E35" s="282"/>
      <c r="F35" s="282"/>
      <c r="G35" s="102" t="s">
        <v>13</v>
      </c>
      <c r="H35" s="103">
        <f>H34</f>
        <v>14.8</v>
      </c>
      <c r="I35" s="103">
        <f t="shared" ref="I35:J35" si="8">I34</f>
        <v>0</v>
      </c>
      <c r="J35" s="103">
        <f t="shared" si="8"/>
        <v>11.3</v>
      </c>
      <c r="K35" s="106">
        <f>SUM(K34:K34)</f>
        <v>0</v>
      </c>
      <c r="L35" s="107">
        <f>L34</f>
        <v>15</v>
      </c>
      <c r="M35" s="110">
        <f>M34</f>
        <v>15</v>
      </c>
      <c r="N35" s="267"/>
      <c r="O35" s="111"/>
      <c r="P35" s="111"/>
      <c r="Q35" s="112"/>
      <c r="R35" s="132"/>
      <c r="S35" s="132"/>
      <c r="T35" s="133"/>
      <c r="U35" s="132"/>
      <c r="V35" s="132"/>
      <c r="W35" s="132"/>
    </row>
    <row r="36" spans="1:23" ht="14.25" customHeight="1">
      <c r="A36" s="317" t="s">
        <v>12</v>
      </c>
      <c r="B36" s="319" t="s">
        <v>14</v>
      </c>
      <c r="C36" s="286" t="s">
        <v>42</v>
      </c>
      <c r="D36" s="279" t="s">
        <v>54</v>
      </c>
      <c r="E36" s="283" t="s">
        <v>64</v>
      </c>
      <c r="F36" s="281" t="s">
        <v>145</v>
      </c>
      <c r="G36" s="88" t="s">
        <v>82</v>
      </c>
      <c r="H36" s="89">
        <v>5</v>
      </c>
      <c r="I36" s="50"/>
      <c r="J36" s="183">
        <v>3.2</v>
      </c>
      <c r="K36" s="91"/>
      <c r="L36" s="92">
        <v>5</v>
      </c>
      <c r="M36" s="52">
        <v>5</v>
      </c>
      <c r="N36" s="266"/>
      <c r="O36" s="76"/>
      <c r="P36" s="76"/>
      <c r="Q36" s="93"/>
      <c r="R36" s="132"/>
      <c r="S36" s="132"/>
      <c r="T36" s="133"/>
      <c r="U36" s="132"/>
      <c r="V36" s="132"/>
      <c r="W36" s="132"/>
    </row>
    <row r="37" spans="1:23" ht="12" customHeight="1" thickBot="1">
      <c r="A37" s="318"/>
      <c r="B37" s="320"/>
      <c r="C37" s="287"/>
      <c r="D37" s="280"/>
      <c r="E37" s="282"/>
      <c r="F37" s="282"/>
      <c r="G37" s="102" t="s">
        <v>13</v>
      </c>
      <c r="H37" s="103">
        <f>H36</f>
        <v>5</v>
      </c>
      <c r="I37" s="103">
        <f t="shared" ref="I37:J37" si="9">I36</f>
        <v>0</v>
      </c>
      <c r="J37" s="103">
        <f t="shared" si="9"/>
        <v>3.2</v>
      </c>
      <c r="K37" s="106">
        <f>SUM(K36:K36)</f>
        <v>0</v>
      </c>
      <c r="L37" s="107">
        <f>L36</f>
        <v>5</v>
      </c>
      <c r="M37" s="110">
        <f>M36</f>
        <v>5</v>
      </c>
      <c r="N37" s="267"/>
      <c r="O37" s="111"/>
      <c r="P37" s="111"/>
      <c r="Q37" s="112"/>
      <c r="R37" s="132"/>
      <c r="S37" s="132"/>
      <c r="T37" s="133"/>
      <c r="U37" s="132"/>
      <c r="V37" s="132"/>
      <c r="W37" s="132"/>
    </row>
    <row r="38" spans="1:23" ht="14.25" customHeight="1">
      <c r="A38" s="317" t="s">
        <v>12</v>
      </c>
      <c r="B38" s="319" t="s">
        <v>14</v>
      </c>
      <c r="C38" s="286" t="s">
        <v>43</v>
      </c>
      <c r="D38" s="279" t="s">
        <v>55</v>
      </c>
      <c r="E38" s="283" t="s">
        <v>64</v>
      </c>
      <c r="F38" s="281" t="s">
        <v>144</v>
      </c>
      <c r="G38" s="88" t="s">
        <v>82</v>
      </c>
      <c r="H38" s="89">
        <v>55.7</v>
      </c>
      <c r="I38" s="50"/>
      <c r="J38" s="183">
        <v>31.3</v>
      </c>
      <c r="K38" s="91"/>
      <c r="L38" s="92">
        <v>56</v>
      </c>
      <c r="M38" s="52">
        <v>60</v>
      </c>
      <c r="N38" s="266"/>
      <c r="O38" s="75"/>
      <c r="P38" s="76"/>
      <c r="Q38" s="113"/>
      <c r="R38" s="132"/>
      <c r="S38" s="132"/>
      <c r="T38" s="133"/>
      <c r="U38" s="132"/>
      <c r="V38" s="132"/>
      <c r="W38" s="132"/>
    </row>
    <row r="39" spans="1:23" ht="12" customHeight="1" thickBot="1">
      <c r="A39" s="318"/>
      <c r="B39" s="320"/>
      <c r="C39" s="287"/>
      <c r="D39" s="280"/>
      <c r="E39" s="282"/>
      <c r="F39" s="282"/>
      <c r="G39" s="102" t="s">
        <v>13</v>
      </c>
      <c r="H39" s="103">
        <f>H38</f>
        <v>55.7</v>
      </c>
      <c r="I39" s="103">
        <f t="shared" ref="I39:J39" si="10">I38</f>
        <v>0</v>
      </c>
      <c r="J39" s="103">
        <f t="shared" si="10"/>
        <v>31.3</v>
      </c>
      <c r="K39" s="103">
        <f t="shared" ref="K39" si="11">K38</f>
        <v>0</v>
      </c>
      <c r="L39" s="107">
        <f>L38</f>
        <v>56</v>
      </c>
      <c r="M39" s="110">
        <f>M38</f>
        <v>60</v>
      </c>
      <c r="N39" s="267"/>
      <c r="O39" s="80"/>
      <c r="P39" s="80"/>
      <c r="Q39" s="81"/>
      <c r="R39" s="132"/>
      <c r="S39" s="132"/>
      <c r="T39" s="133"/>
      <c r="U39" s="132"/>
      <c r="V39" s="132"/>
      <c r="W39" s="132"/>
    </row>
    <row r="40" spans="1:23" ht="14.25" customHeight="1">
      <c r="A40" s="317" t="s">
        <v>12</v>
      </c>
      <c r="B40" s="319" t="s">
        <v>14</v>
      </c>
      <c r="C40" s="286" t="s">
        <v>44</v>
      </c>
      <c r="D40" s="279" t="s">
        <v>84</v>
      </c>
      <c r="E40" s="283" t="s">
        <v>64</v>
      </c>
      <c r="F40" s="281" t="s">
        <v>141</v>
      </c>
      <c r="G40" s="88" t="s">
        <v>82</v>
      </c>
      <c r="H40" s="89">
        <v>8</v>
      </c>
      <c r="I40" s="50"/>
      <c r="J40" s="183">
        <v>0</v>
      </c>
      <c r="K40" s="91"/>
      <c r="L40" s="92">
        <v>8</v>
      </c>
      <c r="M40" s="52">
        <v>8</v>
      </c>
      <c r="N40" s="266"/>
      <c r="O40" s="75"/>
      <c r="P40" s="76"/>
      <c r="Q40" s="113"/>
      <c r="R40" s="132"/>
      <c r="S40" s="132"/>
      <c r="T40" s="133"/>
      <c r="U40" s="132"/>
      <c r="V40" s="132"/>
      <c r="W40" s="132"/>
    </row>
    <row r="41" spans="1:23" ht="12" customHeight="1" thickBot="1">
      <c r="A41" s="318"/>
      <c r="B41" s="320"/>
      <c r="C41" s="287"/>
      <c r="D41" s="280"/>
      <c r="E41" s="282"/>
      <c r="F41" s="282"/>
      <c r="G41" s="102" t="s">
        <v>13</v>
      </c>
      <c r="H41" s="103">
        <f>H40</f>
        <v>8</v>
      </c>
      <c r="I41" s="103">
        <f t="shared" ref="I41:J41" si="12">I40</f>
        <v>0</v>
      </c>
      <c r="J41" s="103">
        <f t="shared" si="12"/>
        <v>0</v>
      </c>
      <c r="K41" s="106">
        <f>SUM(K40:K40)</f>
        <v>0</v>
      </c>
      <c r="L41" s="107">
        <f>L40</f>
        <v>8</v>
      </c>
      <c r="M41" s="110">
        <f>M40</f>
        <v>8</v>
      </c>
      <c r="N41" s="267"/>
      <c r="O41" s="80"/>
      <c r="P41" s="80"/>
      <c r="Q41" s="81"/>
      <c r="R41" s="132"/>
      <c r="S41" s="132"/>
      <c r="T41" s="133"/>
      <c r="U41" s="132"/>
      <c r="V41" s="132"/>
      <c r="W41" s="132"/>
    </row>
    <row r="42" spans="1:23" ht="17.25" customHeight="1" thickBot="1">
      <c r="A42" s="317" t="s">
        <v>12</v>
      </c>
      <c r="B42" s="319" t="s">
        <v>14</v>
      </c>
      <c r="C42" s="286" t="s">
        <v>45</v>
      </c>
      <c r="D42" s="279" t="s">
        <v>90</v>
      </c>
      <c r="E42" s="283" t="s">
        <v>64</v>
      </c>
      <c r="F42" s="453" t="s">
        <v>146</v>
      </c>
      <c r="G42" s="88" t="s">
        <v>82</v>
      </c>
      <c r="H42" s="89">
        <v>185.3</v>
      </c>
      <c r="I42" s="50"/>
      <c r="J42" s="183">
        <v>136.1</v>
      </c>
      <c r="K42" s="91"/>
      <c r="L42" s="92">
        <v>190</v>
      </c>
      <c r="M42" s="52">
        <v>195</v>
      </c>
      <c r="N42" s="277" t="s">
        <v>86</v>
      </c>
      <c r="O42" s="75">
        <v>1400</v>
      </c>
      <c r="P42" s="76" t="s">
        <v>69</v>
      </c>
      <c r="Q42" s="93" t="s">
        <v>69</v>
      </c>
      <c r="R42" s="136"/>
      <c r="S42" s="132"/>
      <c r="T42" s="133"/>
      <c r="U42" s="132"/>
      <c r="V42" s="132"/>
      <c r="W42" s="132"/>
    </row>
    <row r="43" spans="1:23" ht="11.25" customHeight="1" thickBot="1">
      <c r="A43" s="321"/>
      <c r="B43" s="322"/>
      <c r="C43" s="323"/>
      <c r="D43" s="324"/>
      <c r="E43" s="296"/>
      <c r="F43" s="327"/>
      <c r="G43" s="88" t="s">
        <v>82</v>
      </c>
      <c r="H43" s="94">
        <v>13.4</v>
      </c>
      <c r="I43" s="95"/>
      <c r="J43" s="184">
        <v>10.199999999999999</v>
      </c>
      <c r="K43" s="97"/>
      <c r="L43" s="98">
        <v>15</v>
      </c>
      <c r="M43" s="99">
        <v>17</v>
      </c>
      <c r="N43" s="278"/>
      <c r="O43" s="100"/>
      <c r="P43" s="100"/>
      <c r="Q43" s="101"/>
      <c r="R43" s="132"/>
      <c r="S43" s="132"/>
      <c r="T43" s="133"/>
      <c r="U43" s="132"/>
      <c r="V43" s="132"/>
      <c r="W43" s="132"/>
    </row>
    <row r="44" spans="1:23" ht="14.25" customHeight="1" thickBot="1">
      <c r="A44" s="318"/>
      <c r="B44" s="320"/>
      <c r="C44" s="287"/>
      <c r="D44" s="280"/>
      <c r="E44" s="282"/>
      <c r="F44" s="282"/>
      <c r="G44" s="102" t="s">
        <v>13</v>
      </c>
      <c r="H44" s="103">
        <f>H42+H43</f>
        <v>198.70000000000002</v>
      </c>
      <c r="I44" s="103">
        <f t="shared" ref="I44:J44" si="13">I42+I43</f>
        <v>0</v>
      </c>
      <c r="J44" s="103">
        <f t="shared" si="13"/>
        <v>146.29999999999998</v>
      </c>
      <c r="K44" s="106">
        <f>SUM(K42:K43)</f>
        <v>0</v>
      </c>
      <c r="L44" s="107">
        <f>L42+L43</f>
        <v>205</v>
      </c>
      <c r="M44" s="108">
        <f>M42+M43</f>
        <v>212</v>
      </c>
      <c r="N44" s="275"/>
      <c r="O44" s="80"/>
      <c r="P44" s="80"/>
      <c r="Q44" s="81"/>
      <c r="R44" s="132"/>
      <c r="S44" s="132"/>
      <c r="T44" s="133"/>
      <c r="U44" s="132"/>
      <c r="V44" s="132"/>
      <c r="W44" s="132"/>
    </row>
    <row r="45" spans="1:23" ht="14.25" customHeight="1">
      <c r="A45" s="317" t="s">
        <v>12</v>
      </c>
      <c r="B45" s="319" t="s">
        <v>14</v>
      </c>
      <c r="C45" s="286" t="s">
        <v>46</v>
      </c>
      <c r="D45" s="279" t="s">
        <v>56</v>
      </c>
      <c r="E45" s="283" t="s">
        <v>64</v>
      </c>
      <c r="F45" s="281" t="s">
        <v>147</v>
      </c>
      <c r="G45" s="88" t="s">
        <v>82</v>
      </c>
      <c r="H45" s="89">
        <v>15.8</v>
      </c>
      <c r="I45" s="50"/>
      <c r="J45" s="183">
        <v>10.3</v>
      </c>
      <c r="K45" s="91"/>
      <c r="L45" s="92">
        <v>16</v>
      </c>
      <c r="M45" s="52">
        <v>17</v>
      </c>
      <c r="N45" s="264" t="s">
        <v>76</v>
      </c>
      <c r="O45" s="76">
        <v>1500</v>
      </c>
      <c r="P45" s="76" t="s">
        <v>69</v>
      </c>
      <c r="Q45" s="93" t="s">
        <v>69</v>
      </c>
      <c r="R45" s="132"/>
      <c r="S45" s="132"/>
      <c r="T45" s="133"/>
      <c r="U45" s="132"/>
      <c r="V45" s="132"/>
      <c r="W45" s="132"/>
    </row>
    <row r="46" spans="1:23" ht="19.5" customHeight="1" thickBot="1">
      <c r="A46" s="318"/>
      <c r="B46" s="320"/>
      <c r="C46" s="287"/>
      <c r="D46" s="280"/>
      <c r="E46" s="282"/>
      <c r="F46" s="282"/>
      <c r="G46" s="102" t="s">
        <v>13</v>
      </c>
      <c r="H46" s="103">
        <f>H45</f>
        <v>15.8</v>
      </c>
      <c r="I46" s="103">
        <f t="shared" ref="I46:J46" si="14">I45</f>
        <v>0</v>
      </c>
      <c r="J46" s="103">
        <f t="shared" si="14"/>
        <v>10.3</v>
      </c>
      <c r="K46" s="106">
        <f>SUM(K45:K45)</f>
        <v>0</v>
      </c>
      <c r="L46" s="107">
        <f>L45</f>
        <v>16</v>
      </c>
      <c r="M46" s="110">
        <f>M45</f>
        <v>17</v>
      </c>
      <c r="N46" s="265"/>
      <c r="O46" s="80"/>
      <c r="P46" s="80"/>
      <c r="Q46" s="81"/>
      <c r="R46" s="132"/>
      <c r="S46" s="132"/>
      <c r="T46" s="133"/>
      <c r="U46" s="132"/>
      <c r="V46" s="132"/>
      <c r="W46" s="132"/>
    </row>
    <row r="47" spans="1:23" ht="14.25" customHeight="1">
      <c r="A47" s="317" t="s">
        <v>12</v>
      </c>
      <c r="B47" s="319" t="s">
        <v>14</v>
      </c>
      <c r="C47" s="286" t="s">
        <v>47</v>
      </c>
      <c r="D47" s="279" t="s">
        <v>57</v>
      </c>
      <c r="E47" s="283" t="s">
        <v>64</v>
      </c>
      <c r="F47" s="281" t="s">
        <v>144</v>
      </c>
      <c r="G47" s="88" t="s">
        <v>82</v>
      </c>
      <c r="H47" s="89">
        <v>12.8</v>
      </c>
      <c r="I47" s="50"/>
      <c r="J47" s="183">
        <v>9.8000000000000007</v>
      </c>
      <c r="K47" s="91"/>
      <c r="L47" s="92">
        <v>13</v>
      </c>
      <c r="M47" s="52">
        <v>14</v>
      </c>
      <c r="N47" s="266"/>
      <c r="O47" s="75"/>
      <c r="P47" s="76"/>
      <c r="Q47" s="113"/>
      <c r="R47" s="132"/>
      <c r="S47" s="132"/>
      <c r="T47" s="133"/>
      <c r="U47" s="132"/>
      <c r="V47" s="132"/>
      <c r="W47" s="132"/>
    </row>
    <row r="48" spans="1:23" ht="34.9" customHeight="1" thickBot="1">
      <c r="A48" s="318"/>
      <c r="B48" s="320"/>
      <c r="C48" s="287"/>
      <c r="D48" s="280"/>
      <c r="E48" s="282"/>
      <c r="F48" s="282"/>
      <c r="G48" s="102" t="s">
        <v>13</v>
      </c>
      <c r="H48" s="103">
        <f>H47</f>
        <v>12.8</v>
      </c>
      <c r="I48" s="103">
        <f t="shared" ref="I48:J48" si="15">I47</f>
        <v>0</v>
      </c>
      <c r="J48" s="103">
        <f t="shared" si="15"/>
        <v>9.8000000000000007</v>
      </c>
      <c r="K48" s="106">
        <f>SUM(K47:K47)</f>
        <v>0</v>
      </c>
      <c r="L48" s="107">
        <f>L47</f>
        <v>13</v>
      </c>
      <c r="M48" s="110">
        <f>M47</f>
        <v>14</v>
      </c>
      <c r="N48" s="267"/>
      <c r="O48" s="80"/>
      <c r="P48" s="80"/>
      <c r="Q48" s="81"/>
      <c r="R48" s="132"/>
      <c r="S48" s="132"/>
      <c r="T48" s="133"/>
      <c r="U48" s="132"/>
      <c r="V48" s="132"/>
      <c r="W48" s="132"/>
    </row>
    <row r="49" spans="1:23" ht="11.25" customHeight="1">
      <c r="A49" s="317" t="s">
        <v>12</v>
      </c>
      <c r="B49" s="319" t="s">
        <v>14</v>
      </c>
      <c r="C49" s="286" t="s">
        <v>48</v>
      </c>
      <c r="D49" s="279" t="s">
        <v>58</v>
      </c>
      <c r="E49" s="283" t="s">
        <v>64</v>
      </c>
      <c r="F49" s="308" t="s">
        <v>147</v>
      </c>
      <c r="G49" s="88" t="s">
        <v>82</v>
      </c>
      <c r="H49" s="89">
        <v>0.6</v>
      </c>
      <c r="I49" s="50"/>
      <c r="J49" s="183">
        <v>0.5</v>
      </c>
      <c r="K49" s="91"/>
      <c r="L49" s="114">
        <v>1</v>
      </c>
      <c r="M49" s="52">
        <v>1</v>
      </c>
      <c r="N49" s="266"/>
      <c r="O49" s="76"/>
      <c r="P49" s="76"/>
      <c r="Q49" s="93"/>
      <c r="R49" s="132"/>
      <c r="S49" s="132"/>
      <c r="T49" s="133"/>
      <c r="U49" s="132"/>
      <c r="V49" s="132"/>
      <c r="W49" s="132"/>
    </row>
    <row r="50" spans="1:23" ht="18" customHeight="1" thickBot="1">
      <c r="A50" s="318"/>
      <c r="B50" s="320"/>
      <c r="C50" s="287"/>
      <c r="D50" s="280"/>
      <c r="E50" s="282"/>
      <c r="F50" s="309"/>
      <c r="G50" s="102" t="s">
        <v>13</v>
      </c>
      <c r="H50" s="103">
        <f>H49</f>
        <v>0.6</v>
      </c>
      <c r="I50" s="103">
        <f t="shared" ref="I50:J50" si="16">I49</f>
        <v>0</v>
      </c>
      <c r="J50" s="103">
        <f t="shared" si="16"/>
        <v>0.5</v>
      </c>
      <c r="K50" s="106">
        <f>SUM(K49:K49)</f>
        <v>0</v>
      </c>
      <c r="L50" s="107">
        <f>L49</f>
        <v>1</v>
      </c>
      <c r="M50" s="110">
        <f>M49</f>
        <v>1</v>
      </c>
      <c r="N50" s="276"/>
      <c r="O50" s="111"/>
      <c r="P50" s="111"/>
      <c r="Q50" s="112"/>
      <c r="R50" s="132"/>
      <c r="S50" s="132"/>
      <c r="T50" s="133"/>
      <c r="U50" s="132"/>
      <c r="V50" s="132"/>
      <c r="W50" s="132"/>
    </row>
    <row r="51" spans="1:23" ht="18" customHeight="1">
      <c r="A51" s="317" t="s">
        <v>12</v>
      </c>
      <c r="B51" s="319" t="s">
        <v>14</v>
      </c>
      <c r="C51" s="286" t="s">
        <v>49</v>
      </c>
      <c r="D51" s="279" t="s">
        <v>81</v>
      </c>
      <c r="E51" s="283" t="s">
        <v>64</v>
      </c>
      <c r="F51" s="308" t="s">
        <v>148</v>
      </c>
      <c r="G51" s="88" t="s">
        <v>82</v>
      </c>
      <c r="H51" s="89">
        <v>53.8</v>
      </c>
      <c r="I51" s="50"/>
      <c r="J51" s="49">
        <v>47.2</v>
      </c>
      <c r="K51" s="91"/>
      <c r="L51" s="114">
        <v>55</v>
      </c>
      <c r="M51" s="52">
        <v>55</v>
      </c>
      <c r="N51" s="266"/>
      <c r="O51" s="76"/>
      <c r="P51" s="76"/>
      <c r="Q51" s="93"/>
      <c r="R51" s="132"/>
      <c r="S51" s="132"/>
      <c r="T51" s="133"/>
      <c r="U51" s="132"/>
      <c r="V51" s="132"/>
      <c r="W51" s="132"/>
    </row>
    <row r="52" spans="1:23" ht="18.600000000000001" customHeight="1" thickBot="1">
      <c r="A52" s="318"/>
      <c r="B52" s="320"/>
      <c r="C52" s="287"/>
      <c r="D52" s="280"/>
      <c r="E52" s="282"/>
      <c r="F52" s="309"/>
      <c r="G52" s="102" t="s">
        <v>13</v>
      </c>
      <c r="H52" s="103">
        <f>H51</f>
        <v>53.8</v>
      </c>
      <c r="I52" s="103">
        <f t="shared" ref="I52:K52" si="17">I51</f>
        <v>0</v>
      </c>
      <c r="J52" s="103">
        <f t="shared" si="17"/>
        <v>47.2</v>
      </c>
      <c r="K52" s="103">
        <f t="shared" si="17"/>
        <v>0</v>
      </c>
      <c r="L52" s="107">
        <f>L51</f>
        <v>55</v>
      </c>
      <c r="M52" s="110">
        <f>M51</f>
        <v>55</v>
      </c>
      <c r="N52" s="276"/>
      <c r="O52" s="111"/>
      <c r="P52" s="111"/>
      <c r="Q52" s="112"/>
      <c r="R52" s="132"/>
      <c r="S52" s="132"/>
      <c r="T52" s="133"/>
      <c r="U52" s="132"/>
      <c r="V52" s="132"/>
      <c r="W52" s="132"/>
    </row>
    <row r="53" spans="1:23" ht="14.25" customHeight="1">
      <c r="A53" s="317" t="s">
        <v>12</v>
      </c>
      <c r="B53" s="319" t="s">
        <v>14</v>
      </c>
      <c r="C53" s="286" t="s">
        <v>50</v>
      </c>
      <c r="D53" s="279" t="s">
        <v>94</v>
      </c>
      <c r="E53" s="283" t="s">
        <v>64</v>
      </c>
      <c r="F53" s="308" t="s">
        <v>149</v>
      </c>
      <c r="G53" s="88" t="s">
        <v>82</v>
      </c>
      <c r="H53" s="89">
        <v>0.2</v>
      </c>
      <c r="I53" s="50"/>
      <c r="J53" s="90">
        <v>0.1</v>
      </c>
      <c r="K53" s="91"/>
      <c r="L53" s="114">
        <v>0.2</v>
      </c>
      <c r="M53" s="52">
        <v>0.2</v>
      </c>
      <c r="N53" s="266"/>
      <c r="O53" s="76"/>
      <c r="P53" s="76"/>
      <c r="Q53" s="93"/>
      <c r="R53" s="132"/>
      <c r="S53" s="132"/>
      <c r="T53" s="133"/>
      <c r="U53" s="132"/>
      <c r="V53" s="132"/>
      <c r="W53" s="132"/>
    </row>
    <row r="54" spans="1:23" ht="58.9" customHeight="1" thickBot="1">
      <c r="A54" s="318"/>
      <c r="B54" s="320"/>
      <c r="C54" s="287"/>
      <c r="D54" s="280"/>
      <c r="E54" s="282"/>
      <c r="F54" s="309"/>
      <c r="G54" s="102" t="s">
        <v>13</v>
      </c>
      <c r="H54" s="103">
        <f>H53</f>
        <v>0.2</v>
      </c>
      <c r="I54" s="103">
        <f t="shared" ref="I54:J54" si="18">I53</f>
        <v>0</v>
      </c>
      <c r="J54" s="103">
        <f t="shared" si="18"/>
        <v>0.1</v>
      </c>
      <c r="K54" s="106">
        <f>SUM(K53:K53)</f>
        <v>0</v>
      </c>
      <c r="L54" s="107">
        <f>L53</f>
        <v>0.2</v>
      </c>
      <c r="M54" s="110">
        <f>M53</f>
        <v>0.2</v>
      </c>
      <c r="N54" s="276"/>
      <c r="O54" s="111"/>
      <c r="P54" s="111"/>
      <c r="Q54" s="112"/>
      <c r="R54" s="132"/>
      <c r="S54" s="132"/>
      <c r="T54" s="133"/>
      <c r="U54" s="132"/>
      <c r="V54" s="132"/>
      <c r="W54" s="132"/>
    </row>
    <row r="55" spans="1:23" ht="15.75" customHeight="1" thickBot="1">
      <c r="A55" s="116" t="s">
        <v>12</v>
      </c>
      <c r="B55" s="86" t="s">
        <v>14</v>
      </c>
      <c r="C55" s="268" t="s">
        <v>15</v>
      </c>
      <c r="D55" s="269"/>
      <c r="E55" s="270"/>
      <c r="F55" s="270"/>
      <c r="G55" s="271"/>
      <c r="H55" s="115">
        <f>H28+H31+H33+H35+H37+H39+H41+H44+H46+H48+H54+H50+H52</f>
        <v>458.6</v>
      </c>
      <c r="I55" s="115">
        <f t="shared" ref="I55:J55" si="19">I28+I31+I33+I35+I37+I39+I41+I44+I46+I48+I54+I50+I52</f>
        <v>0</v>
      </c>
      <c r="J55" s="115">
        <f t="shared" si="19"/>
        <v>326.7</v>
      </c>
      <c r="K55" s="115">
        <f t="shared" ref="K55:M55" si="20">K28+K31+K33+K35+K37+K39+K41+K44+K46+K48+K54+K50+K52</f>
        <v>0</v>
      </c>
      <c r="L55" s="115">
        <f>L28+L31+L33+L35+L37+L39+L41+L44+L46+L48+L54+L50+L52</f>
        <v>472.8</v>
      </c>
      <c r="M55" s="115">
        <f t="shared" si="20"/>
        <v>492.2</v>
      </c>
      <c r="N55" s="87"/>
      <c r="O55" s="117"/>
      <c r="P55" s="117"/>
      <c r="Q55" s="118"/>
      <c r="R55" s="132"/>
      <c r="S55" s="132"/>
      <c r="T55" s="133"/>
      <c r="U55" s="132"/>
      <c r="V55" s="132"/>
      <c r="W55" s="132"/>
    </row>
    <row r="56" spans="1:23" ht="14.25" customHeight="1" thickBot="1">
      <c r="A56" s="41" t="s">
        <v>12</v>
      </c>
      <c r="B56" s="42" t="s">
        <v>37</v>
      </c>
      <c r="C56" s="304" t="s">
        <v>60</v>
      </c>
      <c r="D56" s="305"/>
      <c r="E56" s="306"/>
      <c r="F56" s="306"/>
      <c r="G56" s="305"/>
      <c r="H56" s="305"/>
      <c r="I56" s="305"/>
      <c r="J56" s="305"/>
      <c r="K56" s="305"/>
      <c r="L56" s="305"/>
      <c r="M56" s="305"/>
      <c r="N56" s="305"/>
      <c r="O56" s="305"/>
      <c r="P56" s="305"/>
      <c r="Q56" s="307"/>
      <c r="R56" s="132"/>
      <c r="S56" s="132"/>
      <c r="T56" s="133"/>
      <c r="U56" s="132"/>
      <c r="V56" s="132"/>
      <c r="W56" s="132"/>
    </row>
    <row r="57" spans="1:23" ht="14.25" customHeight="1">
      <c r="A57" s="317" t="s">
        <v>12</v>
      </c>
      <c r="B57" s="319" t="s">
        <v>37</v>
      </c>
      <c r="C57" s="286" t="s">
        <v>12</v>
      </c>
      <c r="D57" s="279" t="s">
        <v>77</v>
      </c>
      <c r="E57" s="283" t="s">
        <v>64</v>
      </c>
      <c r="F57" s="281" t="s">
        <v>41</v>
      </c>
      <c r="G57" s="88" t="s">
        <v>40</v>
      </c>
      <c r="H57" s="89">
        <v>23.2</v>
      </c>
      <c r="I57" s="50"/>
      <c r="J57" s="90"/>
      <c r="K57" s="91"/>
      <c r="L57" s="92">
        <v>25</v>
      </c>
      <c r="M57" s="52">
        <v>25</v>
      </c>
      <c r="N57" s="266" t="s">
        <v>78</v>
      </c>
      <c r="O57" s="75">
        <v>2</v>
      </c>
      <c r="P57" s="76" t="s">
        <v>61</v>
      </c>
      <c r="Q57" s="77">
        <v>2</v>
      </c>
      <c r="R57" s="132"/>
      <c r="S57" s="132"/>
      <c r="T57" s="133"/>
      <c r="U57" s="132"/>
      <c r="V57" s="132"/>
      <c r="W57" s="132"/>
    </row>
    <row r="58" spans="1:23" ht="11.25" customHeight="1">
      <c r="A58" s="321"/>
      <c r="B58" s="322"/>
      <c r="C58" s="323"/>
      <c r="D58" s="324"/>
      <c r="E58" s="296"/>
      <c r="F58" s="327"/>
      <c r="G58" s="109"/>
      <c r="H58" s="94"/>
      <c r="I58" s="95"/>
      <c r="J58" s="96"/>
      <c r="K58" s="97"/>
      <c r="L58" s="98"/>
      <c r="M58" s="99">
        <v>0</v>
      </c>
      <c r="N58" s="326"/>
      <c r="O58" s="78"/>
      <c r="P58" s="78"/>
      <c r="Q58" s="79"/>
      <c r="R58" s="132"/>
      <c r="S58" s="132"/>
      <c r="T58" s="133"/>
      <c r="U58" s="132"/>
      <c r="V58" s="132"/>
      <c r="W58" s="132"/>
    </row>
    <row r="59" spans="1:23" ht="34.15" customHeight="1" thickBot="1">
      <c r="A59" s="318"/>
      <c r="B59" s="320"/>
      <c r="C59" s="287"/>
      <c r="D59" s="280"/>
      <c r="E59" s="282"/>
      <c r="F59" s="282"/>
      <c r="G59" s="102" t="s">
        <v>13</v>
      </c>
      <c r="H59" s="103">
        <f t="shared" ref="H59:M59" si="21">H57</f>
        <v>23.2</v>
      </c>
      <c r="I59" s="103">
        <f t="shared" si="21"/>
        <v>0</v>
      </c>
      <c r="J59" s="103">
        <f t="shared" si="21"/>
        <v>0</v>
      </c>
      <c r="K59" s="103">
        <f t="shared" si="21"/>
        <v>0</v>
      </c>
      <c r="L59" s="103">
        <f t="shared" si="21"/>
        <v>25</v>
      </c>
      <c r="M59" s="103">
        <f t="shared" si="21"/>
        <v>25</v>
      </c>
      <c r="N59" s="267"/>
      <c r="O59" s="80"/>
      <c r="P59" s="80"/>
      <c r="Q59" s="81"/>
      <c r="R59" s="132"/>
      <c r="S59" s="132"/>
      <c r="T59" s="133"/>
      <c r="U59" s="132"/>
      <c r="V59" s="132"/>
      <c r="W59" s="132"/>
    </row>
    <row r="60" spans="1:23" ht="14.25" customHeight="1" thickBot="1">
      <c r="A60" s="116" t="s">
        <v>12</v>
      </c>
      <c r="B60" s="86" t="s">
        <v>37</v>
      </c>
      <c r="C60" s="268" t="s">
        <v>15</v>
      </c>
      <c r="D60" s="269"/>
      <c r="E60" s="270"/>
      <c r="F60" s="270"/>
      <c r="G60" s="271"/>
      <c r="H60" s="115">
        <f t="shared" ref="H60:M60" si="22">H59</f>
        <v>23.2</v>
      </c>
      <c r="I60" s="115">
        <f t="shared" si="22"/>
        <v>0</v>
      </c>
      <c r="J60" s="115">
        <f t="shared" si="22"/>
        <v>0</v>
      </c>
      <c r="K60" s="115">
        <f t="shared" si="22"/>
        <v>0</v>
      </c>
      <c r="L60" s="115">
        <f t="shared" si="22"/>
        <v>25</v>
      </c>
      <c r="M60" s="115">
        <f t="shared" si="22"/>
        <v>25</v>
      </c>
      <c r="N60" s="87"/>
      <c r="O60" s="117"/>
      <c r="P60" s="117"/>
      <c r="Q60" s="118"/>
      <c r="R60" s="132"/>
      <c r="S60" s="132"/>
      <c r="T60" s="133"/>
      <c r="U60" s="132"/>
      <c r="V60" s="132"/>
      <c r="W60" s="132"/>
    </row>
    <row r="61" spans="1:23" ht="15" customHeight="1" thickBot="1">
      <c r="A61" s="41" t="s">
        <v>12</v>
      </c>
      <c r="B61" s="42" t="s">
        <v>38</v>
      </c>
      <c r="C61" s="304" t="s">
        <v>62</v>
      </c>
      <c r="D61" s="305"/>
      <c r="E61" s="306"/>
      <c r="F61" s="306"/>
      <c r="G61" s="305"/>
      <c r="H61" s="305"/>
      <c r="I61" s="305"/>
      <c r="J61" s="305"/>
      <c r="K61" s="305"/>
      <c r="L61" s="305"/>
      <c r="M61" s="305"/>
      <c r="N61" s="305"/>
      <c r="O61" s="306"/>
      <c r="P61" s="306"/>
      <c r="Q61" s="325"/>
      <c r="R61" s="132"/>
      <c r="S61" s="132"/>
      <c r="T61" s="133"/>
      <c r="U61" s="132"/>
      <c r="V61" s="132"/>
      <c r="W61" s="132"/>
    </row>
    <row r="62" spans="1:23" ht="18" customHeight="1">
      <c r="A62" s="317" t="s">
        <v>12</v>
      </c>
      <c r="B62" s="319" t="s">
        <v>38</v>
      </c>
      <c r="C62" s="286" t="s">
        <v>12</v>
      </c>
      <c r="D62" s="279" t="s">
        <v>79</v>
      </c>
      <c r="E62" s="283" t="s">
        <v>64</v>
      </c>
      <c r="F62" s="281" t="s">
        <v>41</v>
      </c>
      <c r="G62" s="88" t="s">
        <v>40</v>
      </c>
      <c r="H62" s="89">
        <v>5.8</v>
      </c>
      <c r="I62" s="50"/>
      <c r="J62" s="90"/>
      <c r="K62" s="91"/>
      <c r="L62" s="92">
        <v>6</v>
      </c>
      <c r="M62" s="52">
        <v>7</v>
      </c>
      <c r="N62" s="328"/>
      <c r="O62" s="145"/>
      <c r="P62" s="146"/>
      <c r="Q62" s="147"/>
      <c r="R62" s="132"/>
      <c r="S62" s="132"/>
      <c r="T62" s="132"/>
      <c r="U62" s="132"/>
      <c r="V62" s="132"/>
      <c r="W62" s="132"/>
    </row>
    <row r="63" spans="1:23" ht="21" customHeight="1" thickBot="1">
      <c r="A63" s="318"/>
      <c r="B63" s="320"/>
      <c r="C63" s="287"/>
      <c r="D63" s="280"/>
      <c r="E63" s="282"/>
      <c r="F63" s="282"/>
      <c r="G63" s="102" t="s">
        <v>13</v>
      </c>
      <c r="H63" s="103">
        <f>H62</f>
        <v>5.8</v>
      </c>
      <c r="I63" s="104">
        <f>SUM(I62:I62)</f>
        <v>0</v>
      </c>
      <c r="J63" s="105"/>
      <c r="K63" s="106">
        <f>SUM(K62:K62)</f>
        <v>0</v>
      </c>
      <c r="L63" s="107">
        <f>L62</f>
        <v>6</v>
      </c>
      <c r="M63" s="110">
        <f>M62</f>
        <v>7</v>
      </c>
      <c r="N63" s="329"/>
      <c r="O63" s="148"/>
      <c r="P63" s="149"/>
      <c r="Q63" s="150"/>
      <c r="R63" s="132"/>
      <c r="S63" s="132"/>
      <c r="T63" s="133"/>
      <c r="U63" s="132"/>
      <c r="V63" s="132"/>
      <c r="W63" s="132"/>
    </row>
    <row r="64" spans="1:23" ht="12.75" customHeight="1" thickBot="1">
      <c r="A64" s="116" t="s">
        <v>12</v>
      </c>
      <c r="B64" s="86" t="s">
        <v>38</v>
      </c>
      <c r="C64" s="268" t="s">
        <v>15</v>
      </c>
      <c r="D64" s="269"/>
      <c r="E64" s="270"/>
      <c r="F64" s="270"/>
      <c r="G64" s="271"/>
      <c r="H64" s="115">
        <f>H63</f>
        <v>5.8</v>
      </c>
      <c r="I64" s="115">
        <f>I63</f>
        <v>0</v>
      </c>
      <c r="J64" s="115">
        <f>J63</f>
        <v>0</v>
      </c>
      <c r="K64" s="115">
        <f>K63</f>
        <v>0</v>
      </c>
      <c r="L64" s="115">
        <f>L63</f>
        <v>6</v>
      </c>
      <c r="M64" s="115">
        <f>M63</f>
        <v>7</v>
      </c>
      <c r="N64" s="87"/>
      <c r="O64" s="117"/>
      <c r="P64" s="117"/>
      <c r="Q64" s="118"/>
      <c r="R64" s="132"/>
      <c r="S64" s="132"/>
      <c r="T64" s="132"/>
      <c r="U64" s="132"/>
      <c r="V64" s="132"/>
      <c r="W64" s="132"/>
    </row>
    <row r="65" spans="1:23" ht="17.45" customHeight="1" thickBot="1">
      <c r="A65" s="116" t="s">
        <v>12</v>
      </c>
      <c r="B65" s="297" t="s">
        <v>16</v>
      </c>
      <c r="C65" s="297"/>
      <c r="D65" s="297"/>
      <c r="E65" s="297"/>
      <c r="F65" s="297"/>
      <c r="G65" s="298"/>
      <c r="H65" s="119">
        <f>H64+H60+H55+H24</f>
        <v>4832.9000000000005</v>
      </c>
      <c r="I65" s="119">
        <f t="shared" ref="I65:M65" si="23">I64+I60+I55+I24</f>
        <v>0</v>
      </c>
      <c r="J65" s="119">
        <f t="shared" si="23"/>
        <v>3164.5</v>
      </c>
      <c r="K65" s="119">
        <f t="shared" si="23"/>
        <v>63.7</v>
      </c>
      <c r="L65" s="119">
        <f>L64+L60+L55+L24</f>
        <v>4808.8</v>
      </c>
      <c r="M65" s="119">
        <f t="shared" si="23"/>
        <v>4894.2</v>
      </c>
      <c r="N65" s="71"/>
      <c r="O65" s="151"/>
      <c r="P65" s="151"/>
      <c r="Q65" s="152"/>
      <c r="R65" s="132"/>
      <c r="S65" s="132"/>
      <c r="T65" s="132"/>
      <c r="U65" s="132"/>
      <c r="V65" s="132"/>
      <c r="W65" s="132"/>
    </row>
    <row r="66" spans="1:23" ht="27" customHeight="1" thickBot="1">
      <c r="A66" s="40" t="s">
        <v>14</v>
      </c>
      <c r="B66" s="299" t="s">
        <v>112</v>
      </c>
      <c r="C66" s="300"/>
      <c r="D66" s="300"/>
      <c r="E66" s="300"/>
      <c r="F66" s="300"/>
      <c r="G66" s="300"/>
      <c r="H66" s="300"/>
      <c r="I66" s="300"/>
      <c r="J66" s="300"/>
      <c r="K66" s="300"/>
      <c r="L66" s="300"/>
      <c r="M66" s="300"/>
      <c r="N66" s="300"/>
      <c r="O66" s="300"/>
      <c r="P66" s="300"/>
      <c r="Q66" s="301"/>
      <c r="R66" s="132"/>
      <c r="S66" s="132"/>
      <c r="T66" s="132"/>
      <c r="U66" s="132"/>
      <c r="V66" s="132"/>
      <c r="W66" s="132"/>
    </row>
    <row r="67" spans="1:23" ht="23.25" customHeight="1" thickBot="1">
      <c r="A67" s="41" t="s">
        <v>14</v>
      </c>
      <c r="B67" s="42" t="s">
        <v>12</v>
      </c>
      <c r="C67" s="302" t="s">
        <v>113</v>
      </c>
      <c r="D67" s="302"/>
      <c r="E67" s="302"/>
      <c r="F67" s="302"/>
      <c r="G67" s="302"/>
      <c r="H67" s="302"/>
      <c r="I67" s="302"/>
      <c r="J67" s="302"/>
      <c r="K67" s="302"/>
      <c r="L67" s="302"/>
      <c r="M67" s="302"/>
      <c r="N67" s="302"/>
      <c r="O67" s="302"/>
      <c r="P67" s="302"/>
      <c r="Q67" s="303"/>
      <c r="R67" s="132"/>
      <c r="S67" s="132"/>
      <c r="T67" s="132"/>
      <c r="U67" s="132"/>
      <c r="V67" s="132"/>
      <c r="W67" s="132"/>
    </row>
    <row r="68" spans="1:23" ht="24" customHeight="1">
      <c r="A68" s="21" t="s">
        <v>14</v>
      </c>
      <c r="B68" s="22" t="s">
        <v>12</v>
      </c>
      <c r="C68" s="288" t="s">
        <v>12</v>
      </c>
      <c r="D68" s="292" t="s">
        <v>85</v>
      </c>
      <c r="E68" s="283" t="s">
        <v>64</v>
      </c>
      <c r="F68" s="313" t="s">
        <v>67</v>
      </c>
      <c r="G68" s="310" t="s">
        <v>40</v>
      </c>
      <c r="H68" s="49">
        <v>0</v>
      </c>
      <c r="I68" s="50"/>
      <c r="J68" s="50"/>
      <c r="K68" s="51"/>
      <c r="L68" s="52">
        <v>0</v>
      </c>
      <c r="M68" s="52">
        <v>0</v>
      </c>
      <c r="N68" s="272" t="s">
        <v>115</v>
      </c>
      <c r="O68" s="159"/>
      <c r="P68" s="160"/>
      <c r="Q68" s="161"/>
      <c r="R68" s="132"/>
      <c r="S68" s="132"/>
      <c r="T68" s="133"/>
      <c r="U68" s="132"/>
      <c r="V68" s="132"/>
      <c r="W68" s="132"/>
    </row>
    <row r="69" spans="1:23" ht="25.5" customHeight="1" thickBot="1">
      <c r="A69" s="43"/>
      <c r="B69" s="44"/>
      <c r="C69" s="289"/>
      <c r="D69" s="293"/>
      <c r="E69" s="295"/>
      <c r="F69" s="314"/>
      <c r="G69" s="311"/>
      <c r="H69" s="162"/>
      <c r="I69" s="163"/>
      <c r="J69" s="163"/>
      <c r="K69" s="164"/>
      <c r="L69" s="165"/>
      <c r="M69" s="165"/>
      <c r="N69" s="273"/>
      <c r="O69" s="166"/>
      <c r="P69" s="167"/>
      <c r="Q69" s="168"/>
      <c r="R69" s="132"/>
      <c r="S69" s="132"/>
      <c r="T69" s="133"/>
      <c r="U69" s="132"/>
      <c r="V69" s="132"/>
      <c r="W69" s="132"/>
    </row>
    <row r="70" spans="1:23" ht="24.75" customHeight="1" thickBot="1">
      <c r="A70" s="43"/>
      <c r="B70" s="44"/>
      <c r="C70" s="290"/>
      <c r="D70" s="293"/>
      <c r="E70" s="296"/>
      <c r="F70" s="315"/>
      <c r="G70" s="312"/>
      <c r="H70" s="53"/>
      <c r="I70" s="54"/>
      <c r="J70" s="54"/>
      <c r="K70" s="55"/>
      <c r="L70" s="56"/>
      <c r="M70" s="169"/>
      <c r="N70" s="274" t="s">
        <v>114</v>
      </c>
      <c r="O70" s="170" t="s">
        <v>73</v>
      </c>
      <c r="P70" s="170" t="s">
        <v>73</v>
      </c>
      <c r="Q70" s="171" t="s">
        <v>73</v>
      </c>
      <c r="R70" s="132"/>
      <c r="S70" s="132"/>
      <c r="T70" s="133"/>
      <c r="U70" s="132"/>
      <c r="V70" s="132"/>
      <c r="W70" s="132"/>
    </row>
    <row r="71" spans="1:23" ht="15" customHeight="1" thickBot="1">
      <c r="A71" s="57"/>
      <c r="B71" s="23"/>
      <c r="C71" s="291"/>
      <c r="D71" s="294"/>
      <c r="E71" s="282"/>
      <c r="F71" s="316"/>
      <c r="G71" s="58" t="s">
        <v>13</v>
      </c>
      <c r="H71" s="59">
        <f>H68</f>
        <v>0</v>
      </c>
      <c r="I71" s="60">
        <f>I68</f>
        <v>0</v>
      </c>
      <c r="J71" s="60"/>
      <c r="K71" s="61">
        <f>K68</f>
        <v>0</v>
      </c>
      <c r="L71" s="62">
        <f>L70+L68</f>
        <v>0</v>
      </c>
      <c r="M71" s="63">
        <f>M70+M68</f>
        <v>0</v>
      </c>
      <c r="N71" s="275"/>
      <c r="O71" s="172"/>
      <c r="P71" s="172"/>
      <c r="Q71" s="173"/>
      <c r="R71" s="132"/>
      <c r="S71" s="132"/>
      <c r="T71" s="133"/>
      <c r="U71" s="132"/>
      <c r="V71" s="132"/>
      <c r="W71" s="132"/>
    </row>
    <row r="72" spans="1:23" ht="14.25" customHeight="1" thickBot="1">
      <c r="A72" s="24" t="s">
        <v>14</v>
      </c>
      <c r="B72" s="64" t="s">
        <v>12</v>
      </c>
      <c r="C72" s="446" t="s">
        <v>15</v>
      </c>
      <c r="D72" s="447"/>
      <c r="E72" s="447"/>
      <c r="F72" s="447"/>
      <c r="G72" s="447"/>
      <c r="H72" s="65">
        <f t="shared" ref="H72:M72" si="24">H71</f>
        <v>0</v>
      </c>
      <c r="I72" s="65">
        <f t="shared" si="24"/>
        <v>0</v>
      </c>
      <c r="J72" s="65">
        <f t="shared" si="24"/>
        <v>0</v>
      </c>
      <c r="K72" s="65">
        <f t="shared" si="24"/>
        <v>0</v>
      </c>
      <c r="L72" s="65">
        <f t="shared" si="24"/>
        <v>0</v>
      </c>
      <c r="M72" s="65">
        <f t="shared" si="24"/>
        <v>0</v>
      </c>
      <c r="N72" s="66"/>
      <c r="O72" s="67"/>
      <c r="P72" s="67"/>
      <c r="Q72" s="68"/>
      <c r="R72" s="132"/>
      <c r="S72" s="132"/>
      <c r="T72" s="132"/>
      <c r="U72" s="132"/>
      <c r="V72" s="132"/>
      <c r="W72" s="132"/>
    </row>
    <row r="73" spans="1:23" ht="14.25" customHeight="1" thickBot="1">
      <c r="A73" s="41" t="s">
        <v>14</v>
      </c>
      <c r="B73" s="437" t="s">
        <v>16</v>
      </c>
      <c r="C73" s="438"/>
      <c r="D73" s="438"/>
      <c r="E73" s="438"/>
      <c r="F73" s="438"/>
      <c r="G73" s="438"/>
      <c r="H73" s="69">
        <f t="shared" ref="H73:M73" si="25">H72</f>
        <v>0</v>
      </c>
      <c r="I73" s="69">
        <f t="shared" si="25"/>
        <v>0</v>
      </c>
      <c r="J73" s="69">
        <f t="shared" si="25"/>
        <v>0</v>
      </c>
      <c r="K73" s="69">
        <f t="shared" si="25"/>
        <v>0</v>
      </c>
      <c r="L73" s="69">
        <f t="shared" si="25"/>
        <v>0</v>
      </c>
      <c r="M73" s="69">
        <f t="shared" si="25"/>
        <v>0</v>
      </c>
      <c r="N73" s="70"/>
      <c r="O73" s="71"/>
      <c r="P73" s="71"/>
      <c r="Q73" s="72"/>
      <c r="R73" s="132"/>
      <c r="S73" s="132"/>
      <c r="T73" s="132"/>
      <c r="U73" s="132"/>
      <c r="V73" s="132"/>
      <c r="W73" s="132"/>
    </row>
    <row r="74" spans="1:23" ht="16.5" customHeight="1" thickBot="1">
      <c r="A74" s="40" t="s">
        <v>37</v>
      </c>
      <c r="B74" s="299" t="s">
        <v>65</v>
      </c>
      <c r="C74" s="300"/>
      <c r="D74" s="300"/>
      <c r="E74" s="300"/>
      <c r="F74" s="300"/>
      <c r="G74" s="300"/>
      <c r="H74" s="300"/>
      <c r="I74" s="300"/>
      <c r="J74" s="300"/>
      <c r="K74" s="300"/>
      <c r="L74" s="300"/>
      <c r="M74" s="300"/>
      <c r="N74" s="300"/>
      <c r="O74" s="300"/>
      <c r="P74" s="300"/>
      <c r="Q74" s="301"/>
      <c r="R74" s="132"/>
      <c r="S74" s="132"/>
      <c r="T74" s="132"/>
      <c r="U74" s="132"/>
      <c r="V74" s="132"/>
      <c r="W74" s="132"/>
    </row>
    <row r="75" spans="1:23" ht="24" customHeight="1" thickBot="1">
      <c r="A75" s="41" t="s">
        <v>37</v>
      </c>
      <c r="B75" s="42" t="s">
        <v>12</v>
      </c>
      <c r="C75" s="302" t="s">
        <v>66</v>
      </c>
      <c r="D75" s="302"/>
      <c r="E75" s="302"/>
      <c r="F75" s="302"/>
      <c r="G75" s="302"/>
      <c r="H75" s="302"/>
      <c r="I75" s="302"/>
      <c r="J75" s="302"/>
      <c r="K75" s="302"/>
      <c r="L75" s="302"/>
      <c r="M75" s="302"/>
      <c r="N75" s="302"/>
      <c r="O75" s="302"/>
      <c r="P75" s="302"/>
      <c r="Q75" s="303"/>
      <c r="R75" s="132"/>
      <c r="S75" s="132"/>
      <c r="T75" s="132"/>
      <c r="U75" s="132"/>
      <c r="V75" s="132"/>
      <c r="W75" s="132"/>
    </row>
    <row r="76" spans="1:23" ht="20.25" customHeight="1" thickBot="1">
      <c r="A76" s="21" t="s">
        <v>37</v>
      </c>
      <c r="B76" s="22" t="s">
        <v>12</v>
      </c>
      <c r="C76" s="288" t="s">
        <v>12</v>
      </c>
      <c r="D76" s="292" t="s">
        <v>87</v>
      </c>
      <c r="E76" s="283" t="s">
        <v>64</v>
      </c>
      <c r="F76" s="313" t="s">
        <v>142</v>
      </c>
      <c r="G76" s="178" t="s">
        <v>40</v>
      </c>
      <c r="H76" s="49">
        <v>857</v>
      </c>
      <c r="I76" s="50">
        <v>0</v>
      </c>
      <c r="J76" s="50"/>
      <c r="K76" s="51">
        <v>857</v>
      </c>
      <c r="L76" s="52">
        <v>2904.3</v>
      </c>
      <c r="M76" s="114">
        <v>2210</v>
      </c>
      <c r="N76" s="444" t="s">
        <v>68</v>
      </c>
      <c r="O76" s="73">
        <v>100</v>
      </c>
      <c r="P76" s="73">
        <v>100</v>
      </c>
      <c r="Q76" s="74">
        <v>100</v>
      </c>
      <c r="R76" s="132"/>
      <c r="S76" s="132"/>
      <c r="T76" s="132"/>
      <c r="U76" s="132"/>
      <c r="V76" s="132"/>
      <c r="W76" s="132"/>
    </row>
    <row r="77" spans="1:23" ht="40.5" customHeight="1" thickBot="1">
      <c r="A77" s="57"/>
      <c r="B77" s="23"/>
      <c r="C77" s="291"/>
      <c r="D77" s="294"/>
      <c r="E77" s="282"/>
      <c r="F77" s="316"/>
      <c r="G77" s="58" t="s">
        <v>13</v>
      </c>
      <c r="H77" s="59">
        <f>H76</f>
        <v>857</v>
      </c>
      <c r="I77" s="60">
        <f>I76</f>
        <v>0</v>
      </c>
      <c r="J77" s="60"/>
      <c r="K77" s="61">
        <f>K76</f>
        <v>857</v>
      </c>
      <c r="L77" s="62">
        <f>L76</f>
        <v>2904.3</v>
      </c>
      <c r="M77" s="62">
        <f>M76</f>
        <v>2210</v>
      </c>
      <c r="N77" s="445"/>
      <c r="O77" s="73"/>
      <c r="P77" s="73"/>
      <c r="Q77" s="74"/>
      <c r="R77" s="132"/>
      <c r="S77" s="132"/>
      <c r="T77" s="132"/>
      <c r="U77" s="132"/>
      <c r="V77" s="132"/>
      <c r="W77" s="132"/>
    </row>
    <row r="78" spans="1:23" ht="40.5" customHeight="1">
      <c r="A78" s="21" t="s">
        <v>37</v>
      </c>
      <c r="B78" s="22" t="s">
        <v>12</v>
      </c>
      <c r="C78" s="288" t="s">
        <v>14</v>
      </c>
      <c r="D78" s="292" t="s">
        <v>88</v>
      </c>
      <c r="E78" s="283" t="s">
        <v>64</v>
      </c>
      <c r="F78" s="313" t="s">
        <v>142</v>
      </c>
      <c r="G78" s="178" t="s">
        <v>40</v>
      </c>
      <c r="H78" s="49">
        <v>313.5</v>
      </c>
      <c r="I78" s="50"/>
      <c r="J78" s="50"/>
      <c r="K78" s="51"/>
      <c r="L78" s="52">
        <v>300</v>
      </c>
      <c r="M78" s="114">
        <v>285</v>
      </c>
      <c r="N78" s="442"/>
      <c r="O78" s="73"/>
      <c r="P78" s="73"/>
      <c r="Q78" s="74"/>
      <c r="R78" s="132"/>
      <c r="S78" s="132"/>
      <c r="T78" s="132"/>
      <c r="U78" s="132"/>
      <c r="V78" s="132"/>
      <c r="W78" s="132"/>
    </row>
    <row r="79" spans="1:23" ht="24" customHeight="1" thickBot="1">
      <c r="A79" s="57"/>
      <c r="B79" s="23"/>
      <c r="C79" s="291"/>
      <c r="D79" s="294"/>
      <c r="E79" s="282"/>
      <c r="F79" s="316"/>
      <c r="G79" s="58" t="s">
        <v>13</v>
      </c>
      <c r="H79" s="59">
        <f>H78</f>
        <v>313.5</v>
      </c>
      <c r="I79" s="59">
        <f t="shared" ref="I79:M79" si="26">I78</f>
        <v>0</v>
      </c>
      <c r="J79" s="59">
        <f t="shared" si="26"/>
        <v>0</v>
      </c>
      <c r="K79" s="59">
        <f t="shared" si="26"/>
        <v>0</v>
      </c>
      <c r="L79" s="59">
        <f t="shared" si="26"/>
        <v>300</v>
      </c>
      <c r="M79" s="59">
        <f t="shared" si="26"/>
        <v>285</v>
      </c>
      <c r="N79" s="443"/>
      <c r="O79" s="153"/>
      <c r="P79" s="154"/>
      <c r="Q79" s="155"/>
      <c r="R79" s="132"/>
      <c r="S79" s="132"/>
      <c r="T79" s="132"/>
      <c r="U79" s="132"/>
      <c r="V79" s="132"/>
      <c r="W79" s="132"/>
    </row>
    <row r="80" spans="1:23" ht="14.25" customHeight="1">
      <c r="A80" s="21" t="s">
        <v>37</v>
      </c>
      <c r="B80" s="22" t="s">
        <v>12</v>
      </c>
      <c r="C80" s="288" t="s">
        <v>37</v>
      </c>
      <c r="D80" s="292" t="s">
        <v>98</v>
      </c>
      <c r="E80" s="283" t="s">
        <v>64</v>
      </c>
      <c r="F80" s="313" t="s">
        <v>142</v>
      </c>
      <c r="G80" s="214" t="s">
        <v>40</v>
      </c>
      <c r="H80" s="49">
        <v>1853.6</v>
      </c>
      <c r="I80" s="50"/>
      <c r="J80" s="50"/>
      <c r="K80" s="51"/>
      <c r="L80" s="52">
        <v>1853.6</v>
      </c>
      <c r="M80" s="114">
        <v>782</v>
      </c>
      <c r="N80" s="442"/>
      <c r="O80" s="73"/>
      <c r="P80" s="73"/>
      <c r="Q80" s="74"/>
      <c r="R80" s="132"/>
      <c r="S80" s="132"/>
      <c r="T80" s="132"/>
      <c r="U80" s="132"/>
      <c r="V80" s="132"/>
      <c r="W80" s="132"/>
    </row>
    <row r="81" spans="1:39" ht="10.5" customHeight="1" thickBot="1">
      <c r="A81" s="57"/>
      <c r="B81" s="23"/>
      <c r="C81" s="291"/>
      <c r="D81" s="294"/>
      <c r="E81" s="282"/>
      <c r="F81" s="316"/>
      <c r="G81" s="58" t="s">
        <v>13</v>
      </c>
      <c r="H81" s="59">
        <f>H80</f>
        <v>1853.6</v>
      </c>
      <c r="I81" s="59">
        <f t="shared" ref="I81:M81" si="27">I80</f>
        <v>0</v>
      </c>
      <c r="J81" s="59">
        <f t="shared" si="27"/>
        <v>0</v>
      </c>
      <c r="K81" s="59">
        <f t="shared" si="27"/>
        <v>0</v>
      </c>
      <c r="L81" s="59">
        <f t="shared" si="27"/>
        <v>1853.6</v>
      </c>
      <c r="M81" s="59">
        <f t="shared" si="27"/>
        <v>782</v>
      </c>
      <c r="N81" s="443"/>
      <c r="O81" s="153"/>
      <c r="P81" s="154"/>
      <c r="Q81" s="155"/>
      <c r="R81" s="132"/>
      <c r="S81" s="132"/>
      <c r="T81" s="132"/>
      <c r="U81" s="132"/>
      <c r="V81" s="132"/>
      <c r="W81" s="132"/>
    </row>
    <row r="82" spans="1:39" ht="10.5" customHeight="1" thickBot="1">
      <c r="A82" s="24" t="s">
        <v>37</v>
      </c>
      <c r="B82" s="64" t="s">
        <v>12</v>
      </c>
      <c r="C82" s="446" t="s">
        <v>15</v>
      </c>
      <c r="D82" s="447"/>
      <c r="E82" s="447"/>
      <c r="F82" s="447"/>
      <c r="G82" s="447"/>
      <c r="H82" s="65">
        <f>H81+H77+H79</f>
        <v>3024.1</v>
      </c>
      <c r="I82" s="65">
        <f t="shared" ref="I82:M82" si="28">I81+I77+I79</f>
        <v>0</v>
      </c>
      <c r="J82" s="65">
        <f t="shared" si="28"/>
        <v>0</v>
      </c>
      <c r="K82" s="65">
        <f t="shared" si="28"/>
        <v>857</v>
      </c>
      <c r="L82" s="65">
        <f t="shared" si="28"/>
        <v>5057.8999999999996</v>
      </c>
      <c r="M82" s="65">
        <f t="shared" si="28"/>
        <v>3277</v>
      </c>
      <c r="N82" s="66"/>
      <c r="O82" s="67"/>
      <c r="P82" s="67"/>
      <c r="Q82" s="68"/>
      <c r="R82" s="132"/>
      <c r="S82" s="132"/>
      <c r="T82" s="132"/>
      <c r="U82" s="132"/>
      <c r="V82" s="132"/>
      <c r="W82" s="132"/>
    </row>
    <row r="83" spans="1:39" ht="14.25" customHeight="1" thickBot="1">
      <c r="A83" s="41" t="s">
        <v>37</v>
      </c>
      <c r="B83" s="437" t="s">
        <v>16</v>
      </c>
      <c r="C83" s="438"/>
      <c r="D83" s="438"/>
      <c r="E83" s="438"/>
      <c r="F83" s="438"/>
      <c r="G83" s="438"/>
      <c r="H83" s="69">
        <f>H82</f>
        <v>3024.1</v>
      </c>
      <c r="I83" s="69">
        <f t="shared" ref="I83:M83" si="29">I82</f>
        <v>0</v>
      </c>
      <c r="J83" s="69">
        <f t="shared" si="29"/>
        <v>0</v>
      </c>
      <c r="K83" s="69">
        <f t="shared" si="29"/>
        <v>857</v>
      </c>
      <c r="L83" s="69">
        <f t="shared" si="29"/>
        <v>5057.8999999999996</v>
      </c>
      <c r="M83" s="69">
        <f t="shared" si="29"/>
        <v>3277</v>
      </c>
      <c r="N83" s="70"/>
      <c r="O83" s="71"/>
      <c r="P83" s="71"/>
      <c r="Q83" s="72"/>
      <c r="R83" s="132"/>
      <c r="S83" s="132"/>
      <c r="T83" s="132"/>
      <c r="U83" s="132"/>
      <c r="V83" s="132"/>
      <c r="W83" s="132"/>
    </row>
    <row r="84" spans="1:39" ht="14.25" customHeight="1" thickBot="1">
      <c r="A84" s="156" t="s">
        <v>12</v>
      </c>
      <c r="B84" s="454" t="s">
        <v>17</v>
      </c>
      <c r="C84" s="454"/>
      <c r="D84" s="454"/>
      <c r="E84" s="454"/>
      <c r="F84" s="454"/>
      <c r="G84" s="454"/>
      <c r="H84" s="120">
        <f>H83+H73+H65</f>
        <v>7857</v>
      </c>
      <c r="I84" s="120">
        <f t="shared" ref="I84:M84" si="30">I83+I73+I65</f>
        <v>0</v>
      </c>
      <c r="J84" s="120">
        <f t="shared" si="30"/>
        <v>3164.5</v>
      </c>
      <c r="K84" s="120">
        <f t="shared" si="30"/>
        <v>920.7</v>
      </c>
      <c r="L84" s="120">
        <f t="shared" si="30"/>
        <v>9866.7000000000007</v>
      </c>
      <c r="M84" s="120">
        <f t="shared" si="30"/>
        <v>8171.2</v>
      </c>
      <c r="N84" s="439"/>
      <c r="O84" s="440"/>
      <c r="P84" s="440"/>
      <c r="Q84" s="441"/>
      <c r="R84" s="132"/>
      <c r="S84" s="132"/>
      <c r="T84" s="132"/>
      <c r="U84" s="132"/>
      <c r="V84" s="132"/>
      <c r="W84" s="132"/>
    </row>
    <row r="85" spans="1:39" s="26" customFormat="1" ht="15.75" customHeight="1">
      <c r="A85" s="432" t="s">
        <v>125</v>
      </c>
      <c r="B85" s="433"/>
      <c r="C85" s="433"/>
      <c r="D85" s="433"/>
      <c r="E85" s="433"/>
      <c r="F85" s="433"/>
      <c r="G85" s="433"/>
      <c r="H85" s="433"/>
      <c r="I85" s="433"/>
      <c r="J85" s="433"/>
      <c r="K85" s="433"/>
      <c r="L85" s="433"/>
      <c r="M85" s="433"/>
      <c r="N85" s="433"/>
      <c r="O85" s="137"/>
      <c r="P85" s="137"/>
      <c r="Q85" s="137"/>
      <c r="R85" s="138"/>
      <c r="S85" s="138"/>
      <c r="T85" s="138"/>
      <c r="U85" s="138"/>
      <c r="V85" s="138"/>
      <c r="W85" s="138"/>
      <c r="X85" s="25"/>
      <c r="Y85" s="25"/>
      <c r="Z85" s="25"/>
      <c r="AA85" s="25"/>
      <c r="AB85" s="25"/>
      <c r="AC85" s="25"/>
      <c r="AD85" s="25"/>
      <c r="AE85" s="25"/>
      <c r="AF85" s="25"/>
      <c r="AG85" s="25"/>
      <c r="AH85" s="25"/>
      <c r="AI85" s="25"/>
      <c r="AJ85" s="25"/>
      <c r="AK85" s="25"/>
      <c r="AL85" s="25"/>
      <c r="AM85" s="25"/>
    </row>
    <row r="86" spans="1:39" s="26" customFormat="1" ht="15.75" customHeight="1">
      <c r="A86" s="212"/>
      <c r="B86" s="213"/>
      <c r="C86" s="213"/>
      <c r="D86" s="213"/>
      <c r="E86" s="213"/>
      <c r="F86" s="213"/>
      <c r="G86" s="213"/>
      <c r="H86" s="213"/>
      <c r="I86" s="213"/>
      <c r="J86" s="213"/>
      <c r="K86" s="213"/>
      <c r="L86" s="213"/>
      <c r="M86" s="213"/>
      <c r="N86" s="213"/>
      <c r="O86" s="137"/>
      <c r="P86" s="137"/>
      <c r="Q86" s="137"/>
      <c r="R86" s="138"/>
      <c r="S86" s="138"/>
      <c r="T86" s="138"/>
      <c r="U86" s="138"/>
      <c r="V86" s="138"/>
      <c r="W86" s="138"/>
      <c r="X86" s="25"/>
      <c r="Y86" s="25"/>
      <c r="Z86" s="25"/>
      <c r="AA86" s="25"/>
      <c r="AB86" s="25"/>
      <c r="AC86" s="25"/>
      <c r="AD86" s="25"/>
      <c r="AE86" s="25"/>
      <c r="AF86" s="25"/>
      <c r="AG86" s="25"/>
      <c r="AH86" s="25"/>
      <c r="AI86" s="25"/>
      <c r="AJ86" s="25"/>
      <c r="AK86" s="25"/>
      <c r="AL86" s="25"/>
      <c r="AM86" s="25"/>
    </row>
    <row r="87" spans="1:39" s="26" customFormat="1" ht="15.75" customHeight="1">
      <c r="A87" s="212"/>
      <c r="B87" s="213"/>
      <c r="C87" s="213"/>
      <c r="D87" s="213"/>
      <c r="E87" s="213"/>
      <c r="F87" s="213"/>
      <c r="G87" s="213"/>
      <c r="H87" s="213"/>
      <c r="I87" s="213"/>
      <c r="J87" s="213"/>
      <c r="K87" s="213"/>
      <c r="L87" s="213"/>
      <c r="M87" s="213"/>
      <c r="N87" s="213"/>
      <c r="O87" s="137"/>
      <c r="P87" s="137"/>
      <c r="Q87" s="137"/>
      <c r="R87" s="138"/>
      <c r="S87" s="138"/>
      <c r="T87" s="138"/>
      <c r="U87" s="138"/>
      <c r="V87" s="138"/>
      <c r="W87" s="138"/>
      <c r="X87" s="25"/>
      <c r="Y87" s="25"/>
      <c r="Z87" s="25"/>
      <c r="AA87" s="25"/>
      <c r="AB87" s="25"/>
      <c r="AC87" s="25"/>
      <c r="AD87" s="25"/>
      <c r="AE87" s="25"/>
      <c r="AF87" s="25"/>
      <c r="AG87" s="25"/>
      <c r="AH87" s="25"/>
      <c r="AI87" s="25"/>
      <c r="AJ87" s="25"/>
      <c r="AK87" s="25"/>
      <c r="AL87" s="25"/>
      <c r="AM87" s="25"/>
    </row>
    <row r="88" spans="1:39" s="26" customFormat="1" ht="15.75" customHeight="1">
      <c r="A88" s="212"/>
      <c r="B88" s="213"/>
      <c r="C88" s="213"/>
      <c r="D88" s="213"/>
      <c r="E88" s="213"/>
      <c r="F88" s="213"/>
      <c r="G88" s="213"/>
      <c r="H88" s="213"/>
      <c r="I88" s="213"/>
      <c r="J88" s="213"/>
      <c r="K88" s="213"/>
      <c r="L88" s="213"/>
      <c r="M88" s="213"/>
      <c r="N88" s="213"/>
      <c r="O88" s="137"/>
      <c r="P88" s="137"/>
      <c r="Q88" s="137"/>
      <c r="R88" s="138"/>
      <c r="S88" s="138"/>
      <c r="T88" s="138"/>
      <c r="U88" s="138"/>
      <c r="V88" s="138"/>
      <c r="W88" s="138"/>
      <c r="X88" s="25"/>
      <c r="Y88" s="25"/>
      <c r="Z88" s="25"/>
      <c r="AA88" s="25"/>
      <c r="AB88" s="25"/>
      <c r="AC88" s="25"/>
      <c r="AD88" s="25"/>
      <c r="AE88" s="25"/>
      <c r="AF88" s="25"/>
      <c r="AG88" s="25"/>
      <c r="AH88" s="25"/>
      <c r="AI88" s="25"/>
      <c r="AJ88" s="25"/>
      <c r="AK88" s="25"/>
      <c r="AL88" s="25"/>
      <c r="AM88" s="25"/>
    </row>
    <row r="89" spans="1:39" s="26" customFormat="1" ht="15.75" customHeight="1">
      <c r="A89" s="212"/>
      <c r="B89" s="213"/>
      <c r="C89" s="213"/>
      <c r="D89" s="213"/>
      <c r="E89" s="213"/>
      <c r="F89" s="213"/>
      <c r="G89" s="213"/>
      <c r="H89" s="213"/>
      <c r="I89" s="213"/>
      <c r="J89" s="213"/>
      <c r="K89" s="213"/>
      <c r="L89" s="213"/>
      <c r="M89" s="213"/>
      <c r="N89" s="213"/>
      <c r="O89" s="137"/>
      <c r="P89" s="137"/>
      <c r="Q89" s="137"/>
      <c r="R89" s="138"/>
      <c r="S89" s="138"/>
      <c r="T89" s="138"/>
      <c r="U89" s="138"/>
      <c r="V89" s="138"/>
      <c r="W89" s="138"/>
      <c r="X89" s="25"/>
      <c r="Y89" s="25"/>
      <c r="Z89" s="25"/>
      <c r="AA89" s="25"/>
      <c r="AB89" s="25"/>
      <c r="AC89" s="25"/>
      <c r="AD89" s="25"/>
      <c r="AE89" s="25"/>
      <c r="AF89" s="25"/>
      <c r="AG89" s="25"/>
      <c r="AH89" s="25"/>
      <c r="AI89" s="25"/>
      <c r="AJ89" s="25"/>
      <c r="AK89" s="25"/>
      <c r="AL89" s="25"/>
      <c r="AM89" s="25"/>
    </row>
    <row r="90" spans="1:39" s="26" customFormat="1" ht="15.75" customHeight="1">
      <c r="A90" s="212"/>
      <c r="B90" s="213"/>
      <c r="C90" s="213"/>
      <c r="D90" s="213"/>
      <c r="E90" s="213"/>
      <c r="F90" s="213"/>
      <c r="G90" s="213"/>
      <c r="H90" s="213"/>
      <c r="I90" s="213"/>
      <c r="J90" s="213"/>
      <c r="K90" s="213"/>
      <c r="L90" s="213"/>
      <c r="M90" s="213"/>
      <c r="N90" s="213"/>
      <c r="O90" s="137"/>
      <c r="P90" s="137"/>
      <c r="Q90" s="137"/>
      <c r="R90" s="138"/>
      <c r="S90" s="138"/>
      <c r="T90" s="138"/>
      <c r="U90" s="138"/>
      <c r="V90" s="138"/>
      <c r="W90" s="138"/>
      <c r="X90" s="25"/>
      <c r="Y90" s="25"/>
      <c r="Z90" s="25"/>
      <c r="AA90" s="25"/>
      <c r="AB90" s="25"/>
      <c r="AC90" s="25"/>
      <c r="AD90" s="25"/>
      <c r="AE90" s="25"/>
      <c r="AF90" s="25"/>
      <c r="AG90" s="25"/>
      <c r="AH90" s="25"/>
      <c r="AI90" s="25"/>
      <c r="AJ90" s="25"/>
      <c r="AK90" s="25"/>
      <c r="AL90" s="25"/>
      <c r="AM90" s="25"/>
    </row>
    <row r="91" spans="1:39" s="26" customFormat="1" ht="15.75" customHeight="1">
      <c r="A91" s="212"/>
      <c r="B91" s="213"/>
      <c r="C91" s="213"/>
      <c r="D91" s="213"/>
      <c r="E91" s="213"/>
      <c r="F91" s="213"/>
      <c r="G91" s="213"/>
      <c r="H91" s="213"/>
      <c r="I91" s="213"/>
      <c r="J91" s="213"/>
      <c r="K91" s="213"/>
      <c r="L91" s="213"/>
      <c r="M91" s="213"/>
      <c r="N91" s="213"/>
      <c r="O91" s="137"/>
      <c r="P91" s="137"/>
      <c r="Q91" s="137"/>
      <c r="R91" s="138"/>
      <c r="S91" s="138"/>
      <c r="T91" s="138"/>
      <c r="U91" s="138"/>
      <c r="V91" s="138"/>
      <c r="W91" s="138"/>
      <c r="X91" s="25"/>
      <c r="Y91" s="25"/>
      <c r="Z91" s="25"/>
      <c r="AA91" s="25"/>
      <c r="AB91" s="25"/>
      <c r="AC91" s="25"/>
      <c r="AD91" s="25"/>
      <c r="AE91" s="25"/>
      <c r="AF91" s="25"/>
      <c r="AG91" s="25"/>
      <c r="AH91" s="25"/>
      <c r="AI91" s="25"/>
      <c r="AJ91" s="25"/>
      <c r="AK91" s="25"/>
      <c r="AL91" s="25"/>
      <c r="AM91" s="25"/>
    </row>
    <row r="92" spans="1:39" s="26" customFormat="1" ht="15.75" customHeight="1">
      <c r="A92" s="174"/>
      <c r="B92" s="175"/>
      <c r="C92" s="175"/>
      <c r="D92" s="175"/>
      <c r="E92" s="175"/>
      <c r="N92" s="137"/>
      <c r="O92" s="137"/>
      <c r="P92" s="137"/>
      <c r="Q92" s="137"/>
      <c r="R92" s="138"/>
      <c r="S92" s="138"/>
      <c r="T92" s="138"/>
      <c r="U92" s="138"/>
      <c r="V92" s="138"/>
      <c r="W92" s="138"/>
      <c r="X92" s="25"/>
      <c r="Y92" s="25"/>
      <c r="Z92" s="25"/>
      <c r="AA92" s="25"/>
      <c r="AB92" s="25"/>
      <c r="AC92" s="25"/>
      <c r="AD92" s="25"/>
      <c r="AE92" s="25"/>
      <c r="AF92" s="25"/>
      <c r="AG92" s="25"/>
      <c r="AH92" s="25"/>
      <c r="AI92" s="25"/>
      <c r="AJ92" s="25"/>
      <c r="AK92" s="25"/>
      <c r="AL92" s="25"/>
      <c r="AM92" s="25"/>
    </row>
    <row r="93" spans="1:39" s="26" customFormat="1" ht="15.75" customHeight="1" thickBot="1">
      <c r="A93" s="174"/>
      <c r="B93" s="175"/>
      <c r="C93" s="175"/>
      <c r="D93" s="175"/>
      <c r="E93" s="175"/>
      <c r="F93" s="448" t="s">
        <v>18</v>
      </c>
      <c r="G93" s="449"/>
      <c r="H93" s="449"/>
      <c r="I93" s="449"/>
      <c r="J93" s="449"/>
      <c r="K93" s="449"/>
      <c r="L93" s="449"/>
      <c r="M93" s="449"/>
      <c r="N93" s="137"/>
      <c r="O93" s="137"/>
      <c r="P93" s="137"/>
      <c r="Q93" s="137"/>
      <c r="R93" s="138"/>
      <c r="S93" s="138"/>
      <c r="T93" s="138"/>
      <c r="U93" s="138"/>
      <c r="V93" s="138"/>
      <c r="W93" s="138"/>
      <c r="X93" s="25"/>
      <c r="Y93" s="25"/>
      <c r="Z93" s="25"/>
      <c r="AA93" s="25"/>
      <c r="AB93" s="25"/>
      <c r="AC93" s="25"/>
      <c r="AD93" s="25"/>
      <c r="AE93" s="25"/>
      <c r="AF93" s="25"/>
      <c r="AG93" s="25"/>
      <c r="AH93" s="25"/>
      <c r="AI93" s="25"/>
      <c r="AJ93" s="25"/>
      <c r="AK93" s="25"/>
      <c r="AL93" s="25"/>
      <c r="AM93" s="25"/>
    </row>
    <row r="94" spans="1:39" ht="38.25" customHeight="1" thickBot="1">
      <c r="C94" s="434" t="s">
        <v>19</v>
      </c>
      <c r="D94" s="435"/>
      <c r="E94" s="435"/>
      <c r="F94" s="435"/>
      <c r="G94" s="436"/>
      <c r="H94" s="376" t="s">
        <v>111</v>
      </c>
      <c r="I94" s="377"/>
      <c r="J94" s="377"/>
      <c r="K94" s="378"/>
      <c r="L94" s="5"/>
      <c r="M94" s="5"/>
      <c r="N94" s="131"/>
      <c r="O94" s="139"/>
      <c r="P94" s="131"/>
      <c r="Q94" s="131"/>
      <c r="R94" s="132"/>
      <c r="S94" s="132"/>
      <c r="T94" s="132"/>
      <c r="U94" s="132"/>
      <c r="V94" s="132"/>
      <c r="W94" s="132"/>
    </row>
    <row r="95" spans="1:39" ht="14.1" customHeight="1" thickBot="1">
      <c r="C95" s="414" t="s">
        <v>20</v>
      </c>
      <c r="D95" s="415"/>
      <c r="E95" s="415"/>
      <c r="F95" s="415"/>
      <c r="G95" s="416"/>
      <c r="H95" s="417">
        <f>H96+H97+H98+H99</f>
        <v>7851.2000000000007</v>
      </c>
      <c r="I95" s="418"/>
      <c r="J95" s="418"/>
      <c r="K95" s="419"/>
      <c r="L95" s="5"/>
      <c r="M95" s="5"/>
      <c r="N95" s="131"/>
      <c r="O95" s="139"/>
      <c r="P95" s="131"/>
      <c r="Q95" s="131"/>
      <c r="R95" s="132"/>
      <c r="S95" s="132"/>
      <c r="T95" s="132"/>
      <c r="U95" s="132"/>
      <c r="V95" s="132"/>
      <c r="W95" s="132"/>
    </row>
    <row r="96" spans="1:39" ht="14.1" customHeight="1">
      <c r="C96" s="450" t="s">
        <v>99</v>
      </c>
      <c r="D96" s="451"/>
      <c r="E96" s="451"/>
      <c r="F96" s="451"/>
      <c r="G96" s="452"/>
      <c r="H96" s="400">
        <v>7388.3</v>
      </c>
      <c r="I96" s="401"/>
      <c r="J96" s="401"/>
      <c r="K96" s="402"/>
      <c r="L96" s="5"/>
      <c r="M96" s="5"/>
      <c r="N96" s="131"/>
      <c r="O96" s="139"/>
      <c r="P96" s="131"/>
      <c r="Q96" s="131"/>
      <c r="R96" s="132"/>
      <c r="S96" s="132"/>
      <c r="T96" s="132"/>
      <c r="U96" s="132"/>
      <c r="V96" s="132"/>
      <c r="W96" s="132"/>
    </row>
    <row r="97" spans="3:23" ht="26.25" customHeight="1">
      <c r="C97" s="427" t="s">
        <v>100</v>
      </c>
      <c r="D97" s="428"/>
      <c r="E97" s="428"/>
      <c r="F97" s="428"/>
      <c r="G97" s="429"/>
      <c r="H97" s="430"/>
      <c r="I97" s="420"/>
      <c r="J97" s="420"/>
      <c r="K97" s="421"/>
      <c r="L97" s="5"/>
      <c r="M97" s="5"/>
      <c r="N97" s="131"/>
      <c r="O97" s="139"/>
      <c r="P97" s="131"/>
      <c r="Q97" s="131"/>
      <c r="R97" s="132"/>
      <c r="S97" s="132"/>
      <c r="T97" s="132"/>
      <c r="U97" s="132"/>
      <c r="V97" s="132"/>
      <c r="W97" s="132"/>
    </row>
    <row r="98" spans="3:23" ht="28.5" customHeight="1">
      <c r="C98" s="408" t="s">
        <v>101</v>
      </c>
      <c r="D98" s="409"/>
      <c r="E98" s="409"/>
      <c r="F98" s="409"/>
      <c r="G98" s="431"/>
      <c r="H98" s="430">
        <v>458.6</v>
      </c>
      <c r="I98" s="420"/>
      <c r="J98" s="420"/>
      <c r="K98" s="421"/>
      <c r="L98" s="5"/>
      <c r="M98" s="5"/>
      <c r="N98" s="131"/>
      <c r="O98" s="139"/>
      <c r="P98" s="131"/>
      <c r="Q98" s="131"/>
      <c r="R98" s="132"/>
      <c r="S98" s="132"/>
      <c r="T98" s="132"/>
      <c r="U98" s="132"/>
      <c r="V98" s="132"/>
      <c r="W98" s="132"/>
    </row>
    <row r="99" spans="3:23" ht="12.75" customHeight="1" thickBot="1">
      <c r="C99" s="427" t="s">
        <v>102</v>
      </c>
      <c r="D99" s="428"/>
      <c r="E99" s="428"/>
      <c r="F99" s="428"/>
      <c r="G99" s="429"/>
      <c r="H99" s="430">
        <v>4.3</v>
      </c>
      <c r="I99" s="420"/>
      <c r="J99" s="420"/>
      <c r="K99" s="421"/>
      <c r="L99" s="5"/>
      <c r="M99" s="5"/>
      <c r="N99" s="131"/>
      <c r="O99" s="139"/>
      <c r="P99" s="131"/>
      <c r="Q99" s="131"/>
      <c r="R99" s="132"/>
      <c r="S99" s="132"/>
      <c r="T99" s="132"/>
      <c r="U99" s="132"/>
      <c r="V99" s="132"/>
      <c r="W99" s="132"/>
    </row>
    <row r="100" spans="3:23" ht="14.1" customHeight="1" thickBot="1">
      <c r="C100" s="414" t="s">
        <v>21</v>
      </c>
      <c r="D100" s="415"/>
      <c r="E100" s="415"/>
      <c r="F100" s="415"/>
      <c r="G100" s="416"/>
      <c r="H100" s="417">
        <f>H101+H102+H103</f>
        <v>5.8</v>
      </c>
      <c r="I100" s="418"/>
      <c r="J100" s="418"/>
      <c r="K100" s="419"/>
      <c r="L100" s="5"/>
      <c r="M100" s="5"/>
      <c r="N100" s="131"/>
      <c r="O100" s="139"/>
      <c r="P100" s="131"/>
      <c r="Q100" s="131"/>
      <c r="R100" s="132"/>
      <c r="S100" s="132"/>
      <c r="T100" s="132"/>
      <c r="U100" s="132"/>
      <c r="V100" s="132"/>
      <c r="W100" s="132"/>
    </row>
    <row r="101" spans="3:23" ht="14.1" customHeight="1">
      <c r="C101" s="411" t="s">
        <v>103</v>
      </c>
      <c r="D101" s="412"/>
      <c r="E101" s="412"/>
      <c r="F101" s="412"/>
      <c r="G101" s="413"/>
      <c r="H101" s="425">
        <v>0</v>
      </c>
      <c r="I101" s="425"/>
      <c r="J101" s="425"/>
      <c r="K101" s="426"/>
      <c r="L101" s="5"/>
      <c r="M101" s="5"/>
      <c r="N101" s="131"/>
      <c r="O101" s="139"/>
      <c r="P101" s="131"/>
      <c r="Q101" s="131"/>
      <c r="R101" s="132"/>
      <c r="S101" s="132"/>
      <c r="T101" s="132"/>
      <c r="U101" s="132"/>
      <c r="V101" s="132"/>
      <c r="W101" s="132"/>
    </row>
    <row r="102" spans="3:23" ht="14.1" customHeight="1">
      <c r="C102" s="422" t="s">
        <v>104</v>
      </c>
      <c r="D102" s="423"/>
      <c r="E102" s="423"/>
      <c r="F102" s="423"/>
      <c r="G102" s="424"/>
      <c r="H102" s="420">
        <v>5.8</v>
      </c>
      <c r="I102" s="420"/>
      <c r="J102" s="420"/>
      <c r="K102" s="421"/>
      <c r="L102" s="5"/>
      <c r="M102" s="5"/>
      <c r="N102" s="131"/>
      <c r="O102" s="139"/>
      <c r="P102" s="131"/>
      <c r="Q102" s="131"/>
      <c r="R102" s="132"/>
      <c r="S102" s="132"/>
      <c r="T102" s="132"/>
      <c r="U102" s="132"/>
      <c r="V102" s="132"/>
      <c r="W102" s="132"/>
    </row>
    <row r="103" spans="3:23" ht="14.1" customHeight="1" thickBot="1">
      <c r="C103" s="408" t="s">
        <v>105</v>
      </c>
      <c r="D103" s="409"/>
      <c r="E103" s="409"/>
      <c r="F103" s="409"/>
      <c r="G103" s="410"/>
      <c r="H103" s="420">
        <v>0</v>
      </c>
      <c r="I103" s="420"/>
      <c r="J103" s="420"/>
      <c r="K103" s="421"/>
      <c r="L103" s="5"/>
      <c r="M103" s="5"/>
      <c r="N103" s="131"/>
      <c r="O103" s="139"/>
      <c r="P103" s="131"/>
      <c r="Q103" s="131"/>
      <c r="R103" s="132"/>
      <c r="S103" s="132"/>
      <c r="T103" s="132"/>
      <c r="U103" s="132"/>
      <c r="V103" s="132"/>
      <c r="W103" s="132"/>
    </row>
    <row r="104" spans="3:23" ht="14.1" customHeight="1" thickBot="1">
      <c r="C104" s="403" t="s">
        <v>22</v>
      </c>
      <c r="D104" s="404"/>
      <c r="E104" s="404"/>
      <c r="F104" s="404"/>
      <c r="G104" s="405"/>
      <c r="H104" s="406">
        <f>H100+H95</f>
        <v>7857.0000000000009</v>
      </c>
      <c r="I104" s="406"/>
      <c r="J104" s="406"/>
      <c r="K104" s="407"/>
      <c r="N104" s="131"/>
      <c r="O104" s="139"/>
      <c r="P104" s="131"/>
      <c r="Q104" s="131"/>
      <c r="R104" s="132"/>
      <c r="S104" s="132"/>
      <c r="T104" s="132"/>
      <c r="U104" s="132"/>
      <c r="V104" s="132"/>
      <c r="W104" s="132"/>
    </row>
    <row r="105" spans="3:23">
      <c r="C105" s="180"/>
      <c r="D105" s="180"/>
      <c r="E105" s="181"/>
      <c r="F105" s="180"/>
      <c r="G105" s="182"/>
      <c r="H105" s="180"/>
      <c r="I105" s="180"/>
      <c r="J105" s="180"/>
      <c r="K105" s="180"/>
    </row>
    <row r="108" spans="3:23" ht="15.75">
      <c r="E108" s="27"/>
    </row>
    <row r="110" spans="3:23" ht="12.75">
      <c r="D110" s="6"/>
      <c r="E110" s="6"/>
      <c r="F110" s="6"/>
      <c r="G110" s="6"/>
      <c r="H110" s="6"/>
      <c r="I110" s="6"/>
      <c r="J110" s="6"/>
      <c r="K110" s="6"/>
      <c r="L110" s="6"/>
      <c r="M110" s="6"/>
      <c r="N110" s="6"/>
      <c r="O110" s="6"/>
      <c r="P110" s="6"/>
      <c r="Q110" s="6"/>
      <c r="R110" s="6"/>
      <c r="S110" s="6"/>
      <c r="T110" s="6"/>
    </row>
    <row r="112" spans="3:23" ht="15.75">
      <c r="E112" s="27"/>
    </row>
  </sheetData>
  <mergeCells count="209">
    <mergeCell ref="F93:M93"/>
    <mergeCell ref="C97:G97"/>
    <mergeCell ref="H97:K97"/>
    <mergeCell ref="C96:G96"/>
    <mergeCell ref="F38:F39"/>
    <mergeCell ref="D40:D41"/>
    <mergeCell ref="D51:D52"/>
    <mergeCell ref="E51:E52"/>
    <mergeCell ref="F51:F52"/>
    <mergeCell ref="D38:D39"/>
    <mergeCell ref="F42:F44"/>
    <mergeCell ref="E40:E41"/>
    <mergeCell ref="F45:F46"/>
    <mergeCell ref="D42:D44"/>
    <mergeCell ref="E42:E44"/>
    <mergeCell ref="D45:D46"/>
    <mergeCell ref="D47:D48"/>
    <mergeCell ref="D53:D54"/>
    <mergeCell ref="E45:E46"/>
    <mergeCell ref="E47:E48"/>
    <mergeCell ref="B84:G84"/>
    <mergeCell ref="B74:Q74"/>
    <mergeCell ref="C75:Q75"/>
    <mergeCell ref="C72:G72"/>
    <mergeCell ref="B73:G73"/>
    <mergeCell ref="N84:Q84"/>
    <mergeCell ref="N80:N81"/>
    <mergeCell ref="N76:N77"/>
    <mergeCell ref="C76:C77"/>
    <mergeCell ref="D76:D77"/>
    <mergeCell ref="E76:E77"/>
    <mergeCell ref="C82:G82"/>
    <mergeCell ref="B83:G83"/>
    <mergeCell ref="C78:C79"/>
    <mergeCell ref="D78:D79"/>
    <mergeCell ref="E78:E79"/>
    <mergeCell ref="F78:F79"/>
    <mergeCell ref="N78:N79"/>
    <mergeCell ref="F76:F77"/>
    <mergeCell ref="H96:K96"/>
    <mergeCell ref="C80:C81"/>
    <mergeCell ref="D80:D81"/>
    <mergeCell ref="E80:E81"/>
    <mergeCell ref="F80:F81"/>
    <mergeCell ref="C104:G104"/>
    <mergeCell ref="H104:K104"/>
    <mergeCell ref="C103:G103"/>
    <mergeCell ref="C101:G101"/>
    <mergeCell ref="C100:G100"/>
    <mergeCell ref="H100:K100"/>
    <mergeCell ref="H94:K94"/>
    <mergeCell ref="H102:K102"/>
    <mergeCell ref="C102:G102"/>
    <mergeCell ref="H101:K101"/>
    <mergeCell ref="C99:G99"/>
    <mergeCell ref="H99:K99"/>
    <mergeCell ref="C98:G98"/>
    <mergeCell ref="H98:K98"/>
    <mergeCell ref="A85:N85"/>
    <mergeCell ref="H103:K103"/>
    <mergeCell ref="C95:G95"/>
    <mergeCell ref="H95:K95"/>
    <mergeCell ref="C94:G94"/>
    <mergeCell ref="A38:A39"/>
    <mergeCell ref="B38:B39"/>
    <mergeCell ref="C38:C39"/>
    <mergeCell ref="A36:A37"/>
    <mergeCell ref="B36:B37"/>
    <mergeCell ref="C36:C37"/>
    <mergeCell ref="C40:C41"/>
    <mergeCell ref="A47:A48"/>
    <mergeCell ref="B47:B48"/>
    <mergeCell ref="C47:C48"/>
    <mergeCell ref="A40:A41"/>
    <mergeCell ref="B40:B41"/>
    <mergeCell ref="A42:A44"/>
    <mergeCell ref="B42:B44"/>
    <mergeCell ref="C42:C44"/>
    <mergeCell ref="A45:A46"/>
    <mergeCell ref="B45:B46"/>
    <mergeCell ref="C45:C46"/>
    <mergeCell ref="A34:A35"/>
    <mergeCell ref="B34:B35"/>
    <mergeCell ref="C34:C35"/>
    <mergeCell ref="A29:A31"/>
    <mergeCell ref="B29:B31"/>
    <mergeCell ref="C22:C23"/>
    <mergeCell ref="D22:D23"/>
    <mergeCell ref="E20:E21"/>
    <mergeCell ref="C29:C31"/>
    <mergeCell ref="D29:D31"/>
    <mergeCell ref="C25:Q25"/>
    <mergeCell ref="E29:E31"/>
    <mergeCell ref="E34:E35"/>
    <mergeCell ref="F34:F35"/>
    <mergeCell ref="A32:A33"/>
    <mergeCell ref="D34:D35"/>
    <mergeCell ref="B32:B33"/>
    <mergeCell ref="A26:A28"/>
    <mergeCell ref="B26:B28"/>
    <mergeCell ref="C26:C28"/>
    <mergeCell ref="D26:D28"/>
    <mergeCell ref="C32:C33"/>
    <mergeCell ref="D32:D33"/>
    <mergeCell ref="E32:E33"/>
    <mergeCell ref="N4:Q4"/>
    <mergeCell ref="A9:A14"/>
    <mergeCell ref="B9:B14"/>
    <mergeCell ref="C9:C14"/>
    <mergeCell ref="D9:D14"/>
    <mergeCell ref="F4:F6"/>
    <mergeCell ref="E9:E14"/>
    <mergeCell ref="F9:F14"/>
    <mergeCell ref="K5:K6"/>
    <mergeCell ref="H4:K4"/>
    <mergeCell ref="B7:Q7"/>
    <mergeCell ref="C8:Q8"/>
    <mergeCell ref="N5:N6"/>
    <mergeCell ref="O5:Q5"/>
    <mergeCell ref="L4:L6"/>
    <mergeCell ref="G4:G6"/>
    <mergeCell ref="H5:H6"/>
    <mergeCell ref="I5:J5"/>
    <mergeCell ref="L1:Q1"/>
    <mergeCell ref="A4:A6"/>
    <mergeCell ref="B4:B6"/>
    <mergeCell ref="C4:C6"/>
    <mergeCell ref="D4:D6"/>
    <mergeCell ref="E4:E6"/>
    <mergeCell ref="F29:F31"/>
    <mergeCell ref="N29:N31"/>
    <mergeCell ref="N32:N33"/>
    <mergeCell ref="F20:F21"/>
    <mergeCell ref="C20:C21"/>
    <mergeCell ref="D20:D21"/>
    <mergeCell ref="E22:E23"/>
    <mergeCell ref="F22:F23"/>
    <mergeCell ref="C24:G24"/>
    <mergeCell ref="E26:E28"/>
    <mergeCell ref="F26:F28"/>
    <mergeCell ref="N26:N28"/>
    <mergeCell ref="F15:F19"/>
    <mergeCell ref="C15:C19"/>
    <mergeCell ref="D15:D19"/>
    <mergeCell ref="E15:E19"/>
    <mergeCell ref="D3:W3"/>
    <mergeCell ref="M4:M6"/>
    <mergeCell ref="A53:A54"/>
    <mergeCell ref="B53:B54"/>
    <mergeCell ref="C53:C54"/>
    <mergeCell ref="A51:A52"/>
    <mergeCell ref="B51:B52"/>
    <mergeCell ref="A49:A50"/>
    <mergeCell ref="B49:B50"/>
    <mergeCell ref="E62:E63"/>
    <mergeCell ref="F62:F63"/>
    <mergeCell ref="F49:F50"/>
    <mergeCell ref="C51:C52"/>
    <mergeCell ref="A57:A59"/>
    <mergeCell ref="B57:B59"/>
    <mergeCell ref="C57:C59"/>
    <mergeCell ref="D57:D59"/>
    <mergeCell ref="A62:A63"/>
    <mergeCell ref="B62:B63"/>
    <mergeCell ref="D62:D63"/>
    <mergeCell ref="C61:Q61"/>
    <mergeCell ref="N57:N59"/>
    <mergeCell ref="E57:E59"/>
    <mergeCell ref="F57:F59"/>
    <mergeCell ref="E49:E50"/>
    <mergeCell ref="N62:N63"/>
    <mergeCell ref="N17:N18"/>
    <mergeCell ref="N47:N48"/>
    <mergeCell ref="N49:N50"/>
    <mergeCell ref="C62:C63"/>
    <mergeCell ref="C55:G55"/>
    <mergeCell ref="C49:C50"/>
    <mergeCell ref="D49:D50"/>
    <mergeCell ref="C60:G60"/>
    <mergeCell ref="C68:C71"/>
    <mergeCell ref="D68:D71"/>
    <mergeCell ref="E68:E71"/>
    <mergeCell ref="B65:G65"/>
    <mergeCell ref="B66:Q66"/>
    <mergeCell ref="C67:Q67"/>
    <mergeCell ref="C56:Q56"/>
    <mergeCell ref="F36:F37"/>
    <mergeCell ref="F32:F33"/>
    <mergeCell ref="E36:E37"/>
    <mergeCell ref="N40:N41"/>
    <mergeCell ref="F47:F48"/>
    <mergeCell ref="E53:E54"/>
    <mergeCell ref="F53:F54"/>
    <mergeCell ref="G68:G70"/>
    <mergeCell ref="F68:F71"/>
    <mergeCell ref="N20:N21"/>
    <mergeCell ref="N45:N46"/>
    <mergeCell ref="N38:N39"/>
    <mergeCell ref="N36:N37"/>
    <mergeCell ref="N34:N35"/>
    <mergeCell ref="C64:G64"/>
    <mergeCell ref="N68:N69"/>
    <mergeCell ref="N70:N71"/>
    <mergeCell ref="N53:N54"/>
    <mergeCell ref="N51:N52"/>
    <mergeCell ref="N42:N44"/>
    <mergeCell ref="D36:D37"/>
    <mergeCell ref="F40:F41"/>
    <mergeCell ref="E38:E39"/>
  </mergeCells>
  <phoneticPr fontId="1" type="noConversion"/>
  <pageMargins left="0.75" right="0.75" top="1" bottom="1" header="0.5" footer="0.5"/>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A1:AK109"/>
  <sheetViews>
    <sheetView zoomScaleNormal="100" workbookViewId="0">
      <selection activeCell="U4" sqref="U4"/>
    </sheetView>
  </sheetViews>
  <sheetFormatPr defaultColWidth="9.140625" defaultRowHeight="11.25"/>
  <cols>
    <col min="1" max="1" width="2.7109375" style="1" customWidth="1"/>
    <col min="2" max="3" width="2.5703125" style="1" customWidth="1"/>
    <col min="4" max="4" width="24.28515625" style="1" customWidth="1"/>
    <col min="5" max="5" width="7.85546875" style="2" customWidth="1"/>
    <col min="6" max="6" width="4.42578125" style="1" customWidth="1"/>
    <col min="7" max="7" width="5.42578125" style="3" customWidth="1"/>
    <col min="8" max="8" width="6.42578125" style="1" customWidth="1"/>
    <col min="9" max="9" width="5.42578125" style="1" customWidth="1"/>
    <col min="10" max="10" width="3.85546875" style="1" customWidth="1"/>
    <col min="11" max="11" width="6.140625" style="1" customWidth="1"/>
    <col min="12" max="13" width="6" style="1" customWidth="1"/>
    <col min="14" max="14" width="38.140625" style="1" customWidth="1"/>
    <col min="15" max="15" width="3.140625" style="4" customWidth="1"/>
    <col min="16" max="16" width="2.85546875" style="1" customWidth="1"/>
    <col min="17" max="17" width="3" style="1" customWidth="1"/>
    <col min="18" max="16384" width="9.140625" style="5"/>
  </cols>
  <sheetData>
    <row r="1" spans="1:21" ht="55.15" customHeight="1">
      <c r="L1" s="330" t="s">
        <v>151</v>
      </c>
      <c r="M1" s="331"/>
      <c r="N1" s="331"/>
      <c r="O1" s="331"/>
      <c r="P1" s="331"/>
      <c r="Q1" s="331"/>
    </row>
    <row r="2" spans="1:21" ht="16.5" customHeight="1">
      <c r="A2" s="455" t="s">
        <v>204</v>
      </c>
      <c r="B2" s="587"/>
      <c r="C2" s="587"/>
      <c r="D2" s="587"/>
      <c r="E2" s="588"/>
      <c r="F2" s="589"/>
      <c r="G2" s="590"/>
      <c r="H2" s="589"/>
      <c r="I2" s="589"/>
      <c r="J2" s="589"/>
      <c r="K2" s="589"/>
      <c r="L2" s="591"/>
      <c r="M2" s="592"/>
      <c r="N2" s="592"/>
      <c r="O2" s="593"/>
      <c r="P2" s="594"/>
      <c r="Q2" s="594"/>
      <c r="R2" s="595"/>
    </row>
    <row r="3" spans="1:21" ht="12.75" customHeight="1" thickBot="1">
      <c r="A3" s="596" t="s">
        <v>36</v>
      </c>
      <c r="B3" s="596"/>
      <c r="C3" s="596"/>
      <c r="D3" s="596"/>
      <c r="E3" s="596"/>
      <c r="F3" s="596"/>
      <c r="G3" s="596"/>
      <c r="H3" s="596"/>
      <c r="I3" s="596"/>
      <c r="J3" s="596"/>
      <c r="K3" s="596"/>
      <c r="L3" s="596"/>
      <c r="M3" s="596"/>
      <c r="N3" s="596"/>
      <c r="O3" s="596"/>
      <c r="P3" s="596"/>
      <c r="Q3" s="596"/>
      <c r="R3" s="597"/>
      <c r="S3" s="597"/>
      <c r="T3" s="597"/>
      <c r="U3" s="597"/>
    </row>
    <row r="4" spans="1:21" ht="36.75" customHeight="1">
      <c r="A4" s="332" t="s">
        <v>0</v>
      </c>
      <c r="B4" s="335" t="s">
        <v>1</v>
      </c>
      <c r="C4" s="335" t="s">
        <v>2</v>
      </c>
      <c r="D4" s="338" t="s">
        <v>3</v>
      </c>
      <c r="E4" s="341" t="s">
        <v>4</v>
      </c>
      <c r="F4" s="368" t="s">
        <v>5</v>
      </c>
      <c r="G4" s="390" t="s">
        <v>6</v>
      </c>
      <c r="H4" s="376" t="s">
        <v>153</v>
      </c>
      <c r="I4" s="377"/>
      <c r="J4" s="377"/>
      <c r="K4" s="378"/>
      <c r="L4" s="387" t="s">
        <v>205</v>
      </c>
      <c r="M4" s="352" t="s">
        <v>206</v>
      </c>
      <c r="N4" s="355" t="s">
        <v>23</v>
      </c>
      <c r="O4" s="356"/>
      <c r="P4" s="356"/>
      <c r="Q4" s="357"/>
    </row>
    <row r="5" spans="1:21" ht="15" customHeight="1">
      <c r="A5" s="333"/>
      <c r="B5" s="336"/>
      <c r="C5" s="336"/>
      <c r="D5" s="339"/>
      <c r="E5" s="342"/>
      <c r="F5" s="369"/>
      <c r="G5" s="391"/>
      <c r="H5" s="393" t="s">
        <v>7</v>
      </c>
      <c r="I5" s="395" t="s">
        <v>8</v>
      </c>
      <c r="J5" s="395"/>
      <c r="K5" s="374" t="s">
        <v>156</v>
      </c>
      <c r="L5" s="388"/>
      <c r="M5" s="353"/>
      <c r="N5" s="383" t="s">
        <v>35</v>
      </c>
      <c r="O5" s="385" t="s">
        <v>10</v>
      </c>
      <c r="P5" s="385"/>
      <c r="Q5" s="386"/>
    </row>
    <row r="6" spans="1:21" ht="75.599999999999994" customHeight="1" thickBot="1">
      <c r="A6" s="334"/>
      <c r="B6" s="337"/>
      <c r="C6" s="337"/>
      <c r="D6" s="340"/>
      <c r="E6" s="343"/>
      <c r="F6" s="370"/>
      <c r="G6" s="392"/>
      <c r="H6" s="394"/>
      <c r="I6" s="247" t="s">
        <v>7</v>
      </c>
      <c r="J6" s="34" t="s">
        <v>11</v>
      </c>
      <c r="K6" s="375"/>
      <c r="L6" s="389"/>
      <c r="M6" s="354"/>
      <c r="N6" s="384"/>
      <c r="O6" s="7" t="s">
        <v>96</v>
      </c>
      <c r="P6" s="7" t="s">
        <v>97</v>
      </c>
      <c r="Q6" s="8" t="s">
        <v>110</v>
      </c>
    </row>
    <row r="7" spans="1:21" ht="14.25" customHeight="1" thickBot="1">
      <c r="A7" s="40" t="s">
        <v>12</v>
      </c>
      <c r="B7" s="379" t="s">
        <v>207</v>
      </c>
      <c r="C7" s="379"/>
      <c r="D7" s="379"/>
      <c r="E7" s="379"/>
      <c r="F7" s="379"/>
      <c r="G7" s="379"/>
      <c r="H7" s="379"/>
      <c r="I7" s="379"/>
      <c r="J7" s="379"/>
      <c r="K7" s="379"/>
      <c r="L7" s="379"/>
      <c r="M7" s="379"/>
      <c r="N7" s="379"/>
      <c r="O7" s="379"/>
      <c r="P7" s="379"/>
      <c r="Q7" s="380"/>
    </row>
    <row r="8" spans="1:21" ht="14.25" customHeight="1" thickBot="1">
      <c r="A8" s="41" t="s">
        <v>12</v>
      </c>
      <c r="B8" s="42" t="s">
        <v>12</v>
      </c>
      <c r="C8" s="381" t="s">
        <v>208</v>
      </c>
      <c r="D8" s="381"/>
      <c r="E8" s="381"/>
      <c r="F8" s="381"/>
      <c r="G8" s="381"/>
      <c r="H8" s="381"/>
      <c r="I8" s="381"/>
      <c r="J8" s="381"/>
      <c r="K8" s="381"/>
      <c r="L8" s="381"/>
      <c r="M8" s="381"/>
      <c r="N8" s="381"/>
      <c r="O8" s="381"/>
      <c r="P8" s="381"/>
      <c r="Q8" s="382"/>
    </row>
    <row r="9" spans="1:21" ht="41.45" customHeight="1">
      <c r="A9" s="358" t="s">
        <v>12</v>
      </c>
      <c r="B9" s="361" t="s">
        <v>12</v>
      </c>
      <c r="C9" s="286" t="s">
        <v>12</v>
      </c>
      <c r="D9" s="598" t="s">
        <v>209</v>
      </c>
      <c r="E9" s="283" t="s">
        <v>64</v>
      </c>
      <c r="F9" s="371" t="s">
        <v>210</v>
      </c>
      <c r="G9" s="82" t="s">
        <v>40</v>
      </c>
      <c r="H9" s="599">
        <v>3275</v>
      </c>
      <c r="I9" s="600"/>
      <c r="J9" s="600"/>
      <c r="K9" s="601">
        <v>496.9</v>
      </c>
      <c r="L9" s="602">
        <v>3000</v>
      </c>
      <c r="M9" s="603">
        <v>3000</v>
      </c>
      <c r="N9" s="604" t="s">
        <v>211</v>
      </c>
      <c r="O9" s="605" t="s">
        <v>73</v>
      </c>
      <c r="P9" s="605" t="s">
        <v>73</v>
      </c>
      <c r="Q9" s="606" t="s">
        <v>73</v>
      </c>
    </row>
    <row r="10" spans="1:21" ht="15.75" customHeight="1">
      <c r="A10" s="550"/>
      <c r="B10" s="607"/>
      <c r="C10" s="323"/>
      <c r="D10" s="608"/>
      <c r="E10" s="295"/>
      <c r="F10" s="350"/>
      <c r="G10" s="193"/>
      <c r="H10" s="609"/>
      <c r="I10" s="610"/>
      <c r="J10" s="610"/>
      <c r="K10" s="610"/>
      <c r="L10" s="611"/>
      <c r="M10" s="612"/>
      <c r="N10" s="613" t="s">
        <v>212</v>
      </c>
      <c r="O10" s="614" t="s">
        <v>73</v>
      </c>
      <c r="P10" s="614" t="s">
        <v>73</v>
      </c>
      <c r="Q10" s="615" t="s">
        <v>73</v>
      </c>
    </row>
    <row r="11" spans="1:21" ht="25.5" customHeight="1">
      <c r="A11" s="550"/>
      <c r="B11" s="607"/>
      <c r="C11" s="323"/>
      <c r="D11" s="608"/>
      <c r="E11" s="295"/>
      <c r="F11" s="350"/>
      <c r="G11" s="193"/>
      <c r="H11" s="609"/>
      <c r="I11" s="610"/>
      <c r="J11" s="610"/>
      <c r="K11" s="610"/>
      <c r="L11" s="611"/>
      <c r="M11" s="612"/>
      <c r="N11" s="613" t="s">
        <v>213</v>
      </c>
      <c r="O11" s="614" t="s">
        <v>73</v>
      </c>
      <c r="P11" s="614" t="s">
        <v>73</v>
      </c>
      <c r="Q11" s="615" t="s">
        <v>73</v>
      </c>
    </row>
    <row r="12" spans="1:21" ht="15" customHeight="1">
      <c r="A12" s="550"/>
      <c r="B12" s="607"/>
      <c r="C12" s="323"/>
      <c r="D12" s="608"/>
      <c r="E12" s="295"/>
      <c r="F12" s="350"/>
      <c r="G12" s="616"/>
      <c r="H12" s="617"/>
      <c r="I12" s="618"/>
      <c r="J12" s="618"/>
      <c r="K12" s="618"/>
      <c r="L12" s="619"/>
      <c r="M12" s="620"/>
      <c r="N12" s="621" t="s">
        <v>214</v>
      </c>
      <c r="O12" s="622" t="s">
        <v>73</v>
      </c>
      <c r="P12" s="622" t="s">
        <v>73</v>
      </c>
      <c r="Q12" s="623" t="s">
        <v>73</v>
      </c>
    </row>
    <row r="13" spans="1:21" ht="15.75" customHeight="1">
      <c r="A13" s="550"/>
      <c r="B13" s="607"/>
      <c r="C13" s="323"/>
      <c r="D13" s="608"/>
      <c r="E13" s="295"/>
      <c r="F13" s="350"/>
      <c r="G13" s="192"/>
      <c r="H13" s="624"/>
      <c r="I13" s="625"/>
      <c r="J13" s="625"/>
      <c r="K13" s="625"/>
      <c r="L13" s="626"/>
      <c r="M13" s="627"/>
      <c r="N13" s="628" t="s">
        <v>215</v>
      </c>
      <c r="O13" s="622" t="s">
        <v>73</v>
      </c>
      <c r="P13" s="622" t="s">
        <v>73</v>
      </c>
      <c r="Q13" s="623" t="s">
        <v>73</v>
      </c>
    </row>
    <row r="14" spans="1:21" ht="13.15" customHeight="1" thickBot="1">
      <c r="A14" s="360"/>
      <c r="B14" s="363"/>
      <c r="C14" s="287"/>
      <c r="D14" s="629"/>
      <c r="E14" s="282"/>
      <c r="F14" s="373"/>
      <c r="G14" s="9" t="s">
        <v>13</v>
      </c>
      <c r="H14" s="203">
        <f t="shared" ref="H14:M14" si="0">SUM(H9:H13)</f>
        <v>3275</v>
      </c>
      <c r="I14" s="203">
        <f t="shared" si="0"/>
        <v>0</v>
      </c>
      <c r="J14" s="203">
        <f t="shared" si="0"/>
        <v>0</v>
      </c>
      <c r="K14" s="203">
        <f t="shared" si="0"/>
        <v>496.9</v>
      </c>
      <c r="L14" s="203">
        <f t="shared" si="0"/>
        <v>3000</v>
      </c>
      <c r="M14" s="203">
        <f t="shared" si="0"/>
        <v>3000</v>
      </c>
      <c r="N14" s="630" t="s">
        <v>216</v>
      </c>
      <c r="O14" s="631" t="s">
        <v>73</v>
      </c>
      <c r="P14" s="631" t="s">
        <v>73</v>
      </c>
      <c r="Q14" s="632" t="s">
        <v>73</v>
      </c>
    </row>
    <row r="15" spans="1:21" ht="14.25" customHeight="1">
      <c r="A15" s="21" t="s">
        <v>12</v>
      </c>
      <c r="B15" s="22" t="s">
        <v>12</v>
      </c>
      <c r="C15" s="346" t="s">
        <v>42</v>
      </c>
      <c r="D15" s="633" t="s">
        <v>217</v>
      </c>
      <c r="E15" s="283" t="s">
        <v>64</v>
      </c>
      <c r="F15" s="348" t="s">
        <v>210</v>
      </c>
      <c r="G15" s="14" t="s">
        <v>40</v>
      </c>
      <c r="H15" s="506">
        <v>29</v>
      </c>
      <c r="I15" s="204"/>
      <c r="J15" s="204"/>
      <c r="K15" s="204">
        <v>0</v>
      </c>
      <c r="L15" s="206">
        <v>60</v>
      </c>
      <c r="M15" s="634">
        <v>60</v>
      </c>
      <c r="N15" s="635" t="s">
        <v>218</v>
      </c>
      <c r="O15" s="462">
        <v>16</v>
      </c>
      <c r="P15" s="462">
        <v>32</v>
      </c>
      <c r="Q15" s="463">
        <v>32</v>
      </c>
    </row>
    <row r="16" spans="1:21" ht="15" customHeight="1">
      <c r="A16" s="43"/>
      <c r="B16" s="44"/>
      <c r="C16" s="323"/>
      <c r="D16" s="636"/>
      <c r="E16" s="296"/>
      <c r="F16" s="350"/>
      <c r="G16" s="260" t="s">
        <v>40</v>
      </c>
      <c r="H16" s="637">
        <v>16</v>
      </c>
      <c r="I16" s="205"/>
      <c r="J16" s="205"/>
      <c r="K16" s="205">
        <v>0</v>
      </c>
      <c r="L16" s="207">
        <v>16</v>
      </c>
      <c r="M16" s="187">
        <v>16</v>
      </c>
      <c r="N16" s="638" t="s">
        <v>219</v>
      </c>
      <c r="O16" s="496" t="s">
        <v>73</v>
      </c>
      <c r="P16" s="496" t="s">
        <v>73</v>
      </c>
      <c r="Q16" s="497" t="s">
        <v>73</v>
      </c>
    </row>
    <row r="17" spans="1:17" ht="16.149999999999999" customHeight="1" thickBot="1">
      <c r="A17" s="639"/>
      <c r="B17" s="640"/>
      <c r="C17" s="347"/>
      <c r="D17" s="641"/>
      <c r="E17" s="282"/>
      <c r="F17" s="349"/>
      <c r="G17" s="642" t="s">
        <v>13</v>
      </c>
      <c r="H17" s="643">
        <f>H15+H16</f>
        <v>45</v>
      </c>
      <c r="I17" s="643">
        <f t="shared" ref="I17:M17" si="1">I15+I16</f>
        <v>0</v>
      </c>
      <c r="J17" s="643">
        <f t="shared" si="1"/>
        <v>0</v>
      </c>
      <c r="K17" s="643">
        <f t="shared" si="1"/>
        <v>0</v>
      </c>
      <c r="L17" s="643">
        <f t="shared" si="1"/>
        <v>76</v>
      </c>
      <c r="M17" s="643">
        <f t="shared" si="1"/>
        <v>76</v>
      </c>
      <c r="N17" s="443"/>
      <c r="O17" s="644"/>
      <c r="P17" s="644"/>
      <c r="Q17" s="645"/>
    </row>
    <row r="18" spans="1:17" ht="18.75" customHeight="1">
      <c r="A18" s="21" t="s">
        <v>12</v>
      </c>
      <c r="B18" s="22" t="s">
        <v>12</v>
      </c>
      <c r="C18" s="346" t="s">
        <v>48</v>
      </c>
      <c r="D18" s="633" t="s">
        <v>220</v>
      </c>
      <c r="E18" s="283" t="s">
        <v>64</v>
      </c>
      <c r="F18" s="348" t="s">
        <v>210</v>
      </c>
      <c r="G18" s="14" t="s">
        <v>40</v>
      </c>
      <c r="H18" s="506">
        <v>50</v>
      </c>
      <c r="I18" s="204"/>
      <c r="J18" s="204"/>
      <c r="K18" s="204">
        <v>0</v>
      </c>
      <c r="L18" s="602">
        <v>0</v>
      </c>
      <c r="M18" s="603">
        <v>0</v>
      </c>
      <c r="N18" s="646" t="s">
        <v>221</v>
      </c>
      <c r="O18" s="647" t="s">
        <v>73</v>
      </c>
      <c r="P18" s="501"/>
      <c r="Q18" s="648"/>
    </row>
    <row r="19" spans="1:17" ht="10.5" customHeight="1" thickBot="1">
      <c r="A19" s="639"/>
      <c r="B19" s="640"/>
      <c r="C19" s="347"/>
      <c r="D19" s="641"/>
      <c r="E19" s="282"/>
      <c r="F19" s="349"/>
      <c r="G19" s="642" t="s">
        <v>13</v>
      </c>
      <c r="H19" s="203">
        <f t="shared" ref="H19:M19" si="2">H18</f>
        <v>50</v>
      </c>
      <c r="I19" s="203">
        <f t="shared" si="2"/>
        <v>0</v>
      </c>
      <c r="J19" s="203">
        <f t="shared" si="2"/>
        <v>0</v>
      </c>
      <c r="K19" s="203">
        <f t="shared" si="2"/>
        <v>0</v>
      </c>
      <c r="L19" s="203">
        <f t="shared" si="2"/>
        <v>0</v>
      </c>
      <c r="M19" s="203">
        <f t="shared" si="2"/>
        <v>0</v>
      </c>
      <c r="N19" s="649"/>
      <c r="O19" s="650"/>
      <c r="P19" s="505"/>
      <c r="Q19" s="651"/>
    </row>
    <row r="20" spans="1:17" ht="15.75" customHeight="1" thickBot="1">
      <c r="A20" s="41" t="s">
        <v>12</v>
      </c>
      <c r="B20" s="86" t="s">
        <v>12</v>
      </c>
      <c r="C20" s="268" t="s">
        <v>15</v>
      </c>
      <c r="D20" s="269"/>
      <c r="E20" s="269"/>
      <c r="F20" s="269"/>
      <c r="G20" s="271"/>
      <c r="H20" s="177">
        <f>H14+H17+H19</f>
        <v>3370</v>
      </c>
      <c r="I20" s="177">
        <f t="shared" ref="I20:M20" si="3">I14+I17+I19</f>
        <v>0</v>
      </c>
      <c r="J20" s="177">
        <f t="shared" si="3"/>
        <v>0</v>
      </c>
      <c r="K20" s="177">
        <f t="shared" si="3"/>
        <v>496.9</v>
      </c>
      <c r="L20" s="177">
        <f t="shared" si="3"/>
        <v>3076</v>
      </c>
      <c r="M20" s="177">
        <f t="shared" si="3"/>
        <v>3076</v>
      </c>
      <c r="N20" s="652"/>
      <c r="O20" s="653"/>
      <c r="P20" s="653"/>
      <c r="Q20" s="654"/>
    </row>
    <row r="21" spans="1:17" ht="15" customHeight="1" thickBot="1">
      <c r="A21" s="41" t="s">
        <v>12</v>
      </c>
      <c r="B21" s="42" t="s">
        <v>14</v>
      </c>
      <c r="C21" s="304" t="s">
        <v>222</v>
      </c>
      <c r="D21" s="305"/>
      <c r="E21" s="306"/>
      <c r="F21" s="306"/>
      <c r="G21" s="305"/>
      <c r="H21" s="305"/>
      <c r="I21" s="305"/>
      <c r="J21" s="305"/>
      <c r="K21" s="305"/>
      <c r="L21" s="305"/>
      <c r="M21" s="305"/>
      <c r="N21" s="305"/>
      <c r="O21" s="305"/>
      <c r="P21" s="305"/>
      <c r="Q21" s="307"/>
    </row>
    <row r="22" spans="1:17" ht="22.5" customHeight="1">
      <c r="A22" s="317" t="s">
        <v>12</v>
      </c>
      <c r="B22" s="319" t="s">
        <v>14</v>
      </c>
      <c r="C22" s="286" t="s">
        <v>14</v>
      </c>
      <c r="D22" s="279" t="s">
        <v>223</v>
      </c>
      <c r="E22" s="283" t="s">
        <v>64</v>
      </c>
      <c r="F22" s="281" t="s">
        <v>210</v>
      </c>
      <c r="G22" s="88" t="s">
        <v>40</v>
      </c>
      <c r="H22" s="89">
        <v>164</v>
      </c>
      <c r="I22" s="50"/>
      <c r="J22" s="90"/>
      <c r="K22" s="91">
        <v>0</v>
      </c>
      <c r="L22" s="92">
        <v>0</v>
      </c>
      <c r="M22" s="655">
        <v>0</v>
      </c>
      <c r="N22" s="656"/>
      <c r="O22" s="75"/>
      <c r="P22" s="76"/>
      <c r="Q22" s="113"/>
    </row>
    <row r="23" spans="1:17" ht="15" customHeight="1" thickBot="1">
      <c r="A23" s="318"/>
      <c r="B23" s="320"/>
      <c r="C23" s="287"/>
      <c r="D23" s="280"/>
      <c r="E23" s="282"/>
      <c r="F23" s="282"/>
      <c r="G23" s="102" t="s">
        <v>13</v>
      </c>
      <c r="H23" s="103">
        <f>H22</f>
        <v>164</v>
      </c>
      <c r="I23" s="103">
        <f t="shared" ref="I23:M23" si="4">I22</f>
        <v>0</v>
      </c>
      <c r="J23" s="103">
        <f t="shared" si="4"/>
        <v>0</v>
      </c>
      <c r="K23" s="103">
        <f t="shared" si="4"/>
        <v>0</v>
      </c>
      <c r="L23" s="103">
        <f t="shared" si="4"/>
        <v>0</v>
      </c>
      <c r="M23" s="576">
        <f t="shared" si="4"/>
        <v>0</v>
      </c>
      <c r="N23" s="657"/>
      <c r="O23" s="80"/>
      <c r="P23" s="80"/>
      <c r="Q23" s="81"/>
    </row>
    <row r="24" spans="1:17" ht="17.25" customHeight="1">
      <c r="A24" s="658" t="s">
        <v>12</v>
      </c>
      <c r="B24" s="659" t="s">
        <v>14</v>
      </c>
      <c r="C24" s="659" t="s">
        <v>37</v>
      </c>
      <c r="D24" s="279" t="s">
        <v>224</v>
      </c>
      <c r="E24" s="660" t="s">
        <v>64</v>
      </c>
      <c r="F24" s="661" t="s">
        <v>210</v>
      </c>
      <c r="G24" s="88" t="s">
        <v>225</v>
      </c>
      <c r="H24" s="655">
        <v>962.3</v>
      </c>
      <c r="I24" s="50"/>
      <c r="J24" s="90"/>
      <c r="K24" s="51">
        <v>0</v>
      </c>
      <c r="L24" s="91">
        <v>1500</v>
      </c>
      <c r="M24" s="655">
        <v>1500</v>
      </c>
      <c r="N24" s="662" t="s">
        <v>226</v>
      </c>
      <c r="O24" s="663" t="s">
        <v>73</v>
      </c>
      <c r="P24" s="664" t="s">
        <v>73</v>
      </c>
      <c r="Q24" s="665" t="s">
        <v>73</v>
      </c>
    </row>
    <row r="25" spans="1:17" ht="18" customHeight="1">
      <c r="A25" s="666"/>
      <c r="B25" s="667"/>
      <c r="C25" s="667"/>
      <c r="D25" s="324"/>
      <c r="E25" s="668"/>
      <c r="F25" s="669"/>
      <c r="G25" s="670"/>
      <c r="H25" s="671">
        <v>0</v>
      </c>
      <c r="I25" s="528"/>
      <c r="J25" s="529"/>
      <c r="K25" s="672">
        <v>0</v>
      </c>
      <c r="L25" s="530"/>
      <c r="M25" s="671"/>
      <c r="N25" s="673" t="s">
        <v>227</v>
      </c>
      <c r="O25" s="674" t="s">
        <v>73</v>
      </c>
      <c r="P25" s="675" t="s">
        <v>73</v>
      </c>
      <c r="Q25" s="79" t="s">
        <v>73</v>
      </c>
    </row>
    <row r="26" spans="1:17" ht="15" customHeight="1">
      <c r="A26" s="666"/>
      <c r="B26" s="667"/>
      <c r="C26" s="667"/>
      <c r="D26" s="324"/>
      <c r="E26" s="676"/>
      <c r="F26" s="676"/>
      <c r="G26" s="109"/>
      <c r="H26" s="671"/>
      <c r="I26" s="677"/>
      <c r="J26" s="677"/>
      <c r="K26" s="672"/>
      <c r="L26" s="530"/>
      <c r="M26" s="671"/>
      <c r="N26" s="678" t="s">
        <v>228</v>
      </c>
      <c r="O26" s="679" t="s">
        <v>73</v>
      </c>
      <c r="P26" s="680" t="s">
        <v>73</v>
      </c>
      <c r="Q26" s="681" t="s">
        <v>73</v>
      </c>
    </row>
    <row r="27" spans="1:17" ht="15.75" customHeight="1" thickBot="1">
      <c r="A27" s="682"/>
      <c r="B27" s="683"/>
      <c r="C27" s="683"/>
      <c r="D27" s="280"/>
      <c r="E27" s="684"/>
      <c r="F27" s="684"/>
      <c r="G27" s="685" t="s">
        <v>13</v>
      </c>
      <c r="H27" s="686">
        <f t="shared" ref="H27:M27" si="5">H24+H25+H26</f>
        <v>962.3</v>
      </c>
      <c r="I27" s="686">
        <f t="shared" si="5"/>
        <v>0</v>
      </c>
      <c r="J27" s="686">
        <f t="shared" si="5"/>
        <v>0</v>
      </c>
      <c r="K27" s="686">
        <f t="shared" si="5"/>
        <v>0</v>
      </c>
      <c r="L27" s="686">
        <f t="shared" si="5"/>
        <v>1500</v>
      </c>
      <c r="M27" s="686">
        <f t="shared" si="5"/>
        <v>1500</v>
      </c>
      <c r="N27" s="687"/>
      <c r="O27" s="688"/>
      <c r="P27" s="689"/>
      <c r="Q27" s="690"/>
    </row>
    <row r="28" spans="1:17" ht="14.25" customHeight="1">
      <c r="A28" s="317" t="s">
        <v>12</v>
      </c>
      <c r="B28" s="319" t="s">
        <v>14</v>
      </c>
      <c r="C28" s="286" t="s">
        <v>38</v>
      </c>
      <c r="D28" s="279" t="s">
        <v>229</v>
      </c>
      <c r="E28" s="283" t="s">
        <v>64</v>
      </c>
      <c r="F28" s="281" t="s">
        <v>210</v>
      </c>
      <c r="G28" s="88" t="s">
        <v>40</v>
      </c>
      <c r="H28" s="89">
        <v>170</v>
      </c>
      <c r="I28" s="50"/>
      <c r="J28" s="49"/>
      <c r="K28" s="91">
        <v>73.7</v>
      </c>
      <c r="L28" s="92">
        <v>110</v>
      </c>
      <c r="M28" s="655">
        <v>110</v>
      </c>
      <c r="N28" s="691" t="s">
        <v>230</v>
      </c>
      <c r="O28" s="692" t="s">
        <v>73</v>
      </c>
      <c r="P28" s="692" t="s">
        <v>73</v>
      </c>
      <c r="Q28" s="693" t="s">
        <v>73</v>
      </c>
    </row>
    <row r="29" spans="1:17" ht="11.25" customHeight="1">
      <c r="A29" s="321"/>
      <c r="B29" s="322"/>
      <c r="C29" s="323"/>
      <c r="D29" s="324"/>
      <c r="E29" s="296"/>
      <c r="F29" s="327"/>
      <c r="G29" s="109" t="s">
        <v>225</v>
      </c>
      <c r="H29" s="94">
        <v>210</v>
      </c>
      <c r="I29" s="95"/>
      <c r="J29" s="96"/>
      <c r="K29" s="97">
        <v>0</v>
      </c>
      <c r="L29" s="98">
        <v>200</v>
      </c>
      <c r="M29" s="694">
        <v>200</v>
      </c>
      <c r="N29" s="695" t="s">
        <v>231</v>
      </c>
      <c r="O29" s="696" t="s">
        <v>73</v>
      </c>
      <c r="P29" s="696" t="s">
        <v>73</v>
      </c>
      <c r="Q29" s="697" t="s">
        <v>73</v>
      </c>
    </row>
    <row r="30" spans="1:17" ht="17.25" customHeight="1" thickBot="1">
      <c r="A30" s="318"/>
      <c r="B30" s="320"/>
      <c r="C30" s="287"/>
      <c r="D30" s="280"/>
      <c r="E30" s="282"/>
      <c r="F30" s="282"/>
      <c r="G30" s="102" t="s">
        <v>13</v>
      </c>
      <c r="H30" s="103">
        <f>H28+H29</f>
        <v>380</v>
      </c>
      <c r="I30" s="103">
        <f t="shared" ref="I30:M30" si="6">I28+I29</f>
        <v>0</v>
      </c>
      <c r="J30" s="103">
        <f t="shared" si="6"/>
        <v>0</v>
      </c>
      <c r="K30" s="103">
        <f t="shared" si="6"/>
        <v>73.7</v>
      </c>
      <c r="L30" s="103">
        <f t="shared" si="6"/>
        <v>310</v>
      </c>
      <c r="M30" s="103">
        <f t="shared" si="6"/>
        <v>310</v>
      </c>
      <c r="N30" s="698"/>
      <c r="O30" s="699"/>
      <c r="P30" s="699"/>
      <c r="Q30" s="700"/>
    </row>
    <row r="31" spans="1:17" ht="12.75" customHeight="1">
      <c r="A31" s="317" t="s">
        <v>12</v>
      </c>
      <c r="B31" s="319" t="s">
        <v>14</v>
      </c>
      <c r="C31" s="286" t="s">
        <v>43</v>
      </c>
      <c r="D31" s="279" t="s">
        <v>232</v>
      </c>
      <c r="E31" s="283" t="s">
        <v>64</v>
      </c>
      <c r="F31" s="281" t="s">
        <v>210</v>
      </c>
      <c r="G31" s="88" t="s">
        <v>225</v>
      </c>
      <c r="H31" s="89">
        <v>0</v>
      </c>
      <c r="I31" s="50"/>
      <c r="J31" s="90"/>
      <c r="K31" s="91">
        <v>0</v>
      </c>
      <c r="L31" s="92">
        <v>0</v>
      </c>
      <c r="M31" s="52">
        <v>0</v>
      </c>
      <c r="N31" s="277" t="s">
        <v>233</v>
      </c>
      <c r="O31" s="701"/>
      <c r="P31" s="701"/>
      <c r="Q31" s="702" t="s">
        <v>73</v>
      </c>
    </row>
    <row r="32" spans="1:17" ht="93.75" customHeight="1" thickBot="1">
      <c r="A32" s="321"/>
      <c r="B32" s="322"/>
      <c r="C32" s="323"/>
      <c r="D32" s="324"/>
      <c r="E32" s="296"/>
      <c r="F32" s="327"/>
      <c r="G32" s="109" t="s">
        <v>40</v>
      </c>
      <c r="H32" s="94"/>
      <c r="I32" s="95"/>
      <c r="J32" s="96"/>
      <c r="K32" s="97"/>
      <c r="L32" s="98">
        <v>0</v>
      </c>
      <c r="M32" s="99">
        <v>230</v>
      </c>
      <c r="N32" s="703"/>
      <c r="O32" s="704"/>
      <c r="P32" s="704"/>
      <c r="Q32" s="705"/>
    </row>
    <row r="33" spans="1:17" ht="39.75" customHeight="1" thickBot="1">
      <c r="A33" s="318"/>
      <c r="B33" s="320"/>
      <c r="C33" s="287"/>
      <c r="D33" s="280"/>
      <c r="E33" s="282"/>
      <c r="F33" s="282"/>
      <c r="G33" s="102" t="s">
        <v>13</v>
      </c>
      <c r="H33" s="107">
        <f t="shared" ref="H33:M33" si="7">H31+H32</f>
        <v>0</v>
      </c>
      <c r="I33" s="104">
        <f t="shared" si="7"/>
        <v>0</v>
      </c>
      <c r="J33" s="104">
        <f t="shared" si="7"/>
        <v>0</v>
      </c>
      <c r="K33" s="106">
        <f t="shared" si="7"/>
        <v>0</v>
      </c>
      <c r="L33" s="108">
        <f t="shared" si="7"/>
        <v>0</v>
      </c>
      <c r="M33" s="110">
        <f t="shared" si="7"/>
        <v>230</v>
      </c>
      <c r="N33" s="706" t="s">
        <v>234</v>
      </c>
      <c r="O33" s="111"/>
      <c r="P33" s="111"/>
      <c r="Q33" s="112" t="s">
        <v>73</v>
      </c>
    </row>
    <row r="34" spans="1:17" ht="12.75" customHeight="1">
      <c r="A34" s="317" t="s">
        <v>12</v>
      </c>
      <c r="B34" s="319" t="s">
        <v>14</v>
      </c>
      <c r="C34" s="286" t="s">
        <v>44</v>
      </c>
      <c r="D34" s="707" t="s">
        <v>235</v>
      </c>
      <c r="E34" s="283" t="s">
        <v>64</v>
      </c>
      <c r="F34" s="708" t="s">
        <v>210</v>
      </c>
      <c r="G34" s="88" t="s">
        <v>40</v>
      </c>
      <c r="H34" s="89">
        <v>0</v>
      </c>
      <c r="I34" s="50">
        <v>0</v>
      </c>
      <c r="J34" s="90"/>
      <c r="K34" s="91">
        <v>0</v>
      </c>
      <c r="L34" s="114"/>
      <c r="M34" s="52"/>
      <c r="N34" s="709"/>
      <c r="O34" s="76"/>
      <c r="P34" s="76"/>
      <c r="Q34" s="93"/>
    </row>
    <row r="35" spans="1:17" ht="12.75" customHeight="1" thickBot="1">
      <c r="A35" s="318"/>
      <c r="B35" s="320"/>
      <c r="C35" s="287"/>
      <c r="D35" s="710"/>
      <c r="E35" s="282"/>
      <c r="F35" s="309"/>
      <c r="G35" s="102" t="s">
        <v>13</v>
      </c>
      <c r="H35" s="103">
        <f>H34</f>
        <v>0</v>
      </c>
      <c r="I35" s="104">
        <f>SUM(I34:I34)</f>
        <v>0</v>
      </c>
      <c r="J35" s="105"/>
      <c r="K35" s="106">
        <f>SUM(K34:K34)</f>
        <v>0</v>
      </c>
      <c r="L35" s="107"/>
      <c r="M35" s="110"/>
      <c r="N35" s="711"/>
      <c r="O35" s="111"/>
      <c r="P35" s="111"/>
      <c r="Q35" s="112"/>
    </row>
    <row r="36" spans="1:17" ht="21.75" customHeight="1" thickBot="1">
      <c r="A36" s="116" t="s">
        <v>12</v>
      </c>
      <c r="B36" s="86" t="s">
        <v>14</v>
      </c>
      <c r="C36" s="268" t="s">
        <v>15</v>
      </c>
      <c r="D36" s="269"/>
      <c r="E36" s="270"/>
      <c r="F36" s="270"/>
      <c r="G36" s="271"/>
      <c r="H36" s="115">
        <f>H23+H27+H30+H33+H35</f>
        <v>1506.3</v>
      </c>
      <c r="I36" s="115">
        <f t="shared" ref="I36:M36" si="8">I23+I27+I30+I33+I35</f>
        <v>0</v>
      </c>
      <c r="J36" s="115">
        <f t="shared" si="8"/>
        <v>0</v>
      </c>
      <c r="K36" s="115">
        <f t="shared" si="8"/>
        <v>73.7</v>
      </c>
      <c r="L36" s="115">
        <f t="shared" si="8"/>
        <v>1810</v>
      </c>
      <c r="M36" s="115">
        <f t="shared" si="8"/>
        <v>2040</v>
      </c>
      <c r="N36" s="87"/>
      <c r="O36" s="117"/>
      <c r="P36" s="117"/>
      <c r="Q36" s="118"/>
    </row>
    <row r="37" spans="1:17" ht="14.25" customHeight="1" thickBot="1">
      <c r="A37" s="41" t="s">
        <v>12</v>
      </c>
      <c r="B37" s="86" t="s">
        <v>37</v>
      </c>
      <c r="C37" s="712" t="s">
        <v>236</v>
      </c>
      <c r="D37" s="305"/>
      <c r="E37" s="305"/>
      <c r="F37" s="305"/>
      <c r="G37" s="305"/>
      <c r="H37" s="305"/>
      <c r="I37" s="305"/>
      <c r="J37" s="305"/>
      <c r="K37" s="305"/>
      <c r="L37" s="305"/>
      <c r="M37" s="305"/>
      <c r="N37" s="305"/>
      <c r="O37" s="305"/>
      <c r="P37" s="305"/>
      <c r="Q37" s="307"/>
    </row>
    <row r="38" spans="1:17" ht="14.25" customHeight="1">
      <c r="A38" s="317" t="s">
        <v>12</v>
      </c>
      <c r="B38" s="319" t="s">
        <v>37</v>
      </c>
      <c r="C38" s="286" t="s">
        <v>12</v>
      </c>
      <c r="D38" s="279" t="s">
        <v>237</v>
      </c>
      <c r="E38" s="283" t="s">
        <v>64</v>
      </c>
      <c r="F38" s="281" t="s">
        <v>210</v>
      </c>
      <c r="G38" s="88" t="s">
        <v>40</v>
      </c>
      <c r="H38" s="89">
        <v>181.4</v>
      </c>
      <c r="I38" s="50"/>
      <c r="J38" s="90"/>
      <c r="K38" s="91">
        <v>0</v>
      </c>
      <c r="L38" s="92">
        <v>200</v>
      </c>
      <c r="M38" s="52">
        <v>200</v>
      </c>
      <c r="N38" s="656" t="s">
        <v>238</v>
      </c>
      <c r="O38" s="75" t="s">
        <v>73</v>
      </c>
      <c r="P38" s="76" t="s">
        <v>73</v>
      </c>
      <c r="Q38" s="113" t="s">
        <v>73</v>
      </c>
    </row>
    <row r="39" spans="1:17" ht="12.75" customHeight="1">
      <c r="A39" s="321"/>
      <c r="B39" s="322"/>
      <c r="C39" s="323"/>
      <c r="D39" s="324"/>
      <c r="E39" s="295"/>
      <c r="F39" s="552"/>
      <c r="G39" s="109" t="s">
        <v>40</v>
      </c>
      <c r="H39" s="94"/>
      <c r="I39" s="537"/>
      <c r="J39" s="96"/>
      <c r="K39" s="538"/>
      <c r="L39" s="98"/>
      <c r="M39" s="99"/>
      <c r="N39" s="713"/>
      <c r="O39" s="714" t="s">
        <v>73</v>
      </c>
      <c r="P39" s="100" t="s">
        <v>73</v>
      </c>
      <c r="Q39" s="79" t="s">
        <v>73</v>
      </c>
    </row>
    <row r="40" spans="1:17" ht="24.75" customHeight="1" thickBot="1">
      <c r="A40" s="318"/>
      <c r="B40" s="320"/>
      <c r="C40" s="287"/>
      <c r="D40" s="280"/>
      <c r="E40" s="282"/>
      <c r="F40" s="282"/>
      <c r="G40" s="102" t="s">
        <v>13</v>
      </c>
      <c r="H40" s="103">
        <f t="shared" ref="H40:M40" si="9">H38+H39</f>
        <v>181.4</v>
      </c>
      <c r="I40" s="103">
        <f t="shared" si="9"/>
        <v>0</v>
      </c>
      <c r="J40" s="103">
        <f t="shared" si="9"/>
        <v>0</v>
      </c>
      <c r="K40" s="103">
        <f t="shared" si="9"/>
        <v>0</v>
      </c>
      <c r="L40" s="103">
        <f t="shared" si="9"/>
        <v>200</v>
      </c>
      <c r="M40" s="103">
        <f t="shared" si="9"/>
        <v>200</v>
      </c>
      <c r="N40" s="657"/>
      <c r="O40" s="80"/>
      <c r="P40" s="80"/>
      <c r="Q40" s="81"/>
    </row>
    <row r="41" spans="1:17" ht="12.75" customHeight="1">
      <c r="A41" s="317" t="s">
        <v>12</v>
      </c>
      <c r="B41" s="319" t="s">
        <v>37</v>
      </c>
      <c r="C41" s="286" t="s">
        <v>14</v>
      </c>
      <c r="D41" s="279" t="s">
        <v>239</v>
      </c>
      <c r="E41" s="283" t="s">
        <v>64</v>
      </c>
      <c r="F41" s="308" t="s">
        <v>210</v>
      </c>
      <c r="G41" s="88" t="s">
        <v>40</v>
      </c>
      <c r="H41" s="89">
        <v>26</v>
      </c>
      <c r="I41" s="50"/>
      <c r="J41" s="90"/>
      <c r="K41" s="91">
        <v>0</v>
      </c>
      <c r="L41" s="114">
        <v>26</v>
      </c>
      <c r="M41" s="52">
        <v>26</v>
      </c>
      <c r="N41" s="715"/>
      <c r="O41" s="716"/>
      <c r="P41" s="716"/>
      <c r="Q41" s="717"/>
    </row>
    <row r="42" spans="1:17" ht="35.450000000000003" customHeight="1" thickBot="1">
      <c r="A42" s="318"/>
      <c r="B42" s="320"/>
      <c r="C42" s="287"/>
      <c r="D42" s="280"/>
      <c r="E42" s="282"/>
      <c r="F42" s="309"/>
      <c r="G42" s="102" t="s">
        <v>13</v>
      </c>
      <c r="H42" s="103">
        <f>H41</f>
        <v>26</v>
      </c>
      <c r="I42" s="103">
        <f t="shared" ref="I42:M42" si="10">I41</f>
        <v>0</v>
      </c>
      <c r="J42" s="103">
        <f t="shared" si="10"/>
        <v>0</v>
      </c>
      <c r="K42" s="103">
        <f t="shared" si="10"/>
        <v>0</v>
      </c>
      <c r="L42" s="103">
        <f t="shared" si="10"/>
        <v>26</v>
      </c>
      <c r="M42" s="103">
        <f t="shared" si="10"/>
        <v>26</v>
      </c>
      <c r="N42" s="718"/>
      <c r="O42" s="719"/>
      <c r="P42" s="719"/>
      <c r="Q42" s="720"/>
    </row>
    <row r="43" spans="1:17" ht="14.25" customHeight="1">
      <c r="A43" s="317" t="s">
        <v>12</v>
      </c>
      <c r="B43" s="319" t="s">
        <v>37</v>
      </c>
      <c r="C43" s="286" t="s">
        <v>37</v>
      </c>
      <c r="D43" s="279" t="s">
        <v>240</v>
      </c>
      <c r="E43" s="283" t="s">
        <v>64</v>
      </c>
      <c r="F43" s="308" t="s">
        <v>210</v>
      </c>
      <c r="G43" s="88" t="s">
        <v>40</v>
      </c>
      <c r="H43" s="89">
        <v>6</v>
      </c>
      <c r="I43" s="50"/>
      <c r="J43" s="90"/>
      <c r="K43" s="91">
        <v>0</v>
      </c>
      <c r="L43" s="114">
        <v>6</v>
      </c>
      <c r="M43" s="52">
        <v>6</v>
      </c>
      <c r="N43" s="266"/>
      <c r="O43" s="716"/>
      <c r="P43" s="716"/>
      <c r="Q43" s="717"/>
    </row>
    <row r="44" spans="1:17" ht="11.45" customHeight="1" thickBot="1">
      <c r="A44" s="318"/>
      <c r="B44" s="320"/>
      <c r="C44" s="287"/>
      <c r="D44" s="280"/>
      <c r="E44" s="282"/>
      <c r="F44" s="309"/>
      <c r="G44" s="102" t="s">
        <v>13</v>
      </c>
      <c r="H44" s="103">
        <f>H43</f>
        <v>6</v>
      </c>
      <c r="I44" s="103">
        <f t="shared" ref="I44:M44" si="11">I43</f>
        <v>0</v>
      </c>
      <c r="J44" s="103">
        <f t="shared" si="11"/>
        <v>0</v>
      </c>
      <c r="K44" s="103">
        <f t="shared" si="11"/>
        <v>0</v>
      </c>
      <c r="L44" s="103">
        <f t="shared" si="11"/>
        <v>6</v>
      </c>
      <c r="M44" s="103">
        <f t="shared" si="11"/>
        <v>6</v>
      </c>
      <c r="N44" s="276"/>
      <c r="O44" s="719"/>
      <c r="P44" s="719"/>
      <c r="Q44" s="720"/>
    </row>
    <row r="45" spans="1:17" ht="14.25" customHeight="1">
      <c r="A45" s="317" t="s">
        <v>12</v>
      </c>
      <c r="B45" s="319" t="s">
        <v>37</v>
      </c>
      <c r="C45" s="286" t="s">
        <v>38</v>
      </c>
      <c r="D45" s="545" t="s">
        <v>241</v>
      </c>
      <c r="E45" s="283" t="s">
        <v>64</v>
      </c>
      <c r="F45" s="708" t="s">
        <v>242</v>
      </c>
      <c r="G45" s="88" t="s">
        <v>40</v>
      </c>
      <c r="H45" s="89">
        <v>450</v>
      </c>
      <c r="I45" s="50"/>
      <c r="J45" s="90"/>
      <c r="K45" s="91">
        <v>450</v>
      </c>
      <c r="L45" s="114">
        <v>730</v>
      </c>
      <c r="M45" s="52">
        <v>0</v>
      </c>
      <c r="N45" s="721" t="s">
        <v>243</v>
      </c>
      <c r="O45" s="146" t="s">
        <v>244</v>
      </c>
      <c r="P45" s="146"/>
      <c r="Q45" s="565"/>
    </row>
    <row r="46" spans="1:17" ht="13.5" customHeight="1">
      <c r="A46" s="321"/>
      <c r="B46" s="322"/>
      <c r="C46" s="323"/>
      <c r="D46" s="722"/>
      <c r="E46" s="295"/>
      <c r="F46" s="723"/>
      <c r="G46" s="109" t="s">
        <v>40</v>
      </c>
      <c r="H46" s="94">
        <v>0</v>
      </c>
      <c r="I46" s="537"/>
      <c r="J46" s="96"/>
      <c r="K46" s="538"/>
      <c r="L46" s="539"/>
      <c r="M46" s="99"/>
      <c r="N46" s="628" t="s">
        <v>245</v>
      </c>
      <c r="O46" s="724"/>
      <c r="P46" s="724" t="s">
        <v>73</v>
      </c>
      <c r="Q46" s="725"/>
    </row>
    <row r="47" spans="1:17" ht="37.15" customHeight="1" thickBot="1">
      <c r="A47" s="318"/>
      <c r="B47" s="320"/>
      <c r="C47" s="287"/>
      <c r="D47" s="726"/>
      <c r="E47" s="282"/>
      <c r="F47" s="309"/>
      <c r="G47" s="102" t="s">
        <v>13</v>
      </c>
      <c r="H47" s="103">
        <f t="shared" ref="H47:M47" si="12">H45+H46</f>
        <v>450</v>
      </c>
      <c r="I47" s="103">
        <f t="shared" si="12"/>
        <v>0</v>
      </c>
      <c r="J47" s="103">
        <f t="shared" si="12"/>
        <v>0</v>
      </c>
      <c r="K47" s="103">
        <f t="shared" si="12"/>
        <v>450</v>
      </c>
      <c r="L47" s="103">
        <f t="shared" si="12"/>
        <v>730</v>
      </c>
      <c r="M47" s="110">
        <f t="shared" si="12"/>
        <v>0</v>
      </c>
      <c r="N47" s="727"/>
      <c r="O47" s="111"/>
      <c r="P47" s="111"/>
      <c r="Q47" s="112"/>
    </row>
    <row r="48" spans="1:17" ht="15" customHeight="1">
      <c r="A48" s="317" t="s">
        <v>12</v>
      </c>
      <c r="B48" s="319" t="s">
        <v>37</v>
      </c>
      <c r="C48" s="286" t="s">
        <v>43</v>
      </c>
      <c r="D48" s="707" t="s">
        <v>246</v>
      </c>
      <c r="E48" s="283" t="s">
        <v>64</v>
      </c>
      <c r="F48" s="708" t="s">
        <v>247</v>
      </c>
      <c r="G48" s="88" t="s">
        <v>40</v>
      </c>
      <c r="H48" s="89">
        <v>25</v>
      </c>
      <c r="I48" s="50"/>
      <c r="J48" s="90"/>
      <c r="K48" s="91">
        <v>0</v>
      </c>
      <c r="L48" s="114">
        <v>25</v>
      </c>
      <c r="M48" s="52">
        <v>25</v>
      </c>
      <c r="N48" s="266" t="s">
        <v>248</v>
      </c>
      <c r="O48" s="76" t="s">
        <v>73</v>
      </c>
      <c r="P48" s="76" t="s">
        <v>73</v>
      </c>
      <c r="Q48" s="93" t="s">
        <v>73</v>
      </c>
    </row>
    <row r="49" spans="1:19" ht="12.75" customHeight="1" thickBot="1">
      <c r="A49" s="318"/>
      <c r="B49" s="320"/>
      <c r="C49" s="287"/>
      <c r="D49" s="710"/>
      <c r="E49" s="282"/>
      <c r="F49" s="309"/>
      <c r="G49" s="102" t="s">
        <v>13</v>
      </c>
      <c r="H49" s="103">
        <f>H48</f>
        <v>25</v>
      </c>
      <c r="I49" s="103">
        <f t="shared" ref="I49:M49" si="13">I48</f>
        <v>0</v>
      </c>
      <c r="J49" s="103">
        <f t="shared" si="13"/>
        <v>0</v>
      </c>
      <c r="K49" s="103">
        <f t="shared" si="13"/>
        <v>0</v>
      </c>
      <c r="L49" s="103">
        <f t="shared" si="13"/>
        <v>25</v>
      </c>
      <c r="M49" s="103">
        <f t="shared" si="13"/>
        <v>25</v>
      </c>
      <c r="N49" s="276"/>
      <c r="O49" s="111"/>
      <c r="P49" s="111"/>
      <c r="Q49" s="112"/>
    </row>
    <row r="50" spans="1:19" ht="12.75" customHeight="1">
      <c r="A50" s="317" t="s">
        <v>12</v>
      </c>
      <c r="B50" s="319" t="s">
        <v>37</v>
      </c>
      <c r="C50" s="286" t="s">
        <v>44</v>
      </c>
      <c r="D50" s="707" t="s">
        <v>249</v>
      </c>
      <c r="E50" s="283" t="s">
        <v>64</v>
      </c>
      <c r="F50" s="708" t="s">
        <v>210</v>
      </c>
      <c r="G50" s="88" t="s">
        <v>40</v>
      </c>
      <c r="H50" s="89">
        <v>0</v>
      </c>
      <c r="I50" s="50"/>
      <c r="J50" s="90"/>
      <c r="K50" s="91">
        <v>0</v>
      </c>
      <c r="L50" s="114">
        <v>30</v>
      </c>
      <c r="M50" s="52">
        <v>0</v>
      </c>
      <c r="N50" s="709" t="s">
        <v>250</v>
      </c>
      <c r="O50" s="76"/>
      <c r="P50" s="76" t="s">
        <v>73</v>
      </c>
      <c r="Q50" s="93"/>
    </row>
    <row r="51" spans="1:19" ht="13.5" customHeight="1" thickBot="1">
      <c r="A51" s="318"/>
      <c r="B51" s="320"/>
      <c r="C51" s="287"/>
      <c r="D51" s="710"/>
      <c r="E51" s="282"/>
      <c r="F51" s="309"/>
      <c r="G51" s="102" t="s">
        <v>13</v>
      </c>
      <c r="H51" s="103">
        <f>H50</f>
        <v>0</v>
      </c>
      <c r="I51" s="103">
        <f t="shared" ref="I51:M51" si="14">I50</f>
        <v>0</v>
      </c>
      <c r="J51" s="103">
        <f t="shared" si="14"/>
        <v>0</v>
      </c>
      <c r="K51" s="103">
        <f t="shared" si="14"/>
        <v>0</v>
      </c>
      <c r="L51" s="103">
        <f t="shared" si="14"/>
        <v>30</v>
      </c>
      <c r="M51" s="103">
        <f t="shared" si="14"/>
        <v>0</v>
      </c>
      <c r="N51" s="711"/>
      <c r="O51" s="111"/>
      <c r="P51" s="111"/>
      <c r="Q51" s="112"/>
    </row>
    <row r="52" spans="1:19" ht="13.5" customHeight="1">
      <c r="A52" s="317" t="s">
        <v>12</v>
      </c>
      <c r="B52" s="319" t="s">
        <v>37</v>
      </c>
      <c r="C52" s="286" t="s">
        <v>45</v>
      </c>
      <c r="D52" s="707" t="s">
        <v>251</v>
      </c>
      <c r="E52" s="283" t="s">
        <v>64</v>
      </c>
      <c r="F52" s="708" t="s">
        <v>210</v>
      </c>
      <c r="G52" s="88" t="s">
        <v>40</v>
      </c>
      <c r="H52" s="89">
        <v>6.6</v>
      </c>
      <c r="I52" s="50"/>
      <c r="J52" s="90"/>
      <c r="K52" s="91">
        <v>3.2</v>
      </c>
      <c r="L52" s="114">
        <v>10</v>
      </c>
      <c r="M52" s="52">
        <v>10</v>
      </c>
      <c r="N52" s="728"/>
      <c r="O52" s="716"/>
      <c r="P52" s="716"/>
      <c r="Q52" s="717"/>
    </row>
    <row r="53" spans="1:19" ht="13.5" customHeight="1" thickBot="1">
      <c r="A53" s="318"/>
      <c r="B53" s="320"/>
      <c r="C53" s="287"/>
      <c r="D53" s="710"/>
      <c r="E53" s="282"/>
      <c r="F53" s="309"/>
      <c r="G53" s="102" t="s">
        <v>13</v>
      </c>
      <c r="H53" s="103">
        <f t="shared" ref="H53:M53" si="15">H52</f>
        <v>6.6</v>
      </c>
      <c r="I53" s="103">
        <f t="shared" si="15"/>
        <v>0</v>
      </c>
      <c r="J53" s="103">
        <f t="shared" si="15"/>
        <v>0</v>
      </c>
      <c r="K53" s="103">
        <f t="shared" si="15"/>
        <v>3.2</v>
      </c>
      <c r="L53" s="103">
        <f t="shared" si="15"/>
        <v>10</v>
      </c>
      <c r="M53" s="103">
        <f t="shared" si="15"/>
        <v>10</v>
      </c>
      <c r="N53" s="727"/>
      <c r="O53" s="719"/>
      <c r="P53" s="719"/>
      <c r="Q53" s="720"/>
    </row>
    <row r="54" spans="1:19" ht="20.25" customHeight="1">
      <c r="A54" s="729" t="s">
        <v>12</v>
      </c>
      <c r="B54" s="730" t="s">
        <v>37</v>
      </c>
      <c r="C54" s="236" t="s">
        <v>50</v>
      </c>
      <c r="D54" s="545" t="s">
        <v>252</v>
      </c>
      <c r="E54" s="238" t="s">
        <v>64</v>
      </c>
      <c r="F54" s="250" t="s">
        <v>253</v>
      </c>
      <c r="G54" s="731" t="s">
        <v>40</v>
      </c>
      <c r="H54" s="732">
        <v>12</v>
      </c>
      <c r="I54" s="733"/>
      <c r="J54" s="734"/>
      <c r="K54" s="733"/>
      <c r="L54" s="735">
        <v>15</v>
      </c>
      <c r="M54" s="735">
        <v>15</v>
      </c>
      <c r="N54" s="248"/>
      <c r="O54" s="736"/>
      <c r="P54" s="736"/>
      <c r="Q54" s="737"/>
    </row>
    <row r="55" spans="1:19" ht="13.5" customHeight="1" thickBot="1">
      <c r="A55" s="738"/>
      <c r="B55" s="64"/>
      <c r="C55" s="237"/>
      <c r="D55" s="739"/>
      <c r="E55" s="239"/>
      <c r="F55" s="251"/>
      <c r="G55" s="102" t="s">
        <v>13</v>
      </c>
      <c r="H55" s="63">
        <f>H54*1</f>
        <v>12</v>
      </c>
      <c r="I55" s="61"/>
      <c r="J55" s="60"/>
      <c r="K55" s="61"/>
      <c r="L55" s="62">
        <f>L54*1</f>
        <v>15</v>
      </c>
      <c r="M55" s="62">
        <f>M54*1</f>
        <v>15</v>
      </c>
      <c r="N55" s="249"/>
      <c r="O55" s="740"/>
      <c r="P55" s="740"/>
      <c r="Q55" s="741"/>
    </row>
    <row r="56" spans="1:19" ht="12" customHeight="1">
      <c r="A56" s="550"/>
      <c r="B56" s="322"/>
      <c r="C56" s="323"/>
      <c r="D56" s="742" t="s">
        <v>254</v>
      </c>
      <c r="E56" s="743" t="s">
        <v>64</v>
      </c>
      <c r="F56" s="708" t="s">
        <v>41</v>
      </c>
      <c r="G56" s="744" t="s">
        <v>40</v>
      </c>
      <c r="H56" s="745">
        <v>101.4</v>
      </c>
      <c r="I56" s="163"/>
      <c r="J56" s="746"/>
      <c r="K56" s="164">
        <v>0</v>
      </c>
      <c r="L56" s="165">
        <v>0</v>
      </c>
      <c r="M56" s="165">
        <v>0</v>
      </c>
      <c r="N56" s="747"/>
      <c r="O56" s="748"/>
      <c r="P56" s="748"/>
      <c r="Q56" s="749"/>
    </row>
    <row r="57" spans="1:19" ht="14.25" customHeight="1" thickBot="1">
      <c r="A57" s="559"/>
      <c r="B57" s="560"/>
      <c r="C57" s="347"/>
      <c r="D57" s="280"/>
      <c r="E57" s="282"/>
      <c r="F57" s="309"/>
      <c r="G57" s="102" t="s">
        <v>13</v>
      </c>
      <c r="H57" s="103">
        <f t="shared" ref="H57:M57" si="16">H56</f>
        <v>101.4</v>
      </c>
      <c r="I57" s="103">
        <f t="shared" si="16"/>
        <v>0</v>
      </c>
      <c r="J57" s="103">
        <f t="shared" si="16"/>
        <v>0</v>
      </c>
      <c r="K57" s="576">
        <f t="shared" si="16"/>
        <v>0</v>
      </c>
      <c r="L57" s="110">
        <f t="shared" si="16"/>
        <v>0</v>
      </c>
      <c r="M57" s="110">
        <f t="shared" si="16"/>
        <v>0</v>
      </c>
      <c r="N57" s="718"/>
      <c r="O57" s="719"/>
      <c r="P57" s="719"/>
      <c r="Q57" s="720"/>
    </row>
    <row r="58" spans="1:19" ht="19.5" customHeight="1" thickBot="1">
      <c r="A58" s="116" t="s">
        <v>12</v>
      </c>
      <c r="B58" s="42" t="s">
        <v>37</v>
      </c>
      <c r="C58" s="750" t="s">
        <v>15</v>
      </c>
      <c r="D58" s="269"/>
      <c r="E58" s="270"/>
      <c r="F58" s="270"/>
      <c r="G58" s="271"/>
      <c r="H58" s="115">
        <f>H40+H42+H44+H47+H49+H51+H53+H55+H57</f>
        <v>808.4</v>
      </c>
      <c r="I58" s="115">
        <f t="shared" ref="I58:M58" si="17">I40+I42+I44+I47+I49+I51+I53+I55+I57</f>
        <v>0</v>
      </c>
      <c r="J58" s="115">
        <f t="shared" si="17"/>
        <v>0</v>
      </c>
      <c r="K58" s="115">
        <f t="shared" si="17"/>
        <v>453.2</v>
      </c>
      <c r="L58" s="115">
        <f t="shared" si="17"/>
        <v>1042</v>
      </c>
      <c r="M58" s="115">
        <f t="shared" si="17"/>
        <v>282</v>
      </c>
      <c r="N58" s="115"/>
      <c r="O58" s="117"/>
      <c r="P58" s="117"/>
      <c r="Q58" s="118"/>
    </row>
    <row r="59" spans="1:19" ht="20.25" customHeight="1" thickBot="1">
      <c r="A59" s="41" t="s">
        <v>12</v>
      </c>
      <c r="B59" s="42" t="s">
        <v>38</v>
      </c>
      <c r="C59" s="751" t="s">
        <v>255</v>
      </c>
      <c r="D59" s="751"/>
      <c r="E59" s="751"/>
      <c r="F59" s="751"/>
      <c r="G59" s="751"/>
      <c r="H59" s="751"/>
      <c r="I59" s="751"/>
      <c r="J59" s="751"/>
      <c r="K59" s="751"/>
      <c r="L59" s="751"/>
      <c r="M59" s="751"/>
      <c r="N59" s="751"/>
      <c r="O59" s="751"/>
      <c r="P59" s="751"/>
      <c r="Q59" s="752"/>
    </row>
    <row r="60" spans="1:19" ht="14.25" customHeight="1">
      <c r="A60" s="317" t="s">
        <v>12</v>
      </c>
      <c r="B60" s="319" t="s">
        <v>38</v>
      </c>
      <c r="C60" s="286" t="s">
        <v>12</v>
      </c>
      <c r="D60" s="279" t="s">
        <v>256</v>
      </c>
      <c r="E60" s="283" t="s">
        <v>64</v>
      </c>
      <c r="F60" s="348" t="s">
        <v>257</v>
      </c>
      <c r="G60" s="14" t="s">
        <v>40</v>
      </c>
      <c r="H60" s="506">
        <v>70</v>
      </c>
      <c r="I60" s="204"/>
      <c r="J60" s="204"/>
      <c r="K60" s="753">
        <v>32.6</v>
      </c>
      <c r="L60" s="754">
        <v>5.8</v>
      </c>
      <c r="M60" s="19">
        <v>5.8</v>
      </c>
      <c r="N60" s="266"/>
      <c r="O60" s="502"/>
      <c r="P60" s="502"/>
      <c r="Q60" s="503"/>
    </row>
    <row r="61" spans="1:19" ht="27" customHeight="1" thickBot="1">
      <c r="A61" s="318"/>
      <c r="B61" s="320"/>
      <c r="C61" s="287"/>
      <c r="D61" s="280"/>
      <c r="E61" s="282"/>
      <c r="F61" s="349"/>
      <c r="G61" s="9" t="s">
        <v>13</v>
      </c>
      <c r="H61" s="203">
        <f t="shared" ref="H61:M61" si="18">H60</f>
        <v>70</v>
      </c>
      <c r="I61" s="203">
        <f t="shared" si="18"/>
        <v>0</v>
      </c>
      <c r="J61" s="203">
        <f t="shared" si="18"/>
        <v>0</v>
      </c>
      <c r="K61" s="203">
        <f t="shared" si="18"/>
        <v>32.6</v>
      </c>
      <c r="L61" s="203">
        <f t="shared" si="18"/>
        <v>5.8</v>
      </c>
      <c r="M61" s="13">
        <f t="shared" si="18"/>
        <v>5.8</v>
      </c>
      <c r="N61" s="267"/>
      <c r="O61" s="469"/>
      <c r="P61" s="469"/>
      <c r="Q61" s="470"/>
      <c r="R61" s="755"/>
      <c r="S61" s="755"/>
    </row>
    <row r="62" spans="1:19" ht="14.25" customHeight="1">
      <c r="A62" s="317" t="s">
        <v>12</v>
      </c>
      <c r="B62" s="319" t="s">
        <v>38</v>
      </c>
      <c r="C62" s="286" t="s">
        <v>258</v>
      </c>
      <c r="D62" s="279" t="s">
        <v>259</v>
      </c>
      <c r="E62" s="283" t="s">
        <v>64</v>
      </c>
      <c r="F62" s="281" t="s">
        <v>210</v>
      </c>
      <c r="G62" s="88" t="s">
        <v>40</v>
      </c>
      <c r="H62" s="655">
        <v>150.30000000000001</v>
      </c>
      <c r="I62" s="50"/>
      <c r="J62" s="756"/>
      <c r="K62" s="51"/>
      <c r="L62" s="52">
        <v>160</v>
      </c>
      <c r="M62" s="52">
        <v>160</v>
      </c>
      <c r="N62" s="266" t="s">
        <v>260</v>
      </c>
      <c r="O62" s="146" t="s">
        <v>261</v>
      </c>
      <c r="P62" s="146" t="s">
        <v>261</v>
      </c>
      <c r="Q62" s="565" t="s">
        <v>261</v>
      </c>
    </row>
    <row r="63" spans="1:19" ht="56.45" customHeight="1" thickBot="1">
      <c r="A63" s="318"/>
      <c r="B63" s="320"/>
      <c r="C63" s="287"/>
      <c r="D63" s="280"/>
      <c r="E63" s="540"/>
      <c r="F63" s="282"/>
      <c r="G63" s="102" t="s">
        <v>13</v>
      </c>
      <c r="H63" s="757">
        <f>SUM(H62:H62)</f>
        <v>150.30000000000001</v>
      </c>
      <c r="I63" s="757">
        <f t="shared" ref="I63:M63" si="19">SUM(I62:I62)</f>
        <v>0</v>
      </c>
      <c r="J63" s="757">
        <f t="shared" si="19"/>
        <v>0</v>
      </c>
      <c r="K63" s="757">
        <f t="shared" si="19"/>
        <v>0</v>
      </c>
      <c r="L63" s="110">
        <f t="shared" si="19"/>
        <v>160</v>
      </c>
      <c r="M63" s="110">
        <f t="shared" si="19"/>
        <v>160</v>
      </c>
      <c r="N63" s="276"/>
      <c r="O63" s="111"/>
      <c r="P63" s="111"/>
      <c r="Q63" s="112"/>
    </row>
    <row r="64" spans="1:19" ht="13.15" customHeight="1">
      <c r="A64" s="758" t="s">
        <v>12</v>
      </c>
      <c r="B64" s="759" t="s">
        <v>38</v>
      </c>
      <c r="C64" s="760" t="s">
        <v>262</v>
      </c>
      <c r="D64" s="279" t="s">
        <v>263</v>
      </c>
      <c r="E64" s="283" t="s">
        <v>64</v>
      </c>
      <c r="F64" s="281" t="s">
        <v>210</v>
      </c>
      <c r="G64" s="88" t="s">
        <v>40</v>
      </c>
      <c r="H64" s="655">
        <v>8</v>
      </c>
      <c r="I64" s="50"/>
      <c r="J64" s="114"/>
      <c r="K64" s="51"/>
      <c r="L64" s="52">
        <v>8</v>
      </c>
      <c r="M64" s="52">
        <v>8</v>
      </c>
      <c r="N64" s="266" t="s">
        <v>264</v>
      </c>
      <c r="O64" s="146" t="s">
        <v>265</v>
      </c>
      <c r="P64" s="146" t="s">
        <v>265</v>
      </c>
      <c r="Q64" s="146" t="s">
        <v>265</v>
      </c>
    </row>
    <row r="65" spans="1:17" ht="18.600000000000001" customHeight="1">
      <c r="A65" s="761"/>
      <c r="B65" s="762"/>
      <c r="C65" s="763"/>
      <c r="D65" s="324"/>
      <c r="E65" s="295"/>
      <c r="F65" s="552"/>
      <c r="G65" s="109"/>
      <c r="H65" s="539"/>
      <c r="I65" s="537"/>
      <c r="J65" s="539"/>
      <c r="K65" s="764"/>
      <c r="L65" s="99"/>
      <c r="M65" s="99"/>
      <c r="N65" s="326"/>
      <c r="O65" s="724" t="s">
        <v>266</v>
      </c>
      <c r="P65" s="724" t="s">
        <v>266</v>
      </c>
      <c r="Q65" s="725" t="s">
        <v>266</v>
      </c>
    </row>
    <row r="66" spans="1:17" ht="12" customHeight="1" thickBot="1">
      <c r="A66" s="765"/>
      <c r="B66" s="766"/>
      <c r="C66" s="767"/>
      <c r="D66" s="280"/>
      <c r="E66" s="540"/>
      <c r="F66" s="282"/>
      <c r="G66" s="768" t="s">
        <v>13</v>
      </c>
      <c r="H66" s="769">
        <f>SUM(H64:H64)</f>
        <v>8</v>
      </c>
      <c r="I66" s="769">
        <f t="shared" ref="I66:M66" si="20">SUM(I64:I64)</f>
        <v>0</v>
      </c>
      <c r="J66" s="769">
        <f t="shared" si="20"/>
        <v>0</v>
      </c>
      <c r="K66" s="769">
        <f t="shared" si="20"/>
        <v>0</v>
      </c>
      <c r="L66" s="770">
        <f t="shared" si="20"/>
        <v>8</v>
      </c>
      <c r="M66" s="770">
        <f t="shared" si="20"/>
        <v>8</v>
      </c>
      <c r="N66" s="276"/>
      <c r="O66" s="111" t="s">
        <v>196</v>
      </c>
      <c r="P66" s="111" t="s">
        <v>196</v>
      </c>
      <c r="Q66" s="111" t="s">
        <v>196</v>
      </c>
    </row>
    <row r="67" spans="1:17" ht="14.25" customHeight="1">
      <c r="A67" s="317" t="s">
        <v>12</v>
      </c>
      <c r="B67" s="319" t="s">
        <v>38</v>
      </c>
      <c r="C67" s="286" t="s">
        <v>267</v>
      </c>
      <c r="D67" s="279" t="s">
        <v>268</v>
      </c>
      <c r="E67" s="283" t="s">
        <v>64</v>
      </c>
      <c r="F67" s="281" t="s">
        <v>142</v>
      </c>
      <c r="G67" s="88" t="s">
        <v>40</v>
      </c>
      <c r="H67" s="655">
        <v>12.6</v>
      </c>
      <c r="I67" s="50"/>
      <c r="J67" s="756"/>
      <c r="K67" s="51"/>
      <c r="L67" s="52">
        <v>12</v>
      </c>
      <c r="M67" s="52">
        <v>11</v>
      </c>
      <c r="N67" s="266" t="s">
        <v>269</v>
      </c>
      <c r="O67" s="76" t="s">
        <v>270</v>
      </c>
      <c r="P67" s="76" t="s">
        <v>271</v>
      </c>
      <c r="Q67" s="93" t="s">
        <v>272</v>
      </c>
    </row>
    <row r="68" spans="1:17" ht="36" customHeight="1" thickBot="1">
      <c r="A68" s="318"/>
      <c r="B68" s="320"/>
      <c r="C68" s="287"/>
      <c r="D68" s="280"/>
      <c r="E68" s="540"/>
      <c r="F68" s="282"/>
      <c r="G68" s="102" t="s">
        <v>13</v>
      </c>
      <c r="H68" s="757">
        <f>SUM(H67:H67)</f>
        <v>12.6</v>
      </c>
      <c r="I68" s="757">
        <f t="shared" ref="I68:M68" si="21">SUM(I67:I67)</f>
        <v>0</v>
      </c>
      <c r="J68" s="757">
        <f t="shared" si="21"/>
        <v>0</v>
      </c>
      <c r="K68" s="757">
        <f t="shared" si="21"/>
        <v>0</v>
      </c>
      <c r="L68" s="110">
        <f t="shared" si="21"/>
        <v>12</v>
      </c>
      <c r="M68" s="110">
        <f t="shared" si="21"/>
        <v>11</v>
      </c>
      <c r="N68" s="276"/>
      <c r="O68" s="111"/>
      <c r="P68" s="111"/>
      <c r="Q68" s="112"/>
    </row>
    <row r="69" spans="1:17" ht="25.9" customHeight="1">
      <c r="A69" s="317" t="s">
        <v>12</v>
      </c>
      <c r="B69" s="319" t="s">
        <v>38</v>
      </c>
      <c r="C69" s="286" t="s">
        <v>273</v>
      </c>
      <c r="D69" s="279" t="s">
        <v>274</v>
      </c>
      <c r="E69" s="283" t="s">
        <v>64</v>
      </c>
      <c r="F69" s="281" t="s">
        <v>275</v>
      </c>
      <c r="G69" s="88" t="s">
        <v>40</v>
      </c>
      <c r="H69" s="655">
        <v>10</v>
      </c>
      <c r="I69" s="50"/>
      <c r="J69" s="756"/>
      <c r="K69" s="51">
        <v>0</v>
      </c>
      <c r="L69" s="52">
        <v>30</v>
      </c>
      <c r="M69" s="52">
        <v>30</v>
      </c>
      <c r="N69" s="771" t="s">
        <v>276</v>
      </c>
      <c r="O69" s="146" t="s">
        <v>73</v>
      </c>
      <c r="P69" s="146"/>
      <c r="Q69" s="565"/>
    </row>
    <row r="70" spans="1:17" ht="17.45" customHeight="1" thickBot="1">
      <c r="A70" s="318"/>
      <c r="B70" s="320"/>
      <c r="C70" s="287"/>
      <c r="D70" s="280"/>
      <c r="E70" s="540"/>
      <c r="F70" s="282"/>
      <c r="G70" s="102" t="s">
        <v>13</v>
      </c>
      <c r="H70" s="757">
        <f>SUM(H69:H69)</f>
        <v>10</v>
      </c>
      <c r="I70" s="104">
        <f>SUM(I69:I69)</f>
        <v>0</v>
      </c>
      <c r="J70" s="107"/>
      <c r="K70" s="757">
        <f>SUM(K69:K69)</f>
        <v>0</v>
      </c>
      <c r="L70" s="110">
        <f>SUM(L69:L69)</f>
        <v>30</v>
      </c>
      <c r="M70" s="110">
        <f>M69</f>
        <v>30</v>
      </c>
      <c r="N70" s="772" t="s">
        <v>277</v>
      </c>
      <c r="O70" s="111"/>
      <c r="P70" s="111" t="s">
        <v>244</v>
      </c>
      <c r="Q70" s="112" t="s">
        <v>244</v>
      </c>
    </row>
    <row r="71" spans="1:17" ht="16.5" customHeight="1">
      <c r="A71" s="543" t="s">
        <v>12</v>
      </c>
      <c r="B71" s="544" t="s">
        <v>38</v>
      </c>
      <c r="C71" s="346" t="s">
        <v>278</v>
      </c>
      <c r="D71" s="545" t="s">
        <v>279</v>
      </c>
      <c r="E71" s="283" t="s">
        <v>64</v>
      </c>
      <c r="F71" s="344" t="s">
        <v>144</v>
      </c>
      <c r="G71" s="88" t="s">
        <v>40</v>
      </c>
      <c r="H71" s="655">
        <v>20</v>
      </c>
      <c r="I71" s="50"/>
      <c r="J71" s="756"/>
      <c r="K71" s="51"/>
      <c r="L71" s="52">
        <v>25</v>
      </c>
      <c r="M71" s="52">
        <v>25</v>
      </c>
      <c r="N71" s="773" t="s">
        <v>280</v>
      </c>
      <c r="O71" s="146" t="s">
        <v>73</v>
      </c>
      <c r="P71" s="146"/>
      <c r="Q71" s="565"/>
    </row>
    <row r="72" spans="1:17" ht="12" customHeight="1">
      <c r="A72" s="550"/>
      <c r="B72" s="322"/>
      <c r="C72" s="323"/>
      <c r="D72" s="551"/>
      <c r="E72" s="295"/>
      <c r="F72" s="552"/>
      <c r="G72" s="774" t="s">
        <v>40</v>
      </c>
      <c r="H72" s="775">
        <v>25</v>
      </c>
      <c r="I72" s="764"/>
      <c r="J72" s="776"/>
      <c r="K72" s="764">
        <v>0</v>
      </c>
      <c r="L72" s="99"/>
      <c r="M72" s="99"/>
      <c r="N72" s="777"/>
      <c r="O72" s="100"/>
      <c r="P72" s="100"/>
      <c r="Q72" s="101"/>
    </row>
    <row r="73" spans="1:17" ht="13.15" customHeight="1" thickBot="1">
      <c r="A73" s="559"/>
      <c r="B73" s="560"/>
      <c r="C73" s="347"/>
      <c r="D73" s="561"/>
      <c r="E73" s="540"/>
      <c r="F73" s="345"/>
      <c r="G73" s="102" t="s">
        <v>13</v>
      </c>
      <c r="H73" s="757">
        <f>SUM(H71:H72)</f>
        <v>45</v>
      </c>
      <c r="I73" s="757">
        <f t="shared" ref="I73:M73" si="22">SUM(I71:I71)</f>
        <v>0</v>
      </c>
      <c r="J73" s="757">
        <f t="shared" si="22"/>
        <v>0</v>
      </c>
      <c r="K73" s="757">
        <f>SUM(K71:K72)</f>
        <v>0</v>
      </c>
      <c r="L73" s="110">
        <f t="shared" si="22"/>
        <v>25</v>
      </c>
      <c r="M73" s="110">
        <f t="shared" si="22"/>
        <v>25</v>
      </c>
      <c r="N73" s="778" t="s">
        <v>281</v>
      </c>
      <c r="O73" s="111" t="s">
        <v>73</v>
      </c>
      <c r="P73" s="111" t="s">
        <v>73</v>
      </c>
      <c r="Q73" s="112" t="s">
        <v>73</v>
      </c>
    </row>
    <row r="74" spans="1:17" ht="21" customHeight="1">
      <c r="A74" s="729" t="s">
        <v>12</v>
      </c>
      <c r="B74" s="730" t="s">
        <v>38</v>
      </c>
      <c r="C74" s="236" t="s">
        <v>282</v>
      </c>
      <c r="D74" s="779" t="s">
        <v>283</v>
      </c>
      <c r="E74" s="238"/>
      <c r="F74" s="780" t="s">
        <v>253</v>
      </c>
      <c r="G74" s="781" t="s">
        <v>40</v>
      </c>
      <c r="H74" s="782">
        <v>0</v>
      </c>
      <c r="I74" s="783"/>
      <c r="J74" s="784"/>
      <c r="K74" s="783"/>
      <c r="L74" s="785"/>
      <c r="M74" s="785"/>
      <c r="N74" s="728"/>
      <c r="O74" s="76"/>
      <c r="P74" s="76"/>
      <c r="Q74" s="93"/>
    </row>
    <row r="75" spans="1:17" ht="19.899999999999999" customHeight="1" thickBot="1">
      <c r="A75" s="738"/>
      <c r="B75" s="64"/>
      <c r="C75" s="237"/>
      <c r="D75" s="645"/>
      <c r="E75" s="239"/>
      <c r="F75" s="786"/>
      <c r="G75" s="787"/>
      <c r="H75" s="63">
        <f>H74*1</f>
        <v>0</v>
      </c>
      <c r="I75" s="788"/>
      <c r="J75" s="789"/>
      <c r="K75" s="61"/>
      <c r="L75" s="62"/>
      <c r="M75" s="62"/>
      <c r="N75" s="727"/>
      <c r="O75" s="111"/>
      <c r="P75" s="111"/>
      <c r="Q75" s="112"/>
    </row>
    <row r="76" spans="1:17" ht="15.75" customHeight="1">
      <c r="A76" s="729" t="s">
        <v>12</v>
      </c>
      <c r="B76" s="730" t="s">
        <v>38</v>
      </c>
      <c r="C76" s="236" t="s">
        <v>284</v>
      </c>
      <c r="D76" s="545" t="s">
        <v>285</v>
      </c>
      <c r="E76" s="238" t="s">
        <v>64</v>
      </c>
      <c r="F76" s="780" t="s">
        <v>253</v>
      </c>
      <c r="G76" s="88" t="s">
        <v>40</v>
      </c>
      <c r="H76" s="655">
        <v>100</v>
      </c>
      <c r="I76" s="51"/>
      <c r="J76" s="790"/>
      <c r="K76" s="51">
        <v>100</v>
      </c>
      <c r="L76" s="52"/>
      <c r="M76" s="791"/>
      <c r="N76" s="656" t="s">
        <v>286</v>
      </c>
      <c r="O76" s="76"/>
      <c r="P76" s="76" t="s">
        <v>73</v>
      </c>
      <c r="Q76" s="93"/>
    </row>
    <row r="77" spans="1:17" ht="73.150000000000006" customHeight="1" thickBot="1">
      <c r="A77" s="738"/>
      <c r="B77" s="64"/>
      <c r="C77" s="237"/>
      <c r="D77" s="561"/>
      <c r="E77" s="239"/>
      <c r="F77" s="786"/>
      <c r="G77" s="102"/>
      <c r="H77" s="757">
        <f>H76*1</f>
        <v>100</v>
      </c>
      <c r="I77" s="757">
        <f t="shared" ref="I77:K77" si="23">I76*1</f>
        <v>0</v>
      </c>
      <c r="J77" s="757">
        <f t="shared" si="23"/>
        <v>0</v>
      </c>
      <c r="K77" s="757">
        <f t="shared" si="23"/>
        <v>100</v>
      </c>
      <c r="L77" s="110"/>
      <c r="M77" s="110"/>
      <c r="N77" s="657"/>
      <c r="O77" s="111"/>
      <c r="P77" s="111"/>
      <c r="Q77" s="112"/>
    </row>
    <row r="78" spans="1:17" ht="29.25" customHeight="1">
      <c r="A78" s="729" t="s">
        <v>12</v>
      </c>
      <c r="B78" s="730" t="s">
        <v>38</v>
      </c>
      <c r="C78" s="236" t="s">
        <v>287</v>
      </c>
      <c r="D78" s="279" t="s">
        <v>288</v>
      </c>
      <c r="E78" s="398" t="s">
        <v>64</v>
      </c>
      <c r="F78" s="792" t="s">
        <v>253</v>
      </c>
      <c r="G78" s="88" t="s">
        <v>40</v>
      </c>
      <c r="H78" s="89">
        <v>9.6</v>
      </c>
      <c r="I78" s="50"/>
      <c r="J78" s="90"/>
      <c r="K78" s="51">
        <v>9.6</v>
      </c>
      <c r="L78" s="52"/>
      <c r="M78" s="52"/>
      <c r="N78" s="656" t="s">
        <v>289</v>
      </c>
      <c r="O78" s="146" t="s">
        <v>73</v>
      </c>
      <c r="P78" s="146"/>
      <c r="Q78" s="565"/>
    </row>
    <row r="79" spans="1:17" ht="90.6" customHeight="1" thickBot="1">
      <c r="A79" s="738"/>
      <c r="B79" s="64"/>
      <c r="C79" s="237"/>
      <c r="D79" s="280"/>
      <c r="E79" s="399"/>
      <c r="F79" s="309"/>
      <c r="G79" s="102"/>
      <c r="H79" s="103">
        <f>H78*1</f>
        <v>9.6</v>
      </c>
      <c r="I79" s="103">
        <f t="shared" ref="I79:K79" si="24">I78*1</f>
        <v>0</v>
      </c>
      <c r="J79" s="103">
        <f t="shared" si="24"/>
        <v>0</v>
      </c>
      <c r="K79" s="103">
        <f t="shared" si="24"/>
        <v>9.6</v>
      </c>
      <c r="L79" s="110"/>
      <c r="M79" s="110"/>
      <c r="N79" s="273"/>
      <c r="O79" s="111"/>
      <c r="P79" s="111"/>
      <c r="Q79" s="112"/>
    </row>
    <row r="80" spans="1:17" ht="27" customHeight="1">
      <c r="A80" s="317" t="s">
        <v>12</v>
      </c>
      <c r="B80" s="319" t="s">
        <v>38</v>
      </c>
      <c r="C80" s="286" t="s">
        <v>290</v>
      </c>
      <c r="D80" s="279" t="s">
        <v>291</v>
      </c>
      <c r="E80" s="398" t="s">
        <v>64</v>
      </c>
      <c r="F80" s="792" t="s">
        <v>253</v>
      </c>
      <c r="G80" s="793" t="s">
        <v>40</v>
      </c>
      <c r="H80" s="794">
        <v>27.5</v>
      </c>
      <c r="I80" s="50"/>
      <c r="J80" s="90"/>
      <c r="K80" s="51">
        <v>0</v>
      </c>
      <c r="L80" s="52"/>
      <c r="M80" s="52"/>
      <c r="N80" s="656" t="s">
        <v>292</v>
      </c>
      <c r="O80" s="146" t="s">
        <v>73</v>
      </c>
      <c r="P80" s="795"/>
      <c r="Q80" s="796"/>
    </row>
    <row r="81" spans="1:37" ht="27.6" customHeight="1" thickBot="1">
      <c r="A81" s="318"/>
      <c r="B81" s="320"/>
      <c r="C81" s="287"/>
      <c r="D81" s="280"/>
      <c r="E81" s="399"/>
      <c r="F81" s="309"/>
      <c r="G81" s="102"/>
      <c r="H81" s="103">
        <f>H80*1</f>
        <v>27.5</v>
      </c>
      <c r="I81" s="103">
        <f t="shared" ref="I81:M81" si="25">I80*1</f>
        <v>0</v>
      </c>
      <c r="J81" s="103">
        <f t="shared" si="25"/>
        <v>0</v>
      </c>
      <c r="K81" s="103">
        <f t="shared" si="25"/>
        <v>0</v>
      </c>
      <c r="L81" s="103">
        <f t="shared" si="25"/>
        <v>0</v>
      </c>
      <c r="M81" s="103">
        <f t="shared" si="25"/>
        <v>0</v>
      </c>
      <c r="N81" s="797"/>
      <c r="O81" s="111"/>
      <c r="P81" s="740"/>
      <c r="Q81" s="741"/>
    </row>
    <row r="82" spans="1:37" ht="33.75" customHeight="1">
      <c r="A82" s="317" t="s">
        <v>12</v>
      </c>
      <c r="B82" s="319" t="s">
        <v>38</v>
      </c>
      <c r="C82" s="286" t="s">
        <v>293</v>
      </c>
      <c r="D82" s="279" t="s">
        <v>294</v>
      </c>
      <c r="E82" s="398" t="s">
        <v>64</v>
      </c>
      <c r="F82" s="792" t="s">
        <v>253</v>
      </c>
      <c r="G82" s="793" t="s">
        <v>40</v>
      </c>
      <c r="H82" s="89">
        <v>60</v>
      </c>
      <c r="I82" s="50"/>
      <c r="J82" s="90"/>
      <c r="K82" s="51">
        <v>60</v>
      </c>
      <c r="L82" s="52"/>
      <c r="M82" s="52"/>
      <c r="N82" s="656" t="s">
        <v>295</v>
      </c>
      <c r="O82" s="146" t="s">
        <v>73</v>
      </c>
      <c r="P82" s="795"/>
      <c r="Q82" s="796"/>
    </row>
    <row r="83" spans="1:37" ht="55.15" customHeight="1" thickBot="1">
      <c r="A83" s="318"/>
      <c r="B83" s="320"/>
      <c r="C83" s="287"/>
      <c r="D83" s="280"/>
      <c r="E83" s="399"/>
      <c r="F83" s="309"/>
      <c r="G83" s="102"/>
      <c r="H83" s="103">
        <f>H82*1</f>
        <v>60</v>
      </c>
      <c r="I83" s="103">
        <f t="shared" ref="I83:M83" si="26">I82*1</f>
        <v>0</v>
      </c>
      <c r="J83" s="103">
        <f t="shared" si="26"/>
        <v>0</v>
      </c>
      <c r="K83" s="103">
        <f t="shared" si="26"/>
        <v>60</v>
      </c>
      <c r="L83" s="103">
        <f t="shared" si="26"/>
        <v>0</v>
      </c>
      <c r="M83" s="103">
        <f t="shared" si="26"/>
        <v>0</v>
      </c>
      <c r="N83" s="797"/>
      <c r="O83" s="111"/>
      <c r="P83" s="740"/>
      <c r="Q83" s="741"/>
    </row>
    <row r="84" spans="1:37" ht="21.6" customHeight="1">
      <c r="A84" s="317" t="s">
        <v>12</v>
      </c>
      <c r="B84" s="319" t="s">
        <v>38</v>
      </c>
      <c r="C84" s="286" t="s">
        <v>296</v>
      </c>
      <c r="D84" s="279" t="s">
        <v>297</v>
      </c>
      <c r="E84" s="398" t="s">
        <v>64</v>
      </c>
      <c r="F84" s="792" t="s">
        <v>253</v>
      </c>
      <c r="G84" s="793" t="s">
        <v>40</v>
      </c>
      <c r="H84" s="89">
        <v>12</v>
      </c>
      <c r="I84" s="50"/>
      <c r="J84" s="90"/>
      <c r="K84" s="51">
        <v>0</v>
      </c>
      <c r="L84" s="52"/>
      <c r="M84" s="52"/>
      <c r="N84" s="656" t="s">
        <v>298</v>
      </c>
      <c r="O84" s="146" t="s">
        <v>73</v>
      </c>
      <c r="P84" s="795"/>
      <c r="Q84" s="796"/>
    </row>
    <row r="85" spans="1:37" ht="13.9" customHeight="1" thickBot="1">
      <c r="A85" s="318"/>
      <c r="B85" s="320"/>
      <c r="C85" s="287"/>
      <c r="D85" s="280"/>
      <c r="E85" s="399"/>
      <c r="F85" s="309"/>
      <c r="G85" s="102"/>
      <c r="H85" s="103">
        <f>H84*1</f>
        <v>12</v>
      </c>
      <c r="I85" s="103">
        <f t="shared" ref="I85:M85" si="27">I84*1</f>
        <v>0</v>
      </c>
      <c r="J85" s="103">
        <f t="shared" si="27"/>
        <v>0</v>
      </c>
      <c r="K85" s="103">
        <f t="shared" si="27"/>
        <v>0</v>
      </c>
      <c r="L85" s="103">
        <f t="shared" si="27"/>
        <v>0</v>
      </c>
      <c r="M85" s="103">
        <f t="shared" si="27"/>
        <v>0</v>
      </c>
      <c r="N85" s="797"/>
      <c r="O85" s="111"/>
      <c r="P85" s="740"/>
      <c r="Q85" s="741"/>
    </row>
    <row r="86" spans="1:37" ht="14.25" customHeight="1" thickBot="1">
      <c r="A86" s="24" t="s">
        <v>12</v>
      </c>
      <c r="B86" s="64" t="s">
        <v>38</v>
      </c>
      <c r="C86" s="446" t="s">
        <v>15</v>
      </c>
      <c r="D86" s="447"/>
      <c r="E86" s="447"/>
      <c r="F86" s="447"/>
      <c r="G86" s="447"/>
      <c r="H86" s="65">
        <f>H61+H63+H66+H68+H70+H73+H75+H77+H79+H81+H85+H83</f>
        <v>505</v>
      </c>
      <c r="I86" s="65">
        <f t="shared" ref="I86:K86" si="28">I61+I63+I66+I68+I70+I73+I75+I77+I79+I81+I85+I83</f>
        <v>0</v>
      </c>
      <c r="J86" s="65">
        <f t="shared" si="28"/>
        <v>0</v>
      </c>
      <c r="K86" s="65">
        <f t="shared" si="28"/>
        <v>202.2</v>
      </c>
      <c r="L86" s="65">
        <f t="shared" ref="L86:M86" si="29">L61+L63+L66+L68+L70+L73+L75+L77+L79+L81+L85</f>
        <v>240.8</v>
      </c>
      <c r="M86" s="65">
        <f t="shared" si="29"/>
        <v>239.8</v>
      </c>
      <c r="N86" s="67"/>
      <c r="O86" s="67"/>
      <c r="P86" s="67"/>
      <c r="Q86" s="68"/>
    </row>
    <row r="87" spans="1:37" ht="14.25" customHeight="1" thickBot="1">
      <c r="A87" s="41" t="s">
        <v>12</v>
      </c>
      <c r="B87" s="437" t="s">
        <v>299</v>
      </c>
      <c r="C87" s="438"/>
      <c r="D87" s="438"/>
      <c r="E87" s="438"/>
      <c r="F87" s="438"/>
      <c r="G87" s="438"/>
      <c r="H87" s="69">
        <f t="shared" ref="H87:M87" si="30">H86+H58+H36+H20</f>
        <v>6189.7</v>
      </c>
      <c r="I87" s="69">
        <f t="shared" si="30"/>
        <v>0</v>
      </c>
      <c r="J87" s="69">
        <f t="shared" si="30"/>
        <v>0</v>
      </c>
      <c r="K87" s="69">
        <f t="shared" si="30"/>
        <v>1226</v>
      </c>
      <c r="L87" s="69">
        <f t="shared" si="30"/>
        <v>6168.8</v>
      </c>
      <c r="M87" s="69">
        <f t="shared" si="30"/>
        <v>5637.8</v>
      </c>
      <c r="N87" s="71"/>
      <c r="O87" s="71"/>
      <c r="P87" s="71"/>
      <c r="Q87" s="72"/>
    </row>
    <row r="88" spans="1:37" ht="12.75" customHeight="1" thickBot="1">
      <c r="A88" s="156"/>
      <c r="B88" s="798" t="s">
        <v>17</v>
      </c>
      <c r="C88" s="454"/>
      <c r="D88" s="454"/>
      <c r="E88" s="454"/>
      <c r="F88" s="454"/>
      <c r="G88" s="454"/>
      <c r="H88" s="799">
        <f>H87</f>
        <v>6189.7</v>
      </c>
      <c r="I88" s="120">
        <f t="shared" ref="I88:M88" si="31">I87</f>
        <v>0</v>
      </c>
      <c r="J88" s="120">
        <f t="shared" si="31"/>
        <v>0</v>
      </c>
      <c r="K88" s="799">
        <f t="shared" si="31"/>
        <v>1226</v>
      </c>
      <c r="L88" s="120">
        <f t="shared" si="31"/>
        <v>6168.8</v>
      </c>
      <c r="M88" s="120">
        <f t="shared" si="31"/>
        <v>5637.8</v>
      </c>
      <c r="N88" s="800"/>
      <c r="O88" s="800"/>
      <c r="P88" s="800"/>
      <c r="Q88" s="801"/>
    </row>
    <row r="89" spans="1:37" s="26" customFormat="1" ht="11.45" customHeight="1">
      <c r="A89" s="174"/>
      <c r="B89" s="175"/>
      <c r="C89" s="175"/>
      <c r="D89" s="175"/>
      <c r="E89" s="175"/>
      <c r="F89" s="448"/>
      <c r="G89" s="448"/>
      <c r="H89" s="448"/>
      <c r="I89" s="448"/>
      <c r="J89" s="448"/>
      <c r="K89" s="448"/>
      <c r="L89" s="448"/>
      <c r="M89" s="448"/>
      <c r="N89" s="802"/>
      <c r="O89" s="802"/>
      <c r="P89" s="802"/>
      <c r="Q89" s="802"/>
      <c r="R89" s="25"/>
      <c r="S89" s="25"/>
      <c r="T89" s="25"/>
      <c r="U89" s="25"/>
      <c r="V89" s="25"/>
      <c r="W89" s="25"/>
      <c r="X89" s="25"/>
      <c r="Y89" s="25"/>
      <c r="Z89" s="25"/>
      <c r="AA89" s="25"/>
      <c r="AB89" s="25"/>
      <c r="AC89" s="25"/>
      <c r="AD89" s="25"/>
      <c r="AE89" s="25"/>
      <c r="AF89" s="25"/>
      <c r="AG89" s="25"/>
      <c r="AH89" s="25"/>
      <c r="AI89" s="25"/>
      <c r="AJ89" s="25"/>
      <c r="AK89" s="25"/>
    </row>
    <row r="90" spans="1:37" s="26" customFormat="1" ht="11.45" customHeight="1">
      <c r="A90" s="174"/>
      <c r="B90" s="175"/>
      <c r="C90" s="175"/>
      <c r="D90" s="175"/>
      <c r="E90" s="175"/>
      <c r="F90" s="219"/>
      <c r="G90" s="219"/>
      <c r="H90" s="219"/>
      <c r="I90" s="219"/>
      <c r="J90" s="219"/>
      <c r="K90" s="219"/>
      <c r="L90" s="219"/>
      <c r="M90" s="219"/>
      <c r="N90" s="802"/>
      <c r="O90" s="802"/>
      <c r="P90" s="802"/>
      <c r="Q90" s="802"/>
      <c r="R90" s="25"/>
      <c r="S90" s="25"/>
      <c r="T90" s="25"/>
      <c r="U90" s="25"/>
      <c r="V90" s="25"/>
      <c r="W90" s="25"/>
      <c r="X90" s="25"/>
      <c r="Y90" s="25"/>
      <c r="Z90" s="25"/>
      <c r="AA90" s="25"/>
      <c r="AB90" s="25"/>
      <c r="AC90" s="25"/>
      <c r="AD90" s="25"/>
      <c r="AE90" s="25"/>
      <c r="AF90" s="25"/>
      <c r="AG90" s="25"/>
      <c r="AH90" s="25"/>
      <c r="AI90" s="25"/>
      <c r="AJ90" s="25"/>
      <c r="AK90" s="25"/>
    </row>
    <row r="91" spans="1:37" s="26" customFormat="1" ht="11.45" customHeight="1">
      <c r="A91" s="174"/>
      <c r="B91" s="175"/>
      <c r="C91" s="175"/>
      <c r="D91" s="175"/>
      <c r="E91" s="175"/>
      <c r="F91" s="219"/>
      <c r="G91" s="219"/>
      <c r="H91" s="219"/>
      <c r="I91" s="219"/>
      <c r="J91" s="219"/>
      <c r="K91" s="219"/>
      <c r="L91" s="219"/>
      <c r="M91" s="219"/>
      <c r="N91" s="802"/>
      <c r="O91" s="802"/>
      <c r="P91" s="802"/>
      <c r="Q91" s="802"/>
      <c r="R91" s="25"/>
      <c r="S91" s="25"/>
      <c r="T91" s="25"/>
      <c r="U91" s="25"/>
      <c r="V91" s="25"/>
      <c r="W91" s="25"/>
      <c r="X91" s="25"/>
      <c r="Y91" s="25"/>
      <c r="Z91" s="25"/>
      <c r="AA91" s="25"/>
      <c r="AB91" s="25"/>
      <c r="AC91" s="25"/>
      <c r="AD91" s="25"/>
      <c r="AE91" s="25"/>
      <c r="AF91" s="25"/>
      <c r="AG91" s="25"/>
      <c r="AH91" s="25"/>
      <c r="AI91" s="25"/>
      <c r="AJ91" s="25"/>
      <c r="AK91" s="25"/>
    </row>
    <row r="92" spans="1:37" s="26" customFormat="1" ht="11.45" customHeight="1">
      <c r="A92" s="174"/>
      <c r="B92" s="175"/>
      <c r="C92" s="175"/>
      <c r="D92" s="175"/>
      <c r="E92" s="175"/>
      <c r="F92" s="219"/>
      <c r="G92" s="219"/>
      <c r="H92" s="219"/>
      <c r="I92" s="219"/>
      <c r="J92" s="219"/>
      <c r="K92" s="219"/>
      <c r="L92" s="219"/>
      <c r="M92" s="219"/>
      <c r="N92" s="802"/>
      <c r="O92" s="802"/>
      <c r="P92" s="802"/>
      <c r="Q92" s="802"/>
      <c r="R92" s="25"/>
      <c r="S92" s="25"/>
      <c r="T92" s="25"/>
      <c r="U92" s="25"/>
      <c r="V92" s="25"/>
      <c r="W92" s="25"/>
      <c r="X92" s="25"/>
      <c r="Y92" s="25"/>
      <c r="Z92" s="25"/>
      <c r="AA92" s="25"/>
      <c r="AB92" s="25"/>
      <c r="AC92" s="25"/>
      <c r="AD92" s="25"/>
      <c r="AE92" s="25"/>
      <c r="AF92" s="25"/>
      <c r="AG92" s="25"/>
      <c r="AH92" s="25"/>
      <c r="AI92" s="25"/>
      <c r="AJ92" s="25"/>
      <c r="AK92" s="25"/>
    </row>
    <row r="93" spans="1:37" s="26" customFormat="1" ht="11.45" customHeight="1">
      <c r="A93" s="174"/>
      <c r="B93" s="175"/>
      <c r="C93" s="175"/>
      <c r="D93" s="175"/>
      <c r="E93" s="175"/>
      <c r="F93" s="219"/>
      <c r="G93" s="219"/>
      <c r="H93" s="219"/>
      <c r="I93" s="219"/>
      <c r="J93" s="219"/>
      <c r="K93" s="219"/>
      <c r="L93" s="219"/>
      <c r="M93" s="219"/>
      <c r="N93" s="802"/>
      <c r="O93" s="802"/>
      <c r="P93" s="802"/>
      <c r="Q93" s="802"/>
      <c r="R93" s="25"/>
      <c r="S93" s="25"/>
      <c r="T93" s="25"/>
      <c r="U93" s="25"/>
      <c r="V93" s="25"/>
      <c r="W93" s="25"/>
      <c r="X93" s="25"/>
      <c r="Y93" s="25"/>
      <c r="Z93" s="25"/>
      <c r="AA93" s="25"/>
      <c r="AB93" s="25"/>
      <c r="AC93" s="25"/>
      <c r="AD93" s="25"/>
      <c r="AE93" s="25"/>
      <c r="AF93" s="25"/>
      <c r="AG93" s="25"/>
      <c r="AH93" s="25"/>
      <c r="AI93" s="25"/>
      <c r="AJ93" s="25"/>
      <c r="AK93" s="25"/>
    </row>
    <row r="94" spans="1:37" s="26" customFormat="1" ht="11.45" customHeight="1">
      <c r="A94" s="174"/>
      <c r="B94" s="175"/>
      <c r="C94" s="175"/>
      <c r="D94" s="175"/>
      <c r="E94" s="175"/>
      <c r="F94" s="219"/>
      <c r="G94" s="219"/>
      <c r="H94" s="219"/>
      <c r="I94" s="219"/>
      <c r="J94" s="219"/>
      <c r="K94" s="219"/>
      <c r="L94" s="219"/>
      <c r="M94" s="219"/>
      <c r="N94" s="802"/>
      <c r="O94" s="802"/>
      <c r="P94" s="802"/>
      <c r="Q94" s="802"/>
      <c r="R94" s="25"/>
      <c r="S94" s="25"/>
      <c r="T94" s="25"/>
      <c r="U94" s="25"/>
      <c r="V94" s="25"/>
      <c r="W94" s="25"/>
      <c r="X94" s="25"/>
      <c r="Y94" s="25"/>
      <c r="Z94" s="25"/>
      <c r="AA94" s="25"/>
      <c r="AB94" s="25"/>
      <c r="AC94" s="25"/>
      <c r="AD94" s="25"/>
      <c r="AE94" s="25"/>
      <c r="AF94" s="25"/>
      <c r="AG94" s="25"/>
      <c r="AH94" s="25"/>
      <c r="AI94" s="25"/>
      <c r="AJ94" s="25"/>
      <c r="AK94" s="25"/>
    </row>
    <row r="95" spans="1:37" s="26" customFormat="1" ht="11.45" customHeight="1">
      <c r="A95" s="174"/>
      <c r="B95" s="175"/>
      <c r="C95" s="175"/>
      <c r="D95" s="175"/>
      <c r="E95" s="175"/>
      <c r="F95" s="219"/>
      <c r="G95" s="219"/>
      <c r="H95" s="219"/>
      <c r="I95" s="219"/>
      <c r="J95" s="219"/>
      <c r="K95" s="219"/>
      <c r="L95" s="219"/>
      <c r="M95" s="219"/>
      <c r="N95" s="802"/>
      <c r="O95" s="802"/>
      <c r="P95" s="802"/>
      <c r="Q95" s="802"/>
      <c r="R95" s="25"/>
      <c r="S95" s="25"/>
      <c r="T95" s="25"/>
      <c r="U95" s="25"/>
      <c r="V95" s="25"/>
      <c r="W95" s="25"/>
      <c r="X95" s="25"/>
      <c r="Y95" s="25"/>
      <c r="Z95" s="25"/>
      <c r="AA95" s="25"/>
      <c r="AB95" s="25"/>
      <c r="AC95" s="25"/>
      <c r="AD95" s="25"/>
      <c r="AE95" s="25"/>
      <c r="AF95" s="25"/>
      <c r="AG95" s="25"/>
      <c r="AH95" s="25"/>
      <c r="AI95" s="25"/>
      <c r="AJ95" s="25"/>
      <c r="AK95" s="25"/>
    </row>
    <row r="96" spans="1:37" s="26" customFormat="1" ht="13.15" customHeight="1" thickBot="1">
      <c r="A96" s="174"/>
      <c r="B96" s="175"/>
      <c r="C96" s="175"/>
      <c r="D96" s="175"/>
      <c r="E96" s="175"/>
      <c r="F96" s="175"/>
      <c r="G96" s="803" t="s">
        <v>18</v>
      </c>
      <c r="H96" s="804"/>
      <c r="I96" s="804"/>
      <c r="J96" s="804"/>
      <c r="K96" s="804"/>
      <c r="L96" s="804"/>
      <c r="M96" s="804"/>
      <c r="N96" s="804"/>
      <c r="O96" s="802"/>
      <c r="P96" s="802"/>
      <c r="Q96" s="802"/>
      <c r="R96" s="25"/>
      <c r="S96" s="25"/>
      <c r="T96" s="25"/>
      <c r="U96" s="25"/>
      <c r="V96" s="25"/>
      <c r="W96" s="25"/>
      <c r="X96" s="25"/>
      <c r="Y96" s="25"/>
      <c r="Z96" s="25"/>
      <c r="AA96" s="25"/>
      <c r="AB96" s="25"/>
      <c r="AC96" s="25"/>
      <c r="AD96" s="25"/>
      <c r="AE96" s="25"/>
      <c r="AF96" s="25"/>
      <c r="AG96" s="25"/>
      <c r="AH96" s="25"/>
      <c r="AI96" s="25"/>
      <c r="AJ96" s="25"/>
      <c r="AK96" s="25"/>
    </row>
    <row r="97" spans="4:14" ht="32.450000000000003" customHeight="1" thickBot="1">
      <c r="D97" s="434" t="s">
        <v>19</v>
      </c>
      <c r="E97" s="435"/>
      <c r="F97" s="435"/>
      <c r="G97" s="435"/>
      <c r="H97" s="436"/>
      <c r="I97" s="376" t="s">
        <v>300</v>
      </c>
      <c r="J97" s="377"/>
      <c r="K97" s="377"/>
      <c r="L97" s="378"/>
      <c r="M97" s="5"/>
      <c r="N97" s="5"/>
    </row>
    <row r="98" spans="4:14" ht="13.5" thickBot="1">
      <c r="D98" s="414" t="s">
        <v>20</v>
      </c>
      <c r="E98" s="415"/>
      <c r="F98" s="415"/>
      <c r="G98" s="415"/>
      <c r="H98" s="416"/>
      <c r="I98" s="417">
        <f>I99+I100+I101+I102+I103</f>
        <v>5017.3999999999996</v>
      </c>
      <c r="J98" s="418"/>
      <c r="K98" s="418"/>
      <c r="L98" s="419"/>
      <c r="M98" s="5"/>
      <c r="N98" s="5"/>
    </row>
    <row r="99" spans="4:14" ht="11.45" customHeight="1">
      <c r="D99" s="450" t="s">
        <v>99</v>
      </c>
      <c r="E99" s="451"/>
      <c r="F99" s="451"/>
      <c r="G99" s="451"/>
      <c r="H99" s="452"/>
      <c r="I99" s="400">
        <v>5017.3999999999996</v>
      </c>
      <c r="J99" s="401"/>
      <c r="K99" s="401"/>
      <c r="L99" s="402"/>
      <c r="M99" s="5"/>
      <c r="N99" s="5"/>
    </row>
    <row r="100" spans="4:14" ht="12" customHeight="1">
      <c r="D100" s="427" t="s">
        <v>100</v>
      </c>
      <c r="E100" s="428"/>
      <c r="F100" s="428"/>
      <c r="G100" s="428"/>
      <c r="H100" s="429"/>
      <c r="I100" s="430"/>
      <c r="J100" s="420"/>
      <c r="K100" s="420"/>
      <c r="L100" s="421"/>
      <c r="M100" s="5"/>
      <c r="N100" s="5"/>
    </row>
    <row r="101" spans="4:14" ht="12.75">
      <c r="D101" s="408" t="s">
        <v>203</v>
      </c>
      <c r="E101" s="409"/>
      <c r="F101" s="409"/>
      <c r="G101" s="409"/>
      <c r="H101" s="431"/>
      <c r="I101" s="430"/>
      <c r="J101" s="420"/>
      <c r="K101" s="420"/>
      <c r="L101" s="421"/>
      <c r="M101" s="5"/>
      <c r="N101" s="5"/>
    </row>
    <row r="102" spans="4:14" ht="12.75">
      <c r="D102" s="408" t="s">
        <v>101</v>
      </c>
      <c r="E102" s="409"/>
      <c r="F102" s="409"/>
      <c r="G102" s="409"/>
      <c r="H102" s="431"/>
      <c r="I102" s="430">
        <v>0</v>
      </c>
      <c r="J102" s="420"/>
      <c r="K102" s="420"/>
      <c r="L102" s="421"/>
      <c r="M102" s="5"/>
      <c r="N102" s="5"/>
    </row>
    <row r="103" spans="4:14" ht="13.15" customHeight="1" thickBot="1">
      <c r="D103" s="427" t="s">
        <v>102</v>
      </c>
      <c r="E103" s="428"/>
      <c r="F103" s="428"/>
      <c r="G103" s="428"/>
      <c r="H103" s="429"/>
      <c r="I103" s="430">
        <v>0</v>
      </c>
      <c r="J103" s="420"/>
      <c r="K103" s="420"/>
      <c r="L103" s="421"/>
      <c r="M103" s="5"/>
      <c r="N103" s="5"/>
    </row>
    <row r="104" spans="4:14" ht="12" customHeight="1" thickBot="1">
      <c r="D104" s="414" t="s">
        <v>21</v>
      </c>
      <c r="E104" s="415"/>
      <c r="F104" s="415"/>
      <c r="G104" s="415"/>
      <c r="H104" s="416"/>
      <c r="I104" s="417">
        <f>SUM(I105:L108)</f>
        <v>1172.3</v>
      </c>
      <c r="J104" s="418"/>
      <c r="K104" s="418"/>
      <c r="L104" s="419"/>
      <c r="M104" s="5"/>
      <c r="N104" s="5"/>
    </row>
    <row r="105" spans="4:14" ht="11.45" customHeight="1">
      <c r="D105" s="805" t="s">
        <v>103</v>
      </c>
      <c r="E105" s="806"/>
      <c r="F105" s="806"/>
      <c r="G105" s="806"/>
      <c r="H105" s="807"/>
      <c r="I105" s="808">
        <v>0</v>
      </c>
      <c r="J105" s="425"/>
      <c r="K105" s="425"/>
      <c r="L105" s="426"/>
      <c r="M105" s="5"/>
      <c r="N105" s="5"/>
    </row>
    <row r="106" spans="4:14" ht="12.75">
      <c r="D106" s="422" t="s">
        <v>104</v>
      </c>
      <c r="E106" s="423"/>
      <c r="F106" s="423"/>
      <c r="G106" s="423"/>
      <c r="H106" s="424"/>
      <c r="I106" s="420">
        <v>0</v>
      </c>
      <c r="J106" s="420"/>
      <c r="K106" s="420"/>
      <c r="L106" s="421"/>
      <c r="M106" s="5"/>
      <c r="N106" s="5"/>
    </row>
    <row r="107" spans="4:14" ht="11.45" customHeight="1">
      <c r="D107" s="809" t="s">
        <v>301</v>
      </c>
      <c r="E107" s="810"/>
      <c r="F107" s="810"/>
      <c r="G107" s="810"/>
      <c r="H107" s="811"/>
      <c r="I107" s="420">
        <v>1172.3</v>
      </c>
      <c r="J107" s="420"/>
      <c r="K107" s="420"/>
      <c r="L107" s="421"/>
      <c r="M107" s="5"/>
      <c r="N107" s="5"/>
    </row>
    <row r="108" spans="4:14" ht="12.6" customHeight="1" thickBot="1">
      <c r="D108" s="408" t="s">
        <v>105</v>
      </c>
      <c r="E108" s="409"/>
      <c r="F108" s="409"/>
      <c r="G108" s="409"/>
      <c r="H108" s="410"/>
      <c r="I108" s="420"/>
      <c r="J108" s="420"/>
      <c r="K108" s="420"/>
      <c r="L108" s="421"/>
    </row>
    <row r="109" spans="4:14" ht="12.6" customHeight="1" thickBot="1">
      <c r="D109" s="403" t="s">
        <v>22</v>
      </c>
      <c r="E109" s="404"/>
      <c r="F109" s="404"/>
      <c r="G109" s="404"/>
      <c r="H109" s="405"/>
      <c r="I109" s="406">
        <f>I104+I98</f>
        <v>6189.7</v>
      </c>
      <c r="J109" s="406"/>
      <c r="K109" s="406"/>
      <c r="L109" s="407"/>
    </row>
  </sheetData>
  <mergeCells count="227">
    <mergeCell ref="D109:H109"/>
    <mergeCell ref="I109:L109"/>
    <mergeCell ref="D106:H106"/>
    <mergeCell ref="I106:L106"/>
    <mergeCell ref="D107:H107"/>
    <mergeCell ref="I107:L107"/>
    <mergeCell ref="D108:H108"/>
    <mergeCell ref="I108:L108"/>
    <mergeCell ref="D103:H103"/>
    <mergeCell ref="I103:L103"/>
    <mergeCell ref="D104:H104"/>
    <mergeCell ref="I104:L104"/>
    <mergeCell ref="D105:H105"/>
    <mergeCell ref="I105:L105"/>
    <mergeCell ref="D100:H100"/>
    <mergeCell ref="I100:L100"/>
    <mergeCell ref="D101:H101"/>
    <mergeCell ref="I101:L101"/>
    <mergeCell ref="D102:H102"/>
    <mergeCell ref="I102:L102"/>
    <mergeCell ref="G96:N96"/>
    <mergeCell ref="D97:H97"/>
    <mergeCell ref="I97:L97"/>
    <mergeCell ref="D98:H98"/>
    <mergeCell ref="I98:L98"/>
    <mergeCell ref="D99:H99"/>
    <mergeCell ref="I99:L99"/>
    <mergeCell ref="N84:N85"/>
    <mergeCell ref="C86:G86"/>
    <mergeCell ref="B87:G87"/>
    <mergeCell ref="B88:G88"/>
    <mergeCell ref="N88:Q88"/>
    <mergeCell ref="F89:M89"/>
    <mergeCell ref="A84:A85"/>
    <mergeCell ref="B84:B85"/>
    <mergeCell ref="C84:C85"/>
    <mergeCell ref="D84:D85"/>
    <mergeCell ref="E84:E85"/>
    <mergeCell ref="F84:F85"/>
    <mergeCell ref="N80:N81"/>
    <mergeCell ref="A82:A83"/>
    <mergeCell ref="B82:B83"/>
    <mergeCell ref="C82:C83"/>
    <mergeCell ref="D82:D83"/>
    <mergeCell ref="E82:E83"/>
    <mergeCell ref="F82:F83"/>
    <mergeCell ref="N82:N83"/>
    <mergeCell ref="A80:A81"/>
    <mergeCell ref="B80:B81"/>
    <mergeCell ref="C80:C81"/>
    <mergeCell ref="D80:D81"/>
    <mergeCell ref="E80:E81"/>
    <mergeCell ref="F80:F81"/>
    <mergeCell ref="D76:D77"/>
    <mergeCell ref="N76:N77"/>
    <mergeCell ref="D78:D79"/>
    <mergeCell ref="E78:E79"/>
    <mergeCell ref="F78:F79"/>
    <mergeCell ref="N78:N79"/>
    <mergeCell ref="A71:A73"/>
    <mergeCell ref="B71:B73"/>
    <mergeCell ref="C71:C73"/>
    <mergeCell ref="D71:D73"/>
    <mergeCell ref="E71:E73"/>
    <mergeCell ref="F71:F73"/>
    <mergeCell ref="A69:A70"/>
    <mergeCell ref="B69:B70"/>
    <mergeCell ref="C69:C70"/>
    <mergeCell ref="D69:D70"/>
    <mergeCell ref="E69:E70"/>
    <mergeCell ref="F69:F70"/>
    <mergeCell ref="N64:N66"/>
    <mergeCell ref="A67:A68"/>
    <mergeCell ref="B67:B68"/>
    <mergeCell ref="C67:C68"/>
    <mergeCell ref="D67:D68"/>
    <mergeCell ref="E67:E68"/>
    <mergeCell ref="F67:F68"/>
    <mergeCell ref="N67:N68"/>
    <mergeCell ref="A64:A66"/>
    <mergeCell ref="B64:B66"/>
    <mergeCell ref="C64:C66"/>
    <mergeCell ref="D64:D66"/>
    <mergeCell ref="E64:E66"/>
    <mergeCell ref="F64:F66"/>
    <mergeCell ref="N60:N61"/>
    <mergeCell ref="A62:A63"/>
    <mergeCell ref="B62:B63"/>
    <mergeCell ref="C62:C63"/>
    <mergeCell ref="D62:D63"/>
    <mergeCell ref="E62:E63"/>
    <mergeCell ref="F62:F63"/>
    <mergeCell ref="N62:N63"/>
    <mergeCell ref="F56:F57"/>
    <mergeCell ref="N56:N57"/>
    <mergeCell ref="C58:G58"/>
    <mergeCell ref="C59:Q59"/>
    <mergeCell ref="A60:A61"/>
    <mergeCell ref="B60:B61"/>
    <mergeCell ref="C60:C61"/>
    <mergeCell ref="D60:D61"/>
    <mergeCell ref="E60:E61"/>
    <mergeCell ref="F60:F61"/>
    <mergeCell ref="D54:D55"/>
    <mergeCell ref="A56:A57"/>
    <mergeCell ref="B56:B57"/>
    <mergeCell ref="C56:C57"/>
    <mergeCell ref="D56:D57"/>
    <mergeCell ref="E56:E57"/>
    <mergeCell ref="A52:A53"/>
    <mergeCell ref="B52:B53"/>
    <mergeCell ref="C52:C53"/>
    <mergeCell ref="D52:D53"/>
    <mergeCell ref="E52:E53"/>
    <mergeCell ref="F52:F53"/>
    <mergeCell ref="N48:N49"/>
    <mergeCell ref="A50:A51"/>
    <mergeCell ref="B50:B51"/>
    <mergeCell ref="C50:C51"/>
    <mergeCell ref="D50:D51"/>
    <mergeCell ref="E50:E51"/>
    <mergeCell ref="F50:F51"/>
    <mergeCell ref="A48:A49"/>
    <mergeCell ref="B48:B49"/>
    <mergeCell ref="C48:C49"/>
    <mergeCell ref="D48:D49"/>
    <mergeCell ref="E48:E49"/>
    <mergeCell ref="F48:F49"/>
    <mergeCell ref="A45:A47"/>
    <mergeCell ref="B45:B47"/>
    <mergeCell ref="C45:C47"/>
    <mergeCell ref="D45:D47"/>
    <mergeCell ref="E45:E47"/>
    <mergeCell ref="F45:F47"/>
    <mergeCell ref="N41:N42"/>
    <mergeCell ref="A43:A44"/>
    <mergeCell ref="B43:B44"/>
    <mergeCell ref="C43:C44"/>
    <mergeCell ref="D43:D44"/>
    <mergeCell ref="E43:E44"/>
    <mergeCell ref="F43:F44"/>
    <mergeCell ref="N43:N44"/>
    <mergeCell ref="A41:A42"/>
    <mergeCell ref="B41:B42"/>
    <mergeCell ref="C41:C42"/>
    <mergeCell ref="D41:D42"/>
    <mergeCell ref="E41:E42"/>
    <mergeCell ref="F41:F42"/>
    <mergeCell ref="C36:G36"/>
    <mergeCell ref="C37:Q37"/>
    <mergeCell ref="A38:A40"/>
    <mergeCell ref="B38:B40"/>
    <mergeCell ref="C38:C40"/>
    <mergeCell ref="D38:D40"/>
    <mergeCell ref="E38:E40"/>
    <mergeCell ref="F38:F40"/>
    <mergeCell ref="N38:N40"/>
    <mergeCell ref="N31:N32"/>
    <mergeCell ref="A34:A35"/>
    <mergeCell ref="B34:B35"/>
    <mergeCell ref="C34:C35"/>
    <mergeCell ref="D34:D35"/>
    <mergeCell ref="E34:E35"/>
    <mergeCell ref="F34:F35"/>
    <mergeCell ref="A31:A33"/>
    <mergeCell ref="B31:B33"/>
    <mergeCell ref="C31:C33"/>
    <mergeCell ref="D31:D33"/>
    <mergeCell ref="E31:E33"/>
    <mergeCell ref="F31:F33"/>
    <mergeCell ref="A28:A30"/>
    <mergeCell ref="B28:B30"/>
    <mergeCell ref="C28:C30"/>
    <mergeCell ref="D28:D30"/>
    <mergeCell ref="E28:E30"/>
    <mergeCell ref="F28:F30"/>
    <mergeCell ref="A24:A27"/>
    <mergeCell ref="B24:B27"/>
    <mergeCell ref="C24:C27"/>
    <mergeCell ref="D24:D27"/>
    <mergeCell ref="E24:E27"/>
    <mergeCell ref="F24:F27"/>
    <mergeCell ref="C20:G20"/>
    <mergeCell ref="C21:Q21"/>
    <mergeCell ref="A22:A23"/>
    <mergeCell ref="B22:B23"/>
    <mergeCell ref="C22:C23"/>
    <mergeCell ref="D22:D23"/>
    <mergeCell ref="E22:E23"/>
    <mergeCell ref="F22:F23"/>
    <mergeCell ref="N22:N23"/>
    <mergeCell ref="C15:C17"/>
    <mergeCell ref="D15:D17"/>
    <mergeCell ref="E15:E17"/>
    <mergeCell ref="F15:F17"/>
    <mergeCell ref="N16:N17"/>
    <mergeCell ref="C18:C19"/>
    <mergeCell ref="D18:D19"/>
    <mergeCell ref="E18:E19"/>
    <mergeCell ref="F18:F19"/>
    <mergeCell ref="N18:N19"/>
    <mergeCell ref="B7:Q7"/>
    <mergeCell ref="C8:Q8"/>
    <mergeCell ref="A9:A14"/>
    <mergeCell ref="B9:B14"/>
    <mergeCell ref="C9:C14"/>
    <mergeCell ref="D9:D14"/>
    <mergeCell ref="E9:E14"/>
    <mergeCell ref="F9:F14"/>
    <mergeCell ref="L4:L6"/>
    <mergeCell ref="M4:M6"/>
    <mergeCell ref="N4:Q4"/>
    <mergeCell ref="H5:H6"/>
    <mergeCell ref="I5:J5"/>
    <mergeCell ref="K5:K6"/>
    <mergeCell ref="N5:N6"/>
    <mergeCell ref="O5:Q5"/>
    <mergeCell ref="L1:Q1"/>
    <mergeCell ref="A3:Q3"/>
    <mergeCell ref="A4:A6"/>
    <mergeCell ref="B4:B6"/>
    <mergeCell ref="C4:C6"/>
    <mergeCell ref="D4:D6"/>
    <mergeCell ref="E4:E6"/>
    <mergeCell ref="F4:F6"/>
    <mergeCell ref="G4:G6"/>
    <mergeCell ref="H4:K4"/>
  </mergeCells>
  <pageMargins left="0.25" right="0.25" top="0.75" bottom="0.75" header="0.3" footer="0.3"/>
  <pageSetup paperSize="9" fitToHeight="0" orientation="landscape" r:id="rId1"/>
  <headerFooter alignWithMargins="0"/>
</worksheet>
</file>

<file path=xl/worksheets/sheet11.xml><?xml version="1.0" encoding="utf-8"?>
<worksheet xmlns="http://schemas.openxmlformats.org/spreadsheetml/2006/main" xmlns:r="http://schemas.openxmlformats.org/officeDocument/2006/relationships">
  <dimension ref="A1:AM126"/>
  <sheetViews>
    <sheetView zoomScaleNormal="100" workbookViewId="0">
      <selection activeCell="L1" sqref="L1:Q1"/>
    </sheetView>
  </sheetViews>
  <sheetFormatPr defaultColWidth="9.140625" defaultRowHeight="11.25"/>
  <cols>
    <col min="1" max="1" width="2.7109375" style="1" customWidth="1"/>
    <col min="2" max="3" width="2.5703125" style="1" customWidth="1"/>
    <col min="4" max="4" width="22.5703125" style="1" customWidth="1"/>
    <col min="5" max="5" width="7.85546875" style="2" customWidth="1"/>
    <col min="6" max="6" width="4.42578125" style="1" customWidth="1"/>
    <col min="7" max="7" width="5.28515625" style="3" customWidth="1"/>
    <col min="8" max="8" width="6.42578125" style="1" customWidth="1"/>
    <col min="9" max="9" width="5.5703125" style="1" customWidth="1"/>
    <col min="10" max="10" width="6.140625" style="1" customWidth="1"/>
    <col min="11" max="11" width="5.42578125" style="1" customWidth="1"/>
    <col min="12" max="13" width="5.7109375" style="1" customWidth="1"/>
    <col min="14" max="14" width="30.5703125" style="1" customWidth="1"/>
    <col min="15" max="15" width="6.140625" style="4" customWidth="1"/>
    <col min="16" max="16" width="5.85546875" style="1" customWidth="1"/>
    <col min="17" max="17" width="5.7109375" style="1" customWidth="1"/>
    <col min="18" max="18" width="18.7109375" style="5" customWidth="1"/>
    <col min="19" max="16384" width="9.140625" style="5"/>
  </cols>
  <sheetData>
    <row r="1" spans="1:23" ht="60.6" customHeight="1">
      <c r="L1" s="812" t="s">
        <v>151</v>
      </c>
      <c r="M1" s="813"/>
      <c r="N1" s="813"/>
      <c r="O1" s="813"/>
      <c r="P1" s="813"/>
      <c r="Q1" s="813"/>
    </row>
    <row r="2" spans="1:23" ht="12.75" customHeight="1">
      <c r="D2" s="455"/>
      <c r="E2" s="122" t="s">
        <v>302</v>
      </c>
      <c r="F2" s="123"/>
      <c r="G2" s="124"/>
      <c r="H2" s="123"/>
      <c r="I2" s="123"/>
      <c r="J2" s="123"/>
      <c r="K2" s="455"/>
      <c r="L2" s="458"/>
      <c r="M2" s="459"/>
      <c r="N2" s="459"/>
      <c r="O2" s="459"/>
      <c r="P2" s="459"/>
      <c r="Q2" s="459"/>
      <c r="R2" s="460"/>
      <c r="S2" s="460"/>
      <c r="T2" s="460"/>
      <c r="U2" s="460"/>
      <c r="V2" s="460"/>
      <c r="W2" s="460"/>
    </row>
    <row r="3" spans="1:23" ht="15.75" customHeight="1" thickBot="1">
      <c r="A3" s="140"/>
      <c r="B3" s="141"/>
      <c r="C3" s="141"/>
      <c r="D3" s="814" t="s">
        <v>36</v>
      </c>
      <c r="E3" s="814"/>
      <c r="F3" s="814"/>
      <c r="G3" s="814"/>
      <c r="H3" s="814"/>
      <c r="I3" s="814"/>
      <c r="J3" s="814"/>
      <c r="K3" s="814"/>
      <c r="L3" s="814"/>
      <c r="M3" s="814"/>
      <c r="N3" s="814"/>
      <c r="O3" s="814"/>
      <c r="P3" s="814"/>
      <c r="Q3" s="814"/>
      <c r="R3" s="814"/>
      <c r="S3" s="814"/>
      <c r="T3" s="814"/>
      <c r="U3" s="814"/>
      <c r="V3" s="814"/>
      <c r="W3" s="814"/>
    </row>
    <row r="4" spans="1:23" ht="36.75" customHeight="1">
      <c r="A4" s="332" t="s">
        <v>0</v>
      </c>
      <c r="B4" s="335" t="s">
        <v>1</v>
      </c>
      <c r="C4" s="335" t="s">
        <v>2</v>
      </c>
      <c r="D4" s="338" t="s">
        <v>3</v>
      </c>
      <c r="E4" s="341" t="s">
        <v>4</v>
      </c>
      <c r="F4" s="368" t="s">
        <v>5</v>
      </c>
      <c r="G4" s="390" t="s">
        <v>6</v>
      </c>
      <c r="H4" s="376" t="s">
        <v>202</v>
      </c>
      <c r="I4" s="377"/>
      <c r="J4" s="377"/>
      <c r="K4" s="378"/>
      <c r="L4" s="387" t="s">
        <v>205</v>
      </c>
      <c r="M4" s="352" t="s">
        <v>206</v>
      </c>
      <c r="N4" s="355" t="s">
        <v>23</v>
      </c>
      <c r="O4" s="356"/>
      <c r="P4" s="356"/>
      <c r="Q4" s="357"/>
    </row>
    <row r="5" spans="1:23" ht="15" customHeight="1">
      <c r="A5" s="333"/>
      <c r="B5" s="336"/>
      <c r="C5" s="336"/>
      <c r="D5" s="339"/>
      <c r="E5" s="342"/>
      <c r="F5" s="369"/>
      <c r="G5" s="391"/>
      <c r="H5" s="393" t="s">
        <v>7</v>
      </c>
      <c r="I5" s="395" t="s">
        <v>8</v>
      </c>
      <c r="J5" s="395"/>
      <c r="K5" s="374" t="s">
        <v>303</v>
      </c>
      <c r="L5" s="388"/>
      <c r="M5" s="353"/>
      <c r="N5" s="383" t="s">
        <v>35</v>
      </c>
      <c r="O5" s="385" t="s">
        <v>10</v>
      </c>
      <c r="P5" s="385"/>
      <c r="Q5" s="386"/>
    </row>
    <row r="6" spans="1:23" ht="78.599999999999994" customHeight="1" thickBot="1">
      <c r="A6" s="334"/>
      <c r="B6" s="337"/>
      <c r="C6" s="337"/>
      <c r="D6" s="340"/>
      <c r="E6" s="343"/>
      <c r="F6" s="370"/>
      <c r="G6" s="392"/>
      <c r="H6" s="394"/>
      <c r="I6" s="247" t="s">
        <v>7</v>
      </c>
      <c r="J6" s="34" t="s">
        <v>11</v>
      </c>
      <c r="K6" s="375"/>
      <c r="L6" s="389"/>
      <c r="M6" s="354"/>
      <c r="N6" s="384"/>
      <c r="O6" s="7" t="s">
        <v>96</v>
      </c>
      <c r="P6" s="7" t="s">
        <v>97</v>
      </c>
      <c r="Q6" s="8" t="s">
        <v>110</v>
      </c>
    </row>
    <row r="7" spans="1:23" ht="12.75" customHeight="1" thickBot="1">
      <c r="A7" s="40" t="s">
        <v>12</v>
      </c>
      <c r="B7" s="379" t="s">
        <v>304</v>
      </c>
      <c r="C7" s="379"/>
      <c r="D7" s="379"/>
      <c r="E7" s="379"/>
      <c r="F7" s="379"/>
      <c r="G7" s="379"/>
      <c r="H7" s="379"/>
      <c r="I7" s="379"/>
      <c r="J7" s="379"/>
      <c r="K7" s="379"/>
      <c r="L7" s="379"/>
      <c r="M7" s="379"/>
      <c r="N7" s="379"/>
      <c r="O7" s="379"/>
      <c r="P7" s="379"/>
      <c r="Q7" s="380"/>
    </row>
    <row r="8" spans="1:23" ht="12.75" customHeight="1" thickBot="1">
      <c r="A8" s="41" t="s">
        <v>12</v>
      </c>
      <c r="B8" s="42" t="s">
        <v>12</v>
      </c>
      <c r="C8" s="304" t="s">
        <v>305</v>
      </c>
      <c r="D8" s="305"/>
      <c r="E8" s="306"/>
      <c r="F8" s="306"/>
      <c r="G8" s="305"/>
      <c r="H8" s="305"/>
      <c r="I8" s="305"/>
      <c r="J8" s="305"/>
      <c r="K8" s="305"/>
      <c r="L8" s="305"/>
      <c r="M8" s="305"/>
      <c r="N8" s="305"/>
      <c r="O8" s="305"/>
      <c r="P8" s="305"/>
      <c r="Q8" s="307"/>
    </row>
    <row r="9" spans="1:23" ht="12.75" customHeight="1">
      <c r="A9" s="543" t="s">
        <v>12</v>
      </c>
      <c r="B9" s="544" t="s">
        <v>12</v>
      </c>
      <c r="C9" s="346" t="s">
        <v>12</v>
      </c>
      <c r="D9" s="292" t="s">
        <v>306</v>
      </c>
      <c r="E9" s="815" t="s">
        <v>307</v>
      </c>
      <c r="F9" s="371" t="s">
        <v>308</v>
      </c>
      <c r="G9" s="82" t="s">
        <v>40</v>
      </c>
      <c r="H9" s="816">
        <v>222.5</v>
      </c>
      <c r="I9" s="817"/>
      <c r="J9" s="817">
        <v>144.19999999999999</v>
      </c>
      <c r="K9" s="818"/>
      <c r="L9" s="602">
        <v>240</v>
      </c>
      <c r="M9" s="602">
        <v>250</v>
      </c>
      <c r="N9" s="819" t="s">
        <v>309</v>
      </c>
      <c r="O9" s="146" t="s">
        <v>310</v>
      </c>
      <c r="P9" s="146" t="s">
        <v>311</v>
      </c>
      <c r="Q9" s="565" t="s">
        <v>312</v>
      </c>
      <c r="R9" s="820"/>
      <c r="S9" s="820"/>
      <c r="T9" s="820"/>
      <c r="U9" s="820"/>
      <c r="V9" s="820"/>
      <c r="W9" s="820"/>
    </row>
    <row r="10" spans="1:23" ht="14.25" customHeight="1">
      <c r="A10" s="550"/>
      <c r="B10" s="322"/>
      <c r="C10" s="323"/>
      <c r="D10" s="293"/>
      <c r="E10" s="314"/>
      <c r="F10" s="372"/>
      <c r="G10" s="142" t="s">
        <v>106</v>
      </c>
      <c r="H10" s="491">
        <v>15</v>
      </c>
      <c r="I10" s="128"/>
      <c r="J10" s="128"/>
      <c r="K10" s="821">
        <v>15</v>
      </c>
      <c r="L10" s="144"/>
      <c r="M10" s="144"/>
      <c r="N10" s="822" t="s">
        <v>313</v>
      </c>
      <c r="O10" s="569" t="s">
        <v>196</v>
      </c>
      <c r="P10" s="569" t="s">
        <v>196</v>
      </c>
      <c r="Q10" s="570" t="s">
        <v>196</v>
      </c>
      <c r="R10" s="820"/>
      <c r="S10" s="820"/>
      <c r="T10" s="820"/>
      <c r="U10" s="820"/>
      <c r="V10" s="820"/>
      <c r="W10" s="820"/>
    </row>
    <row r="11" spans="1:23" ht="15" customHeight="1">
      <c r="A11" s="550"/>
      <c r="B11" s="322"/>
      <c r="C11" s="323"/>
      <c r="D11" s="293"/>
      <c r="E11" s="314"/>
      <c r="F11" s="372"/>
      <c r="G11" s="142" t="s">
        <v>106</v>
      </c>
      <c r="H11" s="491">
        <v>10.7</v>
      </c>
      <c r="I11" s="128"/>
      <c r="J11" s="128">
        <v>8.1999999999999993</v>
      </c>
      <c r="K11" s="821"/>
      <c r="L11" s="144"/>
      <c r="M11" s="144"/>
      <c r="N11" s="823" t="s">
        <v>314</v>
      </c>
      <c r="O11" s="569" t="s">
        <v>315</v>
      </c>
      <c r="P11" s="569" t="s">
        <v>316</v>
      </c>
      <c r="Q11" s="570" t="s">
        <v>317</v>
      </c>
      <c r="R11" s="820"/>
      <c r="S11" s="820"/>
      <c r="T11" s="820"/>
      <c r="U11" s="820"/>
      <c r="V11" s="820"/>
      <c r="W11" s="820"/>
    </row>
    <row r="12" spans="1:23" ht="15.75" customHeight="1" thickBot="1">
      <c r="A12" s="559"/>
      <c r="B12" s="560"/>
      <c r="C12" s="347"/>
      <c r="D12" s="294"/>
      <c r="E12" s="824"/>
      <c r="F12" s="373"/>
      <c r="G12" s="9" t="s">
        <v>13</v>
      </c>
      <c r="H12" s="825">
        <f>H9+H10+H11</f>
        <v>248.2</v>
      </c>
      <c r="I12" s="825">
        <f t="shared" ref="I12:K12" si="0">I9+I10</f>
        <v>0</v>
      </c>
      <c r="J12" s="825">
        <f>J9+J10+J11</f>
        <v>152.39999999999998</v>
      </c>
      <c r="K12" s="825">
        <f t="shared" si="0"/>
        <v>15</v>
      </c>
      <c r="L12" s="825">
        <f t="shared" ref="L12:M12" si="1">L9*1</f>
        <v>240</v>
      </c>
      <c r="M12" s="825">
        <f t="shared" si="1"/>
        <v>250</v>
      </c>
      <c r="N12" s="483"/>
      <c r="O12" s="111"/>
      <c r="P12" s="111"/>
      <c r="Q12" s="112"/>
      <c r="R12" s="820"/>
      <c r="S12" s="820"/>
      <c r="T12" s="820"/>
      <c r="U12" s="820"/>
      <c r="V12" s="820"/>
      <c r="W12" s="820"/>
    </row>
    <row r="13" spans="1:23" ht="12.75" customHeight="1">
      <c r="A13" s="543" t="s">
        <v>12</v>
      </c>
      <c r="B13" s="544" t="s">
        <v>12</v>
      </c>
      <c r="C13" s="346" t="s">
        <v>14</v>
      </c>
      <c r="D13" s="292" t="s">
        <v>318</v>
      </c>
      <c r="E13" s="815" t="s">
        <v>319</v>
      </c>
      <c r="F13" s="371" t="s">
        <v>308</v>
      </c>
      <c r="G13" s="82" t="s">
        <v>40</v>
      </c>
      <c r="H13" s="816">
        <v>289.5</v>
      </c>
      <c r="I13" s="817"/>
      <c r="J13" s="817">
        <v>181.2</v>
      </c>
      <c r="K13" s="818"/>
      <c r="L13" s="602">
        <v>290</v>
      </c>
      <c r="M13" s="602">
        <v>300</v>
      </c>
      <c r="N13" s="819" t="s">
        <v>309</v>
      </c>
      <c r="O13" s="826">
        <v>141</v>
      </c>
      <c r="P13" s="826">
        <v>143</v>
      </c>
      <c r="Q13" s="827">
        <v>145</v>
      </c>
      <c r="R13" s="820"/>
      <c r="S13" s="820"/>
      <c r="T13" s="820"/>
      <c r="U13" s="820"/>
      <c r="V13" s="820"/>
      <c r="W13" s="820"/>
    </row>
    <row r="14" spans="1:23" ht="20.45" customHeight="1">
      <c r="A14" s="550"/>
      <c r="B14" s="322"/>
      <c r="C14" s="323"/>
      <c r="D14" s="293"/>
      <c r="E14" s="314"/>
      <c r="F14" s="372"/>
      <c r="G14" s="142" t="s">
        <v>106</v>
      </c>
      <c r="H14" s="491">
        <v>14.7</v>
      </c>
      <c r="I14" s="128"/>
      <c r="J14" s="128">
        <v>11.3</v>
      </c>
      <c r="K14" s="821"/>
      <c r="L14" s="144"/>
      <c r="M14" s="144"/>
      <c r="N14" s="822" t="s">
        <v>313</v>
      </c>
      <c r="O14" s="828">
        <v>3</v>
      </c>
      <c r="P14" s="828">
        <v>3</v>
      </c>
      <c r="Q14" s="829">
        <v>3</v>
      </c>
      <c r="R14" s="820"/>
      <c r="S14" s="820"/>
      <c r="T14" s="820"/>
      <c r="U14" s="820"/>
      <c r="V14" s="820"/>
      <c r="W14" s="820"/>
    </row>
    <row r="15" spans="1:23" ht="27" customHeight="1">
      <c r="A15" s="550"/>
      <c r="B15" s="322"/>
      <c r="C15" s="323"/>
      <c r="D15" s="293"/>
      <c r="E15" s="314"/>
      <c r="F15" s="372"/>
      <c r="G15" s="142"/>
      <c r="H15" s="491"/>
      <c r="I15" s="128"/>
      <c r="J15" s="128"/>
      <c r="K15" s="821"/>
      <c r="L15" s="144"/>
      <c r="M15" s="144"/>
      <c r="N15" s="823" t="s">
        <v>320</v>
      </c>
      <c r="O15" s="569" t="s">
        <v>321</v>
      </c>
      <c r="P15" s="569" t="s">
        <v>322</v>
      </c>
      <c r="Q15" s="570" t="s">
        <v>323</v>
      </c>
      <c r="R15" s="820"/>
      <c r="S15" s="820"/>
      <c r="T15" s="820"/>
      <c r="U15" s="820"/>
      <c r="V15" s="820"/>
      <c r="W15" s="820"/>
    </row>
    <row r="16" spans="1:23" ht="15" customHeight="1" thickBot="1">
      <c r="A16" s="559"/>
      <c r="B16" s="560"/>
      <c r="C16" s="347"/>
      <c r="D16" s="294"/>
      <c r="E16" s="824"/>
      <c r="F16" s="373"/>
      <c r="G16" s="9" t="s">
        <v>13</v>
      </c>
      <c r="H16" s="825">
        <f>H13+H14</f>
        <v>304.2</v>
      </c>
      <c r="I16" s="825">
        <f t="shared" ref="I16:J16" si="2">I13+I14</f>
        <v>0</v>
      </c>
      <c r="J16" s="825">
        <f t="shared" si="2"/>
        <v>192.5</v>
      </c>
      <c r="K16" s="825">
        <f t="shared" ref="K16:M16" si="3">K13*1</f>
        <v>0</v>
      </c>
      <c r="L16" s="825">
        <f t="shared" si="3"/>
        <v>290</v>
      </c>
      <c r="M16" s="825">
        <f t="shared" si="3"/>
        <v>300</v>
      </c>
      <c r="N16" s="483"/>
      <c r="O16" s="111"/>
      <c r="P16" s="111"/>
      <c r="Q16" s="112"/>
      <c r="R16" s="820"/>
      <c r="S16" s="820"/>
      <c r="T16" s="820"/>
      <c r="U16" s="820"/>
      <c r="V16" s="820"/>
      <c r="W16" s="820"/>
    </row>
    <row r="17" spans="1:23" ht="20.45" customHeight="1">
      <c r="A17" s="543" t="s">
        <v>12</v>
      </c>
      <c r="B17" s="544" t="s">
        <v>12</v>
      </c>
      <c r="C17" s="346" t="s">
        <v>37</v>
      </c>
      <c r="D17" s="292" t="s">
        <v>324</v>
      </c>
      <c r="E17" s="815" t="s">
        <v>325</v>
      </c>
      <c r="F17" s="371" t="s">
        <v>308</v>
      </c>
      <c r="G17" s="82" t="s">
        <v>40</v>
      </c>
      <c r="H17" s="816">
        <v>569.70000000000005</v>
      </c>
      <c r="I17" s="817"/>
      <c r="J17" s="817">
        <v>380</v>
      </c>
      <c r="K17" s="818">
        <v>0.5</v>
      </c>
      <c r="L17" s="602">
        <v>580</v>
      </c>
      <c r="M17" s="602">
        <v>590</v>
      </c>
      <c r="N17" s="819" t="s">
        <v>309</v>
      </c>
      <c r="O17" s="146" t="s">
        <v>326</v>
      </c>
      <c r="P17" s="146" t="s">
        <v>270</v>
      </c>
      <c r="Q17" s="565" t="s">
        <v>327</v>
      </c>
      <c r="R17" s="820"/>
      <c r="S17" s="820"/>
      <c r="T17" s="820"/>
      <c r="U17" s="820"/>
      <c r="V17" s="820"/>
      <c r="W17" s="820"/>
    </row>
    <row r="18" spans="1:23" ht="12.75" customHeight="1" thickBot="1">
      <c r="A18" s="550"/>
      <c r="B18" s="322"/>
      <c r="C18" s="323"/>
      <c r="D18" s="293"/>
      <c r="E18" s="314"/>
      <c r="F18" s="372"/>
      <c r="G18" s="142" t="s">
        <v>106</v>
      </c>
      <c r="H18" s="491">
        <v>33.700000000000003</v>
      </c>
      <c r="I18" s="128"/>
      <c r="J18" s="128">
        <v>25.7</v>
      </c>
      <c r="K18" s="821"/>
      <c r="L18" s="144"/>
      <c r="M18" s="144"/>
      <c r="N18" s="822" t="s">
        <v>313</v>
      </c>
      <c r="O18" s="569" t="s">
        <v>244</v>
      </c>
      <c r="P18" s="569" t="s">
        <v>61</v>
      </c>
      <c r="Q18" s="570" t="s">
        <v>61</v>
      </c>
      <c r="R18" s="820"/>
      <c r="S18" s="820"/>
      <c r="T18" s="820"/>
      <c r="U18" s="820"/>
      <c r="V18" s="820"/>
      <c r="W18" s="820"/>
    </row>
    <row r="19" spans="1:23" ht="12.75" customHeight="1">
      <c r="A19" s="550"/>
      <c r="B19" s="322"/>
      <c r="C19" s="323"/>
      <c r="D19" s="293"/>
      <c r="E19" s="314"/>
      <c r="F19" s="372"/>
      <c r="G19" s="142"/>
      <c r="H19" s="491"/>
      <c r="I19" s="128"/>
      <c r="J19" s="128"/>
      <c r="K19" s="821"/>
      <c r="L19" s="144"/>
      <c r="M19" s="144"/>
      <c r="N19" s="819" t="s">
        <v>328</v>
      </c>
      <c r="O19" s="724" t="s">
        <v>329</v>
      </c>
      <c r="P19" s="724" t="s">
        <v>267</v>
      </c>
      <c r="Q19" s="725" t="s">
        <v>278</v>
      </c>
      <c r="R19" s="820"/>
      <c r="S19" s="820"/>
      <c r="T19" s="820"/>
      <c r="U19" s="820"/>
      <c r="V19" s="820"/>
      <c r="W19" s="820"/>
    </row>
    <row r="20" spans="1:23" ht="26.25" customHeight="1">
      <c r="A20" s="550"/>
      <c r="B20" s="322"/>
      <c r="C20" s="323"/>
      <c r="D20" s="293"/>
      <c r="E20" s="314"/>
      <c r="F20" s="372"/>
      <c r="G20" s="142"/>
      <c r="H20" s="491"/>
      <c r="I20" s="128"/>
      <c r="J20" s="128"/>
      <c r="K20" s="821"/>
      <c r="L20" s="144"/>
      <c r="M20" s="144"/>
      <c r="N20" s="830" t="s">
        <v>330</v>
      </c>
      <c r="O20" s="724" t="s">
        <v>196</v>
      </c>
      <c r="P20" s="724" t="s">
        <v>265</v>
      </c>
      <c r="Q20" s="725" t="s">
        <v>331</v>
      </c>
      <c r="R20" s="820"/>
      <c r="S20" s="820"/>
      <c r="T20" s="820"/>
      <c r="U20" s="820"/>
      <c r="V20" s="820"/>
      <c r="W20" s="820"/>
    </row>
    <row r="21" spans="1:23" ht="24.75" customHeight="1" thickBot="1">
      <c r="A21" s="559"/>
      <c r="B21" s="560"/>
      <c r="C21" s="347"/>
      <c r="D21" s="294"/>
      <c r="E21" s="824"/>
      <c r="F21" s="373"/>
      <c r="G21" s="9" t="s">
        <v>13</v>
      </c>
      <c r="H21" s="825">
        <f>H17+H18</f>
        <v>603.40000000000009</v>
      </c>
      <c r="I21" s="825">
        <f t="shared" ref="I21:J21" si="4">I17+I18</f>
        <v>0</v>
      </c>
      <c r="J21" s="825">
        <f t="shared" si="4"/>
        <v>405.7</v>
      </c>
      <c r="K21" s="825">
        <f t="shared" ref="K21:M21" si="5">K17*1</f>
        <v>0.5</v>
      </c>
      <c r="L21" s="825">
        <f t="shared" si="5"/>
        <v>580</v>
      </c>
      <c r="M21" s="825">
        <f t="shared" si="5"/>
        <v>590</v>
      </c>
      <c r="N21" s="823" t="s">
        <v>314</v>
      </c>
      <c r="O21" s="569" t="s">
        <v>332</v>
      </c>
      <c r="P21" s="569" t="s">
        <v>333</v>
      </c>
      <c r="Q21" s="570" t="s">
        <v>334</v>
      </c>
      <c r="R21" s="820"/>
      <c r="S21" s="820"/>
      <c r="T21" s="820"/>
      <c r="U21" s="820"/>
      <c r="V21" s="820"/>
      <c r="W21" s="820"/>
    </row>
    <row r="22" spans="1:23" ht="12.75" customHeight="1">
      <c r="A22" s="543" t="s">
        <v>12</v>
      </c>
      <c r="B22" s="544" t="s">
        <v>12</v>
      </c>
      <c r="C22" s="346" t="s">
        <v>38</v>
      </c>
      <c r="D22" s="292" t="s">
        <v>335</v>
      </c>
      <c r="E22" s="815" t="s">
        <v>336</v>
      </c>
      <c r="F22" s="371" t="s">
        <v>308</v>
      </c>
      <c r="G22" s="82" t="s">
        <v>40</v>
      </c>
      <c r="H22" s="831">
        <v>313.2</v>
      </c>
      <c r="I22" s="817"/>
      <c r="J22" s="817">
        <v>217.8</v>
      </c>
      <c r="K22" s="818">
        <v>4.4000000000000004</v>
      </c>
      <c r="L22" s="602">
        <v>320</v>
      </c>
      <c r="M22" s="602">
        <v>330</v>
      </c>
      <c r="N22" s="832" t="s">
        <v>328</v>
      </c>
      <c r="O22" s="146" t="s">
        <v>337</v>
      </c>
      <c r="P22" s="146" t="s">
        <v>338</v>
      </c>
      <c r="Q22" s="565" t="s">
        <v>284</v>
      </c>
      <c r="R22" s="820"/>
      <c r="S22" s="820"/>
      <c r="T22" s="820"/>
      <c r="U22" s="820"/>
      <c r="V22" s="820"/>
      <c r="W22" s="820"/>
    </row>
    <row r="23" spans="1:23" ht="28.5" customHeight="1">
      <c r="A23" s="550"/>
      <c r="B23" s="322"/>
      <c r="C23" s="323"/>
      <c r="D23" s="293"/>
      <c r="E23" s="314"/>
      <c r="F23" s="372"/>
      <c r="G23" s="142" t="s">
        <v>106</v>
      </c>
      <c r="H23" s="491">
        <v>18.5</v>
      </c>
      <c r="I23" s="128"/>
      <c r="J23" s="128">
        <v>14.1</v>
      </c>
      <c r="K23" s="821"/>
      <c r="L23" s="144"/>
      <c r="M23" s="144"/>
      <c r="N23" s="833" t="s">
        <v>339</v>
      </c>
      <c r="O23" s="569" t="s">
        <v>196</v>
      </c>
      <c r="P23" s="569" t="s">
        <v>196</v>
      </c>
      <c r="Q23" s="570" t="s">
        <v>196</v>
      </c>
      <c r="R23" s="820"/>
      <c r="S23" s="820"/>
      <c r="T23" s="820"/>
      <c r="U23" s="820"/>
      <c r="V23" s="820"/>
      <c r="W23" s="820"/>
    </row>
    <row r="24" spans="1:23" ht="12.75" customHeight="1" thickBot="1">
      <c r="A24" s="559"/>
      <c r="B24" s="560"/>
      <c r="C24" s="347"/>
      <c r="D24" s="294"/>
      <c r="E24" s="824"/>
      <c r="F24" s="373"/>
      <c r="G24" s="9" t="s">
        <v>13</v>
      </c>
      <c r="H24" s="825">
        <f>H22+H23</f>
        <v>331.7</v>
      </c>
      <c r="I24" s="825">
        <f t="shared" ref="I24:J24" si="6">I22+I23</f>
        <v>0</v>
      </c>
      <c r="J24" s="825">
        <f t="shared" si="6"/>
        <v>231.9</v>
      </c>
      <c r="K24" s="825">
        <f t="shared" ref="K24:M24" si="7">K22*1</f>
        <v>4.4000000000000004</v>
      </c>
      <c r="L24" s="825">
        <f t="shared" si="7"/>
        <v>320</v>
      </c>
      <c r="M24" s="825">
        <f t="shared" si="7"/>
        <v>330</v>
      </c>
      <c r="N24" s="483"/>
      <c r="O24" s="111"/>
      <c r="P24" s="111"/>
      <c r="Q24" s="112"/>
      <c r="R24" s="820"/>
      <c r="S24" s="820"/>
      <c r="T24" s="820"/>
      <c r="U24" s="820"/>
      <c r="V24" s="820"/>
      <c r="W24" s="820"/>
    </row>
    <row r="25" spans="1:23" ht="12.75" customHeight="1">
      <c r="A25" s="543" t="s">
        <v>12</v>
      </c>
      <c r="B25" s="544" t="s">
        <v>12</v>
      </c>
      <c r="C25" s="346" t="s">
        <v>42</v>
      </c>
      <c r="D25" s="292" t="s">
        <v>340</v>
      </c>
      <c r="E25" s="815" t="s">
        <v>341</v>
      </c>
      <c r="F25" s="371" t="s">
        <v>308</v>
      </c>
      <c r="G25" s="82" t="s">
        <v>40</v>
      </c>
      <c r="H25" s="816">
        <v>178.8</v>
      </c>
      <c r="I25" s="817"/>
      <c r="J25" s="817">
        <v>95.7</v>
      </c>
      <c r="K25" s="818"/>
      <c r="L25" s="602">
        <v>180</v>
      </c>
      <c r="M25" s="602">
        <v>190</v>
      </c>
      <c r="N25" s="834" t="s">
        <v>342</v>
      </c>
      <c r="O25" s="146" t="s">
        <v>337</v>
      </c>
      <c r="P25" s="146" t="s">
        <v>343</v>
      </c>
      <c r="Q25" s="565" t="s">
        <v>338</v>
      </c>
      <c r="R25" s="820"/>
      <c r="S25" s="820"/>
      <c r="T25" s="820"/>
      <c r="U25" s="820"/>
      <c r="V25" s="820"/>
      <c r="W25" s="820"/>
    </row>
    <row r="26" spans="1:23" ht="12.75" customHeight="1" thickBot="1">
      <c r="A26" s="550"/>
      <c r="B26" s="322"/>
      <c r="C26" s="323"/>
      <c r="D26" s="293"/>
      <c r="E26" s="314"/>
      <c r="F26" s="372"/>
      <c r="G26" s="142" t="s">
        <v>106</v>
      </c>
      <c r="H26" s="491">
        <v>5.2</v>
      </c>
      <c r="I26" s="128"/>
      <c r="J26" s="128">
        <v>3.9</v>
      </c>
      <c r="K26" s="821"/>
      <c r="L26" s="144"/>
      <c r="M26" s="144"/>
      <c r="N26" s="834" t="s">
        <v>344</v>
      </c>
      <c r="O26" s="534" t="s">
        <v>315</v>
      </c>
      <c r="P26" s="534" t="s">
        <v>316</v>
      </c>
      <c r="Q26" s="535" t="s">
        <v>317</v>
      </c>
      <c r="R26" s="820"/>
      <c r="S26" s="820"/>
      <c r="T26" s="820"/>
      <c r="U26" s="820"/>
      <c r="V26" s="820"/>
      <c r="W26" s="820"/>
    </row>
    <row r="27" spans="1:23" ht="26.25" customHeight="1">
      <c r="A27" s="550"/>
      <c r="B27" s="322"/>
      <c r="C27" s="323"/>
      <c r="D27" s="293"/>
      <c r="E27" s="314"/>
      <c r="F27" s="372"/>
      <c r="G27" s="142"/>
      <c r="H27" s="491"/>
      <c r="I27" s="128"/>
      <c r="J27" s="128"/>
      <c r="K27" s="821"/>
      <c r="L27" s="144"/>
      <c r="M27" s="144"/>
      <c r="N27" s="834" t="s">
        <v>345</v>
      </c>
      <c r="O27" s="146" t="s">
        <v>261</v>
      </c>
      <c r="P27" s="146" t="s">
        <v>329</v>
      </c>
      <c r="Q27" s="565" t="s">
        <v>273</v>
      </c>
      <c r="R27" s="820"/>
      <c r="S27" s="820"/>
      <c r="T27" s="820"/>
      <c r="U27" s="820"/>
      <c r="V27" s="820"/>
      <c r="W27" s="820"/>
    </row>
    <row r="28" spans="1:23" ht="19.149999999999999" customHeight="1" thickBot="1">
      <c r="A28" s="559"/>
      <c r="B28" s="560"/>
      <c r="C28" s="347"/>
      <c r="D28" s="294"/>
      <c r="E28" s="824"/>
      <c r="F28" s="373"/>
      <c r="G28" s="9" t="s">
        <v>13</v>
      </c>
      <c r="H28" s="825">
        <f>H25+H26</f>
        <v>184</v>
      </c>
      <c r="I28" s="825">
        <f t="shared" ref="I28:J28" si="8">I25+I26</f>
        <v>0</v>
      </c>
      <c r="J28" s="825">
        <f t="shared" si="8"/>
        <v>99.600000000000009</v>
      </c>
      <c r="K28" s="825">
        <f t="shared" ref="K28:M28" si="9">K25*1</f>
        <v>0</v>
      </c>
      <c r="L28" s="825">
        <f t="shared" si="9"/>
        <v>180</v>
      </c>
      <c r="M28" s="835">
        <f t="shared" si="9"/>
        <v>190</v>
      </c>
      <c r="N28" s="834" t="s">
        <v>346</v>
      </c>
      <c r="O28" s="724" t="s">
        <v>347</v>
      </c>
      <c r="P28" s="724" t="s">
        <v>348</v>
      </c>
      <c r="Q28" s="725" t="s">
        <v>349</v>
      </c>
      <c r="R28" s="820"/>
      <c r="S28" s="820"/>
      <c r="T28" s="820"/>
      <c r="U28" s="820"/>
      <c r="V28" s="820"/>
      <c r="W28" s="820"/>
    </row>
    <row r="29" spans="1:23" ht="27" customHeight="1">
      <c r="A29" s="543" t="s">
        <v>12</v>
      </c>
      <c r="B29" s="544" t="s">
        <v>12</v>
      </c>
      <c r="C29" s="346" t="s">
        <v>43</v>
      </c>
      <c r="D29" s="292" t="s">
        <v>350</v>
      </c>
      <c r="E29" s="815" t="s">
        <v>351</v>
      </c>
      <c r="F29" s="371" t="s">
        <v>308</v>
      </c>
      <c r="G29" s="82" t="s">
        <v>40</v>
      </c>
      <c r="H29" s="816">
        <v>227.7</v>
      </c>
      <c r="I29" s="817"/>
      <c r="J29" s="817">
        <v>92.4</v>
      </c>
      <c r="K29" s="818"/>
      <c r="L29" s="602">
        <v>230</v>
      </c>
      <c r="M29" s="836">
        <v>240</v>
      </c>
      <c r="N29" s="837" t="s">
        <v>352</v>
      </c>
      <c r="O29" s="838" t="s">
        <v>353</v>
      </c>
      <c r="P29" s="838" t="s">
        <v>353</v>
      </c>
      <c r="Q29" s="839" t="s">
        <v>353</v>
      </c>
      <c r="R29" s="820"/>
      <c r="S29" s="820"/>
      <c r="T29" s="820"/>
      <c r="U29" s="820"/>
      <c r="V29" s="820"/>
      <c r="W29" s="820"/>
    </row>
    <row r="30" spans="1:23" ht="27" customHeight="1">
      <c r="A30" s="550"/>
      <c r="B30" s="322"/>
      <c r="C30" s="323"/>
      <c r="D30" s="293"/>
      <c r="E30" s="840"/>
      <c r="F30" s="350"/>
      <c r="G30" s="192" t="s">
        <v>106</v>
      </c>
      <c r="H30" s="841">
        <v>6.1</v>
      </c>
      <c r="I30" s="842"/>
      <c r="J30" s="842">
        <v>4.5999999999999996</v>
      </c>
      <c r="K30" s="625"/>
      <c r="L30" s="626"/>
      <c r="M30" s="843"/>
      <c r="N30" s="830"/>
      <c r="O30" s="844"/>
      <c r="P30" s="844"/>
      <c r="Q30" s="845"/>
      <c r="R30" s="820"/>
      <c r="S30" s="820"/>
      <c r="T30" s="820"/>
      <c r="U30" s="820"/>
      <c r="V30" s="820"/>
      <c r="W30" s="820"/>
    </row>
    <row r="31" spans="1:23" ht="12.75" customHeight="1">
      <c r="A31" s="550"/>
      <c r="B31" s="322"/>
      <c r="C31" s="323"/>
      <c r="D31" s="293"/>
      <c r="E31" s="314"/>
      <c r="F31" s="372"/>
      <c r="G31" s="670" t="s">
        <v>354</v>
      </c>
      <c r="H31" s="491">
        <v>0.3</v>
      </c>
      <c r="I31" s="128"/>
      <c r="J31" s="128">
        <v>0.2</v>
      </c>
      <c r="K31" s="821"/>
      <c r="L31" s="144"/>
      <c r="M31" s="846"/>
      <c r="N31" s="823" t="s">
        <v>355</v>
      </c>
      <c r="O31" s="847" t="s">
        <v>326</v>
      </c>
      <c r="P31" s="847" t="s">
        <v>356</v>
      </c>
      <c r="Q31" s="848" t="s">
        <v>272</v>
      </c>
      <c r="R31" s="820"/>
      <c r="S31" s="820"/>
      <c r="T31" s="820"/>
      <c r="U31" s="820"/>
      <c r="V31" s="820"/>
      <c r="W31" s="820"/>
    </row>
    <row r="32" spans="1:23" ht="24" customHeight="1" thickBot="1">
      <c r="A32" s="559"/>
      <c r="B32" s="560"/>
      <c r="C32" s="347"/>
      <c r="D32" s="294"/>
      <c r="E32" s="824"/>
      <c r="F32" s="373"/>
      <c r="G32" s="9" t="s">
        <v>13</v>
      </c>
      <c r="H32" s="825">
        <f>H29+H31+H30</f>
        <v>234.1</v>
      </c>
      <c r="I32" s="825">
        <f t="shared" ref="I32" si="10">I29+I31</f>
        <v>0</v>
      </c>
      <c r="J32" s="825">
        <f>J29+J31+J30</f>
        <v>97.2</v>
      </c>
      <c r="K32" s="825">
        <f t="shared" ref="K32:M32" si="11">K29*1</f>
        <v>0</v>
      </c>
      <c r="L32" s="849">
        <f t="shared" si="11"/>
        <v>230</v>
      </c>
      <c r="M32" s="850">
        <f t="shared" si="11"/>
        <v>240</v>
      </c>
      <c r="N32" s="851" t="s">
        <v>357</v>
      </c>
      <c r="O32" s="852" t="s">
        <v>358</v>
      </c>
      <c r="P32" s="852" t="s">
        <v>359</v>
      </c>
      <c r="Q32" s="853" t="s">
        <v>360</v>
      </c>
      <c r="R32" s="820"/>
      <c r="S32" s="820"/>
      <c r="T32" s="820"/>
      <c r="U32" s="820"/>
      <c r="V32" s="820"/>
      <c r="W32" s="820"/>
    </row>
    <row r="33" spans="1:23" ht="12.75" customHeight="1">
      <c r="A33" s="543" t="s">
        <v>12</v>
      </c>
      <c r="B33" s="544" t="s">
        <v>12</v>
      </c>
      <c r="C33" s="346" t="s">
        <v>44</v>
      </c>
      <c r="D33" s="292" t="s">
        <v>361</v>
      </c>
      <c r="E33" s="815" t="s">
        <v>64</v>
      </c>
      <c r="F33" s="371" t="s">
        <v>308</v>
      </c>
      <c r="G33" s="82" t="s">
        <v>40</v>
      </c>
      <c r="H33" s="831">
        <v>9.9</v>
      </c>
      <c r="I33" s="817"/>
      <c r="J33" s="817"/>
      <c r="K33" s="818"/>
      <c r="L33" s="602">
        <v>11</v>
      </c>
      <c r="M33" s="836">
        <v>15</v>
      </c>
      <c r="N33" s="854" t="s">
        <v>362</v>
      </c>
      <c r="O33" s="855">
        <v>33</v>
      </c>
      <c r="P33" s="855">
        <v>35</v>
      </c>
      <c r="Q33" s="147">
        <v>37</v>
      </c>
      <c r="R33" s="820"/>
      <c r="S33" s="820"/>
      <c r="T33" s="820"/>
      <c r="U33" s="820"/>
      <c r="V33" s="820"/>
      <c r="W33" s="820"/>
    </row>
    <row r="34" spans="1:23" ht="12.75" customHeight="1" thickBot="1">
      <c r="A34" s="559"/>
      <c r="B34" s="560"/>
      <c r="C34" s="347"/>
      <c r="D34" s="294"/>
      <c r="E34" s="824"/>
      <c r="F34" s="373"/>
      <c r="G34" s="9" t="s">
        <v>13</v>
      </c>
      <c r="H34" s="825">
        <f t="shared" ref="H34:M34" si="12">H33*1</f>
        <v>9.9</v>
      </c>
      <c r="I34" s="825">
        <f t="shared" si="12"/>
        <v>0</v>
      </c>
      <c r="J34" s="825">
        <f t="shared" si="12"/>
        <v>0</v>
      </c>
      <c r="K34" s="825">
        <f t="shared" si="12"/>
        <v>0</v>
      </c>
      <c r="L34" s="825">
        <f t="shared" si="12"/>
        <v>11</v>
      </c>
      <c r="M34" s="835">
        <f t="shared" si="12"/>
        <v>15</v>
      </c>
      <c r="N34" s="856"/>
      <c r="O34" s="111"/>
      <c r="P34" s="111"/>
      <c r="Q34" s="112"/>
      <c r="R34" s="820"/>
      <c r="S34" s="820"/>
      <c r="T34" s="820"/>
      <c r="U34" s="820"/>
      <c r="V34" s="820"/>
      <c r="W34" s="820"/>
    </row>
    <row r="35" spans="1:23" ht="12.75" customHeight="1">
      <c r="A35" s="543" t="s">
        <v>12</v>
      </c>
      <c r="B35" s="544" t="s">
        <v>12</v>
      </c>
      <c r="C35" s="346" t="s">
        <v>45</v>
      </c>
      <c r="D35" s="292" t="s">
        <v>363</v>
      </c>
      <c r="E35" s="815" t="s">
        <v>64</v>
      </c>
      <c r="F35" s="371" t="s">
        <v>308</v>
      </c>
      <c r="G35" s="82" t="s">
        <v>40</v>
      </c>
      <c r="H35" s="831"/>
      <c r="I35" s="817"/>
      <c r="J35" s="817"/>
      <c r="K35" s="818"/>
      <c r="L35" s="602"/>
      <c r="M35" s="836"/>
      <c r="N35" s="857" t="s">
        <v>364</v>
      </c>
      <c r="O35" s="855">
        <v>4</v>
      </c>
      <c r="P35" s="855">
        <v>6</v>
      </c>
      <c r="Q35" s="565" t="s">
        <v>365</v>
      </c>
      <c r="R35" s="820"/>
      <c r="S35" s="820"/>
      <c r="T35" s="820"/>
      <c r="U35" s="820"/>
      <c r="V35" s="820"/>
      <c r="W35" s="820"/>
    </row>
    <row r="36" spans="1:23" ht="12.75" customHeight="1">
      <c r="A36" s="550"/>
      <c r="B36" s="322"/>
      <c r="C36" s="323"/>
      <c r="D36" s="293"/>
      <c r="E36" s="314"/>
      <c r="F36" s="372"/>
      <c r="G36" s="142"/>
      <c r="H36" s="491"/>
      <c r="I36" s="128"/>
      <c r="J36" s="128"/>
      <c r="K36" s="821"/>
      <c r="L36" s="144"/>
      <c r="M36" s="846"/>
      <c r="N36" s="858"/>
      <c r="O36" s="569"/>
      <c r="P36" s="569"/>
      <c r="Q36" s="570"/>
      <c r="R36" s="820"/>
      <c r="S36" s="820"/>
      <c r="T36" s="820"/>
      <c r="U36" s="820"/>
      <c r="V36" s="820"/>
      <c r="W36" s="820"/>
    </row>
    <row r="37" spans="1:23" ht="12.75" customHeight="1">
      <c r="A37" s="550"/>
      <c r="B37" s="322"/>
      <c r="C37" s="323"/>
      <c r="D37" s="293"/>
      <c r="E37" s="314"/>
      <c r="F37" s="372"/>
      <c r="G37" s="142"/>
      <c r="H37" s="491"/>
      <c r="I37" s="128"/>
      <c r="J37" s="128"/>
      <c r="K37" s="821"/>
      <c r="L37" s="144"/>
      <c r="M37" s="846"/>
      <c r="N37" s="859"/>
      <c r="O37" s="569"/>
      <c r="P37" s="569"/>
      <c r="Q37" s="570"/>
      <c r="R37" s="820"/>
      <c r="S37" s="820"/>
      <c r="T37" s="820"/>
      <c r="U37" s="820"/>
      <c r="V37" s="820"/>
      <c r="W37" s="820"/>
    </row>
    <row r="38" spans="1:23" ht="12.75" customHeight="1" thickBot="1">
      <c r="A38" s="559"/>
      <c r="B38" s="560"/>
      <c r="C38" s="347"/>
      <c r="D38" s="294"/>
      <c r="E38" s="824"/>
      <c r="F38" s="373"/>
      <c r="G38" s="9" t="s">
        <v>13</v>
      </c>
      <c r="H38" s="825">
        <f t="shared" ref="H38:M38" si="13">H35*1</f>
        <v>0</v>
      </c>
      <c r="I38" s="825">
        <f t="shared" si="13"/>
        <v>0</v>
      </c>
      <c r="J38" s="825">
        <f t="shared" si="13"/>
        <v>0</v>
      </c>
      <c r="K38" s="825">
        <f t="shared" si="13"/>
        <v>0</v>
      </c>
      <c r="L38" s="825">
        <f t="shared" si="13"/>
        <v>0</v>
      </c>
      <c r="M38" s="835">
        <f t="shared" si="13"/>
        <v>0</v>
      </c>
      <c r="N38" s="856"/>
      <c r="O38" s="111"/>
      <c r="P38" s="111"/>
      <c r="Q38" s="112"/>
      <c r="R38" s="820"/>
      <c r="S38" s="820"/>
      <c r="T38" s="820"/>
      <c r="U38" s="820"/>
      <c r="V38" s="820"/>
      <c r="W38" s="820"/>
    </row>
    <row r="39" spans="1:23" ht="12.75" customHeight="1" thickBot="1">
      <c r="A39" s="543" t="s">
        <v>12</v>
      </c>
      <c r="B39" s="544" t="s">
        <v>12</v>
      </c>
      <c r="C39" s="346" t="s">
        <v>46</v>
      </c>
      <c r="D39" s="292" t="s">
        <v>366</v>
      </c>
      <c r="E39" s="815" t="s">
        <v>64</v>
      </c>
      <c r="F39" s="371" t="s">
        <v>308</v>
      </c>
      <c r="G39" s="82" t="s">
        <v>40</v>
      </c>
      <c r="H39" s="831"/>
      <c r="I39" s="817"/>
      <c r="J39" s="817"/>
      <c r="K39" s="818"/>
      <c r="L39" s="602"/>
      <c r="M39" s="836"/>
      <c r="N39" s="860" t="s">
        <v>367</v>
      </c>
      <c r="O39" s="146"/>
      <c r="P39" s="146"/>
      <c r="Q39" s="565" t="s">
        <v>244</v>
      </c>
      <c r="R39" s="820"/>
      <c r="S39" s="820"/>
      <c r="T39" s="820"/>
      <c r="U39" s="820"/>
      <c r="V39" s="820"/>
      <c r="W39" s="820"/>
    </row>
    <row r="40" spans="1:23" ht="27" customHeight="1" thickBot="1">
      <c r="A40" s="559"/>
      <c r="B40" s="560"/>
      <c r="C40" s="347"/>
      <c r="D40" s="294"/>
      <c r="E40" s="824"/>
      <c r="F40" s="373"/>
      <c r="G40" s="9" t="s">
        <v>13</v>
      </c>
      <c r="H40" s="825">
        <f t="shared" ref="H40:M40" si="14">H39*1</f>
        <v>0</v>
      </c>
      <c r="I40" s="825">
        <f t="shared" si="14"/>
        <v>0</v>
      </c>
      <c r="J40" s="825">
        <f t="shared" si="14"/>
        <v>0</v>
      </c>
      <c r="K40" s="825">
        <f t="shared" si="14"/>
        <v>0</v>
      </c>
      <c r="L40" s="825">
        <f t="shared" si="14"/>
        <v>0</v>
      </c>
      <c r="M40" s="835">
        <f t="shared" si="14"/>
        <v>0</v>
      </c>
      <c r="N40" s="860" t="s">
        <v>368</v>
      </c>
      <c r="O40" s="111"/>
      <c r="P40" s="111"/>
      <c r="Q40" s="112"/>
      <c r="R40" s="820"/>
      <c r="S40" s="820"/>
      <c r="T40" s="820"/>
      <c r="U40" s="820"/>
      <c r="V40" s="820"/>
      <c r="W40" s="820"/>
    </row>
    <row r="41" spans="1:23" ht="12.75" customHeight="1">
      <c r="A41" s="543" t="s">
        <v>12</v>
      </c>
      <c r="B41" s="544" t="s">
        <v>12</v>
      </c>
      <c r="C41" s="346" t="s">
        <v>47</v>
      </c>
      <c r="D41" s="292" t="s">
        <v>369</v>
      </c>
      <c r="E41" s="815" t="s">
        <v>64</v>
      </c>
      <c r="F41" s="371" t="s">
        <v>308</v>
      </c>
      <c r="G41" s="82" t="s">
        <v>40</v>
      </c>
      <c r="H41" s="831"/>
      <c r="I41" s="817"/>
      <c r="J41" s="817"/>
      <c r="K41" s="818"/>
      <c r="L41" s="602"/>
      <c r="M41" s="836"/>
      <c r="N41" s="861" t="s">
        <v>370</v>
      </c>
      <c r="O41" s="146" t="s">
        <v>265</v>
      </c>
      <c r="P41" s="146" t="s">
        <v>331</v>
      </c>
      <c r="Q41" s="565" t="s">
        <v>266</v>
      </c>
      <c r="R41" s="820"/>
      <c r="S41" s="820"/>
      <c r="T41" s="820"/>
      <c r="U41" s="820"/>
      <c r="V41" s="820"/>
      <c r="W41" s="820"/>
    </row>
    <row r="42" spans="1:23" ht="37.5" customHeight="1" thickBot="1">
      <c r="A42" s="559"/>
      <c r="B42" s="560"/>
      <c r="C42" s="347"/>
      <c r="D42" s="294"/>
      <c r="E42" s="824"/>
      <c r="F42" s="373"/>
      <c r="G42" s="9" t="s">
        <v>13</v>
      </c>
      <c r="H42" s="825">
        <f t="shared" ref="H42:M42" si="15">H41*1</f>
        <v>0</v>
      </c>
      <c r="I42" s="825">
        <f t="shared" si="15"/>
        <v>0</v>
      </c>
      <c r="J42" s="825">
        <f t="shared" si="15"/>
        <v>0</v>
      </c>
      <c r="K42" s="825">
        <f t="shared" si="15"/>
        <v>0</v>
      </c>
      <c r="L42" s="825">
        <f t="shared" si="15"/>
        <v>0</v>
      </c>
      <c r="M42" s="835">
        <f t="shared" si="15"/>
        <v>0</v>
      </c>
      <c r="N42" s="862"/>
      <c r="O42" s="111"/>
      <c r="P42" s="111"/>
      <c r="Q42" s="112"/>
      <c r="R42" s="820"/>
      <c r="S42" s="820"/>
      <c r="T42" s="820"/>
      <c r="U42" s="820"/>
      <c r="V42" s="820"/>
      <c r="W42" s="820"/>
    </row>
    <row r="43" spans="1:23" ht="12.75" customHeight="1" thickBot="1">
      <c r="A43" s="41" t="s">
        <v>12</v>
      </c>
      <c r="B43" s="86" t="s">
        <v>12</v>
      </c>
      <c r="C43" s="268" t="s">
        <v>15</v>
      </c>
      <c r="D43" s="269"/>
      <c r="E43" s="269"/>
      <c r="F43" s="269"/>
      <c r="G43" s="271"/>
      <c r="H43" s="177">
        <f t="shared" ref="H43:M43" si="16">H12+H16+H21+H24+H28+H32+H34+H38+H40+H42</f>
        <v>1915.5000000000002</v>
      </c>
      <c r="I43" s="177">
        <f t="shared" si="16"/>
        <v>0</v>
      </c>
      <c r="J43" s="177">
        <f t="shared" si="16"/>
        <v>1179.3</v>
      </c>
      <c r="K43" s="177">
        <f t="shared" si="16"/>
        <v>19.899999999999999</v>
      </c>
      <c r="L43" s="177">
        <f t="shared" si="16"/>
        <v>1851</v>
      </c>
      <c r="M43" s="863">
        <f t="shared" si="16"/>
        <v>1915</v>
      </c>
      <c r="N43" s="864"/>
      <c r="O43" s="117"/>
      <c r="P43" s="117"/>
      <c r="Q43" s="118"/>
      <c r="R43" s="820"/>
      <c r="S43" s="820"/>
      <c r="T43" s="820"/>
      <c r="U43" s="820"/>
      <c r="V43" s="820"/>
      <c r="W43" s="820"/>
    </row>
    <row r="44" spans="1:23" ht="12.75" customHeight="1" thickBot="1">
      <c r="A44" s="41" t="s">
        <v>12</v>
      </c>
      <c r="B44" s="42" t="s">
        <v>14</v>
      </c>
      <c r="C44" s="304" t="s">
        <v>371</v>
      </c>
      <c r="D44" s="305"/>
      <c r="E44" s="306"/>
      <c r="F44" s="306"/>
      <c r="G44" s="305"/>
      <c r="H44" s="305"/>
      <c r="I44" s="305"/>
      <c r="J44" s="305"/>
      <c r="K44" s="305"/>
      <c r="L44" s="305"/>
      <c r="M44" s="305"/>
      <c r="N44" s="305"/>
      <c r="O44" s="305"/>
      <c r="P44" s="305"/>
      <c r="Q44" s="307"/>
      <c r="R44" s="820"/>
      <c r="S44" s="820"/>
      <c r="T44" s="820"/>
      <c r="U44" s="820"/>
      <c r="V44" s="820"/>
      <c r="W44" s="820"/>
    </row>
    <row r="45" spans="1:23" ht="24.75" customHeight="1">
      <c r="A45" s="543" t="s">
        <v>12</v>
      </c>
      <c r="B45" s="544" t="s">
        <v>14</v>
      </c>
      <c r="C45" s="346" t="s">
        <v>12</v>
      </c>
      <c r="D45" s="292" t="s">
        <v>372</v>
      </c>
      <c r="E45" s="815" t="s">
        <v>373</v>
      </c>
      <c r="F45" s="371" t="s">
        <v>308</v>
      </c>
      <c r="G45" s="82" t="s">
        <v>40</v>
      </c>
      <c r="H45" s="831">
        <v>578.20000000000005</v>
      </c>
      <c r="I45" s="817"/>
      <c r="J45" s="817">
        <v>368.5</v>
      </c>
      <c r="K45" s="818">
        <v>0</v>
      </c>
      <c r="L45" s="602">
        <v>590</v>
      </c>
      <c r="M45" s="602">
        <v>610</v>
      </c>
      <c r="N45" s="865" t="s">
        <v>374</v>
      </c>
      <c r="O45" s="76" t="s">
        <v>375</v>
      </c>
      <c r="P45" s="76" t="s">
        <v>376</v>
      </c>
      <c r="Q45" s="77">
        <v>12615</v>
      </c>
      <c r="R45" s="820"/>
      <c r="S45" s="820"/>
      <c r="T45" s="820"/>
      <c r="U45" s="820"/>
      <c r="V45" s="820"/>
      <c r="W45" s="820"/>
    </row>
    <row r="46" spans="1:23" ht="13.5" customHeight="1">
      <c r="A46" s="550"/>
      <c r="B46" s="322"/>
      <c r="C46" s="323"/>
      <c r="D46" s="293"/>
      <c r="E46" s="314"/>
      <c r="F46" s="372"/>
      <c r="G46" s="142" t="s">
        <v>106</v>
      </c>
      <c r="H46" s="491">
        <v>26.9</v>
      </c>
      <c r="I46" s="128"/>
      <c r="J46" s="128">
        <v>20.6</v>
      </c>
      <c r="K46" s="821"/>
      <c r="L46" s="144"/>
      <c r="M46" s="144"/>
      <c r="N46" s="866" t="s">
        <v>377</v>
      </c>
      <c r="O46" s="569" t="s">
        <v>378</v>
      </c>
      <c r="P46" s="569" t="s">
        <v>379</v>
      </c>
      <c r="Q46" s="570" t="s">
        <v>380</v>
      </c>
      <c r="R46" s="820"/>
      <c r="S46" s="820"/>
      <c r="T46" s="820"/>
      <c r="U46" s="820"/>
      <c r="V46" s="820"/>
      <c r="W46" s="820"/>
    </row>
    <row r="47" spans="1:23" ht="17.25" customHeight="1">
      <c r="A47" s="550"/>
      <c r="B47" s="322"/>
      <c r="C47" s="323"/>
      <c r="D47" s="293"/>
      <c r="E47" s="314"/>
      <c r="F47" s="372"/>
      <c r="G47" s="142"/>
      <c r="H47" s="491"/>
      <c r="I47" s="128"/>
      <c r="J47" s="128"/>
      <c r="K47" s="821"/>
      <c r="L47" s="144"/>
      <c r="M47" s="144"/>
      <c r="N47" s="867" t="s">
        <v>381</v>
      </c>
      <c r="O47" s="724" t="s">
        <v>382</v>
      </c>
      <c r="P47" s="724" t="s">
        <v>382</v>
      </c>
      <c r="Q47" s="725" t="s">
        <v>382</v>
      </c>
      <c r="R47" s="820"/>
      <c r="S47" s="820"/>
      <c r="T47" s="820"/>
      <c r="U47" s="820"/>
      <c r="V47" s="820"/>
      <c r="W47" s="820"/>
    </row>
    <row r="48" spans="1:23" ht="14.25" customHeight="1" thickBot="1">
      <c r="A48" s="559"/>
      <c r="B48" s="560"/>
      <c r="C48" s="347"/>
      <c r="D48" s="294"/>
      <c r="E48" s="824"/>
      <c r="F48" s="373"/>
      <c r="G48" s="9" t="s">
        <v>13</v>
      </c>
      <c r="H48" s="825">
        <f>H45+H46</f>
        <v>605.1</v>
      </c>
      <c r="I48" s="825">
        <f t="shared" ref="I48:K48" si="17">I45+I46</f>
        <v>0</v>
      </c>
      <c r="J48" s="825">
        <f t="shared" si="17"/>
        <v>389.1</v>
      </c>
      <c r="K48" s="825">
        <f t="shared" si="17"/>
        <v>0</v>
      </c>
      <c r="L48" s="825">
        <f t="shared" ref="L48:M48" si="18">L45*1</f>
        <v>590</v>
      </c>
      <c r="M48" s="825">
        <f t="shared" si="18"/>
        <v>610</v>
      </c>
      <c r="N48" s="868" t="s">
        <v>383</v>
      </c>
      <c r="O48" s="869">
        <v>37800</v>
      </c>
      <c r="P48" s="869">
        <v>37800</v>
      </c>
      <c r="Q48" s="870">
        <v>37800</v>
      </c>
      <c r="R48" s="820"/>
      <c r="S48" s="820"/>
      <c r="T48" s="820"/>
      <c r="U48" s="820"/>
      <c r="V48" s="820"/>
      <c r="W48" s="820"/>
    </row>
    <row r="49" spans="1:23" ht="15.75" customHeight="1">
      <c r="A49" s="543" t="s">
        <v>12</v>
      </c>
      <c r="B49" s="544" t="s">
        <v>14</v>
      </c>
      <c r="C49" s="346" t="s">
        <v>14</v>
      </c>
      <c r="D49" s="292" t="s">
        <v>384</v>
      </c>
      <c r="E49" s="815" t="s">
        <v>373</v>
      </c>
      <c r="F49" s="371" t="s">
        <v>308</v>
      </c>
      <c r="G49" s="82" t="s">
        <v>40</v>
      </c>
      <c r="H49" s="831"/>
      <c r="I49" s="817"/>
      <c r="J49" s="817"/>
      <c r="K49" s="818"/>
      <c r="L49" s="602"/>
      <c r="M49" s="602"/>
      <c r="N49" s="871" t="s">
        <v>385</v>
      </c>
      <c r="O49" s="872" t="s">
        <v>386</v>
      </c>
      <c r="P49" s="872" t="s">
        <v>386</v>
      </c>
      <c r="Q49" s="873" t="s">
        <v>386</v>
      </c>
      <c r="R49" s="820"/>
      <c r="S49" s="820"/>
      <c r="T49" s="820"/>
      <c r="U49" s="820"/>
      <c r="V49" s="820"/>
      <c r="W49" s="820"/>
    </row>
    <row r="50" spans="1:23" ht="12.75" customHeight="1">
      <c r="A50" s="550"/>
      <c r="B50" s="322"/>
      <c r="C50" s="323"/>
      <c r="D50" s="293"/>
      <c r="E50" s="314"/>
      <c r="F50" s="372"/>
      <c r="G50" s="142"/>
      <c r="H50" s="491"/>
      <c r="I50" s="128"/>
      <c r="J50" s="128"/>
      <c r="K50" s="821"/>
      <c r="L50" s="144"/>
      <c r="M50" s="144"/>
      <c r="N50" s="874" t="s">
        <v>387</v>
      </c>
      <c r="O50" s="875" t="s">
        <v>388</v>
      </c>
      <c r="P50" s="875" t="s">
        <v>388</v>
      </c>
      <c r="Q50" s="876" t="s">
        <v>388</v>
      </c>
      <c r="R50" s="820"/>
      <c r="S50" s="820"/>
      <c r="T50" s="820"/>
      <c r="U50" s="820"/>
      <c r="V50" s="820"/>
      <c r="W50" s="820"/>
    </row>
    <row r="51" spans="1:23" ht="11.25" customHeight="1" thickBot="1">
      <c r="A51" s="559"/>
      <c r="B51" s="560"/>
      <c r="C51" s="347"/>
      <c r="D51" s="294"/>
      <c r="E51" s="824"/>
      <c r="F51" s="373"/>
      <c r="G51" s="9" t="s">
        <v>13</v>
      </c>
      <c r="H51" s="825">
        <f t="shared" ref="H51:M51" si="19">H49*1</f>
        <v>0</v>
      </c>
      <c r="I51" s="825">
        <f t="shared" si="19"/>
        <v>0</v>
      </c>
      <c r="J51" s="825">
        <f t="shared" si="19"/>
        <v>0</v>
      </c>
      <c r="K51" s="825">
        <f t="shared" si="19"/>
        <v>0</v>
      </c>
      <c r="L51" s="825">
        <f t="shared" si="19"/>
        <v>0</v>
      </c>
      <c r="M51" s="825">
        <f t="shared" si="19"/>
        <v>0</v>
      </c>
      <c r="N51" s="877"/>
      <c r="O51" s="878"/>
      <c r="P51" s="878"/>
      <c r="Q51" s="879"/>
      <c r="R51" s="820"/>
      <c r="S51" s="820"/>
      <c r="T51" s="820"/>
      <c r="U51" s="820"/>
      <c r="V51" s="820"/>
      <c r="W51" s="820"/>
    </row>
    <row r="52" spans="1:23" ht="21.75" customHeight="1">
      <c r="A52" s="543" t="s">
        <v>12</v>
      </c>
      <c r="B52" s="544" t="s">
        <v>14</v>
      </c>
      <c r="C52" s="346" t="s">
        <v>37</v>
      </c>
      <c r="D52" s="292" t="s">
        <v>389</v>
      </c>
      <c r="E52" s="815" t="s">
        <v>64</v>
      </c>
      <c r="F52" s="371" t="s">
        <v>308</v>
      </c>
      <c r="G52" s="82" t="s">
        <v>40</v>
      </c>
      <c r="H52" s="831"/>
      <c r="I52" s="817"/>
      <c r="J52" s="817"/>
      <c r="K52" s="818"/>
      <c r="L52" s="602"/>
      <c r="M52" s="602"/>
      <c r="N52" s="880" t="s">
        <v>390</v>
      </c>
      <c r="O52" s="146" t="s">
        <v>244</v>
      </c>
      <c r="P52" s="146"/>
      <c r="Q52" s="565"/>
      <c r="R52" s="820"/>
      <c r="S52" s="820"/>
      <c r="T52" s="820"/>
      <c r="U52" s="820"/>
      <c r="V52" s="820"/>
      <c r="W52" s="820"/>
    </row>
    <row r="53" spans="1:23" ht="12.75" customHeight="1">
      <c r="A53" s="550"/>
      <c r="B53" s="322"/>
      <c r="C53" s="323"/>
      <c r="D53" s="293"/>
      <c r="E53" s="314"/>
      <c r="F53" s="372"/>
      <c r="G53" s="142"/>
      <c r="H53" s="491"/>
      <c r="I53" s="128"/>
      <c r="J53" s="128"/>
      <c r="K53" s="821"/>
      <c r="L53" s="144"/>
      <c r="M53" s="144"/>
      <c r="N53" s="881" t="s">
        <v>391</v>
      </c>
      <c r="O53" s="569" t="s">
        <v>61</v>
      </c>
      <c r="P53" s="569" t="s">
        <v>244</v>
      </c>
      <c r="Q53" s="570" t="s">
        <v>244</v>
      </c>
      <c r="R53" s="820"/>
      <c r="S53" s="820"/>
      <c r="T53" s="820"/>
      <c r="U53" s="820"/>
      <c r="V53" s="820"/>
      <c r="W53" s="820"/>
    </row>
    <row r="54" spans="1:23" ht="12.75" customHeight="1" thickBot="1">
      <c r="A54" s="559"/>
      <c r="B54" s="560"/>
      <c r="C54" s="347"/>
      <c r="D54" s="294"/>
      <c r="E54" s="824"/>
      <c r="F54" s="373"/>
      <c r="G54" s="9" t="s">
        <v>13</v>
      </c>
      <c r="H54" s="825">
        <f t="shared" ref="H54:M54" si="20">H52*1</f>
        <v>0</v>
      </c>
      <c r="I54" s="825">
        <f t="shared" si="20"/>
        <v>0</v>
      </c>
      <c r="J54" s="825">
        <f t="shared" si="20"/>
        <v>0</v>
      </c>
      <c r="K54" s="825">
        <f t="shared" si="20"/>
        <v>0</v>
      </c>
      <c r="L54" s="825">
        <f t="shared" si="20"/>
        <v>0</v>
      </c>
      <c r="M54" s="825">
        <f t="shared" si="20"/>
        <v>0</v>
      </c>
      <c r="N54" s="882"/>
      <c r="O54" s="111"/>
      <c r="P54" s="111"/>
      <c r="Q54" s="112"/>
      <c r="R54" s="820"/>
      <c r="S54" s="820"/>
      <c r="T54" s="820"/>
      <c r="U54" s="820"/>
      <c r="V54" s="820"/>
      <c r="W54" s="820"/>
    </row>
    <row r="55" spans="1:23" ht="12.75" customHeight="1">
      <c r="A55" s="543" t="s">
        <v>12</v>
      </c>
      <c r="B55" s="544" t="s">
        <v>14</v>
      </c>
      <c r="C55" s="346" t="s">
        <v>38</v>
      </c>
      <c r="D55" s="292" t="s">
        <v>392</v>
      </c>
      <c r="E55" s="815" t="s">
        <v>64</v>
      </c>
      <c r="F55" s="371" t="s">
        <v>308</v>
      </c>
      <c r="G55" s="82" t="s">
        <v>40</v>
      </c>
      <c r="H55" s="831"/>
      <c r="I55" s="817"/>
      <c r="J55" s="817"/>
      <c r="K55" s="818"/>
      <c r="L55" s="602"/>
      <c r="M55" s="602"/>
      <c r="N55" s="883" t="s">
        <v>393</v>
      </c>
      <c r="O55" s="146"/>
      <c r="P55" s="146" t="s">
        <v>244</v>
      </c>
      <c r="Q55" s="565"/>
      <c r="R55" s="820"/>
      <c r="S55" s="820"/>
      <c r="T55" s="820"/>
      <c r="U55" s="820"/>
      <c r="V55" s="820"/>
      <c r="W55" s="820"/>
    </row>
    <row r="56" spans="1:23" ht="12.75" customHeight="1" thickBot="1">
      <c r="A56" s="559"/>
      <c r="B56" s="560"/>
      <c r="C56" s="347"/>
      <c r="D56" s="294"/>
      <c r="E56" s="824"/>
      <c r="F56" s="373"/>
      <c r="G56" s="9" t="s">
        <v>13</v>
      </c>
      <c r="H56" s="825">
        <f t="shared" ref="H56:M56" si="21">H55*1</f>
        <v>0</v>
      </c>
      <c r="I56" s="825">
        <f t="shared" si="21"/>
        <v>0</v>
      </c>
      <c r="J56" s="825">
        <f t="shared" si="21"/>
        <v>0</v>
      </c>
      <c r="K56" s="825">
        <f t="shared" si="21"/>
        <v>0</v>
      </c>
      <c r="L56" s="825">
        <f t="shared" si="21"/>
        <v>0</v>
      </c>
      <c r="M56" s="825">
        <f t="shared" si="21"/>
        <v>0</v>
      </c>
      <c r="N56" s="5"/>
      <c r="O56" s="111"/>
      <c r="P56" s="111"/>
      <c r="Q56" s="112"/>
      <c r="R56" s="820"/>
      <c r="S56" s="820"/>
      <c r="T56" s="820"/>
      <c r="U56" s="820"/>
      <c r="V56" s="820"/>
      <c r="W56" s="820"/>
    </row>
    <row r="57" spans="1:23" ht="25.5" customHeight="1">
      <c r="A57" s="543" t="s">
        <v>12</v>
      </c>
      <c r="B57" s="544" t="s">
        <v>14</v>
      </c>
      <c r="C57" s="346" t="s">
        <v>42</v>
      </c>
      <c r="D57" s="292" t="s">
        <v>394</v>
      </c>
      <c r="E57" s="815" t="s">
        <v>64</v>
      </c>
      <c r="F57" s="371" t="s">
        <v>308</v>
      </c>
      <c r="G57" s="82" t="s">
        <v>40</v>
      </c>
      <c r="H57" s="831"/>
      <c r="I57" s="817"/>
      <c r="J57" s="817"/>
      <c r="K57" s="818"/>
      <c r="L57" s="602"/>
      <c r="M57" s="602"/>
      <c r="N57" s="884" t="s">
        <v>395</v>
      </c>
      <c r="O57" s="146"/>
      <c r="P57" s="146"/>
      <c r="Q57" s="565" t="s">
        <v>244</v>
      </c>
      <c r="R57" s="820"/>
      <c r="S57" s="820"/>
      <c r="T57" s="820"/>
      <c r="U57" s="820"/>
      <c r="V57" s="820"/>
      <c r="W57" s="820"/>
    </row>
    <row r="58" spans="1:23" ht="12.75" customHeight="1">
      <c r="A58" s="550"/>
      <c r="B58" s="322"/>
      <c r="C58" s="323"/>
      <c r="D58" s="293"/>
      <c r="E58" s="314"/>
      <c r="F58" s="372"/>
      <c r="G58" s="142"/>
      <c r="H58" s="491"/>
      <c r="I58" s="128"/>
      <c r="J58" s="128"/>
      <c r="K58" s="821"/>
      <c r="L58" s="144"/>
      <c r="M58" s="144"/>
      <c r="N58" s="885"/>
      <c r="O58" s="569"/>
      <c r="P58" s="569"/>
      <c r="Q58" s="570"/>
      <c r="R58" s="820"/>
      <c r="S58" s="820"/>
      <c r="T58" s="820"/>
      <c r="U58" s="820"/>
      <c r="V58" s="820"/>
      <c r="W58" s="820"/>
    </row>
    <row r="59" spans="1:23" ht="46.9" customHeight="1" thickBot="1">
      <c r="A59" s="559"/>
      <c r="B59" s="560"/>
      <c r="C59" s="347"/>
      <c r="D59" s="294"/>
      <c r="E59" s="824"/>
      <c r="F59" s="373"/>
      <c r="G59" s="9" t="s">
        <v>13</v>
      </c>
      <c r="H59" s="825">
        <f t="shared" ref="H59:M59" si="22">H57*1</f>
        <v>0</v>
      </c>
      <c r="I59" s="825">
        <f t="shared" si="22"/>
        <v>0</v>
      </c>
      <c r="J59" s="825">
        <f t="shared" si="22"/>
        <v>0</v>
      </c>
      <c r="K59" s="825">
        <f t="shared" si="22"/>
        <v>0</v>
      </c>
      <c r="L59" s="825">
        <f t="shared" si="22"/>
        <v>0</v>
      </c>
      <c r="M59" s="825">
        <f t="shared" si="22"/>
        <v>0</v>
      </c>
      <c r="N59" s="483"/>
      <c r="O59" s="111"/>
      <c r="P59" s="111"/>
      <c r="Q59" s="112"/>
      <c r="R59" s="820"/>
      <c r="S59" s="820"/>
      <c r="T59" s="820"/>
      <c r="U59" s="820"/>
      <c r="V59" s="820"/>
      <c r="W59" s="820"/>
    </row>
    <row r="60" spans="1:23" ht="25.5" customHeight="1">
      <c r="A60" s="543" t="s">
        <v>12</v>
      </c>
      <c r="B60" s="544" t="s">
        <v>14</v>
      </c>
      <c r="C60" s="346" t="s">
        <v>43</v>
      </c>
      <c r="D60" s="292" t="s">
        <v>396</v>
      </c>
      <c r="E60" s="815" t="s">
        <v>64</v>
      </c>
      <c r="F60" s="371" t="s">
        <v>308</v>
      </c>
      <c r="G60" s="82" t="s">
        <v>40</v>
      </c>
      <c r="H60" s="831"/>
      <c r="I60" s="817"/>
      <c r="J60" s="817"/>
      <c r="K60" s="818"/>
      <c r="L60" s="602"/>
      <c r="M60" s="602"/>
      <c r="N60" s="886" t="s">
        <v>397</v>
      </c>
      <c r="O60" s="146" t="s">
        <v>244</v>
      </c>
      <c r="P60" s="146"/>
      <c r="Q60" s="565"/>
      <c r="R60" s="820"/>
      <c r="S60" s="820"/>
      <c r="T60" s="820"/>
      <c r="U60" s="820"/>
      <c r="V60" s="820"/>
      <c r="W60" s="820"/>
    </row>
    <row r="61" spans="1:23" ht="30" customHeight="1" thickBot="1">
      <c r="A61" s="559"/>
      <c r="B61" s="560"/>
      <c r="C61" s="347"/>
      <c r="D61" s="294"/>
      <c r="E61" s="824"/>
      <c r="F61" s="373"/>
      <c r="G61" s="9" t="s">
        <v>13</v>
      </c>
      <c r="H61" s="825">
        <f t="shared" ref="H61:M61" si="23">H60*1</f>
        <v>0</v>
      </c>
      <c r="I61" s="825">
        <f t="shared" si="23"/>
        <v>0</v>
      </c>
      <c r="J61" s="825">
        <f t="shared" si="23"/>
        <v>0</v>
      </c>
      <c r="K61" s="825">
        <f t="shared" si="23"/>
        <v>0</v>
      </c>
      <c r="L61" s="825">
        <f t="shared" si="23"/>
        <v>0</v>
      </c>
      <c r="M61" s="825">
        <f t="shared" si="23"/>
        <v>0</v>
      </c>
      <c r="N61" s="483"/>
      <c r="O61" s="111"/>
      <c r="P61" s="111"/>
      <c r="Q61" s="112"/>
      <c r="R61" s="820"/>
      <c r="S61" s="820"/>
      <c r="T61" s="820"/>
      <c r="U61" s="820"/>
      <c r="V61" s="820"/>
      <c r="W61" s="820"/>
    </row>
    <row r="62" spans="1:23" ht="20.25" customHeight="1">
      <c r="A62" s="543" t="s">
        <v>12</v>
      </c>
      <c r="B62" s="544" t="s">
        <v>14</v>
      </c>
      <c r="C62" s="346" t="s">
        <v>44</v>
      </c>
      <c r="D62" s="292" t="s">
        <v>398</v>
      </c>
      <c r="E62" s="815" t="s">
        <v>64</v>
      </c>
      <c r="F62" s="371" t="s">
        <v>308</v>
      </c>
      <c r="G62" s="82" t="s">
        <v>40</v>
      </c>
      <c r="H62" s="831">
        <v>2.1</v>
      </c>
      <c r="I62" s="817"/>
      <c r="J62" s="817"/>
      <c r="K62" s="818"/>
      <c r="L62" s="602">
        <v>3</v>
      </c>
      <c r="M62" s="602">
        <v>4</v>
      </c>
      <c r="N62" s="861" t="s">
        <v>399</v>
      </c>
      <c r="O62" s="146" t="s">
        <v>196</v>
      </c>
      <c r="P62" s="146" t="s">
        <v>265</v>
      </c>
      <c r="Q62" s="565" t="s">
        <v>331</v>
      </c>
      <c r="R62" s="820"/>
      <c r="S62" s="820"/>
      <c r="T62" s="820"/>
      <c r="U62" s="820"/>
      <c r="V62" s="820"/>
      <c r="W62" s="820"/>
    </row>
    <row r="63" spans="1:23" ht="14.25" customHeight="1">
      <c r="A63" s="550"/>
      <c r="B63" s="322"/>
      <c r="C63" s="323"/>
      <c r="D63" s="293"/>
      <c r="E63" s="314"/>
      <c r="F63" s="372"/>
      <c r="G63" s="142"/>
      <c r="H63" s="491"/>
      <c r="I63" s="128"/>
      <c r="J63" s="128"/>
      <c r="K63" s="821"/>
      <c r="L63" s="144"/>
      <c r="M63" s="144"/>
      <c r="N63" s="887"/>
      <c r="O63" s="569"/>
      <c r="P63" s="569"/>
      <c r="Q63" s="570"/>
      <c r="R63" s="820"/>
      <c r="S63" s="820"/>
      <c r="T63" s="820"/>
      <c r="U63" s="820"/>
      <c r="V63" s="820"/>
      <c r="W63" s="820"/>
    </row>
    <row r="64" spans="1:23" ht="18" customHeight="1" thickBot="1">
      <c r="A64" s="559"/>
      <c r="B64" s="560"/>
      <c r="C64" s="347"/>
      <c r="D64" s="294"/>
      <c r="E64" s="824"/>
      <c r="F64" s="373"/>
      <c r="G64" s="9" t="s">
        <v>13</v>
      </c>
      <c r="H64" s="825">
        <f t="shared" ref="H64:M64" si="24">H62*1</f>
        <v>2.1</v>
      </c>
      <c r="I64" s="825">
        <f t="shared" si="24"/>
        <v>0</v>
      </c>
      <c r="J64" s="825">
        <f t="shared" si="24"/>
        <v>0</v>
      </c>
      <c r="K64" s="825">
        <f t="shared" si="24"/>
        <v>0</v>
      </c>
      <c r="L64" s="825">
        <f t="shared" si="24"/>
        <v>3</v>
      </c>
      <c r="M64" s="825">
        <f t="shared" si="24"/>
        <v>4</v>
      </c>
      <c r="N64" s="888"/>
      <c r="O64" s="111"/>
      <c r="P64" s="111"/>
      <c r="Q64" s="112"/>
      <c r="R64" s="820"/>
      <c r="S64" s="820"/>
      <c r="T64" s="820"/>
      <c r="U64" s="820"/>
      <c r="V64" s="820"/>
      <c r="W64" s="820"/>
    </row>
    <row r="65" spans="1:23" ht="12.75" customHeight="1">
      <c r="A65" s="543" t="s">
        <v>12</v>
      </c>
      <c r="B65" s="544" t="s">
        <v>14</v>
      </c>
      <c r="C65" s="346" t="s">
        <v>45</v>
      </c>
      <c r="D65" s="292" t="s">
        <v>400</v>
      </c>
      <c r="E65" s="815" t="s">
        <v>64</v>
      </c>
      <c r="F65" s="371" t="s">
        <v>308</v>
      </c>
      <c r="G65" s="82" t="s">
        <v>40</v>
      </c>
      <c r="H65" s="831">
        <v>3</v>
      </c>
      <c r="I65" s="817"/>
      <c r="J65" s="817"/>
      <c r="K65" s="818"/>
      <c r="L65" s="602">
        <v>4</v>
      </c>
      <c r="M65" s="602">
        <v>4</v>
      </c>
      <c r="N65" s="861" t="s">
        <v>401</v>
      </c>
      <c r="O65" s="146" t="s">
        <v>265</v>
      </c>
      <c r="P65" s="146" t="s">
        <v>265</v>
      </c>
      <c r="Q65" s="565" t="s">
        <v>265</v>
      </c>
      <c r="R65" s="820"/>
      <c r="S65" s="820"/>
      <c r="T65" s="820"/>
      <c r="U65" s="820"/>
      <c r="V65" s="820"/>
      <c r="W65" s="820"/>
    </row>
    <row r="66" spans="1:23" ht="12.75" customHeight="1">
      <c r="A66" s="550"/>
      <c r="B66" s="322"/>
      <c r="C66" s="323"/>
      <c r="D66" s="293"/>
      <c r="E66" s="314"/>
      <c r="F66" s="372"/>
      <c r="G66" s="142"/>
      <c r="H66" s="491"/>
      <c r="I66" s="128"/>
      <c r="J66" s="128"/>
      <c r="K66" s="821"/>
      <c r="L66" s="144"/>
      <c r="M66" s="144"/>
      <c r="N66" s="887"/>
      <c r="O66" s="569"/>
      <c r="P66" s="569"/>
      <c r="Q66" s="570"/>
      <c r="R66" s="820"/>
      <c r="S66" s="820"/>
      <c r="T66" s="820"/>
      <c r="U66" s="820"/>
      <c r="V66" s="820"/>
      <c r="W66" s="820"/>
    </row>
    <row r="67" spans="1:23" ht="12.75" customHeight="1" thickBot="1">
      <c r="A67" s="559"/>
      <c r="B67" s="560"/>
      <c r="C67" s="347"/>
      <c r="D67" s="294"/>
      <c r="E67" s="824"/>
      <c r="F67" s="373"/>
      <c r="G67" s="9" t="s">
        <v>13</v>
      </c>
      <c r="H67" s="825">
        <f t="shared" ref="H67:M67" si="25">H65*1</f>
        <v>3</v>
      </c>
      <c r="I67" s="825">
        <f t="shared" si="25"/>
        <v>0</v>
      </c>
      <c r="J67" s="825">
        <f t="shared" si="25"/>
        <v>0</v>
      </c>
      <c r="K67" s="825">
        <f t="shared" si="25"/>
        <v>0</v>
      </c>
      <c r="L67" s="825">
        <f t="shared" si="25"/>
        <v>4</v>
      </c>
      <c r="M67" s="825">
        <f t="shared" si="25"/>
        <v>4</v>
      </c>
      <c r="N67" s="888"/>
      <c r="O67" s="111"/>
      <c r="P67" s="111"/>
      <c r="Q67" s="112"/>
      <c r="R67" s="820"/>
      <c r="S67" s="820"/>
      <c r="T67" s="820"/>
      <c r="U67" s="820"/>
      <c r="V67" s="820"/>
      <c r="W67" s="820"/>
    </row>
    <row r="68" spans="1:23" ht="12.75" customHeight="1" thickBot="1">
      <c r="A68" s="41" t="s">
        <v>12</v>
      </c>
      <c r="B68" s="86" t="s">
        <v>14</v>
      </c>
      <c r="C68" s="268" t="s">
        <v>15</v>
      </c>
      <c r="D68" s="269"/>
      <c r="E68" s="269"/>
      <c r="F68" s="269"/>
      <c r="G68" s="271"/>
      <c r="H68" s="177">
        <f>H48+H51+H54+H56+H59+H67+H61+H64</f>
        <v>610.20000000000005</v>
      </c>
      <c r="I68" s="177">
        <f t="shared" ref="I68:M68" si="26">I48+I51+I54+I56+I59+I67+I61+I64</f>
        <v>0</v>
      </c>
      <c r="J68" s="177">
        <f t="shared" si="26"/>
        <v>389.1</v>
      </c>
      <c r="K68" s="177">
        <f t="shared" si="26"/>
        <v>0</v>
      </c>
      <c r="L68" s="177">
        <f t="shared" si="26"/>
        <v>597</v>
      </c>
      <c r="M68" s="177">
        <f t="shared" si="26"/>
        <v>618</v>
      </c>
      <c r="N68" s="87"/>
      <c r="O68" s="117"/>
      <c r="P68" s="117"/>
      <c r="Q68" s="118"/>
      <c r="R68" s="820"/>
      <c r="S68" s="820"/>
      <c r="T68" s="820"/>
      <c r="U68" s="820"/>
      <c r="V68" s="820"/>
      <c r="W68" s="820"/>
    </row>
    <row r="69" spans="1:23" ht="21.6" customHeight="1" thickBot="1">
      <c r="A69" s="41" t="s">
        <v>12</v>
      </c>
      <c r="B69" s="42" t="s">
        <v>37</v>
      </c>
      <c r="C69" s="304" t="s">
        <v>402</v>
      </c>
      <c r="D69" s="305"/>
      <c r="E69" s="306"/>
      <c r="F69" s="306"/>
      <c r="G69" s="305"/>
      <c r="H69" s="305"/>
      <c r="I69" s="305"/>
      <c r="J69" s="305"/>
      <c r="K69" s="305"/>
      <c r="L69" s="305"/>
      <c r="M69" s="305"/>
      <c r="N69" s="305"/>
      <c r="O69" s="305"/>
      <c r="P69" s="305"/>
      <c r="Q69" s="307"/>
      <c r="R69" s="820"/>
      <c r="S69" s="820"/>
      <c r="T69" s="820"/>
      <c r="U69" s="820"/>
      <c r="V69" s="820"/>
      <c r="W69" s="820"/>
    </row>
    <row r="70" spans="1:23" ht="33" customHeight="1">
      <c r="A70" s="543" t="s">
        <v>12</v>
      </c>
      <c r="B70" s="544" t="s">
        <v>37</v>
      </c>
      <c r="C70" s="346" t="s">
        <v>12</v>
      </c>
      <c r="D70" s="292" t="s">
        <v>403</v>
      </c>
      <c r="E70" s="815" t="s">
        <v>404</v>
      </c>
      <c r="F70" s="371" t="s">
        <v>308</v>
      </c>
      <c r="G70" s="82" t="s">
        <v>40</v>
      </c>
      <c r="H70" s="816">
        <v>331</v>
      </c>
      <c r="I70" s="817"/>
      <c r="J70" s="817">
        <v>203</v>
      </c>
      <c r="K70" s="818"/>
      <c r="L70" s="602">
        <v>310</v>
      </c>
      <c r="M70" s="602">
        <v>320</v>
      </c>
      <c r="N70" s="889" t="s">
        <v>405</v>
      </c>
      <c r="O70" s="890" t="s">
        <v>406</v>
      </c>
      <c r="P70" s="890" t="s">
        <v>407</v>
      </c>
      <c r="Q70" s="161">
        <v>21800</v>
      </c>
      <c r="R70" s="820"/>
      <c r="S70" s="820"/>
      <c r="T70" s="820"/>
      <c r="U70" s="820"/>
      <c r="V70" s="820"/>
      <c r="W70" s="820"/>
    </row>
    <row r="71" spans="1:23" ht="23.25" customHeight="1" thickBot="1">
      <c r="A71" s="550"/>
      <c r="B71" s="322"/>
      <c r="C71" s="323"/>
      <c r="D71" s="293"/>
      <c r="E71" s="314"/>
      <c r="F71" s="372"/>
      <c r="G71" s="142" t="s">
        <v>106</v>
      </c>
      <c r="H71" s="491">
        <v>13.3</v>
      </c>
      <c r="I71" s="128"/>
      <c r="J71" s="128">
        <v>10.199999999999999</v>
      </c>
      <c r="K71" s="821"/>
      <c r="L71" s="144"/>
      <c r="M71" s="144"/>
      <c r="N71" s="891" t="s">
        <v>408</v>
      </c>
      <c r="O71" s="892">
        <v>2</v>
      </c>
      <c r="P71" s="892">
        <v>2</v>
      </c>
      <c r="Q71" s="893">
        <v>2</v>
      </c>
      <c r="R71" s="820"/>
      <c r="S71" s="820"/>
      <c r="T71" s="820"/>
      <c r="U71" s="820"/>
      <c r="V71" s="820"/>
      <c r="W71" s="820"/>
    </row>
    <row r="72" spans="1:23" ht="37.15" customHeight="1" thickBot="1">
      <c r="A72" s="559"/>
      <c r="B72" s="560"/>
      <c r="C72" s="347"/>
      <c r="D72" s="294"/>
      <c r="E72" s="824"/>
      <c r="F72" s="373"/>
      <c r="G72" s="9" t="s">
        <v>13</v>
      </c>
      <c r="H72" s="825">
        <f>H70+H71</f>
        <v>344.3</v>
      </c>
      <c r="I72" s="825">
        <f t="shared" ref="I72:J72" si="27">I70+I71</f>
        <v>0</v>
      </c>
      <c r="J72" s="825">
        <f t="shared" si="27"/>
        <v>213.2</v>
      </c>
      <c r="K72" s="825">
        <f t="shared" ref="K72:M72" si="28">K70*1</f>
        <v>0</v>
      </c>
      <c r="L72" s="825">
        <f t="shared" si="28"/>
        <v>310</v>
      </c>
      <c r="M72" s="825">
        <f t="shared" si="28"/>
        <v>320</v>
      </c>
      <c r="N72" s="894" t="s">
        <v>409</v>
      </c>
      <c r="O72" s="895" t="s">
        <v>410</v>
      </c>
      <c r="P72" s="895" t="s">
        <v>411</v>
      </c>
      <c r="Q72" s="896" t="s">
        <v>412</v>
      </c>
      <c r="R72" s="820"/>
      <c r="S72" s="820"/>
      <c r="T72" s="820"/>
      <c r="U72" s="820"/>
      <c r="V72" s="820"/>
      <c r="W72" s="820"/>
    </row>
    <row r="73" spans="1:23" ht="12.75" customHeight="1">
      <c r="A73" s="543" t="s">
        <v>12</v>
      </c>
      <c r="B73" s="544" t="s">
        <v>37</v>
      </c>
      <c r="C73" s="346" t="s">
        <v>14</v>
      </c>
      <c r="D73" s="292" t="s">
        <v>413</v>
      </c>
      <c r="E73" s="815" t="s">
        <v>64</v>
      </c>
      <c r="F73" s="371" t="s">
        <v>308</v>
      </c>
      <c r="G73" s="82" t="s">
        <v>40</v>
      </c>
      <c r="H73" s="831"/>
      <c r="I73" s="817"/>
      <c r="J73" s="817"/>
      <c r="K73" s="818"/>
      <c r="L73" s="602"/>
      <c r="M73" s="602"/>
      <c r="N73" s="897" t="s">
        <v>414</v>
      </c>
      <c r="O73" s="890" t="s">
        <v>41</v>
      </c>
      <c r="P73" s="890" t="s">
        <v>41</v>
      </c>
      <c r="Q73" s="898" t="s">
        <v>244</v>
      </c>
      <c r="R73" s="820"/>
      <c r="S73" s="820"/>
      <c r="T73" s="820"/>
      <c r="U73" s="820"/>
      <c r="V73" s="820"/>
      <c r="W73" s="820"/>
    </row>
    <row r="74" spans="1:23" ht="28.5" customHeight="1" thickBot="1">
      <c r="A74" s="559"/>
      <c r="B74" s="560"/>
      <c r="C74" s="347"/>
      <c r="D74" s="294"/>
      <c r="E74" s="824"/>
      <c r="F74" s="373"/>
      <c r="G74" s="9" t="s">
        <v>13</v>
      </c>
      <c r="H74" s="825">
        <f t="shared" ref="H74:M74" si="29">H73*1</f>
        <v>0</v>
      </c>
      <c r="I74" s="825">
        <f t="shared" si="29"/>
        <v>0</v>
      </c>
      <c r="J74" s="825">
        <f t="shared" si="29"/>
        <v>0</v>
      </c>
      <c r="K74" s="825">
        <f t="shared" si="29"/>
        <v>0</v>
      </c>
      <c r="L74" s="825">
        <f t="shared" si="29"/>
        <v>0</v>
      </c>
      <c r="M74" s="825">
        <f t="shared" si="29"/>
        <v>0</v>
      </c>
      <c r="N74" s="899"/>
      <c r="O74" s="895"/>
      <c r="P74" s="895"/>
      <c r="Q74" s="896"/>
      <c r="R74" s="820"/>
      <c r="S74" s="820"/>
      <c r="T74" s="820"/>
      <c r="U74" s="820"/>
      <c r="V74" s="820"/>
      <c r="W74" s="820"/>
    </row>
    <row r="75" spans="1:23" ht="15" customHeight="1">
      <c r="A75" s="543" t="s">
        <v>12</v>
      </c>
      <c r="B75" s="544" t="s">
        <v>37</v>
      </c>
      <c r="C75" s="346" t="s">
        <v>37</v>
      </c>
      <c r="D75" s="292" t="s">
        <v>415</v>
      </c>
      <c r="E75" s="815" t="s">
        <v>64</v>
      </c>
      <c r="F75" s="371" t="s">
        <v>308</v>
      </c>
      <c r="G75" s="82" t="s">
        <v>40</v>
      </c>
      <c r="H75" s="831"/>
      <c r="I75" s="817"/>
      <c r="J75" s="817"/>
      <c r="K75" s="818"/>
      <c r="L75" s="602"/>
      <c r="M75" s="602"/>
      <c r="N75" s="832" t="s">
        <v>416</v>
      </c>
      <c r="O75" s="890"/>
      <c r="P75" s="890" t="s">
        <v>196</v>
      </c>
      <c r="Q75" s="898" t="s">
        <v>196</v>
      </c>
      <c r="R75" s="820"/>
      <c r="S75" s="820"/>
      <c r="T75" s="820"/>
      <c r="U75" s="820"/>
      <c r="V75" s="820"/>
      <c r="W75" s="820"/>
    </row>
    <row r="76" spans="1:23" ht="10.5" customHeight="1" thickBot="1">
      <c r="A76" s="559"/>
      <c r="B76" s="560"/>
      <c r="C76" s="347"/>
      <c r="D76" s="294"/>
      <c r="E76" s="824"/>
      <c r="F76" s="373"/>
      <c r="G76" s="9" t="s">
        <v>13</v>
      </c>
      <c r="H76" s="825">
        <f t="shared" ref="H76:M76" si="30">H75*1</f>
        <v>0</v>
      </c>
      <c r="I76" s="825">
        <f t="shared" si="30"/>
        <v>0</v>
      </c>
      <c r="J76" s="825">
        <f t="shared" si="30"/>
        <v>0</v>
      </c>
      <c r="K76" s="825">
        <f t="shared" si="30"/>
        <v>0</v>
      </c>
      <c r="L76" s="825">
        <f t="shared" si="30"/>
        <v>0</v>
      </c>
      <c r="M76" s="825">
        <f t="shared" si="30"/>
        <v>0</v>
      </c>
      <c r="N76" s="483"/>
      <c r="O76" s="895"/>
      <c r="P76" s="895"/>
      <c r="Q76" s="896"/>
      <c r="R76" s="820"/>
      <c r="S76" s="820"/>
      <c r="T76" s="820"/>
      <c r="U76" s="820"/>
      <c r="V76" s="820"/>
      <c r="W76" s="820"/>
    </row>
    <row r="77" spans="1:23" ht="12.75" customHeight="1">
      <c r="A77" s="543" t="s">
        <v>12</v>
      </c>
      <c r="B77" s="544" t="s">
        <v>37</v>
      </c>
      <c r="C77" s="346" t="s">
        <v>38</v>
      </c>
      <c r="D77" s="292" t="s">
        <v>417</v>
      </c>
      <c r="E77" s="815" t="s">
        <v>64</v>
      </c>
      <c r="F77" s="371" t="s">
        <v>308</v>
      </c>
      <c r="G77" s="82" t="s">
        <v>40</v>
      </c>
      <c r="H77" s="831"/>
      <c r="I77" s="817"/>
      <c r="J77" s="817"/>
      <c r="K77" s="818"/>
      <c r="L77" s="602"/>
      <c r="M77" s="602"/>
      <c r="N77" s="861" t="s">
        <v>418</v>
      </c>
      <c r="O77" s="890" t="s">
        <v>419</v>
      </c>
      <c r="P77" s="890" t="s">
        <v>420</v>
      </c>
      <c r="Q77" s="898" t="s">
        <v>420</v>
      </c>
      <c r="R77" s="820"/>
      <c r="S77" s="820"/>
      <c r="T77" s="820"/>
      <c r="U77" s="820"/>
      <c r="V77" s="820"/>
      <c r="W77" s="820"/>
    </row>
    <row r="78" spans="1:23" ht="12.75" customHeight="1">
      <c r="A78" s="550"/>
      <c r="B78" s="322"/>
      <c r="C78" s="323"/>
      <c r="D78" s="293"/>
      <c r="E78" s="314"/>
      <c r="F78" s="372"/>
      <c r="G78" s="142"/>
      <c r="H78" s="491"/>
      <c r="I78" s="128"/>
      <c r="J78" s="128"/>
      <c r="K78" s="821"/>
      <c r="L78" s="144"/>
      <c r="M78" s="144"/>
      <c r="N78" s="887"/>
      <c r="O78" s="900"/>
      <c r="P78" s="900"/>
      <c r="Q78" s="901"/>
      <c r="R78" s="820"/>
      <c r="S78" s="820"/>
      <c r="T78" s="820"/>
      <c r="U78" s="820"/>
      <c r="V78" s="820"/>
      <c r="W78" s="820"/>
    </row>
    <row r="79" spans="1:23" ht="12.75" customHeight="1" thickBot="1">
      <c r="A79" s="559"/>
      <c r="B79" s="560"/>
      <c r="C79" s="347"/>
      <c r="D79" s="294"/>
      <c r="E79" s="824"/>
      <c r="F79" s="373"/>
      <c r="G79" s="9" t="s">
        <v>13</v>
      </c>
      <c r="H79" s="825">
        <f t="shared" ref="H79:M79" si="31">H77*1</f>
        <v>0</v>
      </c>
      <c r="I79" s="825">
        <f t="shared" si="31"/>
        <v>0</v>
      </c>
      <c r="J79" s="825">
        <f t="shared" si="31"/>
        <v>0</v>
      </c>
      <c r="K79" s="825">
        <f t="shared" si="31"/>
        <v>0</v>
      </c>
      <c r="L79" s="825">
        <f t="shared" si="31"/>
        <v>0</v>
      </c>
      <c r="M79" s="825">
        <f t="shared" si="31"/>
        <v>0</v>
      </c>
      <c r="N79" s="483"/>
      <c r="O79" s="895"/>
      <c r="P79" s="895"/>
      <c r="Q79" s="896"/>
      <c r="R79" s="820"/>
      <c r="S79" s="820"/>
      <c r="T79" s="820"/>
      <c r="U79" s="820"/>
      <c r="V79" s="820"/>
      <c r="W79" s="820"/>
    </row>
    <row r="80" spans="1:23" ht="12.75" customHeight="1" thickBot="1">
      <c r="A80" s="116" t="s">
        <v>12</v>
      </c>
      <c r="B80" s="86" t="s">
        <v>37</v>
      </c>
      <c r="C80" s="268" t="s">
        <v>15</v>
      </c>
      <c r="D80" s="269"/>
      <c r="E80" s="270"/>
      <c r="F80" s="270"/>
      <c r="G80" s="271"/>
      <c r="H80" s="115">
        <f t="shared" ref="H80:M80" si="32">H72+H74+H76+H79</f>
        <v>344.3</v>
      </c>
      <c r="I80" s="115">
        <f t="shared" si="32"/>
        <v>0</v>
      </c>
      <c r="J80" s="115">
        <f t="shared" si="32"/>
        <v>213.2</v>
      </c>
      <c r="K80" s="115">
        <f t="shared" si="32"/>
        <v>0</v>
      </c>
      <c r="L80" s="115">
        <f t="shared" si="32"/>
        <v>310</v>
      </c>
      <c r="M80" s="115">
        <f t="shared" si="32"/>
        <v>320</v>
      </c>
      <c r="N80" s="87"/>
      <c r="O80" s="117"/>
      <c r="P80" s="117"/>
      <c r="Q80" s="118"/>
      <c r="R80" s="820"/>
      <c r="S80" s="820"/>
      <c r="T80" s="820"/>
      <c r="U80" s="820"/>
      <c r="V80" s="820"/>
      <c r="W80" s="820"/>
    </row>
    <row r="81" spans="1:23" ht="12.75" customHeight="1" thickBot="1">
      <c r="A81" s="902" t="s">
        <v>12</v>
      </c>
      <c r="B81" s="42" t="s">
        <v>38</v>
      </c>
      <c r="C81" s="304" t="s">
        <v>421</v>
      </c>
      <c r="D81" s="305"/>
      <c r="E81" s="305"/>
      <c r="F81" s="305"/>
      <c r="G81" s="305"/>
      <c r="H81" s="305"/>
      <c r="I81" s="305"/>
      <c r="J81" s="305"/>
      <c r="K81" s="305"/>
      <c r="L81" s="305"/>
      <c r="M81" s="305"/>
      <c r="N81" s="305"/>
      <c r="O81" s="305"/>
      <c r="P81" s="305"/>
      <c r="Q81" s="307"/>
      <c r="R81" s="820"/>
      <c r="S81" s="820"/>
      <c r="T81" s="820"/>
      <c r="U81" s="820"/>
      <c r="V81" s="820"/>
      <c r="W81" s="820"/>
    </row>
    <row r="82" spans="1:23" ht="12.75" customHeight="1">
      <c r="A82" s="543" t="s">
        <v>12</v>
      </c>
      <c r="B82" s="544" t="s">
        <v>38</v>
      </c>
      <c r="C82" s="346" t="s">
        <v>14</v>
      </c>
      <c r="D82" s="292" t="s">
        <v>422</v>
      </c>
      <c r="E82" s="815" t="s">
        <v>64</v>
      </c>
      <c r="F82" s="371" t="s">
        <v>308</v>
      </c>
      <c r="G82" s="82" t="s">
        <v>40</v>
      </c>
      <c r="H82" s="831"/>
      <c r="I82" s="817"/>
      <c r="J82" s="817"/>
      <c r="K82" s="818"/>
      <c r="L82" s="602"/>
      <c r="M82" s="602"/>
      <c r="N82" s="861" t="s">
        <v>423</v>
      </c>
      <c r="O82" s="146" t="s">
        <v>261</v>
      </c>
      <c r="P82" s="146" t="s">
        <v>329</v>
      </c>
      <c r="Q82" s="565" t="s">
        <v>273</v>
      </c>
      <c r="R82" s="820"/>
      <c r="S82" s="820"/>
      <c r="T82" s="820"/>
      <c r="U82" s="820"/>
      <c r="V82" s="820"/>
      <c r="W82" s="820"/>
    </row>
    <row r="83" spans="1:23" ht="12.75" customHeight="1">
      <c r="A83" s="550"/>
      <c r="B83" s="322"/>
      <c r="C83" s="323"/>
      <c r="D83" s="293"/>
      <c r="E83" s="314"/>
      <c r="F83" s="372"/>
      <c r="G83" s="142"/>
      <c r="H83" s="491"/>
      <c r="I83" s="128"/>
      <c r="J83" s="128"/>
      <c r="K83" s="821"/>
      <c r="L83" s="144"/>
      <c r="M83" s="144"/>
      <c r="N83" s="887"/>
      <c r="O83" s="569"/>
      <c r="P83" s="569"/>
      <c r="Q83" s="570"/>
      <c r="R83" s="820"/>
      <c r="S83" s="820"/>
      <c r="T83" s="820"/>
      <c r="U83" s="820"/>
      <c r="V83" s="820"/>
      <c r="W83" s="820"/>
    </row>
    <row r="84" spans="1:23" ht="14.25" customHeight="1" thickBot="1">
      <c r="A84" s="559"/>
      <c r="B84" s="560"/>
      <c r="C84" s="347"/>
      <c r="D84" s="294"/>
      <c r="E84" s="824"/>
      <c r="F84" s="373"/>
      <c r="G84" s="9" t="s">
        <v>13</v>
      </c>
      <c r="H84" s="825">
        <f t="shared" ref="H84:M84" si="33">H82*1</f>
        <v>0</v>
      </c>
      <c r="I84" s="825">
        <f t="shared" si="33"/>
        <v>0</v>
      </c>
      <c r="J84" s="825">
        <f t="shared" si="33"/>
        <v>0</v>
      </c>
      <c r="K84" s="825">
        <f t="shared" si="33"/>
        <v>0</v>
      </c>
      <c r="L84" s="825">
        <f t="shared" si="33"/>
        <v>0</v>
      </c>
      <c r="M84" s="825">
        <f t="shared" si="33"/>
        <v>0</v>
      </c>
      <c r="N84" s="483"/>
      <c r="O84" s="111"/>
      <c r="P84" s="111"/>
      <c r="Q84" s="112"/>
      <c r="R84" s="820"/>
      <c r="S84" s="820"/>
      <c r="T84" s="820"/>
      <c r="U84" s="820"/>
      <c r="V84" s="820"/>
      <c r="W84" s="820"/>
    </row>
    <row r="85" spans="1:23" ht="14.25" customHeight="1">
      <c r="A85" s="543" t="s">
        <v>12</v>
      </c>
      <c r="B85" s="544" t="s">
        <v>38</v>
      </c>
      <c r="C85" s="346" t="s">
        <v>37</v>
      </c>
      <c r="D85" s="903" t="s">
        <v>424</v>
      </c>
      <c r="E85" s="815" t="s">
        <v>64</v>
      </c>
      <c r="F85" s="904" t="s">
        <v>425</v>
      </c>
      <c r="G85" s="82" t="s">
        <v>40</v>
      </c>
      <c r="H85" s="831"/>
      <c r="I85" s="817"/>
      <c r="J85" s="817"/>
      <c r="K85" s="818"/>
      <c r="L85" s="602"/>
      <c r="M85" s="602"/>
      <c r="N85" s="832" t="s">
        <v>426</v>
      </c>
      <c r="O85" s="146"/>
      <c r="P85" s="146" t="s">
        <v>73</v>
      </c>
      <c r="Q85" s="565"/>
      <c r="R85" s="820"/>
      <c r="S85" s="820"/>
      <c r="T85" s="820"/>
      <c r="U85" s="820"/>
      <c r="V85" s="820"/>
      <c r="W85" s="820"/>
    </row>
    <row r="86" spans="1:23" ht="12.75" customHeight="1">
      <c r="A86" s="550"/>
      <c r="B86" s="322"/>
      <c r="C86" s="323"/>
      <c r="D86" s="905"/>
      <c r="E86" s="314"/>
      <c r="F86" s="372"/>
      <c r="G86" s="142"/>
      <c r="H86" s="491"/>
      <c r="I86" s="128"/>
      <c r="J86" s="128"/>
      <c r="K86" s="821"/>
      <c r="L86" s="144"/>
      <c r="M86" s="144"/>
      <c r="N86" s="833" t="s">
        <v>427</v>
      </c>
      <c r="O86" s="569"/>
      <c r="P86" s="569"/>
      <c r="Q86" s="570" t="s">
        <v>73</v>
      </c>
      <c r="R86" s="820"/>
      <c r="S86" s="820"/>
      <c r="T86" s="820"/>
      <c r="U86" s="820"/>
      <c r="V86" s="820"/>
      <c r="W86" s="820"/>
    </row>
    <row r="87" spans="1:23" ht="24.75" customHeight="1" thickBot="1">
      <c r="A87" s="559"/>
      <c r="B87" s="560"/>
      <c r="C87" s="347"/>
      <c r="D87" s="906"/>
      <c r="E87" s="824"/>
      <c r="F87" s="373"/>
      <c r="G87" s="9" t="s">
        <v>13</v>
      </c>
      <c r="H87" s="825">
        <f t="shared" ref="H87:M87" si="34">H85*1</f>
        <v>0</v>
      </c>
      <c r="I87" s="825">
        <f t="shared" si="34"/>
        <v>0</v>
      </c>
      <c r="J87" s="825">
        <f t="shared" si="34"/>
        <v>0</v>
      </c>
      <c r="K87" s="825">
        <f t="shared" si="34"/>
        <v>0</v>
      </c>
      <c r="L87" s="825">
        <f t="shared" si="34"/>
        <v>0</v>
      </c>
      <c r="M87" s="825">
        <f t="shared" si="34"/>
        <v>0</v>
      </c>
      <c r="N87" s="483"/>
      <c r="O87" s="111"/>
      <c r="P87" s="111"/>
      <c r="Q87" s="112"/>
      <c r="R87" s="820"/>
      <c r="S87" s="820"/>
      <c r="T87" s="820"/>
      <c r="U87" s="820"/>
      <c r="V87" s="820"/>
      <c r="W87" s="820"/>
    </row>
    <row r="88" spans="1:23" ht="44.25" customHeight="1">
      <c r="A88" s="543" t="s">
        <v>12</v>
      </c>
      <c r="B88" s="544" t="s">
        <v>38</v>
      </c>
      <c r="C88" s="346" t="s">
        <v>38</v>
      </c>
      <c r="D88" s="292" t="s">
        <v>428</v>
      </c>
      <c r="E88" s="815" t="s">
        <v>64</v>
      </c>
      <c r="F88" s="371" t="s">
        <v>308</v>
      </c>
      <c r="G88" s="82" t="s">
        <v>40</v>
      </c>
      <c r="H88" s="831"/>
      <c r="I88" s="817"/>
      <c r="J88" s="817"/>
      <c r="K88" s="818"/>
      <c r="L88" s="602"/>
      <c r="M88" s="602"/>
      <c r="N88" s="907" t="s">
        <v>429</v>
      </c>
      <c r="O88" s="146"/>
      <c r="P88" s="146"/>
      <c r="Q88" s="565" t="s">
        <v>73</v>
      </c>
      <c r="R88" s="820"/>
      <c r="S88" s="820"/>
      <c r="T88" s="820"/>
      <c r="U88" s="820"/>
      <c r="V88" s="820"/>
      <c r="W88" s="820"/>
    </row>
    <row r="89" spans="1:23" ht="33" customHeight="1" thickBot="1">
      <c r="A89" s="559"/>
      <c r="B89" s="560"/>
      <c r="C89" s="347"/>
      <c r="D89" s="294"/>
      <c r="E89" s="824"/>
      <c r="F89" s="373"/>
      <c r="G89" s="9" t="s">
        <v>13</v>
      </c>
      <c r="H89" s="825">
        <f t="shared" ref="H89:M89" si="35">H88*1</f>
        <v>0</v>
      </c>
      <c r="I89" s="825">
        <f t="shared" si="35"/>
        <v>0</v>
      </c>
      <c r="J89" s="825">
        <f t="shared" si="35"/>
        <v>0</v>
      </c>
      <c r="K89" s="825">
        <f t="shared" si="35"/>
        <v>0</v>
      </c>
      <c r="L89" s="825">
        <f t="shared" si="35"/>
        <v>0</v>
      </c>
      <c r="M89" s="825">
        <f t="shared" si="35"/>
        <v>0</v>
      </c>
      <c r="N89" s="908"/>
      <c r="O89" s="111"/>
      <c r="P89" s="111"/>
      <c r="Q89" s="112"/>
      <c r="R89" s="820"/>
      <c r="S89" s="820"/>
      <c r="T89" s="820"/>
      <c r="U89" s="820"/>
      <c r="V89" s="820"/>
      <c r="W89" s="820"/>
    </row>
    <row r="90" spans="1:23" ht="14.25" customHeight="1" thickBot="1">
      <c r="A90" s="902" t="s">
        <v>12</v>
      </c>
      <c r="B90" s="86" t="s">
        <v>38</v>
      </c>
      <c r="C90" s="268" t="s">
        <v>15</v>
      </c>
      <c r="D90" s="269"/>
      <c r="E90" s="269"/>
      <c r="F90" s="269"/>
      <c r="G90" s="271"/>
      <c r="H90" s="177">
        <f>H84+H87+H89</f>
        <v>0</v>
      </c>
      <c r="I90" s="177">
        <f t="shared" ref="I90:M90" si="36">I84+I87+I89</f>
        <v>0</v>
      </c>
      <c r="J90" s="177">
        <f t="shared" si="36"/>
        <v>0</v>
      </c>
      <c r="K90" s="177">
        <f t="shared" si="36"/>
        <v>0</v>
      </c>
      <c r="L90" s="177">
        <f t="shared" si="36"/>
        <v>0</v>
      </c>
      <c r="M90" s="177">
        <f t="shared" si="36"/>
        <v>0</v>
      </c>
      <c r="N90" s="87"/>
      <c r="O90" s="117"/>
      <c r="P90" s="117"/>
      <c r="Q90" s="118"/>
      <c r="S90" s="820"/>
      <c r="T90" s="820"/>
      <c r="U90" s="820"/>
      <c r="V90" s="820"/>
      <c r="W90" s="820"/>
    </row>
    <row r="91" spans="1:23" ht="13.5" customHeight="1" thickBot="1">
      <c r="A91" s="41" t="s">
        <v>12</v>
      </c>
      <c r="B91" s="42" t="s">
        <v>42</v>
      </c>
      <c r="C91" s="381" t="s">
        <v>430</v>
      </c>
      <c r="D91" s="381"/>
      <c r="E91" s="381"/>
      <c r="F91" s="381"/>
      <c r="G91" s="381"/>
      <c r="H91" s="381"/>
      <c r="I91" s="381"/>
      <c r="J91" s="381"/>
      <c r="K91" s="381"/>
      <c r="L91" s="381"/>
      <c r="M91" s="381"/>
      <c r="N91" s="381"/>
      <c r="O91" s="381"/>
      <c r="P91" s="381"/>
      <c r="Q91" s="382"/>
      <c r="R91" s="820"/>
      <c r="S91" s="820"/>
      <c r="T91" s="820"/>
      <c r="U91" s="820"/>
      <c r="V91" s="820"/>
      <c r="W91" s="820"/>
    </row>
    <row r="92" spans="1:23" ht="27.75" customHeight="1">
      <c r="A92" s="909" t="s">
        <v>12</v>
      </c>
      <c r="B92" s="361" t="s">
        <v>42</v>
      </c>
      <c r="C92" s="286" t="s">
        <v>12</v>
      </c>
      <c r="D92" s="598" t="s">
        <v>431</v>
      </c>
      <c r="E92" s="815" t="s">
        <v>432</v>
      </c>
      <c r="F92" s="371" t="s">
        <v>308</v>
      </c>
      <c r="G92" s="82" t="s">
        <v>40</v>
      </c>
      <c r="H92" s="816">
        <v>669.8</v>
      </c>
      <c r="I92" s="817"/>
      <c r="J92" s="817">
        <v>287.89999999999998</v>
      </c>
      <c r="K92" s="818">
        <v>22.2</v>
      </c>
      <c r="L92" s="602">
        <v>640</v>
      </c>
      <c r="M92" s="910">
        <v>660</v>
      </c>
      <c r="N92" s="886" t="s">
        <v>433</v>
      </c>
      <c r="O92" s="911" t="s">
        <v>434</v>
      </c>
      <c r="P92" s="911" t="s">
        <v>435</v>
      </c>
      <c r="Q92" s="912" t="s">
        <v>436</v>
      </c>
      <c r="R92" s="820"/>
      <c r="S92" s="820"/>
      <c r="T92" s="820"/>
      <c r="U92" s="820"/>
      <c r="V92" s="820"/>
      <c r="W92" s="820"/>
    </row>
    <row r="93" spans="1:23" ht="27.75" customHeight="1">
      <c r="A93" s="913"/>
      <c r="B93" s="607"/>
      <c r="C93" s="323"/>
      <c r="D93" s="608"/>
      <c r="E93" s="840"/>
      <c r="F93" s="350"/>
      <c r="G93" s="914" t="s">
        <v>354</v>
      </c>
      <c r="H93" s="915">
        <v>2.8</v>
      </c>
      <c r="I93" s="915"/>
      <c r="J93" s="915">
        <v>1.1000000000000001</v>
      </c>
      <c r="K93" s="916"/>
      <c r="L93" s="626"/>
      <c r="M93" s="627"/>
      <c r="N93" s="917"/>
      <c r="O93" s="918"/>
      <c r="P93" s="918"/>
      <c r="Q93" s="919"/>
      <c r="R93" s="820"/>
      <c r="S93" s="820"/>
      <c r="T93" s="820"/>
      <c r="U93" s="820"/>
      <c r="V93" s="820"/>
      <c r="W93" s="820"/>
    </row>
    <row r="94" spans="1:23" ht="11.25" customHeight="1">
      <c r="A94" s="913"/>
      <c r="B94" s="607"/>
      <c r="C94" s="323"/>
      <c r="D94" s="608"/>
      <c r="E94" s="840"/>
      <c r="F94" s="350"/>
      <c r="G94" s="192" t="s">
        <v>106</v>
      </c>
      <c r="H94" s="841">
        <v>18.5</v>
      </c>
      <c r="I94" s="841"/>
      <c r="J94" s="841">
        <v>14.1</v>
      </c>
      <c r="K94" s="920"/>
      <c r="L94" s="626"/>
      <c r="M94" s="627"/>
      <c r="N94" s="917"/>
      <c r="O94" s="918"/>
      <c r="P94" s="918"/>
      <c r="Q94" s="919"/>
      <c r="R94" s="820"/>
      <c r="S94" s="820"/>
      <c r="T94" s="820"/>
      <c r="U94" s="820"/>
      <c r="V94" s="820"/>
      <c r="W94" s="820"/>
    </row>
    <row r="95" spans="1:23" ht="13.5" customHeight="1" thickBot="1">
      <c r="A95" s="921"/>
      <c r="B95" s="363"/>
      <c r="C95" s="287"/>
      <c r="D95" s="629"/>
      <c r="E95" s="824"/>
      <c r="F95" s="373"/>
      <c r="G95" s="9" t="s">
        <v>13</v>
      </c>
      <c r="H95" s="825">
        <f>H92+H94+H93</f>
        <v>691.09999999999991</v>
      </c>
      <c r="I95" s="825">
        <f t="shared" ref="I95:M95" si="37">I92+I94+I93</f>
        <v>0</v>
      </c>
      <c r="J95" s="825">
        <f t="shared" si="37"/>
        <v>303.10000000000002</v>
      </c>
      <c r="K95" s="825">
        <f t="shared" si="37"/>
        <v>22.2</v>
      </c>
      <c r="L95" s="825">
        <f t="shared" si="37"/>
        <v>640</v>
      </c>
      <c r="M95" s="825">
        <f t="shared" si="37"/>
        <v>660</v>
      </c>
      <c r="N95" s="922"/>
      <c r="O95" s="923"/>
      <c r="P95" s="923"/>
      <c r="Q95" s="924"/>
      <c r="R95" s="820"/>
      <c r="S95" s="820"/>
      <c r="T95" s="820"/>
      <c r="U95" s="820"/>
      <c r="V95" s="820"/>
      <c r="W95" s="820"/>
    </row>
    <row r="96" spans="1:23" ht="23.25" customHeight="1">
      <c r="A96" s="909" t="s">
        <v>12</v>
      </c>
      <c r="B96" s="361" t="s">
        <v>42</v>
      </c>
      <c r="C96" s="286" t="s">
        <v>14</v>
      </c>
      <c r="D96" s="598" t="s">
        <v>437</v>
      </c>
      <c r="E96" s="815" t="s">
        <v>64</v>
      </c>
      <c r="F96" s="371" t="s">
        <v>308</v>
      </c>
      <c r="G96" s="82" t="s">
        <v>40</v>
      </c>
      <c r="H96" s="831"/>
      <c r="I96" s="817"/>
      <c r="J96" s="817"/>
      <c r="K96" s="818"/>
      <c r="L96" s="602"/>
      <c r="M96" s="602"/>
      <c r="N96" s="886" t="s">
        <v>438</v>
      </c>
      <c r="O96" s="146" t="s">
        <v>439</v>
      </c>
      <c r="P96" s="146" t="s">
        <v>440</v>
      </c>
      <c r="Q96" s="565" t="s">
        <v>441</v>
      </c>
      <c r="R96" s="820"/>
      <c r="S96" s="820"/>
      <c r="T96" s="820"/>
      <c r="U96" s="820"/>
      <c r="V96" s="820"/>
      <c r="W96" s="820"/>
    </row>
    <row r="97" spans="1:39" ht="23.25" customHeight="1">
      <c r="A97" s="925"/>
      <c r="B97" s="362"/>
      <c r="C97" s="364"/>
      <c r="D97" s="608"/>
      <c r="E97" s="314"/>
      <c r="F97" s="372"/>
      <c r="G97" s="142"/>
      <c r="H97" s="491"/>
      <c r="I97" s="128"/>
      <c r="J97" s="128"/>
      <c r="K97" s="821"/>
      <c r="L97" s="144"/>
      <c r="M97" s="144"/>
      <c r="N97" s="926" t="s">
        <v>442</v>
      </c>
      <c r="O97" s="569" t="s">
        <v>265</v>
      </c>
      <c r="P97" s="569" t="s">
        <v>331</v>
      </c>
      <c r="Q97" s="570" t="s">
        <v>266</v>
      </c>
      <c r="R97" s="820"/>
      <c r="S97" s="820"/>
      <c r="T97" s="820"/>
      <c r="U97" s="820"/>
      <c r="V97" s="820"/>
      <c r="W97" s="820"/>
    </row>
    <row r="98" spans="1:39" ht="12.75" customHeight="1">
      <c r="A98" s="925"/>
      <c r="B98" s="362"/>
      <c r="C98" s="364"/>
      <c r="D98" s="608"/>
      <c r="E98" s="314"/>
      <c r="F98" s="372"/>
      <c r="G98" s="142"/>
      <c r="H98" s="491"/>
      <c r="I98" s="128"/>
      <c r="J98" s="128"/>
      <c r="K98" s="821"/>
      <c r="L98" s="144"/>
      <c r="M98" s="144"/>
      <c r="N98" s="927" t="s">
        <v>443</v>
      </c>
      <c r="O98" s="928" t="s">
        <v>327</v>
      </c>
      <c r="P98" s="928" t="s">
        <v>444</v>
      </c>
      <c r="Q98" s="929" t="s">
        <v>258</v>
      </c>
      <c r="R98" s="820"/>
      <c r="S98" s="820"/>
      <c r="T98" s="820"/>
      <c r="U98" s="820"/>
      <c r="V98" s="820"/>
      <c r="W98" s="820"/>
    </row>
    <row r="99" spans="1:39" ht="13.5" customHeight="1" thickBot="1">
      <c r="A99" s="921"/>
      <c r="B99" s="363"/>
      <c r="C99" s="287"/>
      <c r="D99" s="629"/>
      <c r="E99" s="824"/>
      <c r="F99" s="373"/>
      <c r="G99" s="9" t="s">
        <v>13</v>
      </c>
      <c r="H99" s="825">
        <f>H96*1</f>
        <v>0</v>
      </c>
      <c r="I99" s="10"/>
      <c r="J99" s="10"/>
      <c r="K99" s="211"/>
      <c r="L99" s="13"/>
      <c r="M99" s="13"/>
      <c r="N99" s="930"/>
      <c r="O99" s="931"/>
      <c r="P99" s="931"/>
      <c r="Q99" s="932"/>
      <c r="R99" s="820"/>
      <c r="S99" s="820"/>
      <c r="T99" s="820"/>
      <c r="U99" s="820"/>
      <c r="V99" s="820"/>
      <c r="W99" s="820"/>
    </row>
    <row r="100" spans="1:39" ht="26.25" customHeight="1">
      <c r="A100" s="909" t="s">
        <v>12</v>
      </c>
      <c r="B100" s="361" t="s">
        <v>42</v>
      </c>
      <c r="C100" s="286" t="s">
        <v>37</v>
      </c>
      <c r="D100" s="598" t="s">
        <v>445</v>
      </c>
      <c r="E100" s="815" t="s">
        <v>64</v>
      </c>
      <c r="F100" s="371" t="s">
        <v>308</v>
      </c>
      <c r="G100" s="82" t="s">
        <v>40</v>
      </c>
      <c r="H100" s="831">
        <v>34.9</v>
      </c>
      <c r="I100" s="817"/>
      <c r="J100" s="817"/>
      <c r="K100" s="818"/>
      <c r="L100" s="602">
        <v>40</v>
      </c>
      <c r="M100" s="602">
        <v>45</v>
      </c>
      <c r="N100" s="933" t="s">
        <v>446</v>
      </c>
      <c r="O100" s="146" t="s">
        <v>47</v>
      </c>
      <c r="P100" s="146" t="s">
        <v>49</v>
      </c>
      <c r="Q100" s="565" t="s">
        <v>326</v>
      </c>
      <c r="R100" s="820"/>
      <c r="S100" s="820"/>
      <c r="T100" s="820"/>
      <c r="U100" s="820"/>
      <c r="V100" s="820"/>
      <c r="W100" s="820"/>
    </row>
    <row r="101" spans="1:39" ht="15.75" customHeight="1">
      <c r="A101" s="925"/>
      <c r="B101" s="362"/>
      <c r="C101" s="364"/>
      <c r="D101" s="608"/>
      <c r="E101" s="314"/>
      <c r="F101" s="372"/>
      <c r="G101" s="142"/>
      <c r="H101" s="491"/>
      <c r="I101" s="128"/>
      <c r="J101" s="128"/>
      <c r="K101" s="821"/>
      <c r="L101" s="144"/>
      <c r="M101" s="144"/>
      <c r="N101" s="833"/>
      <c r="O101" s="569"/>
      <c r="P101" s="569"/>
      <c r="Q101" s="570"/>
      <c r="R101" s="820"/>
      <c r="S101" s="820"/>
      <c r="T101" s="820"/>
      <c r="U101" s="820"/>
      <c r="V101" s="820"/>
      <c r="W101" s="820"/>
    </row>
    <row r="102" spans="1:39" ht="39" customHeight="1" thickBot="1">
      <c r="A102" s="921"/>
      <c r="B102" s="363"/>
      <c r="C102" s="287"/>
      <c r="D102" s="629"/>
      <c r="E102" s="824"/>
      <c r="F102" s="373"/>
      <c r="G102" s="9" t="s">
        <v>13</v>
      </c>
      <c r="H102" s="825">
        <f t="shared" ref="H102:M102" si="38">H100*1</f>
        <v>34.9</v>
      </c>
      <c r="I102" s="825">
        <f t="shared" si="38"/>
        <v>0</v>
      </c>
      <c r="J102" s="825">
        <f t="shared" si="38"/>
        <v>0</v>
      </c>
      <c r="K102" s="835">
        <f t="shared" si="38"/>
        <v>0</v>
      </c>
      <c r="L102" s="11">
        <f t="shared" si="38"/>
        <v>40</v>
      </c>
      <c r="M102" s="934">
        <f t="shared" si="38"/>
        <v>45</v>
      </c>
      <c r="N102" s="483"/>
      <c r="O102" s="111"/>
      <c r="P102" s="111"/>
      <c r="Q102" s="112"/>
      <c r="R102" s="820"/>
      <c r="S102" s="820"/>
      <c r="T102" s="820"/>
      <c r="U102" s="820"/>
      <c r="V102" s="820"/>
      <c r="W102" s="820"/>
    </row>
    <row r="103" spans="1:39" ht="14.25" customHeight="1">
      <c r="A103" s="358" t="s">
        <v>12</v>
      </c>
      <c r="B103" s="361" t="s">
        <v>42</v>
      </c>
      <c r="C103" s="286" t="s">
        <v>43</v>
      </c>
      <c r="D103" s="598" t="s">
        <v>447</v>
      </c>
      <c r="E103" s="815" t="s">
        <v>64</v>
      </c>
      <c r="F103" s="252" t="s">
        <v>308</v>
      </c>
      <c r="G103" s="82" t="s">
        <v>40</v>
      </c>
      <c r="H103" s="831">
        <v>6</v>
      </c>
      <c r="I103" s="817"/>
      <c r="J103" s="817"/>
      <c r="K103" s="818"/>
      <c r="L103" s="602">
        <v>7</v>
      </c>
      <c r="M103" s="602">
        <v>8</v>
      </c>
      <c r="N103" s="935" t="s">
        <v>448</v>
      </c>
      <c r="O103" s="76" t="s">
        <v>449</v>
      </c>
      <c r="P103" s="76" t="s">
        <v>327</v>
      </c>
      <c r="Q103" s="93" t="s">
        <v>329</v>
      </c>
      <c r="R103" s="820"/>
      <c r="S103" s="820"/>
      <c r="T103" s="820"/>
      <c r="U103" s="820"/>
      <c r="V103" s="820"/>
      <c r="W103" s="820"/>
    </row>
    <row r="104" spans="1:39" ht="14.25" customHeight="1">
      <c r="A104" s="359"/>
      <c r="B104" s="362"/>
      <c r="C104" s="364"/>
      <c r="D104" s="608"/>
      <c r="E104" s="314"/>
      <c r="F104" s="256"/>
      <c r="G104" s="142"/>
      <c r="H104" s="491"/>
      <c r="I104" s="128"/>
      <c r="J104" s="128"/>
      <c r="K104" s="821"/>
      <c r="L104" s="144"/>
      <c r="M104" s="144"/>
      <c r="N104" s="936"/>
      <c r="O104" s="100"/>
      <c r="P104" s="100"/>
      <c r="Q104" s="101"/>
      <c r="R104" s="820"/>
      <c r="S104" s="820"/>
      <c r="T104" s="820"/>
      <c r="U104" s="820"/>
      <c r="V104" s="820"/>
      <c r="W104" s="820"/>
    </row>
    <row r="105" spans="1:39" ht="24.75" customHeight="1" thickBot="1">
      <c r="A105" s="360"/>
      <c r="B105" s="363"/>
      <c r="C105" s="287"/>
      <c r="D105" s="608"/>
      <c r="E105" s="824"/>
      <c r="F105" s="256"/>
      <c r="G105" s="9" t="s">
        <v>13</v>
      </c>
      <c r="H105" s="825">
        <f t="shared" ref="H105:M105" si="39">H103*1</f>
        <v>6</v>
      </c>
      <c r="I105" s="825">
        <f t="shared" si="39"/>
        <v>0</v>
      </c>
      <c r="J105" s="825">
        <f t="shared" si="39"/>
        <v>0</v>
      </c>
      <c r="K105" s="835">
        <f t="shared" si="39"/>
        <v>0</v>
      </c>
      <c r="L105" s="11">
        <f t="shared" si="39"/>
        <v>7</v>
      </c>
      <c r="M105" s="934">
        <f t="shared" si="39"/>
        <v>8</v>
      </c>
      <c r="N105" s="908"/>
      <c r="O105" s="100"/>
      <c r="P105" s="100"/>
      <c r="Q105" s="101"/>
      <c r="R105" s="820"/>
      <c r="S105" s="820"/>
      <c r="T105" s="820"/>
      <c r="U105" s="820"/>
      <c r="V105" s="820"/>
      <c r="W105" s="820"/>
    </row>
    <row r="106" spans="1:39" ht="14.25" customHeight="1" thickBot="1">
      <c r="A106" s="41" t="s">
        <v>12</v>
      </c>
      <c r="B106" s="86" t="s">
        <v>42</v>
      </c>
      <c r="C106" s="268" t="s">
        <v>15</v>
      </c>
      <c r="D106" s="269"/>
      <c r="E106" s="269"/>
      <c r="F106" s="269"/>
      <c r="G106" s="271"/>
      <c r="H106" s="177">
        <f>H95+H99+H102+H105</f>
        <v>731.99999999999989</v>
      </c>
      <c r="I106" s="177">
        <f t="shared" ref="I106:M106" si="40">I95+I99+I102+I105</f>
        <v>0</v>
      </c>
      <c r="J106" s="177">
        <f t="shared" si="40"/>
        <v>303.10000000000002</v>
      </c>
      <c r="K106" s="177">
        <f t="shared" si="40"/>
        <v>22.2</v>
      </c>
      <c r="L106" s="177">
        <f t="shared" si="40"/>
        <v>687</v>
      </c>
      <c r="M106" s="177">
        <f t="shared" si="40"/>
        <v>713</v>
      </c>
      <c r="N106" s="87"/>
      <c r="O106" s="117"/>
      <c r="P106" s="117"/>
      <c r="Q106" s="118"/>
      <c r="R106" s="820"/>
      <c r="S106" s="820"/>
      <c r="T106" s="820"/>
      <c r="U106" s="820"/>
      <c r="V106" s="820"/>
      <c r="W106" s="820"/>
    </row>
    <row r="107" spans="1:39" ht="20.25" customHeight="1" thickBot="1">
      <c r="A107" s="116" t="s">
        <v>12</v>
      </c>
      <c r="B107" s="297" t="s">
        <v>16</v>
      </c>
      <c r="C107" s="297"/>
      <c r="D107" s="297"/>
      <c r="E107" s="297"/>
      <c r="F107" s="297"/>
      <c r="G107" s="298"/>
      <c r="H107" s="119">
        <f t="shared" ref="H107:M107" si="41">H43+H68+H80+H90+H106</f>
        <v>3602.0000000000005</v>
      </c>
      <c r="I107" s="119">
        <f t="shared" si="41"/>
        <v>0</v>
      </c>
      <c r="J107" s="119">
        <f t="shared" si="41"/>
        <v>2084.7000000000003</v>
      </c>
      <c r="K107" s="119">
        <f t="shared" si="41"/>
        <v>42.099999999999994</v>
      </c>
      <c r="L107" s="119">
        <f t="shared" si="41"/>
        <v>3445</v>
      </c>
      <c r="M107" s="119">
        <f t="shared" si="41"/>
        <v>3566</v>
      </c>
      <c r="N107" s="71"/>
      <c r="O107" s="71"/>
      <c r="P107" s="71"/>
      <c r="Q107" s="72"/>
      <c r="R107" s="937"/>
      <c r="S107" s="820"/>
      <c r="T107" s="938"/>
      <c r="U107" s="820"/>
      <c r="V107" s="820"/>
      <c r="W107" s="820"/>
    </row>
    <row r="108" spans="1:39" ht="14.25" customHeight="1" thickBot="1">
      <c r="A108" s="156" t="s">
        <v>12</v>
      </c>
      <c r="B108" s="454" t="s">
        <v>17</v>
      </c>
      <c r="C108" s="454"/>
      <c r="D108" s="454"/>
      <c r="E108" s="454"/>
      <c r="F108" s="454"/>
      <c r="G108" s="454"/>
      <c r="H108" s="120">
        <f t="shared" ref="H108:M108" si="42">H107</f>
        <v>3602.0000000000005</v>
      </c>
      <c r="I108" s="120">
        <f t="shared" si="42"/>
        <v>0</v>
      </c>
      <c r="J108" s="120">
        <f t="shared" si="42"/>
        <v>2084.7000000000003</v>
      </c>
      <c r="K108" s="120">
        <f t="shared" si="42"/>
        <v>42.099999999999994</v>
      </c>
      <c r="L108" s="120">
        <f t="shared" si="42"/>
        <v>3445</v>
      </c>
      <c r="M108" s="120">
        <f t="shared" si="42"/>
        <v>3566</v>
      </c>
      <c r="N108" s="439"/>
      <c r="O108" s="440"/>
      <c r="P108" s="440"/>
      <c r="Q108" s="441"/>
      <c r="R108" s="937"/>
      <c r="S108" s="820"/>
      <c r="T108" s="938"/>
      <c r="U108" s="820"/>
      <c r="V108" s="820"/>
      <c r="W108" s="820"/>
    </row>
    <row r="109" spans="1:39" s="26" customFormat="1" ht="15.75" customHeight="1">
      <c r="A109" s="939"/>
      <c r="B109" s="175"/>
      <c r="C109" s="175"/>
      <c r="D109" s="175"/>
      <c r="E109" s="175"/>
      <c r="N109" s="802"/>
      <c r="O109" s="802"/>
      <c r="P109" s="802"/>
      <c r="Q109" s="802"/>
      <c r="R109" s="940"/>
      <c r="S109" s="940"/>
      <c r="T109" s="940"/>
      <c r="U109" s="940"/>
      <c r="V109" s="940"/>
      <c r="W109" s="940"/>
      <c r="X109" s="25"/>
      <c r="Y109" s="25"/>
      <c r="Z109" s="25"/>
      <c r="AA109" s="25"/>
      <c r="AB109" s="25"/>
      <c r="AC109" s="25"/>
      <c r="AD109" s="25"/>
      <c r="AE109" s="25"/>
      <c r="AF109" s="25"/>
      <c r="AG109" s="25"/>
      <c r="AH109" s="25"/>
      <c r="AI109" s="25"/>
      <c r="AJ109" s="25"/>
      <c r="AK109" s="25"/>
      <c r="AL109" s="25"/>
      <c r="AM109" s="25"/>
    </row>
    <row r="110" spans="1:39" s="26" customFormat="1" ht="12.6" customHeight="1">
      <c r="A110" s="939"/>
      <c r="B110" s="941"/>
      <c r="C110" s="175"/>
      <c r="D110" s="175"/>
      <c r="E110" s="175"/>
      <c r="F110" s="219"/>
      <c r="G110" s="220"/>
      <c r="H110" s="220"/>
      <c r="I110" s="220"/>
      <c r="J110" s="220"/>
      <c r="K110" s="220"/>
      <c r="L110" s="220"/>
      <c r="M110" s="220"/>
      <c r="N110" s="942"/>
      <c r="O110" s="942"/>
      <c r="P110" s="942"/>
      <c r="Q110" s="942"/>
      <c r="R110" s="940"/>
      <c r="S110" s="940"/>
      <c r="T110" s="940"/>
      <c r="U110" s="940"/>
      <c r="V110" s="940"/>
      <c r="W110" s="940"/>
      <c r="X110" s="25"/>
      <c r="Y110" s="25"/>
      <c r="Z110" s="25"/>
      <c r="AA110" s="25"/>
      <c r="AB110" s="25"/>
      <c r="AC110" s="25"/>
      <c r="AD110" s="25"/>
      <c r="AE110" s="25"/>
      <c r="AF110" s="25"/>
      <c r="AG110" s="25"/>
      <c r="AH110" s="25"/>
      <c r="AI110" s="25"/>
      <c r="AJ110" s="25"/>
      <c r="AK110" s="25"/>
      <c r="AL110" s="25"/>
      <c r="AM110" s="25"/>
    </row>
    <row r="111" spans="1:39" s="26" customFormat="1" ht="15.75" customHeight="1" thickBot="1">
      <c r="A111" s="939"/>
      <c r="B111" s="941"/>
      <c r="C111" s="175"/>
      <c r="D111" s="175"/>
      <c r="E111" s="175"/>
      <c r="F111" s="448" t="s">
        <v>18</v>
      </c>
      <c r="G111" s="449"/>
      <c r="H111" s="449"/>
      <c r="I111" s="449"/>
      <c r="J111" s="449"/>
      <c r="K111" s="449"/>
      <c r="L111" s="449"/>
      <c r="M111" s="449"/>
      <c r="N111" s="942"/>
      <c r="O111" s="942"/>
      <c r="P111" s="942"/>
      <c r="Q111" s="942"/>
      <c r="R111" s="940"/>
      <c r="S111" s="940"/>
      <c r="T111" s="940"/>
      <c r="U111" s="940"/>
      <c r="V111" s="940"/>
      <c r="W111" s="940"/>
      <c r="X111" s="25"/>
      <c r="Y111" s="25"/>
      <c r="Z111" s="25"/>
      <c r="AA111" s="25"/>
      <c r="AB111" s="25"/>
      <c r="AC111" s="25"/>
      <c r="AD111" s="25"/>
      <c r="AE111" s="25"/>
      <c r="AF111" s="25"/>
      <c r="AG111" s="25"/>
      <c r="AH111" s="25"/>
      <c r="AI111" s="25"/>
      <c r="AJ111" s="25"/>
      <c r="AK111" s="25"/>
      <c r="AL111" s="25"/>
      <c r="AM111" s="25"/>
    </row>
    <row r="112" spans="1:39" ht="38.25" customHeight="1" thickBot="1">
      <c r="A112" s="943"/>
      <c r="B112" s="943"/>
      <c r="C112" s="434" t="s">
        <v>19</v>
      </c>
      <c r="D112" s="435"/>
      <c r="E112" s="435"/>
      <c r="F112" s="435"/>
      <c r="G112" s="436"/>
      <c r="H112" s="376" t="s">
        <v>111</v>
      </c>
      <c r="I112" s="377"/>
      <c r="J112" s="377"/>
      <c r="K112" s="378"/>
      <c r="L112" s="5"/>
      <c r="M112" s="5"/>
      <c r="N112" s="943"/>
      <c r="O112" s="944"/>
      <c r="P112" s="943"/>
      <c r="Q112" s="943"/>
      <c r="R112" s="820"/>
      <c r="S112" s="820"/>
      <c r="T112" s="820"/>
      <c r="U112" s="820"/>
      <c r="V112" s="820"/>
      <c r="W112" s="820"/>
    </row>
    <row r="113" spans="1:23" ht="14.1" customHeight="1" thickBot="1">
      <c r="A113" s="943"/>
      <c r="B113" s="943"/>
      <c r="C113" s="414" t="s">
        <v>20</v>
      </c>
      <c r="D113" s="415"/>
      <c r="E113" s="415"/>
      <c r="F113" s="415"/>
      <c r="G113" s="416"/>
      <c r="H113" s="417">
        <f>H114+H115+H116+H117+H118</f>
        <v>3602</v>
      </c>
      <c r="I113" s="418"/>
      <c r="J113" s="418"/>
      <c r="K113" s="419"/>
      <c r="L113" s="5"/>
      <c r="M113" s="5"/>
      <c r="N113" s="943"/>
      <c r="O113" s="944"/>
      <c r="P113" s="943"/>
      <c r="Q113" s="943"/>
      <c r="R113" s="820"/>
      <c r="S113" s="820"/>
      <c r="T113" s="820"/>
      <c r="U113" s="820"/>
      <c r="V113" s="820"/>
      <c r="W113" s="820"/>
    </row>
    <row r="114" spans="1:23" ht="14.1" customHeight="1">
      <c r="A114" s="943"/>
      <c r="B114" s="943"/>
      <c r="C114" s="450" t="s">
        <v>99</v>
      </c>
      <c r="D114" s="451"/>
      <c r="E114" s="451"/>
      <c r="F114" s="451"/>
      <c r="G114" s="452"/>
      <c r="H114" s="400">
        <v>3436.3</v>
      </c>
      <c r="I114" s="401"/>
      <c r="J114" s="401"/>
      <c r="K114" s="402"/>
      <c r="L114" s="5"/>
      <c r="M114" s="5"/>
      <c r="N114" s="943"/>
      <c r="O114" s="944"/>
      <c r="P114" s="943"/>
      <c r="Q114" s="943"/>
      <c r="R114" s="820"/>
      <c r="S114" s="820"/>
      <c r="T114" s="820"/>
      <c r="U114" s="820"/>
      <c r="V114" s="820"/>
      <c r="W114" s="820"/>
    </row>
    <row r="115" spans="1:23" ht="26.25" customHeight="1">
      <c r="A115" s="943"/>
      <c r="B115" s="943"/>
      <c r="C115" s="427" t="s">
        <v>100</v>
      </c>
      <c r="D115" s="428"/>
      <c r="E115" s="428"/>
      <c r="F115" s="428"/>
      <c r="G115" s="429"/>
      <c r="H115" s="430">
        <v>0</v>
      </c>
      <c r="I115" s="420"/>
      <c r="J115" s="420"/>
      <c r="K115" s="421"/>
      <c r="L115" s="5"/>
      <c r="M115" s="5"/>
      <c r="N115" s="943"/>
      <c r="O115" s="944"/>
      <c r="P115" s="943"/>
      <c r="Q115" s="943"/>
      <c r="R115" s="820"/>
      <c r="S115" s="820"/>
      <c r="T115" s="820"/>
      <c r="U115" s="820"/>
      <c r="V115" s="820"/>
      <c r="W115" s="820"/>
    </row>
    <row r="116" spans="1:23" ht="14.1" customHeight="1">
      <c r="A116" s="943"/>
      <c r="B116" s="943"/>
      <c r="C116" s="408" t="s">
        <v>203</v>
      </c>
      <c r="D116" s="409"/>
      <c r="E116" s="409"/>
      <c r="F116" s="409"/>
      <c r="G116" s="431"/>
      <c r="H116" s="430">
        <v>0</v>
      </c>
      <c r="I116" s="420"/>
      <c r="J116" s="420"/>
      <c r="K116" s="421"/>
      <c r="L116" s="5"/>
      <c r="M116" s="5"/>
      <c r="N116" s="943"/>
      <c r="O116" s="944"/>
      <c r="P116" s="943"/>
      <c r="Q116" s="943"/>
      <c r="R116" s="820"/>
      <c r="S116" s="820"/>
      <c r="T116" s="820"/>
      <c r="U116" s="820"/>
      <c r="V116" s="820"/>
      <c r="W116" s="820"/>
    </row>
    <row r="117" spans="1:23" ht="14.1" customHeight="1">
      <c r="A117" s="943"/>
      <c r="B117" s="943"/>
      <c r="C117" s="408" t="s">
        <v>450</v>
      </c>
      <c r="D117" s="409"/>
      <c r="E117" s="409"/>
      <c r="F117" s="409"/>
      <c r="G117" s="431"/>
      <c r="H117" s="430">
        <v>150.69999999999999</v>
      </c>
      <c r="I117" s="420"/>
      <c r="J117" s="420"/>
      <c r="K117" s="421"/>
      <c r="L117" s="5"/>
      <c r="M117" s="5"/>
      <c r="N117" s="943"/>
      <c r="O117" s="944"/>
      <c r="P117" s="943"/>
      <c r="Q117" s="943"/>
      <c r="R117" s="820"/>
      <c r="S117" s="820"/>
      <c r="T117" s="820"/>
      <c r="U117" s="820"/>
      <c r="V117" s="820"/>
      <c r="W117" s="820"/>
    </row>
    <row r="118" spans="1:23" ht="24" customHeight="1" thickBot="1">
      <c r="A118" s="943"/>
      <c r="B118" s="943"/>
      <c r="C118" s="427" t="s">
        <v>451</v>
      </c>
      <c r="D118" s="428"/>
      <c r="E118" s="428"/>
      <c r="F118" s="428"/>
      <c r="G118" s="429"/>
      <c r="H118" s="430">
        <v>15</v>
      </c>
      <c r="I118" s="420"/>
      <c r="J118" s="420"/>
      <c r="K118" s="421"/>
      <c r="L118" s="5"/>
      <c r="M118" s="5"/>
      <c r="N118" s="943"/>
      <c r="O118" s="944"/>
      <c r="P118" s="943"/>
      <c r="Q118" s="943"/>
      <c r="R118" s="820"/>
      <c r="S118" s="820"/>
      <c r="T118" s="820"/>
      <c r="U118" s="820"/>
      <c r="V118" s="820"/>
      <c r="W118" s="820"/>
    </row>
    <row r="119" spans="1:23" ht="14.1" customHeight="1" thickBot="1">
      <c r="A119" s="943"/>
      <c r="B119" s="943"/>
      <c r="C119" s="414" t="s">
        <v>21</v>
      </c>
      <c r="D119" s="415"/>
      <c r="E119" s="415"/>
      <c r="F119" s="415"/>
      <c r="G119" s="416"/>
      <c r="H119" s="417">
        <f>H120+H121+H122+H123+H124</f>
        <v>0</v>
      </c>
      <c r="I119" s="418"/>
      <c r="J119" s="418"/>
      <c r="K119" s="419"/>
      <c r="L119" s="5"/>
      <c r="M119" s="5"/>
      <c r="N119" s="943"/>
      <c r="O119" s="944"/>
      <c r="P119" s="943"/>
      <c r="Q119" s="943"/>
      <c r="R119" s="820"/>
      <c r="S119" s="820"/>
      <c r="T119" s="820"/>
      <c r="U119" s="820"/>
      <c r="V119" s="820"/>
      <c r="W119" s="820"/>
    </row>
    <row r="120" spans="1:23" ht="14.1" customHeight="1">
      <c r="A120" s="943"/>
      <c r="B120" s="943"/>
      <c r="C120" s="411" t="s">
        <v>103</v>
      </c>
      <c r="D120" s="412"/>
      <c r="E120" s="412"/>
      <c r="F120" s="412"/>
      <c r="G120" s="413"/>
      <c r="H120" s="425">
        <v>0</v>
      </c>
      <c r="I120" s="425"/>
      <c r="J120" s="425"/>
      <c r="K120" s="426"/>
      <c r="L120" s="5"/>
      <c r="M120" s="5"/>
      <c r="N120" s="943"/>
      <c r="O120" s="944"/>
      <c r="P120" s="943"/>
      <c r="Q120" s="943"/>
      <c r="R120" s="820"/>
      <c r="S120" s="820"/>
      <c r="T120" s="820"/>
      <c r="U120" s="820"/>
      <c r="V120" s="820"/>
      <c r="W120" s="820"/>
    </row>
    <row r="121" spans="1:23" ht="14.1" customHeight="1">
      <c r="A121" s="943"/>
      <c r="B121" s="943"/>
      <c r="C121" s="945" t="s">
        <v>452</v>
      </c>
      <c r="D121" s="946"/>
      <c r="E121" s="946"/>
      <c r="F121" s="946"/>
      <c r="G121" s="947"/>
      <c r="H121" s="420">
        <v>0</v>
      </c>
      <c r="I121" s="420"/>
      <c r="J121" s="420"/>
      <c r="K121" s="421"/>
      <c r="L121" s="5"/>
      <c r="M121" s="5"/>
      <c r="N121" s="943"/>
      <c r="O121" s="944"/>
      <c r="P121" s="943"/>
      <c r="Q121" s="943"/>
      <c r="R121" s="820"/>
      <c r="S121" s="820"/>
      <c r="T121" s="820"/>
      <c r="U121" s="820"/>
      <c r="V121" s="820"/>
      <c r="W121" s="820"/>
    </row>
    <row r="122" spans="1:23" ht="14.1" customHeight="1">
      <c r="A122" s="943"/>
      <c r="B122" s="943"/>
      <c r="C122" s="422" t="s">
        <v>104</v>
      </c>
      <c r="D122" s="423"/>
      <c r="E122" s="423"/>
      <c r="F122" s="423"/>
      <c r="G122" s="424"/>
      <c r="H122" s="420">
        <v>0</v>
      </c>
      <c r="I122" s="420"/>
      <c r="J122" s="420"/>
      <c r="K122" s="421"/>
      <c r="L122" s="5"/>
      <c r="M122" s="5"/>
      <c r="N122" s="943"/>
      <c r="O122" s="944"/>
      <c r="P122" s="943"/>
      <c r="Q122" s="943"/>
      <c r="R122" s="820"/>
      <c r="S122" s="820"/>
      <c r="T122" s="820"/>
      <c r="U122" s="820"/>
      <c r="V122" s="820"/>
      <c r="W122" s="820"/>
    </row>
    <row r="123" spans="1:23" ht="14.1" customHeight="1">
      <c r="A123" s="943"/>
      <c r="B123" s="943"/>
      <c r="C123" s="809" t="s">
        <v>453</v>
      </c>
      <c r="D123" s="810"/>
      <c r="E123" s="810"/>
      <c r="F123" s="810"/>
      <c r="G123" s="811"/>
      <c r="H123" s="420">
        <v>0</v>
      </c>
      <c r="I123" s="420"/>
      <c r="J123" s="420"/>
      <c r="K123" s="421"/>
      <c r="L123" s="5"/>
      <c r="M123" s="5"/>
      <c r="N123" s="943"/>
      <c r="O123" s="944"/>
      <c r="P123" s="943"/>
      <c r="Q123" s="943"/>
      <c r="R123" s="820"/>
      <c r="S123" s="820"/>
      <c r="T123" s="820"/>
      <c r="U123" s="820"/>
      <c r="V123" s="820"/>
      <c r="W123" s="820"/>
    </row>
    <row r="124" spans="1:23" ht="14.1" customHeight="1" thickBot="1">
      <c r="A124" s="943"/>
      <c r="B124" s="943"/>
      <c r="C124" s="408" t="s">
        <v>105</v>
      </c>
      <c r="D124" s="409"/>
      <c r="E124" s="409"/>
      <c r="F124" s="409"/>
      <c r="G124" s="410"/>
      <c r="H124" s="420">
        <v>0</v>
      </c>
      <c r="I124" s="420"/>
      <c r="J124" s="420"/>
      <c r="K124" s="421"/>
      <c r="L124" s="5"/>
      <c r="M124" s="5"/>
      <c r="N124" s="943"/>
      <c r="O124" s="944"/>
      <c r="P124" s="943"/>
      <c r="Q124" s="943"/>
      <c r="R124" s="820"/>
      <c r="S124" s="820"/>
      <c r="T124" s="820"/>
      <c r="U124" s="820"/>
      <c r="V124" s="820"/>
      <c r="W124" s="820"/>
    </row>
    <row r="125" spans="1:23" ht="14.1" customHeight="1" thickBot="1">
      <c r="A125" s="943"/>
      <c r="B125" s="943"/>
      <c r="C125" s="403" t="s">
        <v>22</v>
      </c>
      <c r="D125" s="404"/>
      <c r="E125" s="404"/>
      <c r="F125" s="404"/>
      <c r="G125" s="405"/>
      <c r="H125" s="406">
        <f>H119+H113</f>
        <v>3602</v>
      </c>
      <c r="I125" s="406"/>
      <c r="J125" s="406"/>
      <c r="K125" s="407"/>
      <c r="N125" s="943"/>
      <c r="O125" s="944"/>
      <c r="P125" s="943"/>
      <c r="Q125" s="943"/>
      <c r="R125" s="820"/>
      <c r="S125" s="820"/>
      <c r="T125" s="820"/>
      <c r="U125" s="820"/>
      <c r="V125" s="820"/>
      <c r="W125" s="820"/>
    </row>
    <row r="126" spans="1:23" ht="14.25" customHeight="1"/>
  </sheetData>
  <mergeCells count="254">
    <mergeCell ref="C125:G125"/>
    <mergeCell ref="H125:K125"/>
    <mergeCell ref="C122:G122"/>
    <mergeCell ref="H122:K122"/>
    <mergeCell ref="C123:G123"/>
    <mergeCell ref="H123:K123"/>
    <mergeCell ref="C124:G124"/>
    <mergeCell ref="H124:K124"/>
    <mergeCell ref="C119:G119"/>
    <mergeCell ref="H119:K119"/>
    <mergeCell ref="C120:G120"/>
    <mergeCell ref="H120:K120"/>
    <mergeCell ref="C121:G121"/>
    <mergeCell ref="H121:K121"/>
    <mergeCell ref="C116:G116"/>
    <mergeCell ref="H116:K116"/>
    <mergeCell ref="C117:G117"/>
    <mergeCell ref="H117:K117"/>
    <mergeCell ref="C118:G118"/>
    <mergeCell ref="H118:K118"/>
    <mergeCell ref="C113:G113"/>
    <mergeCell ref="H113:K113"/>
    <mergeCell ref="C114:G114"/>
    <mergeCell ref="H114:K114"/>
    <mergeCell ref="C115:G115"/>
    <mergeCell ref="H115:K115"/>
    <mergeCell ref="C106:G106"/>
    <mergeCell ref="B107:G107"/>
    <mergeCell ref="B108:G108"/>
    <mergeCell ref="N108:Q108"/>
    <mergeCell ref="F111:M111"/>
    <mergeCell ref="C112:G112"/>
    <mergeCell ref="H112:K112"/>
    <mergeCell ref="A103:A105"/>
    <mergeCell ref="B103:B105"/>
    <mergeCell ref="C103:C105"/>
    <mergeCell ref="D103:D105"/>
    <mergeCell ref="E103:E105"/>
    <mergeCell ref="N103:N105"/>
    <mergeCell ref="P98:P99"/>
    <mergeCell ref="Q98:Q99"/>
    <mergeCell ref="A100:A102"/>
    <mergeCell ref="B100:B102"/>
    <mergeCell ref="C100:C102"/>
    <mergeCell ref="D100:D102"/>
    <mergeCell ref="E100:E102"/>
    <mergeCell ref="F100:F102"/>
    <mergeCell ref="P92:P95"/>
    <mergeCell ref="Q92:Q95"/>
    <mergeCell ref="A96:A99"/>
    <mergeCell ref="B96:B99"/>
    <mergeCell ref="C96:C99"/>
    <mergeCell ref="D96:D99"/>
    <mergeCell ref="E96:E99"/>
    <mergeCell ref="F96:F99"/>
    <mergeCell ref="N98:N99"/>
    <mergeCell ref="O98:O99"/>
    <mergeCell ref="N88:N89"/>
    <mergeCell ref="C90:G90"/>
    <mergeCell ref="C91:Q91"/>
    <mergeCell ref="A92:A95"/>
    <mergeCell ref="B92:B95"/>
    <mergeCell ref="C92:C95"/>
    <mergeCell ref="D92:D95"/>
    <mergeCell ref="E92:E95"/>
    <mergeCell ref="F92:F95"/>
    <mergeCell ref="O92:O95"/>
    <mergeCell ref="A88:A89"/>
    <mergeCell ref="B88:B89"/>
    <mergeCell ref="C88:C89"/>
    <mergeCell ref="D88:D89"/>
    <mergeCell ref="E88:E89"/>
    <mergeCell ref="F88:F89"/>
    <mergeCell ref="A85:A87"/>
    <mergeCell ref="B85:B87"/>
    <mergeCell ref="C85:C87"/>
    <mergeCell ref="D85:D87"/>
    <mergeCell ref="E85:E87"/>
    <mergeCell ref="F85:F87"/>
    <mergeCell ref="N77:N78"/>
    <mergeCell ref="C80:G80"/>
    <mergeCell ref="C81:Q81"/>
    <mergeCell ref="A82:A84"/>
    <mergeCell ref="B82:B84"/>
    <mergeCell ref="C82:C84"/>
    <mergeCell ref="D82:D84"/>
    <mergeCell ref="E82:E84"/>
    <mergeCell ref="F82:F84"/>
    <mergeCell ref="N82:N83"/>
    <mergeCell ref="A77:A79"/>
    <mergeCell ref="B77:B79"/>
    <mergeCell ref="C77:C79"/>
    <mergeCell ref="D77:D79"/>
    <mergeCell ref="E77:E79"/>
    <mergeCell ref="F77:F79"/>
    <mergeCell ref="N73:N74"/>
    <mergeCell ref="A75:A76"/>
    <mergeCell ref="B75:B76"/>
    <mergeCell ref="C75:C76"/>
    <mergeCell ref="D75:D76"/>
    <mergeCell ref="E75:E76"/>
    <mergeCell ref="F75:F76"/>
    <mergeCell ref="A73:A74"/>
    <mergeCell ref="B73:B74"/>
    <mergeCell ref="C73:C74"/>
    <mergeCell ref="D73:D74"/>
    <mergeCell ref="E73:E74"/>
    <mergeCell ref="F73:F74"/>
    <mergeCell ref="C68:G68"/>
    <mergeCell ref="C69:Q69"/>
    <mergeCell ref="A70:A72"/>
    <mergeCell ref="B70:B72"/>
    <mergeCell ref="C70:C72"/>
    <mergeCell ref="D70:D72"/>
    <mergeCell ref="E70:E72"/>
    <mergeCell ref="F70:F72"/>
    <mergeCell ref="N62:N63"/>
    <mergeCell ref="A65:A67"/>
    <mergeCell ref="B65:B67"/>
    <mergeCell ref="C65:C67"/>
    <mergeCell ref="D65:D67"/>
    <mergeCell ref="E65:E67"/>
    <mergeCell ref="F65:F67"/>
    <mergeCell ref="N65:N66"/>
    <mergeCell ref="A62:A64"/>
    <mergeCell ref="B62:B64"/>
    <mergeCell ref="C62:C64"/>
    <mergeCell ref="D62:D64"/>
    <mergeCell ref="E62:E64"/>
    <mergeCell ref="F62:F64"/>
    <mergeCell ref="A60:A61"/>
    <mergeCell ref="B60:B61"/>
    <mergeCell ref="C60:C61"/>
    <mergeCell ref="D60:D61"/>
    <mergeCell ref="E60:E61"/>
    <mergeCell ref="F60:F61"/>
    <mergeCell ref="A57:A59"/>
    <mergeCell ref="B57:B59"/>
    <mergeCell ref="C57:C59"/>
    <mergeCell ref="D57:D59"/>
    <mergeCell ref="E57:E59"/>
    <mergeCell ref="F57:F59"/>
    <mergeCell ref="A55:A56"/>
    <mergeCell ref="B55:B56"/>
    <mergeCell ref="C55:C56"/>
    <mergeCell ref="D55:D56"/>
    <mergeCell ref="E55:E56"/>
    <mergeCell ref="F55:F56"/>
    <mergeCell ref="N50:N51"/>
    <mergeCell ref="O50:O51"/>
    <mergeCell ref="P50:P51"/>
    <mergeCell ref="Q50:Q51"/>
    <mergeCell ref="A52:A54"/>
    <mergeCell ref="B52:B54"/>
    <mergeCell ref="C52:C54"/>
    <mergeCell ref="D52:D54"/>
    <mergeCell ref="E52:E54"/>
    <mergeCell ref="F52:F54"/>
    <mergeCell ref="A49:A51"/>
    <mergeCell ref="B49:B51"/>
    <mergeCell ref="C49:C51"/>
    <mergeCell ref="D49:D51"/>
    <mergeCell ref="E49:E51"/>
    <mergeCell ref="F49:F51"/>
    <mergeCell ref="N41:N42"/>
    <mergeCell ref="C43:G43"/>
    <mergeCell ref="C44:Q44"/>
    <mergeCell ref="A45:A48"/>
    <mergeCell ref="B45:B48"/>
    <mergeCell ref="C45:C48"/>
    <mergeCell ref="D45:D48"/>
    <mergeCell ref="E45:E48"/>
    <mergeCell ref="F45:F48"/>
    <mergeCell ref="A41:A42"/>
    <mergeCell ref="B41:B42"/>
    <mergeCell ref="C41:C42"/>
    <mergeCell ref="D41:D42"/>
    <mergeCell ref="E41:E42"/>
    <mergeCell ref="F41:F42"/>
    <mergeCell ref="N35:N36"/>
    <mergeCell ref="A39:A40"/>
    <mergeCell ref="B39:B40"/>
    <mergeCell ref="C39:C40"/>
    <mergeCell ref="D39:D40"/>
    <mergeCell ref="E39:E40"/>
    <mergeCell ref="F39:F40"/>
    <mergeCell ref="A35:A38"/>
    <mergeCell ref="B35:B38"/>
    <mergeCell ref="C35:C38"/>
    <mergeCell ref="D35:D38"/>
    <mergeCell ref="E35:E38"/>
    <mergeCell ref="F35:F38"/>
    <mergeCell ref="A33:A34"/>
    <mergeCell ref="B33:B34"/>
    <mergeCell ref="C33:C34"/>
    <mergeCell ref="D33:D34"/>
    <mergeCell ref="E33:E34"/>
    <mergeCell ref="F33:F34"/>
    <mergeCell ref="A29:A32"/>
    <mergeCell ref="B29:B32"/>
    <mergeCell ref="C29:C32"/>
    <mergeCell ref="D29:D32"/>
    <mergeCell ref="E29:E32"/>
    <mergeCell ref="F29:F32"/>
    <mergeCell ref="A25:A28"/>
    <mergeCell ref="B25:B28"/>
    <mergeCell ref="C25:C28"/>
    <mergeCell ref="D25:D28"/>
    <mergeCell ref="E25:E28"/>
    <mergeCell ref="F25:F28"/>
    <mergeCell ref="A22:A24"/>
    <mergeCell ref="B22:B24"/>
    <mergeCell ref="C22:C24"/>
    <mergeCell ref="D22:D24"/>
    <mergeCell ref="E22:E24"/>
    <mergeCell ref="F22:F24"/>
    <mergeCell ref="A17:A21"/>
    <mergeCell ref="B17:B21"/>
    <mergeCell ref="C17:C21"/>
    <mergeCell ref="D17:D21"/>
    <mergeCell ref="E17:E21"/>
    <mergeCell ref="F17:F21"/>
    <mergeCell ref="A13:A16"/>
    <mergeCell ref="B13:B16"/>
    <mergeCell ref="C13:C16"/>
    <mergeCell ref="D13:D16"/>
    <mergeCell ref="E13:E16"/>
    <mergeCell ref="F13:F16"/>
    <mergeCell ref="B7:Q7"/>
    <mergeCell ref="C8:Q8"/>
    <mergeCell ref="A9:A12"/>
    <mergeCell ref="B9:B12"/>
    <mergeCell ref="C9:C12"/>
    <mergeCell ref="D9:D12"/>
    <mergeCell ref="E9:E12"/>
    <mergeCell ref="F9:F12"/>
    <mergeCell ref="L4:L6"/>
    <mergeCell ref="M4:M6"/>
    <mergeCell ref="N4:Q4"/>
    <mergeCell ref="H5:H6"/>
    <mergeCell ref="I5:J5"/>
    <mergeCell ref="K5:K6"/>
    <mergeCell ref="N5:N6"/>
    <mergeCell ref="O5:Q5"/>
    <mergeCell ref="L1:Q1"/>
    <mergeCell ref="D3:W3"/>
    <mergeCell ref="A4:A6"/>
    <mergeCell ref="B4:B6"/>
    <mergeCell ref="C4:C6"/>
    <mergeCell ref="D4:D6"/>
    <mergeCell ref="E4:E6"/>
    <mergeCell ref="F4:F6"/>
    <mergeCell ref="G4:G6"/>
    <mergeCell ref="H4:K4"/>
  </mergeCells>
  <pageMargins left="0.75" right="0.75" top="1" bottom="1" header="0.5" footer="0.5"/>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dimension ref="A1:AM66"/>
  <sheetViews>
    <sheetView zoomScaleNormal="100" workbookViewId="0">
      <selection activeCell="T7" sqref="T7"/>
    </sheetView>
  </sheetViews>
  <sheetFormatPr defaultColWidth="9.140625" defaultRowHeight="11.25"/>
  <cols>
    <col min="1" max="1" width="2.7109375" style="1" customWidth="1"/>
    <col min="2" max="3" width="2.5703125" style="1" customWidth="1"/>
    <col min="4" max="4" width="23.42578125" style="1" customWidth="1"/>
    <col min="5" max="5" width="7.85546875" style="2" customWidth="1"/>
    <col min="6" max="6" width="6.140625" style="1" customWidth="1"/>
    <col min="7" max="7" width="4.85546875" style="3" customWidth="1"/>
    <col min="8" max="8" width="5.7109375" style="1" customWidth="1"/>
    <col min="9" max="9" width="3.5703125" style="1" customWidth="1"/>
    <col min="10" max="10" width="5.85546875" style="1" customWidth="1"/>
    <col min="11" max="11" width="5" style="1" customWidth="1"/>
    <col min="12" max="12" width="5.5703125" style="1" customWidth="1"/>
    <col min="13" max="13" width="5.85546875" style="1" customWidth="1"/>
    <col min="14" max="14" width="33.5703125" style="1" customWidth="1"/>
    <col min="15" max="15" width="5" style="4" customWidth="1"/>
    <col min="16" max="16" width="4.7109375" style="1" customWidth="1"/>
    <col min="17" max="17" width="4.85546875" style="1" customWidth="1"/>
    <col min="18" max="16384" width="9.140625" style="5"/>
  </cols>
  <sheetData>
    <row r="1" spans="1:23" ht="57.6" customHeight="1">
      <c r="L1" s="812" t="s">
        <v>151</v>
      </c>
      <c r="M1" s="948"/>
      <c r="N1" s="948"/>
      <c r="O1" s="948"/>
      <c r="P1" s="948"/>
      <c r="Q1" s="948"/>
    </row>
    <row r="2" spans="1:23" ht="13.5" customHeight="1">
      <c r="D2" s="949" t="s">
        <v>454</v>
      </c>
      <c r="L2" s="950"/>
      <c r="M2" s="594"/>
      <c r="N2" s="594"/>
      <c r="O2" s="594"/>
      <c r="P2" s="594"/>
      <c r="Q2" s="594"/>
    </row>
    <row r="3" spans="1:23" ht="12.75" customHeight="1">
      <c r="A3" s="140"/>
      <c r="B3" s="141"/>
      <c r="C3" s="141"/>
      <c r="D3" s="814" t="s">
        <v>36</v>
      </c>
      <c r="E3" s="814"/>
      <c r="F3" s="814"/>
      <c r="G3" s="814"/>
      <c r="H3" s="814"/>
      <c r="I3" s="814"/>
      <c r="J3" s="814"/>
      <c r="K3" s="814"/>
      <c r="L3" s="814"/>
      <c r="M3" s="814"/>
      <c r="N3" s="814"/>
      <c r="O3" s="814"/>
      <c r="P3" s="814"/>
      <c r="Q3" s="814"/>
      <c r="R3" s="814"/>
      <c r="S3" s="814"/>
      <c r="T3" s="814"/>
      <c r="U3" s="814"/>
      <c r="V3" s="814"/>
      <c r="W3" s="814"/>
    </row>
    <row r="4" spans="1:23" ht="3" customHeight="1" thickBot="1">
      <c r="O4" s="589"/>
    </row>
    <row r="5" spans="1:23" ht="36.75" customHeight="1">
      <c r="A5" s="332" t="s">
        <v>0</v>
      </c>
      <c r="B5" s="335" t="s">
        <v>1</v>
      </c>
      <c r="C5" s="335" t="s">
        <v>2</v>
      </c>
      <c r="D5" s="338" t="s">
        <v>3</v>
      </c>
      <c r="E5" s="341" t="s">
        <v>4</v>
      </c>
      <c r="F5" s="368" t="s">
        <v>5</v>
      </c>
      <c r="G5" s="390" t="s">
        <v>6</v>
      </c>
      <c r="H5" s="376" t="s">
        <v>111</v>
      </c>
      <c r="I5" s="377"/>
      <c r="J5" s="377"/>
      <c r="K5" s="378"/>
      <c r="L5" s="387" t="s">
        <v>455</v>
      </c>
      <c r="M5" s="352" t="s">
        <v>456</v>
      </c>
      <c r="N5" s="355" t="s">
        <v>23</v>
      </c>
      <c r="O5" s="356"/>
      <c r="P5" s="356"/>
      <c r="Q5" s="357"/>
    </row>
    <row r="6" spans="1:23" ht="15" customHeight="1">
      <c r="A6" s="333"/>
      <c r="B6" s="336"/>
      <c r="C6" s="336"/>
      <c r="D6" s="339"/>
      <c r="E6" s="342"/>
      <c r="F6" s="369"/>
      <c r="G6" s="391"/>
      <c r="H6" s="393" t="s">
        <v>7</v>
      </c>
      <c r="I6" s="395" t="s">
        <v>8</v>
      </c>
      <c r="J6" s="395"/>
      <c r="K6" s="374" t="s">
        <v>156</v>
      </c>
      <c r="L6" s="388"/>
      <c r="M6" s="353"/>
      <c r="N6" s="383" t="s">
        <v>35</v>
      </c>
      <c r="O6" s="385" t="s">
        <v>10</v>
      </c>
      <c r="P6" s="385"/>
      <c r="Q6" s="386"/>
    </row>
    <row r="7" spans="1:23" ht="74.45" customHeight="1" thickBot="1">
      <c r="A7" s="334"/>
      <c r="B7" s="337"/>
      <c r="C7" s="337"/>
      <c r="D7" s="340"/>
      <c r="E7" s="343"/>
      <c r="F7" s="370"/>
      <c r="G7" s="392"/>
      <c r="H7" s="394"/>
      <c r="I7" s="247" t="s">
        <v>7</v>
      </c>
      <c r="J7" s="34" t="s">
        <v>11</v>
      </c>
      <c r="K7" s="375"/>
      <c r="L7" s="389"/>
      <c r="M7" s="354"/>
      <c r="N7" s="384"/>
      <c r="O7" s="7" t="s">
        <v>96</v>
      </c>
      <c r="P7" s="7" t="s">
        <v>97</v>
      </c>
      <c r="Q7" s="8" t="s">
        <v>457</v>
      </c>
    </row>
    <row r="8" spans="1:23" ht="14.25" customHeight="1" thickBot="1">
      <c r="A8" s="40" t="s">
        <v>12</v>
      </c>
      <c r="B8" s="379" t="s">
        <v>458</v>
      </c>
      <c r="C8" s="379"/>
      <c r="D8" s="379"/>
      <c r="E8" s="379"/>
      <c r="F8" s="379"/>
      <c r="G8" s="379"/>
      <c r="H8" s="379"/>
      <c r="I8" s="379"/>
      <c r="J8" s="379"/>
      <c r="K8" s="379"/>
      <c r="L8" s="379"/>
      <c r="M8" s="379"/>
      <c r="N8" s="379"/>
      <c r="O8" s="379"/>
      <c r="P8" s="379"/>
      <c r="Q8" s="380"/>
    </row>
    <row r="9" spans="1:23" ht="12.75" customHeight="1" thickBot="1">
      <c r="A9" s="21" t="s">
        <v>12</v>
      </c>
      <c r="B9" s="730" t="s">
        <v>12</v>
      </c>
      <c r="C9" s="951" t="s">
        <v>459</v>
      </c>
      <c r="D9" s="951"/>
      <c r="E9" s="951"/>
      <c r="F9" s="951"/>
      <c r="G9" s="951"/>
      <c r="H9" s="951"/>
      <c r="I9" s="951"/>
      <c r="J9" s="951"/>
      <c r="K9" s="951"/>
      <c r="L9" s="951"/>
      <c r="M9" s="951"/>
      <c r="N9" s="951"/>
      <c r="O9" s="951"/>
      <c r="P9" s="951"/>
      <c r="Q9" s="952"/>
    </row>
    <row r="10" spans="1:23" ht="49.5" customHeight="1">
      <c r="A10" s="317" t="s">
        <v>12</v>
      </c>
      <c r="B10" s="953" t="s">
        <v>12</v>
      </c>
      <c r="C10" s="954" t="s">
        <v>12</v>
      </c>
      <c r="D10" s="955" t="s">
        <v>460</v>
      </c>
      <c r="E10" s="956" t="s">
        <v>461</v>
      </c>
      <c r="F10" s="957" t="s">
        <v>462</v>
      </c>
      <c r="G10" s="958" t="s">
        <v>40</v>
      </c>
      <c r="H10" s="959">
        <v>2253.1999999999998</v>
      </c>
      <c r="I10" s="960">
        <v>0</v>
      </c>
      <c r="J10" s="961">
        <v>1301.5999999999999</v>
      </c>
      <c r="K10" s="962">
        <v>25.8</v>
      </c>
      <c r="L10" s="963">
        <v>2200</v>
      </c>
      <c r="M10" s="964">
        <v>2250</v>
      </c>
      <c r="N10" s="965" t="s">
        <v>463</v>
      </c>
      <c r="O10" s="462">
        <v>2136</v>
      </c>
      <c r="P10" s="462">
        <v>2320</v>
      </c>
      <c r="Q10" s="463">
        <v>2400</v>
      </c>
    </row>
    <row r="11" spans="1:23" ht="24" customHeight="1">
      <c r="A11" s="966"/>
      <c r="B11" s="607"/>
      <c r="C11" s="967"/>
      <c r="D11" s="968"/>
      <c r="E11" s="969"/>
      <c r="F11" s="969"/>
      <c r="G11" s="970" t="s">
        <v>129</v>
      </c>
      <c r="H11" s="971">
        <v>0</v>
      </c>
      <c r="I11" s="972"/>
      <c r="J11" s="972"/>
      <c r="K11" s="972"/>
      <c r="L11" s="973">
        <v>0</v>
      </c>
      <c r="M11" s="974">
        <v>0</v>
      </c>
      <c r="N11" s="975" t="s">
        <v>464</v>
      </c>
      <c r="O11" s="976">
        <v>3300</v>
      </c>
      <c r="P11" s="976">
        <v>3500</v>
      </c>
      <c r="Q11" s="977">
        <v>3550</v>
      </c>
    </row>
    <row r="12" spans="1:23" ht="24.75" customHeight="1">
      <c r="A12" s="966"/>
      <c r="B12" s="607"/>
      <c r="C12" s="967"/>
      <c r="D12" s="968"/>
      <c r="E12" s="969"/>
      <c r="F12" s="969"/>
      <c r="G12" s="978" t="s">
        <v>82</v>
      </c>
      <c r="H12" s="979">
        <v>57.3</v>
      </c>
      <c r="I12" s="980">
        <v>0</v>
      </c>
      <c r="J12" s="980">
        <v>38.299999999999997</v>
      </c>
      <c r="K12" s="981"/>
      <c r="L12" s="982">
        <v>32</v>
      </c>
      <c r="M12" s="983">
        <v>35</v>
      </c>
      <c r="N12" s="984" t="s">
        <v>465</v>
      </c>
      <c r="O12" s="976">
        <v>1400</v>
      </c>
      <c r="P12" s="976">
        <v>1500</v>
      </c>
      <c r="Q12" s="977">
        <v>1550</v>
      </c>
    </row>
    <row r="13" spans="1:23" ht="24.75" customHeight="1" thickBot="1">
      <c r="A13" s="738"/>
      <c r="B13" s="23"/>
      <c r="C13" s="985"/>
      <c r="D13" s="986"/>
      <c r="E13" s="987"/>
      <c r="F13" s="988"/>
      <c r="G13" s="989" t="s">
        <v>13</v>
      </c>
      <c r="H13" s="990">
        <f>H10+H11+H12</f>
        <v>2310.5</v>
      </c>
      <c r="I13" s="990">
        <f t="shared" ref="I13:M13" si="0">I10+I11+I12</f>
        <v>0</v>
      </c>
      <c r="J13" s="990">
        <f t="shared" si="0"/>
        <v>1339.8999999999999</v>
      </c>
      <c r="K13" s="990">
        <f t="shared" si="0"/>
        <v>25.8</v>
      </c>
      <c r="L13" s="990">
        <f t="shared" si="0"/>
        <v>2232</v>
      </c>
      <c r="M13" s="990">
        <f t="shared" si="0"/>
        <v>2285</v>
      </c>
      <c r="N13" s="975" t="s">
        <v>466</v>
      </c>
      <c r="O13" s="467">
        <v>30</v>
      </c>
      <c r="P13" s="467">
        <v>42</v>
      </c>
      <c r="Q13" s="468">
        <v>44</v>
      </c>
    </row>
    <row r="14" spans="1:23" ht="24.75" customHeight="1">
      <c r="A14" s="317" t="s">
        <v>12</v>
      </c>
      <c r="B14" s="953" t="s">
        <v>12</v>
      </c>
      <c r="C14" s="954" t="s">
        <v>14</v>
      </c>
      <c r="D14" s="292" t="s">
        <v>467</v>
      </c>
      <c r="E14" s="815" t="s">
        <v>468</v>
      </c>
      <c r="F14" s="991" t="s">
        <v>469</v>
      </c>
      <c r="G14" s="992" t="s">
        <v>40</v>
      </c>
      <c r="H14" s="993">
        <v>10</v>
      </c>
      <c r="I14" s="994">
        <v>0</v>
      </c>
      <c r="J14" s="994">
        <v>0</v>
      </c>
      <c r="K14" s="995">
        <v>0</v>
      </c>
      <c r="L14" s="996">
        <v>15</v>
      </c>
      <c r="M14" s="997">
        <v>20</v>
      </c>
      <c r="N14" s="998" t="s">
        <v>470</v>
      </c>
      <c r="O14" s="462">
        <v>25</v>
      </c>
      <c r="P14" s="462">
        <v>30</v>
      </c>
      <c r="Q14" s="463">
        <v>32</v>
      </c>
    </row>
    <row r="15" spans="1:23" ht="24.75" customHeight="1">
      <c r="A15" s="966"/>
      <c r="B15" s="607"/>
      <c r="C15" s="967"/>
      <c r="D15" s="293"/>
      <c r="E15" s="552"/>
      <c r="F15" s="999"/>
      <c r="G15" s="260"/>
      <c r="H15" s="186"/>
      <c r="I15" s="84"/>
      <c r="J15" s="84"/>
      <c r="K15" s="205"/>
      <c r="L15" s="189"/>
      <c r="M15" s="1000"/>
      <c r="N15" s="568" t="s">
        <v>471</v>
      </c>
      <c r="O15" s="467">
        <v>30</v>
      </c>
      <c r="P15" s="467">
        <v>35</v>
      </c>
      <c r="Q15" s="468">
        <v>37</v>
      </c>
    </row>
    <row r="16" spans="1:23" ht="42" customHeight="1">
      <c r="A16" s="966"/>
      <c r="B16" s="607"/>
      <c r="C16" s="967"/>
      <c r="D16" s="293"/>
      <c r="E16" s="552"/>
      <c r="F16" s="999"/>
      <c r="G16" s="1001"/>
      <c r="H16" s="1002"/>
      <c r="I16" s="1003"/>
      <c r="J16" s="1003"/>
      <c r="K16" s="1004"/>
      <c r="L16" s="85"/>
      <c r="M16" s="1005"/>
      <c r="N16" s="568" t="s">
        <v>472</v>
      </c>
      <c r="O16" s="467">
        <v>4</v>
      </c>
      <c r="P16" s="467">
        <v>5</v>
      </c>
      <c r="Q16" s="468">
        <v>6</v>
      </c>
    </row>
    <row r="17" spans="1:20" ht="13.5" customHeight="1" thickBot="1">
      <c r="A17" s="738"/>
      <c r="B17" s="23"/>
      <c r="C17" s="985"/>
      <c r="D17" s="504"/>
      <c r="E17" s="251"/>
      <c r="F17" s="1006"/>
      <c r="G17" s="9" t="s">
        <v>13</v>
      </c>
      <c r="H17" s="825">
        <f t="shared" ref="H17:M17" si="1">H14</f>
        <v>10</v>
      </c>
      <c r="I17" s="825">
        <f t="shared" si="1"/>
        <v>0</v>
      </c>
      <c r="J17" s="825">
        <f t="shared" si="1"/>
        <v>0</v>
      </c>
      <c r="K17" s="835">
        <f t="shared" si="1"/>
        <v>0</v>
      </c>
      <c r="L17" s="13">
        <f t="shared" si="1"/>
        <v>15</v>
      </c>
      <c r="M17" s="825">
        <f t="shared" si="1"/>
        <v>20</v>
      </c>
      <c r="N17" s="568" t="s">
        <v>473</v>
      </c>
      <c r="O17" s="467">
        <v>5</v>
      </c>
      <c r="P17" s="467">
        <v>5</v>
      </c>
      <c r="Q17" s="468">
        <v>5</v>
      </c>
    </row>
    <row r="18" spans="1:20" ht="27" customHeight="1">
      <c r="A18" s="230" t="s">
        <v>12</v>
      </c>
      <c r="B18" s="22" t="s">
        <v>12</v>
      </c>
      <c r="C18" s="1007" t="s">
        <v>37</v>
      </c>
      <c r="D18" s="1008" t="s">
        <v>474</v>
      </c>
      <c r="E18" s="398" t="s">
        <v>475</v>
      </c>
      <c r="F18" s="991" t="s">
        <v>469</v>
      </c>
      <c r="G18" s="992" t="s">
        <v>40</v>
      </c>
      <c r="H18" s="993">
        <v>2.2999999999999998</v>
      </c>
      <c r="I18" s="994">
        <v>0</v>
      </c>
      <c r="J18" s="994"/>
      <c r="K18" s="995">
        <v>0</v>
      </c>
      <c r="L18" s="996">
        <v>5</v>
      </c>
      <c r="M18" s="997">
        <v>10</v>
      </c>
      <c r="N18" s="998" t="s">
        <v>476</v>
      </c>
      <c r="O18" s="462">
        <v>2</v>
      </c>
      <c r="P18" s="462">
        <v>4</v>
      </c>
      <c r="Q18" s="463">
        <v>6</v>
      </c>
    </row>
    <row r="19" spans="1:20" ht="14.25" customHeight="1" thickBot="1">
      <c r="A19" s="738"/>
      <c r="B19" s="23"/>
      <c r="C19" s="985"/>
      <c r="D19" s="1009"/>
      <c r="E19" s="552"/>
      <c r="F19" s="999"/>
      <c r="G19" s="9" t="s">
        <v>13</v>
      </c>
      <c r="H19" s="825">
        <f t="shared" ref="H19:M19" si="2">H18</f>
        <v>2.2999999999999998</v>
      </c>
      <c r="I19" s="825">
        <f t="shared" si="2"/>
        <v>0</v>
      </c>
      <c r="J19" s="825">
        <f t="shared" si="2"/>
        <v>0</v>
      </c>
      <c r="K19" s="835">
        <f t="shared" si="2"/>
        <v>0</v>
      </c>
      <c r="L19" s="13">
        <f t="shared" si="2"/>
        <v>5</v>
      </c>
      <c r="M19" s="825">
        <f t="shared" si="2"/>
        <v>10</v>
      </c>
      <c r="N19" s="582"/>
      <c r="O19" s="1010"/>
      <c r="P19" s="1010"/>
      <c r="Q19" s="1011"/>
    </row>
    <row r="20" spans="1:20" ht="25.5" customHeight="1">
      <c r="A20" s="317" t="s">
        <v>12</v>
      </c>
      <c r="B20" s="953" t="s">
        <v>12</v>
      </c>
      <c r="C20" s="954" t="s">
        <v>38</v>
      </c>
      <c r="D20" s="1012" t="s">
        <v>477</v>
      </c>
      <c r="E20" s="815" t="s">
        <v>468</v>
      </c>
      <c r="F20" s="1013" t="s">
        <v>478</v>
      </c>
      <c r="G20" s="992" t="s">
        <v>40</v>
      </c>
      <c r="H20" s="993">
        <v>231.9</v>
      </c>
      <c r="I20" s="994">
        <v>0</v>
      </c>
      <c r="J20" s="994">
        <v>0</v>
      </c>
      <c r="K20" s="995">
        <v>0</v>
      </c>
      <c r="L20" s="996">
        <v>90</v>
      </c>
      <c r="M20" s="997">
        <v>95</v>
      </c>
      <c r="N20" s="998" t="s">
        <v>479</v>
      </c>
      <c r="O20" s="462">
        <v>10</v>
      </c>
      <c r="P20" s="462">
        <v>12</v>
      </c>
      <c r="Q20" s="463">
        <v>14</v>
      </c>
    </row>
    <row r="21" spans="1:20" ht="27" customHeight="1">
      <c r="A21" s="966"/>
      <c r="B21" s="607"/>
      <c r="C21" s="967"/>
      <c r="D21" s="293"/>
      <c r="E21" s="552"/>
      <c r="F21" s="999"/>
      <c r="G21" s="260"/>
      <c r="H21" s="186"/>
      <c r="I21" s="84"/>
      <c r="J21" s="84"/>
      <c r="K21" s="205"/>
      <c r="L21" s="189"/>
      <c r="M21" s="1000"/>
      <c r="N21" s="1014" t="s">
        <v>480</v>
      </c>
      <c r="O21" s="496">
        <v>60</v>
      </c>
      <c r="P21" s="496">
        <v>70</v>
      </c>
      <c r="Q21" s="497">
        <v>80</v>
      </c>
      <c r="T21" s="1015"/>
    </row>
    <row r="22" spans="1:20" ht="55.15" customHeight="1" thickBot="1">
      <c r="A22" s="738"/>
      <c r="B22" s="23"/>
      <c r="C22" s="985"/>
      <c r="D22" s="515"/>
      <c r="E22" s="552"/>
      <c r="F22" s="999"/>
      <c r="G22" s="9" t="s">
        <v>13</v>
      </c>
      <c r="H22" s="825">
        <f t="shared" ref="H22:M22" si="3">H20+H21</f>
        <v>231.9</v>
      </c>
      <c r="I22" s="825">
        <f t="shared" si="3"/>
        <v>0</v>
      </c>
      <c r="J22" s="825">
        <f t="shared" si="3"/>
        <v>0</v>
      </c>
      <c r="K22" s="835">
        <f t="shared" si="3"/>
        <v>0</v>
      </c>
      <c r="L22" s="13">
        <f t="shared" si="3"/>
        <v>90</v>
      </c>
      <c r="M22" s="825">
        <f t="shared" si="3"/>
        <v>95</v>
      </c>
      <c r="N22" s="582"/>
      <c r="O22" s="469"/>
      <c r="P22" s="469"/>
      <c r="Q22" s="470"/>
    </row>
    <row r="23" spans="1:20" ht="14.25" customHeight="1" thickBot="1">
      <c r="A23" s="41" t="s">
        <v>12</v>
      </c>
      <c r="B23" s="86" t="s">
        <v>12</v>
      </c>
      <c r="C23" s="268" t="s">
        <v>15</v>
      </c>
      <c r="D23" s="269"/>
      <c r="E23" s="269"/>
      <c r="F23" s="269"/>
      <c r="G23" s="446"/>
      <c r="H23" s="1016">
        <f t="shared" ref="H23:M23" si="4">H22+H19+H17+H13</f>
        <v>2554.6999999999998</v>
      </c>
      <c r="I23" s="1016">
        <f t="shared" si="4"/>
        <v>0</v>
      </c>
      <c r="J23" s="1016">
        <f t="shared" si="4"/>
        <v>1339.8999999999999</v>
      </c>
      <c r="K23" s="1017">
        <f t="shared" si="4"/>
        <v>25.8</v>
      </c>
      <c r="L23" s="1018">
        <f t="shared" si="4"/>
        <v>2342</v>
      </c>
      <c r="M23" s="1019">
        <f t="shared" si="4"/>
        <v>2410</v>
      </c>
      <c r="N23" s="87"/>
      <c r="O23" s="117"/>
      <c r="P23" s="117"/>
      <c r="Q23" s="118"/>
    </row>
    <row r="24" spans="1:20" ht="14.25" customHeight="1" thickBot="1">
      <c r="A24" s="41" t="s">
        <v>12</v>
      </c>
      <c r="B24" s="42" t="s">
        <v>14</v>
      </c>
      <c r="C24" s="304" t="s">
        <v>481</v>
      </c>
      <c r="D24" s="305"/>
      <c r="E24" s="306"/>
      <c r="F24" s="306"/>
      <c r="G24" s="305"/>
      <c r="H24" s="305"/>
      <c r="I24" s="305"/>
      <c r="J24" s="305"/>
      <c r="K24" s="305"/>
      <c r="L24" s="305"/>
      <c r="M24" s="305"/>
      <c r="N24" s="305"/>
      <c r="O24" s="305"/>
      <c r="P24" s="305"/>
      <c r="Q24" s="307"/>
    </row>
    <row r="25" spans="1:20" ht="14.25" customHeight="1">
      <c r="A25" s="317" t="s">
        <v>12</v>
      </c>
      <c r="B25" s="953" t="s">
        <v>14</v>
      </c>
      <c r="C25" s="954" t="s">
        <v>12</v>
      </c>
      <c r="D25" s="292" t="s">
        <v>482</v>
      </c>
      <c r="E25" s="398" t="s">
        <v>475</v>
      </c>
      <c r="F25" s="991" t="s">
        <v>469</v>
      </c>
      <c r="G25" s="992" t="s">
        <v>40</v>
      </c>
      <c r="H25" s="993">
        <v>0</v>
      </c>
      <c r="I25" s="994">
        <v>0</v>
      </c>
      <c r="J25" s="994"/>
      <c r="K25" s="994">
        <v>0</v>
      </c>
      <c r="L25" s="1020"/>
      <c r="M25" s="996"/>
      <c r="N25" s="266" t="s">
        <v>483</v>
      </c>
      <c r="O25" s="502">
        <v>0</v>
      </c>
      <c r="P25" s="502">
        <v>2</v>
      </c>
      <c r="Q25" s="503">
        <v>3</v>
      </c>
    </row>
    <row r="26" spans="1:20" ht="24" customHeight="1">
      <c r="A26" s="966"/>
      <c r="B26" s="607"/>
      <c r="C26" s="967"/>
      <c r="D26" s="293"/>
      <c r="E26" s="552"/>
      <c r="F26" s="999"/>
      <c r="G26" s="260"/>
      <c r="H26" s="186"/>
      <c r="I26" s="84"/>
      <c r="J26" s="84"/>
      <c r="K26" s="84"/>
      <c r="L26" s="205"/>
      <c r="M26" s="189"/>
      <c r="N26" s="1021"/>
      <c r="O26" s="496"/>
      <c r="P26" s="496"/>
      <c r="Q26" s="497"/>
    </row>
    <row r="27" spans="1:20" ht="31.5" customHeight="1" thickBot="1">
      <c r="A27" s="738"/>
      <c r="B27" s="23"/>
      <c r="C27" s="985"/>
      <c r="D27" s="515"/>
      <c r="E27" s="552"/>
      <c r="F27" s="999"/>
      <c r="G27" s="9" t="s">
        <v>13</v>
      </c>
      <c r="H27" s="825">
        <f t="shared" ref="H27:M27" si="5">H25+H26</f>
        <v>0</v>
      </c>
      <c r="I27" s="825">
        <f t="shared" si="5"/>
        <v>0</v>
      </c>
      <c r="J27" s="825">
        <f t="shared" si="5"/>
        <v>0</v>
      </c>
      <c r="K27" s="825">
        <f t="shared" si="5"/>
        <v>0</v>
      </c>
      <c r="L27" s="825">
        <f t="shared" si="5"/>
        <v>0</v>
      </c>
      <c r="M27" s="825">
        <f t="shared" si="5"/>
        <v>0</v>
      </c>
      <c r="N27" s="1022" t="s">
        <v>484</v>
      </c>
      <c r="O27" s="469"/>
      <c r="P27" s="469"/>
      <c r="Q27" s="470"/>
    </row>
    <row r="28" spans="1:20" ht="24.75" customHeight="1">
      <c r="A28" s="317" t="s">
        <v>12</v>
      </c>
      <c r="B28" s="22" t="s">
        <v>14</v>
      </c>
      <c r="C28" s="1007" t="s">
        <v>14</v>
      </c>
      <c r="D28" s="292" t="s">
        <v>485</v>
      </c>
      <c r="E28" s="1023" t="s">
        <v>486</v>
      </c>
      <c r="F28" s="1024" t="s">
        <v>469</v>
      </c>
      <c r="G28" s="992" t="s">
        <v>40</v>
      </c>
      <c r="H28" s="993">
        <v>20</v>
      </c>
      <c r="I28" s="994">
        <v>0</v>
      </c>
      <c r="J28" s="994"/>
      <c r="K28" s="994">
        <v>0</v>
      </c>
      <c r="L28" s="1020">
        <v>0</v>
      </c>
      <c r="M28" s="996">
        <v>0</v>
      </c>
      <c r="N28" s="1025" t="s">
        <v>487</v>
      </c>
      <c r="O28" s="462">
        <v>25</v>
      </c>
      <c r="P28" s="462">
        <v>25</v>
      </c>
      <c r="Q28" s="463">
        <v>27</v>
      </c>
    </row>
    <row r="29" spans="1:20" ht="13.5" customHeight="1">
      <c r="A29" s="321"/>
      <c r="B29" s="44"/>
      <c r="C29" s="1026"/>
      <c r="D29" s="293"/>
      <c r="E29" s="257" t="s">
        <v>64</v>
      </c>
      <c r="F29" s="1027" t="s">
        <v>469</v>
      </c>
      <c r="G29" s="192" t="s">
        <v>40</v>
      </c>
      <c r="H29" s="841">
        <v>0</v>
      </c>
      <c r="I29" s="841">
        <v>0</v>
      </c>
      <c r="J29" s="841"/>
      <c r="K29" s="841"/>
      <c r="L29" s="627">
        <v>35</v>
      </c>
      <c r="M29" s="626">
        <v>40</v>
      </c>
      <c r="N29" s="1028"/>
      <c r="O29" s="496"/>
      <c r="P29" s="496"/>
      <c r="Q29" s="497"/>
    </row>
    <row r="30" spans="1:20" ht="17.25" customHeight="1" thickBot="1">
      <c r="A30" s="966"/>
      <c r="B30" s="23"/>
      <c r="C30" s="985"/>
      <c r="D30" s="515"/>
      <c r="E30" s="251"/>
      <c r="F30" s="1006"/>
      <c r="G30" s="9" t="s">
        <v>13</v>
      </c>
      <c r="H30" s="825">
        <f>H28+H29</f>
        <v>20</v>
      </c>
      <c r="I30" s="825">
        <f>I28+I29</f>
        <v>0</v>
      </c>
      <c r="J30" s="825"/>
      <c r="K30" s="825">
        <f>K28</f>
        <v>0</v>
      </c>
      <c r="L30" s="835">
        <f>L28</f>
        <v>0</v>
      </c>
      <c r="M30" s="13">
        <f>M28</f>
        <v>0</v>
      </c>
      <c r="N30" s="1028"/>
      <c r="O30" s="1029"/>
      <c r="P30" s="469"/>
      <c r="Q30" s="470"/>
    </row>
    <row r="31" spans="1:20" ht="16.5" customHeight="1" thickBot="1">
      <c r="A31" s="41" t="s">
        <v>12</v>
      </c>
      <c r="B31" s="86" t="s">
        <v>14</v>
      </c>
      <c r="C31" s="268" t="s">
        <v>15</v>
      </c>
      <c r="D31" s="269"/>
      <c r="E31" s="269"/>
      <c r="F31" s="269"/>
      <c r="G31" s="446"/>
      <c r="H31" s="1016">
        <f t="shared" ref="H31:M31" si="6">H27+H30</f>
        <v>20</v>
      </c>
      <c r="I31" s="1016">
        <f t="shared" si="6"/>
        <v>0</v>
      </c>
      <c r="J31" s="1016">
        <f t="shared" si="6"/>
        <v>0</v>
      </c>
      <c r="K31" s="1016">
        <f t="shared" si="6"/>
        <v>0</v>
      </c>
      <c r="L31" s="1016">
        <f t="shared" si="6"/>
        <v>0</v>
      </c>
      <c r="M31" s="1016">
        <f t="shared" si="6"/>
        <v>0</v>
      </c>
      <c r="N31" s="87"/>
      <c r="O31" s="117"/>
      <c r="P31" s="117"/>
      <c r="Q31" s="118"/>
    </row>
    <row r="32" spans="1:20" ht="15.75" customHeight="1" thickBot="1">
      <c r="A32" s="41" t="s">
        <v>12</v>
      </c>
      <c r="B32" s="42" t="s">
        <v>37</v>
      </c>
      <c r="C32" s="304" t="s">
        <v>488</v>
      </c>
      <c r="D32" s="305"/>
      <c r="E32" s="305"/>
      <c r="F32" s="305"/>
      <c r="G32" s="305"/>
      <c r="H32" s="305"/>
      <c r="I32" s="305"/>
      <c r="J32" s="305"/>
      <c r="K32" s="305"/>
      <c r="L32" s="305"/>
      <c r="M32" s="305"/>
      <c r="N32" s="305"/>
      <c r="O32" s="305"/>
      <c r="P32" s="305"/>
      <c r="Q32" s="307"/>
    </row>
    <row r="33" spans="1:39" ht="16.5" customHeight="1">
      <c r="A33" s="543" t="s">
        <v>12</v>
      </c>
      <c r="B33" s="544" t="s">
        <v>37</v>
      </c>
      <c r="C33" s="346" t="s">
        <v>12</v>
      </c>
      <c r="D33" s="292" t="s">
        <v>489</v>
      </c>
      <c r="E33" s="398" t="s">
        <v>475</v>
      </c>
      <c r="F33" s="991" t="s">
        <v>469</v>
      </c>
      <c r="G33" s="992" t="s">
        <v>40</v>
      </c>
      <c r="H33" s="993">
        <v>0</v>
      </c>
      <c r="I33" s="994">
        <v>0</v>
      </c>
      <c r="J33" s="994">
        <v>0</v>
      </c>
      <c r="K33" s="994">
        <v>0</v>
      </c>
      <c r="L33" s="1020">
        <v>20</v>
      </c>
      <c r="M33" s="996">
        <v>25</v>
      </c>
      <c r="N33" s="1030" t="s">
        <v>490</v>
      </c>
      <c r="O33" s="502">
        <v>0</v>
      </c>
      <c r="P33" s="502">
        <v>65</v>
      </c>
      <c r="Q33" s="503">
        <v>70</v>
      </c>
    </row>
    <row r="34" spans="1:39" ht="15" customHeight="1">
      <c r="A34" s="550"/>
      <c r="B34" s="322"/>
      <c r="C34" s="323"/>
      <c r="D34" s="293"/>
      <c r="E34" s="552"/>
      <c r="F34" s="999"/>
      <c r="G34" s="260"/>
      <c r="H34" s="186"/>
      <c r="I34" s="84"/>
      <c r="J34" s="84"/>
      <c r="K34" s="84"/>
      <c r="L34" s="205"/>
      <c r="M34" s="189"/>
      <c r="N34" s="1031"/>
      <c r="O34" s="496"/>
      <c r="P34" s="496"/>
      <c r="Q34" s="497"/>
    </row>
    <row r="35" spans="1:39" ht="15.75" customHeight="1" thickBot="1">
      <c r="A35" s="738"/>
      <c r="B35" s="23"/>
      <c r="C35" s="985"/>
      <c r="D35" s="1009"/>
      <c r="E35" s="345"/>
      <c r="F35" s="1032"/>
      <c r="G35" s="9" t="s">
        <v>13</v>
      </c>
      <c r="H35" s="825">
        <f t="shared" ref="H35:M35" si="7">H33+H34</f>
        <v>0</v>
      </c>
      <c r="I35" s="825">
        <f t="shared" si="7"/>
        <v>0</v>
      </c>
      <c r="J35" s="825">
        <f t="shared" si="7"/>
        <v>0</v>
      </c>
      <c r="K35" s="825">
        <f t="shared" si="7"/>
        <v>0</v>
      </c>
      <c r="L35" s="825">
        <f t="shared" si="7"/>
        <v>20</v>
      </c>
      <c r="M35" s="825">
        <f t="shared" si="7"/>
        <v>25</v>
      </c>
      <c r="N35" s="1033"/>
      <c r="O35" s="469"/>
      <c r="P35" s="469"/>
      <c r="Q35" s="470"/>
    </row>
    <row r="36" spans="1:39" ht="14.25" customHeight="1">
      <c r="A36" s="317" t="s">
        <v>12</v>
      </c>
      <c r="B36" s="953" t="s">
        <v>37</v>
      </c>
      <c r="C36" s="954" t="s">
        <v>14</v>
      </c>
      <c r="D36" s="292" t="s">
        <v>491</v>
      </c>
      <c r="E36" s="398" t="s">
        <v>475</v>
      </c>
      <c r="F36" s="991" t="s">
        <v>469</v>
      </c>
      <c r="G36" s="992" t="s">
        <v>40</v>
      </c>
      <c r="H36" s="993">
        <v>0</v>
      </c>
      <c r="I36" s="994">
        <v>0</v>
      </c>
      <c r="J36" s="994">
        <v>0</v>
      </c>
      <c r="K36" s="994">
        <v>0</v>
      </c>
      <c r="L36" s="1020">
        <v>10</v>
      </c>
      <c r="M36" s="996">
        <v>15</v>
      </c>
      <c r="N36" s="1030" t="s">
        <v>492</v>
      </c>
      <c r="O36" s="502">
        <v>0</v>
      </c>
      <c r="P36" s="502">
        <v>6</v>
      </c>
      <c r="Q36" s="503">
        <v>7</v>
      </c>
    </row>
    <row r="37" spans="1:39" ht="9.75" customHeight="1">
      <c r="A37" s="966"/>
      <c r="B37" s="607"/>
      <c r="C37" s="967"/>
      <c r="D37" s="293"/>
      <c r="E37" s="552"/>
      <c r="F37" s="999"/>
      <c r="G37" s="260"/>
      <c r="H37" s="186"/>
      <c r="I37" s="84"/>
      <c r="J37" s="84"/>
      <c r="K37" s="84"/>
      <c r="L37" s="205"/>
      <c r="M37" s="189">
        <v>0</v>
      </c>
      <c r="N37" s="887"/>
      <c r="O37" s="1034"/>
      <c r="P37" s="1034"/>
      <c r="Q37" s="1035"/>
    </row>
    <row r="38" spans="1:39" ht="23.25" customHeight="1" thickBot="1">
      <c r="A38" s="738"/>
      <c r="B38" s="23"/>
      <c r="C38" s="985"/>
      <c r="D38" s="515"/>
      <c r="E38" s="345"/>
      <c r="F38" s="1032"/>
      <c r="G38" s="9" t="s">
        <v>13</v>
      </c>
      <c r="H38" s="825">
        <f t="shared" ref="H38:M38" si="8">H36+H37</f>
        <v>0</v>
      </c>
      <c r="I38" s="825">
        <f t="shared" si="8"/>
        <v>0</v>
      </c>
      <c r="J38" s="825">
        <f t="shared" si="8"/>
        <v>0</v>
      </c>
      <c r="K38" s="825">
        <f t="shared" si="8"/>
        <v>0</v>
      </c>
      <c r="L38" s="825">
        <f t="shared" si="8"/>
        <v>10</v>
      </c>
      <c r="M38" s="825">
        <f t="shared" si="8"/>
        <v>15</v>
      </c>
      <c r="N38" s="1022"/>
      <c r="O38" s="469"/>
      <c r="P38" s="469"/>
      <c r="Q38" s="470"/>
    </row>
    <row r="39" spans="1:39" ht="14.25" customHeight="1" thickBot="1">
      <c r="A39" s="41" t="s">
        <v>12</v>
      </c>
      <c r="B39" s="86" t="s">
        <v>37</v>
      </c>
      <c r="C39" s="268" t="s">
        <v>15</v>
      </c>
      <c r="D39" s="269"/>
      <c r="E39" s="269"/>
      <c r="F39" s="269"/>
      <c r="G39" s="446"/>
      <c r="H39" s="1016">
        <f t="shared" ref="H39:M39" si="9">H38+H35</f>
        <v>0</v>
      </c>
      <c r="I39" s="1016">
        <f t="shared" si="9"/>
        <v>0</v>
      </c>
      <c r="J39" s="1016">
        <f t="shared" si="9"/>
        <v>0</v>
      </c>
      <c r="K39" s="1016">
        <f t="shared" si="9"/>
        <v>0</v>
      </c>
      <c r="L39" s="1016">
        <f t="shared" si="9"/>
        <v>30</v>
      </c>
      <c r="M39" s="1016">
        <f t="shared" si="9"/>
        <v>40</v>
      </c>
      <c r="N39" s="87"/>
      <c r="O39" s="117"/>
      <c r="P39" s="117"/>
      <c r="Q39" s="118"/>
    </row>
    <row r="40" spans="1:39" ht="14.25" customHeight="1" thickBot="1">
      <c r="A40" s="116" t="s">
        <v>12</v>
      </c>
      <c r="B40" s="437" t="s">
        <v>16</v>
      </c>
      <c r="C40" s="438"/>
      <c r="D40" s="438"/>
      <c r="E40" s="438"/>
      <c r="F40" s="438"/>
      <c r="G40" s="1036"/>
      <c r="H40" s="119">
        <f>H23+H31</f>
        <v>2574.6999999999998</v>
      </c>
      <c r="I40" s="119">
        <f t="shared" ref="I40:M40" si="10">I23+I31</f>
        <v>0</v>
      </c>
      <c r="J40" s="119">
        <f t="shared" si="10"/>
        <v>1339.8999999999999</v>
      </c>
      <c r="K40" s="119">
        <f t="shared" si="10"/>
        <v>25.8</v>
      </c>
      <c r="L40" s="119">
        <f t="shared" si="10"/>
        <v>2342</v>
      </c>
      <c r="M40" s="119">
        <f t="shared" si="10"/>
        <v>2410</v>
      </c>
      <c r="N40" s="71"/>
      <c r="O40" s="71"/>
      <c r="P40" s="71"/>
      <c r="Q40" s="72"/>
    </row>
    <row r="41" spans="1:39" ht="14.25" customHeight="1" thickBot="1">
      <c r="A41" s="156" t="s">
        <v>12</v>
      </c>
      <c r="B41" s="798" t="s">
        <v>17</v>
      </c>
      <c r="C41" s="454"/>
      <c r="D41" s="454"/>
      <c r="E41" s="454"/>
      <c r="F41" s="454"/>
      <c r="G41" s="454"/>
      <c r="H41" s="1037">
        <f t="shared" ref="H41:M41" si="11">H40</f>
        <v>2574.6999999999998</v>
      </c>
      <c r="I41" s="1037">
        <f t="shared" si="11"/>
        <v>0</v>
      </c>
      <c r="J41" s="1038">
        <f t="shared" si="11"/>
        <v>1339.8999999999999</v>
      </c>
      <c r="K41" s="1038">
        <f>K40</f>
        <v>25.8</v>
      </c>
      <c r="L41" s="1037">
        <f t="shared" si="11"/>
        <v>2342</v>
      </c>
      <c r="M41" s="1037">
        <f t="shared" si="11"/>
        <v>2410</v>
      </c>
      <c r="N41" s="1039"/>
      <c r="O41" s="800"/>
      <c r="P41" s="800"/>
      <c r="Q41" s="801"/>
    </row>
    <row r="42" spans="1:39" s="26" customFormat="1" ht="15.75" customHeight="1">
      <c r="A42" s="174"/>
      <c r="B42" s="175"/>
      <c r="C42" s="175"/>
      <c r="D42" s="175"/>
      <c r="E42" s="175"/>
      <c r="N42" s="802"/>
      <c r="O42" s="802"/>
      <c r="P42" s="802"/>
      <c r="Q42" s="802"/>
      <c r="R42" s="25"/>
      <c r="S42" s="25"/>
      <c r="T42" s="25"/>
      <c r="U42" s="25"/>
      <c r="V42" s="25"/>
      <c r="W42" s="25"/>
      <c r="X42" s="25"/>
      <c r="Y42" s="25"/>
      <c r="Z42" s="25"/>
      <c r="AA42" s="25"/>
      <c r="AB42" s="25"/>
      <c r="AC42" s="25"/>
      <c r="AD42" s="25"/>
      <c r="AE42" s="25"/>
      <c r="AF42" s="25"/>
      <c r="AG42" s="25"/>
      <c r="AH42" s="25"/>
      <c r="AI42" s="25"/>
      <c r="AJ42" s="25"/>
      <c r="AK42" s="25"/>
      <c r="AL42" s="25"/>
      <c r="AM42" s="25"/>
    </row>
    <row r="43" spans="1:39" s="26" customFormat="1" ht="15.75" customHeight="1">
      <c r="A43" s="174"/>
      <c r="B43" s="175"/>
      <c r="C43" s="175"/>
      <c r="D43" s="175"/>
      <c r="E43" s="175"/>
      <c r="N43" s="802"/>
      <c r="O43" s="802"/>
      <c r="P43" s="802"/>
      <c r="Q43" s="802"/>
      <c r="R43" s="25"/>
      <c r="S43" s="25"/>
      <c r="T43" s="25"/>
      <c r="U43" s="25"/>
      <c r="V43" s="25"/>
      <c r="W43" s="25"/>
      <c r="X43" s="25"/>
      <c r="Y43" s="25"/>
      <c r="Z43" s="25"/>
      <c r="AA43" s="25"/>
      <c r="AB43" s="25"/>
      <c r="AC43" s="25"/>
      <c r="AD43" s="25"/>
      <c r="AE43" s="25"/>
      <c r="AF43" s="25"/>
      <c r="AG43" s="25"/>
      <c r="AH43" s="25"/>
      <c r="AI43" s="25"/>
      <c r="AJ43" s="25"/>
      <c r="AK43" s="25"/>
      <c r="AL43" s="25"/>
      <c r="AM43" s="25"/>
    </row>
    <row r="44" spans="1:39" s="26" customFormat="1" ht="15.75" customHeight="1" thickBot="1">
      <c r="A44" s="174"/>
      <c r="B44" s="175"/>
      <c r="C44" s="175"/>
      <c r="D44" s="175"/>
      <c r="E44" s="448" t="s">
        <v>18</v>
      </c>
      <c r="F44" s="1040"/>
      <c r="G44" s="1040"/>
      <c r="H44" s="1040"/>
      <c r="I44" s="1040"/>
      <c r="J44" s="1040"/>
      <c r="K44" s="1040"/>
      <c r="L44" s="1040"/>
      <c r="M44" s="1041"/>
      <c r="N44" s="802"/>
      <c r="O44" s="802"/>
      <c r="P44" s="802"/>
      <c r="Q44" s="802"/>
      <c r="R44" s="25"/>
      <c r="S44" s="25"/>
      <c r="T44" s="25"/>
      <c r="U44" s="25"/>
      <c r="V44" s="25"/>
      <c r="W44" s="25"/>
      <c r="X44" s="25"/>
      <c r="Y44" s="25"/>
      <c r="Z44" s="25"/>
      <c r="AA44" s="25"/>
      <c r="AB44" s="25"/>
      <c r="AC44" s="25"/>
      <c r="AD44" s="25"/>
      <c r="AE44" s="25"/>
      <c r="AF44" s="25"/>
      <c r="AG44" s="25"/>
      <c r="AH44" s="25"/>
      <c r="AI44" s="25"/>
      <c r="AJ44" s="25"/>
      <c r="AK44" s="25"/>
      <c r="AL44" s="25"/>
      <c r="AM44" s="25"/>
    </row>
    <row r="45" spans="1:39" ht="37.5" customHeight="1" thickBot="1">
      <c r="C45" s="434" t="s">
        <v>19</v>
      </c>
      <c r="D45" s="435"/>
      <c r="E45" s="435"/>
      <c r="F45" s="435"/>
      <c r="G45" s="436"/>
      <c r="H45" s="376" t="s">
        <v>111</v>
      </c>
      <c r="I45" s="377"/>
      <c r="J45" s="377"/>
      <c r="K45" s="378"/>
      <c r="L45" s="5"/>
      <c r="M45" s="5"/>
    </row>
    <row r="46" spans="1:39" ht="14.1" customHeight="1" thickBot="1">
      <c r="C46" s="414" t="s">
        <v>20</v>
      </c>
      <c r="D46" s="1042"/>
      <c r="E46" s="1042"/>
      <c r="F46" s="1042"/>
      <c r="G46" s="1043"/>
      <c r="H46" s="417">
        <f>H47+H48+H49+H50+H51</f>
        <v>2574.7000000000003</v>
      </c>
      <c r="I46" s="418"/>
      <c r="J46" s="418"/>
      <c r="K46" s="419"/>
      <c r="L46" s="5"/>
      <c r="M46" s="5"/>
    </row>
    <row r="47" spans="1:39" ht="14.1" customHeight="1">
      <c r="C47" s="450" t="s">
        <v>99</v>
      </c>
      <c r="D47" s="1044"/>
      <c r="E47" s="1044"/>
      <c r="F47" s="1044"/>
      <c r="G47" s="1045"/>
      <c r="H47" s="400">
        <v>2374.4</v>
      </c>
      <c r="I47" s="401"/>
      <c r="J47" s="401"/>
      <c r="K47" s="402"/>
      <c r="L47" s="5"/>
      <c r="M47" s="5"/>
    </row>
    <row r="48" spans="1:39" ht="22.5" customHeight="1">
      <c r="C48" s="427" t="s">
        <v>100</v>
      </c>
      <c r="D48" s="1046"/>
      <c r="E48" s="1046"/>
      <c r="F48" s="1046"/>
      <c r="G48" s="1047"/>
      <c r="H48" s="430">
        <v>0</v>
      </c>
      <c r="I48" s="420"/>
      <c r="J48" s="420"/>
      <c r="K48" s="421"/>
      <c r="L48" s="5"/>
      <c r="M48" s="5"/>
    </row>
    <row r="49" spans="3:20" ht="14.1" customHeight="1">
      <c r="C49" s="408" t="s">
        <v>493</v>
      </c>
      <c r="D49" s="585"/>
      <c r="E49" s="585"/>
      <c r="F49" s="585"/>
      <c r="G49" s="1048"/>
      <c r="H49" s="430">
        <v>143</v>
      </c>
      <c r="I49" s="420"/>
      <c r="J49" s="420"/>
      <c r="K49" s="421"/>
      <c r="L49" s="5"/>
      <c r="M49" s="5"/>
    </row>
    <row r="50" spans="3:20" ht="20.45" customHeight="1">
      <c r="C50" s="408" t="s">
        <v>494</v>
      </c>
      <c r="D50" s="585"/>
      <c r="E50" s="585"/>
      <c r="F50" s="585"/>
      <c r="G50" s="1048"/>
      <c r="H50" s="430">
        <v>57.3</v>
      </c>
      <c r="I50" s="420"/>
      <c r="J50" s="420"/>
      <c r="K50" s="421"/>
      <c r="L50" s="5"/>
      <c r="M50" s="5"/>
    </row>
    <row r="51" spans="3:20" ht="12.75" customHeight="1" thickBot="1">
      <c r="C51" s="427" t="s">
        <v>102</v>
      </c>
      <c r="D51" s="1046"/>
      <c r="E51" s="1046"/>
      <c r="F51" s="1046"/>
      <c r="G51" s="1047"/>
      <c r="H51" s="430">
        <v>0</v>
      </c>
      <c r="I51" s="420"/>
      <c r="J51" s="420"/>
      <c r="K51" s="421"/>
      <c r="L51" s="5"/>
      <c r="M51" s="5"/>
    </row>
    <row r="52" spans="3:20" ht="14.1" customHeight="1" thickBot="1">
      <c r="C52" s="414" t="s">
        <v>21</v>
      </c>
      <c r="D52" s="1042"/>
      <c r="E52" s="1042"/>
      <c r="F52" s="1042"/>
      <c r="G52" s="1043"/>
      <c r="H52" s="417">
        <f>H53+H54+H55+H56+H57</f>
        <v>0</v>
      </c>
      <c r="I52" s="418"/>
      <c r="J52" s="418"/>
      <c r="K52" s="419"/>
      <c r="L52" s="5"/>
      <c r="M52" s="5"/>
    </row>
    <row r="53" spans="3:20" ht="14.1" customHeight="1">
      <c r="C53" s="411" t="s">
        <v>103</v>
      </c>
      <c r="D53" s="1049"/>
      <c r="E53" s="1049"/>
      <c r="F53" s="1049"/>
      <c r="G53" s="1050"/>
      <c r="H53" s="425">
        <v>0</v>
      </c>
      <c r="I53" s="425"/>
      <c r="J53" s="425"/>
      <c r="K53" s="426"/>
      <c r="L53" s="5"/>
      <c r="M53" s="5"/>
    </row>
    <row r="54" spans="3:20" ht="14.1" customHeight="1">
      <c r="C54" s="945" t="s">
        <v>452</v>
      </c>
      <c r="D54" s="946"/>
      <c r="E54" s="946"/>
      <c r="F54" s="946"/>
      <c r="G54" s="947"/>
      <c r="H54" s="420">
        <v>0</v>
      </c>
      <c r="I54" s="420"/>
      <c r="J54" s="420"/>
      <c r="K54" s="421"/>
      <c r="L54" s="5"/>
      <c r="M54" s="5"/>
    </row>
    <row r="55" spans="3:20" ht="14.1" customHeight="1">
      <c r="C55" s="422" t="s">
        <v>104</v>
      </c>
      <c r="D55" s="423"/>
      <c r="E55" s="423"/>
      <c r="F55" s="423"/>
      <c r="G55" s="424"/>
      <c r="H55" s="420">
        <v>0</v>
      </c>
      <c r="I55" s="420"/>
      <c r="J55" s="420"/>
      <c r="K55" s="421"/>
      <c r="L55" s="5"/>
      <c r="M55" s="5"/>
    </row>
    <row r="56" spans="3:20" ht="14.1" customHeight="1">
      <c r="C56" s="809" t="s">
        <v>453</v>
      </c>
      <c r="D56" s="810"/>
      <c r="E56" s="810"/>
      <c r="F56" s="810"/>
      <c r="G56" s="811"/>
      <c r="H56" s="420">
        <v>0</v>
      </c>
      <c r="I56" s="420"/>
      <c r="J56" s="420"/>
      <c r="K56" s="421"/>
      <c r="L56" s="5"/>
      <c r="M56" s="5"/>
    </row>
    <row r="57" spans="3:20" ht="14.1" customHeight="1" thickBot="1">
      <c r="C57" s="408" t="s">
        <v>105</v>
      </c>
      <c r="D57" s="585"/>
      <c r="E57" s="585"/>
      <c r="F57" s="585"/>
      <c r="G57" s="586"/>
      <c r="H57" s="420">
        <v>0</v>
      </c>
      <c r="I57" s="420"/>
      <c r="J57" s="420"/>
      <c r="K57" s="421"/>
      <c r="L57" s="5"/>
      <c r="M57" s="5"/>
    </row>
    <row r="58" spans="3:20" ht="14.1" customHeight="1" thickBot="1">
      <c r="C58" s="403" t="s">
        <v>22</v>
      </c>
      <c r="D58" s="1051"/>
      <c r="E58" s="1051"/>
      <c r="F58" s="1051"/>
      <c r="G58" s="1052"/>
      <c r="H58" s="406">
        <f>H52+H46</f>
        <v>2574.7000000000003</v>
      </c>
      <c r="I58" s="406"/>
      <c r="J58" s="406"/>
      <c r="K58" s="407"/>
    </row>
    <row r="62" spans="3:20" ht="15.75">
      <c r="E62" s="27"/>
    </row>
    <row r="64" spans="3:20" ht="12.75">
      <c r="D64" s="6"/>
      <c r="E64" s="6"/>
      <c r="F64" s="6"/>
      <c r="G64" s="6"/>
      <c r="H64" s="6"/>
      <c r="I64" s="6"/>
      <c r="J64" s="6"/>
      <c r="K64" s="6"/>
      <c r="L64" s="6"/>
      <c r="M64" s="6"/>
      <c r="N64" s="6"/>
      <c r="O64" s="6"/>
      <c r="P64" s="6"/>
      <c r="Q64" s="6"/>
      <c r="R64" s="6"/>
      <c r="S64" s="6"/>
      <c r="T64" s="6"/>
    </row>
    <row r="66" spans="5:5" ht="15.75">
      <c r="E66" s="27"/>
    </row>
  </sheetData>
  <mergeCells count="100">
    <mergeCell ref="C58:G58"/>
    <mergeCell ref="H58:K58"/>
    <mergeCell ref="C55:G55"/>
    <mergeCell ref="H55:K55"/>
    <mergeCell ref="C56:G56"/>
    <mergeCell ref="H56:K56"/>
    <mergeCell ref="C57:G57"/>
    <mergeCell ref="H57:K57"/>
    <mergeCell ref="C52:G52"/>
    <mergeCell ref="H52:K52"/>
    <mergeCell ref="C53:G53"/>
    <mergeCell ref="H53:K53"/>
    <mergeCell ref="C54:G54"/>
    <mergeCell ref="H54:K54"/>
    <mergeCell ref="C49:G49"/>
    <mergeCell ref="H49:K49"/>
    <mergeCell ref="C50:G50"/>
    <mergeCell ref="H50:K50"/>
    <mergeCell ref="C51:G51"/>
    <mergeCell ref="H51:K51"/>
    <mergeCell ref="C46:G46"/>
    <mergeCell ref="H46:K46"/>
    <mergeCell ref="C47:G47"/>
    <mergeCell ref="H47:K47"/>
    <mergeCell ref="C48:G48"/>
    <mergeCell ref="H48:K48"/>
    <mergeCell ref="C39:G39"/>
    <mergeCell ref="B40:G40"/>
    <mergeCell ref="B41:G41"/>
    <mergeCell ref="N41:Q41"/>
    <mergeCell ref="E44:L44"/>
    <mergeCell ref="C45:G45"/>
    <mergeCell ref="H45:K45"/>
    <mergeCell ref="N33:N34"/>
    <mergeCell ref="A36:A37"/>
    <mergeCell ref="B36:B37"/>
    <mergeCell ref="C36:C37"/>
    <mergeCell ref="D36:D38"/>
    <mergeCell ref="E36:E38"/>
    <mergeCell ref="F36:F38"/>
    <mergeCell ref="N36:N37"/>
    <mergeCell ref="A28:A30"/>
    <mergeCell ref="D28:D30"/>
    <mergeCell ref="C31:G31"/>
    <mergeCell ref="C32:Q32"/>
    <mergeCell ref="A33:A34"/>
    <mergeCell ref="B33:B34"/>
    <mergeCell ref="C33:C34"/>
    <mergeCell ref="D33:D34"/>
    <mergeCell ref="E33:E35"/>
    <mergeCell ref="F33:F35"/>
    <mergeCell ref="C23:G23"/>
    <mergeCell ref="C24:Q24"/>
    <mergeCell ref="A25:A26"/>
    <mergeCell ref="B25:B26"/>
    <mergeCell ref="C25:C26"/>
    <mergeCell ref="D25:D27"/>
    <mergeCell ref="E25:E27"/>
    <mergeCell ref="F25:F27"/>
    <mergeCell ref="N25:N26"/>
    <mergeCell ref="E18:E19"/>
    <mergeCell ref="F18:F19"/>
    <mergeCell ref="A20:A21"/>
    <mergeCell ref="B20:B21"/>
    <mergeCell ref="C20:C21"/>
    <mergeCell ref="D20:D22"/>
    <mergeCell ref="E20:E22"/>
    <mergeCell ref="F20:F22"/>
    <mergeCell ref="A14:A16"/>
    <mergeCell ref="B14:B16"/>
    <mergeCell ref="C14:C16"/>
    <mergeCell ref="D14:D17"/>
    <mergeCell ref="E14:E16"/>
    <mergeCell ref="F14:F16"/>
    <mergeCell ref="B8:Q8"/>
    <mergeCell ref="C9:Q9"/>
    <mergeCell ref="A10:A12"/>
    <mergeCell ref="B10:B12"/>
    <mergeCell ref="C10:C12"/>
    <mergeCell ref="D10:D12"/>
    <mergeCell ref="E10:E12"/>
    <mergeCell ref="F10:F12"/>
    <mergeCell ref="L5:L7"/>
    <mergeCell ref="M5:M7"/>
    <mergeCell ref="N5:Q5"/>
    <mergeCell ref="H6:H7"/>
    <mergeCell ref="I6:J6"/>
    <mergeCell ref="K6:K7"/>
    <mergeCell ref="N6:N7"/>
    <mergeCell ref="O6:Q6"/>
    <mergeCell ref="L1:Q1"/>
    <mergeCell ref="D3:W3"/>
    <mergeCell ref="A5:A7"/>
    <mergeCell ref="B5:B7"/>
    <mergeCell ref="C5:C7"/>
    <mergeCell ref="D5:D7"/>
    <mergeCell ref="E5:E7"/>
    <mergeCell ref="F5:F7"/>
    <mergeCell ref="G5:G7"/>
    <mergeCell ref="H5:K5"/>
  </mergeCells>
  <pageMargins left="0.75" right="0.75" top="1" bottom="1" header="0.5" footer="0.5"/>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dimension ref="A1:AM162"/>
  <sheetViews>
    <sheetView zoomScaleNormal="100" workbookViewId="0">
      <selection activeCell="L1" sqref="L1:Q1"/>
    </sheetView>
  </sheetViews>
  <sheetFormatPr defaultColWidth="9.140625" defaultRowHeight="11.25"/>
  <cols>
    <col min="1" max="1" width="2.7109375" style="1053" customWidth="1"/>
    <col min="2" max="3" width="2.5703125" style="1053" customWidth="1"/>
    <col min="4" max="4" width="25.42578125" style="1053" customWidth="1"/>
    <col min="5" max="5" width="7.28515625" style="1054" customWidth="1"/>
    <col min="6" max="6" width="3.5703125" style="1053" customWidth="1"/>
    <col min="7" max="7" width="5.85546875" style="1055" customWidth="1"/>
    <col min="8" max="8" width="7.28515625" style="1053" customWidth="1"/>
    <col min="9" max="9" width="5" style="1053" customWidth="1"/>
    <col min="10" max="10" width="6.42578125" style="1053" customWidth="1"/>
    <col min="11" max="11" width="5.42578125" style="1053" customWidth="1"/>
    <col min="12" max="12" width="6.5703125" style="1053" customWidth="1"/>
    <col min="13" max="13" width="7.140625" style="1053" customWidth="1"/>
    <col min="14" max="14" width="22.5703125" style="1053" customWidth="1"/>
    <col min="15" max="15" width="5.140625" style="1360" customWidth="1"/>
    <col min="16" max="16" width="4.5703125" style="1053" customWidth="1"/>
    <col min="17" max="17" width="4.85546875" style="1053" customWidth="1"/>
    <col min="18" max="16384" width="9.140625" style="1056"/>
  </cols>
  <sheetData>
    <row r="1" spans="1:23" ht="60.6" customHeight="1">
      <c r="L1" s="812" t="s">
        <v>151</v>
      </c>
      <c r="M1" s="813"/>
      <c r="N1" s="813"/>
      <c r="O1" s="813"/>
      <c r="P1" s="813"/>
      <c r="Q1" s="813"/>
    </row>
    <row r="2" spans="1:23" ht="15.75" customHeight="1">
      <c r="D2" s="1057" t="s">
        <v>495</v>
      </c>
      <c r="E2" s="1058"/>
      <c r="F2" s="1057"/>
      <c r="G2" s="1059"/>
      <c r="L2" s="1060"/>
      <c r="M2" s="1061"/>
      <c r="N2" s="1061"/>
      <c r="O2" s="1061"/>
      <c r="P2" s="1061"/>
      <c r="Q2" s="1061"/>
    </row>
    <row r="3" spans="1:23" ht="14.25" customHeight="1" thickBot="1">
      <c r="A3" s="1062"/>
      <c r="B3" s="1063"/>
      <c r="C3" s="1063"/>
      <c r="D3" s="1064" t="s">
        <v>36</v>
      </c>
      <c r="E3" s="1064"/>
      <c r="F3" s="1064"/>
      <c r="G3" s="1064"/>
      <c r="H3" s="1064"/>
      <c r="I3" s="1064"/>
      <c r="J3" s="1064"/>
      <c r="K3" s="1064"/>
      <c r="L3" s="1064"/>
      <c r="M3" s="1064"/>
      <c r="N3" s="1064"/>
      <c r="O3" s="1064"/>
      <c r="P3" s="1064"/>
      <c r="Q3" s="1064"/>
      <c r="R3" s="1065"/>
      <c r="S3" s="1065"/>
      <c r="T3" s="1065"/>
      <c r="U3" s="1065"/>
      <c r="V3" s="1065"/>
      <c r="W3" s="1065"/>
    </row>
    <row r="4" spans="1:23" ht="36.75" customHeight="1">
      <c r="A4" s="1066" t="s">
        <v>0</v>
      </c>
      <c r="B4" s="1067" t="s">
        <v>1</v>
      </c>
      <c r="C4" s="1067" t="s">
        <v>2</v>
      </c>
      <c r="D4" s="1068" t="s">
        <v>3</v>
      </c>
      <c r="E4" s="1069" t="s">
        <v>4</v>
      </c>
      <c r="F4" s="1070" t="s">
        <v>5</v>
      </c>
      <c r="G4" s="1071" t="s">
        <v>6</v>
      </c>
      <c r="H4" s="1072" t="s">
        <v>107</v>
      </c>
      <c r="I4" s="1073"/>
      <c r="J4" s="1073"/>
      <c r="K4" s="1074"/>
      <c r="L4" s="1075" t="s">
        <v>205</v>
      </c>
      <c r="M4" s="1076" t="s">
        <v>206</v>
      </c>
      <c r="N4" s="1077" t="s">
        <v>23</v>
      </c>
      <c r="O4" s="1078"/>
      <c r="P4" s="1078"/>
      <c r="Q4" s="1079"/>
    </row>
    <row r="5" spans="1:23" ht="15" customHeight="1">
      <c r="A5" s="1080"/>
      <c r="B5" s="1081"/>
      <c r="C5" s="1081"/>
      <c r="D5" s="1082"/>
      <c r="E5" s="1083"/>
      <c r="F5" s="1084"/>
      <c r="G5" s="1085"/>
      <c r="H5" s="1086" t="s">
        <v>7</v>
      </c>
      <c r="I5" s="1087" t="s">
        <v>8</v>
      </c>
      <c r="J5" s="1087"/>
      <c r="K5" s="1088" t="s">
        <v>303</v>
      </c>
      <c r="L5" s="1089"/>
      <c r="M5" s="1090"/>
      <c r="N5" s="1091" t="s">
        <v>35</v>
      </c>
      <c r="O5" s="1092" t="s">
        <v>10</v>
      </c>
      <c r="P5" s="1092"/>
      <c r="Q5" s="1093"/>
    </row>
    <row r="6" spans="1:23" ht="74.45" customHeight="1" thickBot="1">
      <c r="A6" s="1094"/>
      <c r="B6" s="1095"/>
      <c r="C6" s="1095"/>
      <c r="D6" s="1096"/>
      <c r="E6" s="1097"/>
      <c r="F6" s="1098"/>
      <c r="G6" s="1099"/>
      <c r="H6" s="1100"/>
      <c r="I6" s="1101" t="s">
        <v>7</v>
      </c>
      <c r="J6" s="1102" t="s">
        <v>11</v>
      </c>
      <c r="K6" s="1103"/>
      <c r="L6" s="1104"/>
      <c r="M6" s="1105"/>
      <c r="N6" s="1106"/>
      <c r="O6" s="1107" t="s">
        <v>96</v>
      </c>
      <c r="P6" s="1107" t="s">
        <v>97</v>
      </c>
      <c r="Q6" s="1108" t="s">
        <v>110</v>
      </c>
    </row>
    <row r="7" spans="1:23" ht="17.45" customHeight="1" thickBot="1">
      <c r="A7" s="1109" t="s">
        <v>12</v>
      </c>
      <c r="B7" s="1110" t="s">
        <v>496</v>
      </c>
      <c r="C7" s="1111"/>
      <c r="D7" s="1111"/>
      <c r="E7" s="1111"/>
      <c r="F7" s="1111"/>
      <c r="G7" s="1111"/>
      <c r="H7" s="1111"/>
      <c r="I7" s="1111"/>
      <c r="J7" s="1111"/>
      <c r="K7" s="1111"/>
      <c r="L7" s="1111"/>
      <c r="M7" s="1111"/>
      <c r="N7" s="1111"/>
      <c r="O7" s="1111"/>
      <c r="P7" s="1111"/>
      <c r="Q7" s="1112"/>
    </row>
    <row r="8" spans="1:23" ht="16.899999999999999" customHeight="1" thickBot="1">
      <c r="A8" s="1113" t="s">
        <v>12</v>
      </c>
      <c r="B8" s="1114" t="s">
        <v>12</v>
      </c>
      <c r="C8" s="1115" t="s">
        <v>497</v>
      </c>
      <c r="D8" s="1116"/>
      <c r="E8" s="1116"/>
      <c r="F8" s="1116"/>
      <c r="G8" s="1116"/>
      <c r="H8" s="1116"/>
      <c r="I8" s="1116"/>
      <c r="J8" s="1116"/>
      <c r="K8" s="1116"/>
      <c r="L8" s="1116"/>
      <c r="M8" s="1116"/>
      <c r="N8" s="1116"/>
      <c r="O8" s="1116"/>
      <c r="P8" s="1116"/>
      <c r="Q8" s="1117"/>
    </row>
    <row r="9" spans="1:23" ht="33.75" customHeight="1">
      <c r="A9" s="1118" t="s">
        <v>12</v>
      </c>
      <c r="B9" s="1119" t="s">
        <v>12</v>
      </c>
      <c r="C9" s="1120" t="s">
        <v>12</v>
      </c>
      <c r="D9" s="1121" t="s">
        <v>498</v>
      </c>
      <c r="E9" s="1122" t="s">
        <v>64</v>
      </c>
      <c r="F9" s="1123" t="s">
        <v>499</v>
      </c>
      <c r="G9" s="1124" t="s">
        <v>40</v>
      </c>
      <c r="H9" s="1125">
        <v>10108.4</v>
      </c>
      <c r="I9" s="1126">
        <v>0</v>
      </c>
      <c r="J9" s="1127">
        <v>0</v>
      </c>
      <c r="K9" s="1128">
        <v>121.8</v>
      </c>
      <c r="L9" s="1129">
        <v>9900</v>
      </c>
      <c r="M9" s="1130">
        <v>9950</v>
      </c>
      <c r="N9" s="1131" t="s">
        <v>500</v>
      </c>
      <c r="O9" s="1132">
        <v>29</v>
      </c>
      <c r="P9" s="1132">
        <v>29</v>
      </c>
      <c r="Q9" s="1133">
        <v>29</v>
      </c>
    </row>
    <row r="10" spans="1:23" ht="26.25" customHeight="1">
      <c r="A10" s="1134"/>
      <c r="B10" s="1135"/>
      <c r="C10" s="1136"/>
      <c r="D10" s="1137"/>
      <c r="E10" s="1138"/>
      <c r="F10" s="1139"/>
      <c r="G10" s="1140" t="s">
        <v>82</v>
      </c>
      <c r="H10" s="1141">
        <v>165.1</v>
      </c>
      <c r="I10" s="1142"/>
      <c r="J10" s="1141"/>
      <c r="K10" s="1143"/>
      <c r="L10" s="1144"/>
      <c r="M10" s="1145"/>
      <c r="N10" s="1146" t="s">
        <v>501</v>
      </c>
      <c r="O10" s="1147">
        <v>3382</v>
      </c>
      <c r="P10" s="1147">
        <v>3400</v>
      </c>
      <c r="Q10" s="1148">
        <v>3450</v>
      </c>
    </row>
    <row r="11" spans="1:23" ht="25.9" customHeight="1" thickBot="1">
      <c r="A11" s="1149"/>
      <c r="B11" s="1150"/>
      <c r="C11" s="1151"/>
      <c r="D11" s="1152"/>
      <c r="E11" s="1153"/>
      <c r="F11" s="1154"/>
      <c r="G11" s="1155" t="s">
        <v>13</v>
      </c>
      <c r="H11" s="1156">
        <f>SUM(H9:H10)</f>
        <v>10273.5</v>
      </c>
      <c r="I11" s="1156">
        <f>SUM(I9:I9)</f>
        <v>0</v>
      </c>
      <c r="J11" s="1156">
        <f>SUM(J9:J9)</f>
        <v>0</v>
      </c>
      <c r="K11" s="1157">
        <f>SUM(K9:K9)</f>
        <v>121.8</v>
      </c>
      <c r="L11" s="1158">
        <f>SUM(L9:L9)</f>
        <v>9900</v>
      </c>
      <c r="M11" s="1159">
        <f>SUM(M9:M9)</f>
        <v>9950</v>
      </c>
      <c r="N11" s="1160"/>
      <c r="O11" s="1161"/>
      <c r="P11" s="1161"/>
      <c r="Q11" s="1162"/>
    </row>
    <row r="12" spans="1:23" ht="28.9" customHeight="1">
      <c r="A12" s="1118" t="s">
        <v>12</v>
      </c>
      <c r="B12" s="1119" t="s">
        <v>12</v>
      </c>
      <c r="C12" s="1120" t="s">
        <v>14</v>
      </c>
      <c r="D12" s="1121" t="s">
        <v>502</v>
      </c>
      <c r="E12" s="1122" t="s">
        <v>64</v>
      </c>
      <c r="F12" s="1123" t="s">
        <v>499</v>
      </c>
      <c r="G12" s="1124" t="s">
        <v>82</v>
      </c>
      <c r="H12" s="1163">
        <v>4047.1</v>
      </c>
      <c r="I12" s="1126">
        <v>0</v>
      </c>
      <c r="J12" s="1127">
        <v>0</v>
      </c>
      <c r="K12" s="1164">
        <v>3</v>
      </c>
      <c r="L12" s="1129">
        <v>4100</v>
      </c>
      <c r="M12" s="1130">
        <v>4500</v>
      </c>
      <c r="N12" s="1165" t="s">
        <v>503</v>
      </c>
      <c r="O12" s="1132">
        <v>1062</v>
      </c>
      <c r="P12" s="1132">
        <v>1100</v>
      </c>
      <c r="Q12" s="1133">
        <v>1100</v>
      </c>
    </row>
    <row r="13" spans="1:23" ht="39" customHeight="1" thickBot="1">
      <c r="A13" s="1149"/>
      <c r="B13" s="1150"/>
      <c r="C13" s="1151"/>
      <c r="D13" s="1152"/>
      <c r="E13" s="1153"/>
      <c r="F13" s="1154"/>
      <c r="G13" s="1155" t="s">
        <v>13</v>
      </c>
      <c r="H13" s="1156">
        <f>SUM(H12)</f>
        <v>4047.1</v>
      </c>
      <c r="I13" s="1156">
        <f>SUM(I12:I12)</f>
        <v>0</v>
      </c>
      <c r="J13" s="1156">
        <f>SUM(J12:J12)</f>
        <v>0</v>
      </c>
      <c r="K13" s="1157">
        <f>SUM(K12:K12)</f>
        <v>3</v>
      </c>
      <c r="L13" s="1166">
        <f>SUM(L12:L12)</f>
        <v>4100</v>
      </c>
      <c r="M13" s="1159">
        <f>SUM(M12:M12)</f>
        <v>4500</v>
      </c>
      <c r="N13" s="1167" t="s">
        <v>504</v>
      </c>
      <c r="O13" s="1161">
        <v>610</v>
      </c>
      <c r="P13" s="1161">
        <v>600</v>
      </c>
      <c r="Q13" s="1162">
        <v>590</v>
      </c>
    </row>
    <row r="14" spans="1:23" ht="36" customHeight="1" thickBot="1">
      <c r="A14" s="1113" t="s">
        <v>12</v>
      </c>
      <c r="B14" s="1168" t="s">
        <v>12</v>
      </c>
      <c r="C14" s="1169" t="s">
        <v>15</v>
      </c>
      <c r="D14" s="1170"/>
      <c r="E14" s="1170"/>
      <c r="F14" s="1170"/>
      <c r="G14" s="1171"/>
      <c r="H14" s="1172">
        <f t="shared" ref="H14:M14" si="0">H11+H13</f>
        <v>14320.6</v>
      </c>
      <c r="I14" s="1172">
        <f t="shared" si="0"/>
        <v>0</v>
      </c>
      <c r="J14" s="1172">
        <f t="shared" si="0"/>
        <v>0</v>
      </c>
      <c r="K14" s="1172">
        <f t="shared" si="0"/>
        <v>124.8</v>
      </c>
      <c r="L14" s="1172">
        <f t="shared" si="0"/>
        <v>14000</v>
      </c>
      <c r="M14" s="1172">
        <f t="shared" si="0"/>
        <v>14450</v>
      </c>
      <c r="N14" s="1173"/>
      <c r="O14" s="1174"/>
      <c r="P14" s="1174"/>
      <c r="Q14" s="1175"/>
    </row>
    <row r="15" spans="1:23" ht="31.15" customHeight="1" thickBot="1">
      <c r="A15" s="1113" t="s">
        <v>12</v>
      </c>
      <c r="B15" s="1114" t="s">
        <v>14</v>
      </c>
      <c r="C15" s="1176" t="s">
        <v>505</v>
      </c>
      <c r="D15" s="1177"/>
      <c r="E15" s="1177"/>
      <c r="F15" s="1177"/>
      <c r="G15" s="1177"/>
      <c r="H15" s="1177"/>
      <c r="I15" s="1177"/>
      <c r="J15" s="1177"/>
      <c r="K15" s="1177"/>
      <c r="L15" s="1177"/>
      <c r="M15" s="1177"/>
      <c r="N15" s="1177"/>
      <c r="O15" s="1177"/>
      <c r="P15" s="1177"/>
      <c r="Q15" s="1178"/>
    </row>
    <row r="16" spans="1:23" ht="12.75" customHeight="1">
      <c r="A16" s="1179" t="s">
        <v>12</v>
      </c>
      <c r="B16" s="1180" t="s">
        <v>14</v>
      </c>
      <c r="C16" s="1120" t="s">
        <v>12</v>
      </c>
      <c r="D16" s="1181" t="s">
        <v>506</v>
      </c>
      <c r="E16" s="1182" t="s">
        <v>64</v>
      </c>
      <c r="F16" s="1183" t="s">
        <v>499</v>
      </c>
      <c r="G16" s="1124" t="s">
        <v>40</v>
      </c>
      <c r="H16" s="1125">
        <v>5428</v>
      </c>
      <c r="I16" s="1126">
        <v>0</v>
      </c>
      <c r="J16" s="1127">
        <v>0</v>
      </c>
      <c r="K16" s="1128">
        <v>81.3</v>
      </c>
      <c r="L16" s="1129">
        <v>5300</v>
      </c>
      <c r="M16" s="1129">
        <v>5350</v>
      </c>
      <c r="N16" s="1184" t="s">
        <v>507</v>
      </c>
      <c r="O16" s="1185" t="s">
        <v>444</v>
      </c>
      <c r="P16" s="1185" t="s">
        <v>329</v>
      </c>
      <c r="Q16" s="1186" t="s">
        <v>327</v>
      </c>
      <c r="R16" s="1187"/>
      <c r="T16" s="1188"/>
    </row>
    <row r="17" spans="1:20" ht="10.15" customHeight="1">
      <c r="A17" s="1189"/>
      <c r="B17" s="1190"/>
      <c r="C17" s="1136"/>
      <c r="D17" s="1191"/>
      <c r="E17" s="1192"/>
      <c r="F17" s="1139"/>
      <c r="G17" s="1140" t="s">
        <v>106</v>
      </c>
      <c r="H17" s="1141">
        <v>1477</v>
      </c>
      <c r="I17" s="1142"/>
      <c r="J17" s="1141"/>
      <c r="K17" s="1193"/>
      <c r="L17" s="1144">
        <v>1550</v>
      </c>
      <c r="M17" s="1144">
        <v>1550</v>
      </c>
      <c r="N17" s="1194"/>
      <c r="O17" s="1195"/>
      <c r="P17" s="1195"/>
      <c r="Q17" s="1196"/>
      <c r="R17" s="1187"/>
      <c r="T17" s="1188"/>
    </row>
    <row r="18" spans="1:20" ht="11.25" customHeight="1">
      <c r="A18" s="1189"/>
      <c r="B18" s="1190"/>
      <c r="C18" s="1136"/>
      <c r="D18" s="1191"/>
      <c r="E18" s="1192"/>
      <c r="F18" s="1139"/>
      <c r="G18" s="1140" t="s">
        <v>106</v>
      </c>
      <c r="H18" s="1141">
        <v>171.5</v>
      </c>
      <c r="I18" s="1142"/>
      <c r="J18" s="1141"/>
      <c r="K18" s="1193">
        <v>12</v>
      </c>
      <c r="L18" s="1144">
        <v>0</v>
      </c>
      <c r="M18" s="1197">
        <v>0</v>
      </c>
      <c r="N18" s="1198"/>
      <c r="O18" s="1195"/>
      <c r="P18" s="1195"/>
      <c r="Q18" s="1196"/>
      <c r="T18" s="1188"/>
    </row>
    <row r="19" spans="1:20" ht="40.5" customHeight="1" thickBot="1">
      <c r="A19" s="1199"/>
      <c r="B19" s="1200"/>
      <c r="C19" s="1151"/>
      <c r="D19" s="1201"/>
      <c r="E19" s="1202"/>
      <c r="F19" s="1202"/>
      <c r="G19" s="1155" t="s">
        <v>13</v>
      </c>
      <c r="H19" s="1156">
        <f t="shared" ref="H19:M19" si="1">H16+H18+H17</f>
        <v>7076.5</v>
      </c>
      <c r="I19" s="1156">
        <f t="shared" si="1"/>
        <v>0</v>
      </c>
      <c r="J19" s="1156">
        <f t="shared" si="1"/>
        <v>0</v>
      </c>
      <c r="K19" s="1156">
        <f t="shared" si="1"/>
        <v>93.3</v>
      </c>
      <c r="L19" s="1156">
        <f t="shared" si="1"/>
        <v>6850</v>
      </c>
      <c r="M19" s="1156">
        <f t="shared" si="1"/>
        <v>6900</v>
      </c>
      <c r="N19" s="1203" t="s">
        <v>508</v>
      </c>
      <c r="O19" s="1204" t="s">
        <v>509</v>
      </c>
      <c r="P19" s="1204" t="s">
        <v>510</v>
      </c>
      <c r="Q19" s="1205" t="s">
        <v>511</v>
      </c>
      <c r="T19" s="1188"/>
    </row>
    <row r="20" spans="1:20" ht="15.75" customHeight="1">
      <c r="A20" s="1206" t="s">
        <v>12</v>
      </c>
      <c r="B20" s="1207" t="s">
        <v>14</v>
      </c>
      <c r="C20" s="1208" t="s">
        <v>14</v>
      </c>
      <c r="D20" s="1209" t="s">
        <v>512</v>
      </c>
      <c r="E20" s="1210" t="s">
        <v>64</v>
      </c>
      <c r="F20" s="1211" t="s">
        <v>499</v>
      </c>
      <c r="G20" s="1124" t="s">
        <v>82</v>
      </c>
      <c r="H20" s="1163">
        <v>13432.4</v>
      </c>
      <c r="I20" s="1126">
        <v>0</v>
      </c>
      <c r="J20" s="1127">
        <v>0</v>
      </c>
      <c r="K20" s="1164">
        <v>16.399999999999999</v>
      </c>
      <c r="L20" s="1129">
        <v>13500</v>
      </c>
      <c r="M20" s="1212">
        <v>13550</v>
      </c>
      <c r="N20" s="1213" t="s">
        <v>513</v>
      </c>
      <c r="O20" s="1214" t="s">
        <v>514</v>
      </c>
      <c r="P20" s="1214" t="s">
        <v>515</v>
      </c>
      <c r="Q20" s="1215" t="s">
        <v>516</v>
      </c>
      <c r="R20" s="1187"/>
      <c r="T20" s="1188"/>
    </row>
    <row r="21" spans="1:20" ht="15.75" customHeight="1">
      <c r="A21" s="1134"/>
      <c r="B21" s="1190"/>
      <c r="C21" s="1136"/>
      <c r="D21" s="1216"/>
      <c r="E21" s="1138"/>
      <c r="F21" s="1217"/>
      <c r="G21" s="1218" t="s">
        <v>82</v>
      </c>
      <c r="H21" s="1219">
        <v>6</v>
      </c>
      <c r="I21" s="1142"/>
      <c r="J21" s="1141"/>
      <c r="K21" s="1220">
        <v>0.2</v>
      </c>
      <c r="L21" s="1144">
        <v>0</v>
      </c>
      <c r="M21" s="1197">
        <v>0</v>
      </c>
      <c r="N21" s="1221"/>
      <c r="O21" s="1195"/>
      <c r="P21" s="1195"/>
      <c r="Q21" s="1196"/>
      <c r="R21" s="1187"/>
      <c r="T21" s="1188"/>
    </row>
    <row r="22" spans="1:20" ht="15.75" customHeight="1">
      <c r="A22" s="1134"/>
      <c r="B22" s="1190"/>
      <c r="C22" s="1136"/>
      <c r="D22" s="1216"/>
      <c r="E22" s="1138"/>
      <c r="F22" s="1217"/>
      <c r="G22" s="1218" t="s">
        <v>106</v>
      </c>
      <c r="H22" s="1219">
        <v>14.6</v>
      </c>
      <c r="I22" s="1142"/>
      <c r="J22" s="1141"/>
      <c r="K22" s="1220"/>
      <c r="L22" s="1222"/>
      <c r="M22" s="1145"/>
      <c r="N22" s="1221"/>
      <c r="O22" s="1195"/>
      <c r="P22" s="1195"/>
      <c r="Q22" s="1196"/>
      <c r="R22" s="1187"/>
      <c r="T22" s="1188"/>
    </row>
    <row r="23" spans="1:20" ht="13.5" customHeight="1" thickBot="1">
      <c r="A23" s="1223"/>
      <c r="B23" s="1224"/>
      <c r="C23" s="1225"/>
      <c r="D23" s="1226"/>
      <c r="E23" s="1227"/>
      <c r="F23" s="1228"/>
      <c r="G23" s="1229" t="s">
        <v>13</v>
      </c>
      <c r="H23" s="1230">
        <f>SUM(H20:H22)</f>
        <v>13453</v>
      </c>
      <c r="I23" s="1230">
        <f>SUM(I20:I21)</f>
        <v>0</v>
      </c>
      <c r="J23" s="1230">
        <f>SUM(J20:J21)</f>
        <v>0</v>
      </c>
      <c r="K23" s="1230">
        <f>SUM(K20:K21)</f>
        <v>16.599999999999998</v>
      </c>
      <c r="L23" s="1230">
        <f>SUM(L20:L21)</f>
        <v>13500</v>
      </c>
      <c r="M23" s="1230">
        <f>SUM(M20:M21)</f>
        <v>13550</v>
      </c>
      <c r="N23" s="1231"/>
      <c r="O23" s="1204"/>
      <c r="P23" s="1204"/>
      <c r="Q23" s="1205"/>
      <c r="T23" s="1188"/>
    </row>
    <row r="24" spans="1:20" ht="13.5" customHeight="1">
      <c r="A24" s="1179" t="s">
        <v>12</v>
      </c>
      <c r="B24" s="1180" t="s">
        <v>14</v>
      </c>
      <c r="C24" s="1120" t="s">
        <v>37</v>
      </c>
      <c r="D24" s="1181" t="s">
        <v>517</v>
      </c>
      <c r="E24" s="1122" t="s">
        <v>64</v>
      </c>
      <c r="F24" s="1232" t="s">
        <v>499</v>
      </c>
      <c r="G24" s="1233" t="s">
        <v>40</v>
      </c>
      <c r="H24" s="1163">
        <v>3</v>
      </c>
      <c r="I24" s="1126"/>
      <c r="J24" s="1234">
        <v>0</v>
      </c>
      <c r="K24" s="1164">
        <v>0</v>
      </c>
      <c r="L24" s="1129">
        <v>4</v>
      </c>
      <c r="M24" s="1212">
        <v>5</v>
      </c>
      <c r="N24" s="1235" t="s">
        <v>518</v>
      </c>
      <c r="O24" s="1236" t="s">
        <v>519</v>
      </c>
      <c r="P24" s="1236" t="s">
        <v>520</v>
      </c>
      <c r="Q24" s="1237" t="s">
        <v>521</v>
      </c>
      <c r="T24" s="1188"/>
    </row>
    <row r="25" spans="1:20" ht="13.5" customHeight="1" thickBot="1">
      <c r="A25" s="1199"/>
      <c r="B25" s="1200"/>
      <c r="C25" s="1151"/>
      <c r="D25" s="1201"/>
      <c r="E25" s="1238"/>
      <c r="F25" s="1153"/>
      <c r="G25" s="1239" t="s">
        <v>13</v>
      </c>
      <c r="H25" s="1156">
        <f t="shared" ref="H25:M25" si="2">SUM(H24:H24)</f>
        <v>3</v>
      </c>
      <c r="I25" s="1156">
        <f t="shared" si="2"/>
        <v>0</v>
      </c>
      <c r="J25" s="1156">
        <f t="shared" si="2"/>
        <v>0</v>
      </c>
      <c r="K25" s="1157">
        <f t="shared" si="2"/>
        <v>0</v>
      </c>
      <c r="L25" s="1158">
        <f t="shared" si="2"/>
        <v>4</v>
      </c>
      <c r="M25" s="1158">
        <f t="shared" si="2"/>
        <v>5</v>
      </c>
      <c r="N25" s="1240"/>
      <c r="O25" s="1204"/>
      <c r="P25" s="1204"/>
      <c r="Q25" s="1205"/>
      <c r="T25" s="1188"/>
    </row>
    <row r="26" spans="1:20" ht="15.75" customHeight="1" thickBot="1">
      <c r="A26" s="1179" t="s">
        <v>12</v>
      </c>
      <c r="B26" s="1180" t="s">
        <v>14</v>
      </c>
      <c r="C26" s="1120" t="s">
        <v>44</v>
      </c>
      <c r="D26" s="1181" t="s">
        <v>522</v>
      </c>
      <c r="E26" s="1122" t="s">
        <v>64</v>
      </c>
      <c r="F26" s="1232" t="s">
        <v>499</v>
      </c>
      <c r="G26" s="1233" t="s">
        <v>40</v>
      </c>
      <c r="H26" s="1125">
        <v>275.10000000000002</v>
      </c>
      <c r="I26" s="1126"/>
      <c r="J26" s="1234">
        <v>0</v>
      </c>
      <c r="K26" s="1164">
        <v>0</v>
      </c>
      <c r="L26" s="1129">
        <v>270</v>
      </c>
      <c r="M26" s="1212">
        <v>275</v>
      </c>
      <c r="N26" s="1235"/>
      <c r="O26" s="1236"/>
      <c r="P26" s="1236"/>
      <c r="Q26" s="1237"/>
      <c r="R26" s="1187"/>
      <c r="T26" s="1188"/>
    </row>
    <row r="27" spans="1:20" ht="15.75" customHeight="1">
      <c r="A27" s="1189"/>
      <c r="B27" s="1190"/>
      <c r="C27" s="1136"/>
      <c r="D27" s="1191"/>
      <c r="E27" s="1138"/>
      <c r="F27" s="1217"/>
      <c r="G27" s="1124" t="s">
        <v>82</v>
      </c>
      <c r="H27" s="1219">
        <v>1176.2</v>
      </c>
      <c r="I27" s="1142"/>
      <c r="J27" s="1241"/>
      <c r="K27" s="1193"/>
      <c r="L27" s="1144">
        <v>1200</v>
      </c>
      <c r="M27" s="1197">
        <v>1250</v>
      </c>
      <c r="N27" s="1242"/>
      <c r="O27" s="1195"/>
      <c r="P27" s="1195"/>
      <c r="Q27" s="1196"/>
      <c r="R27" s="1187"/>
      <c r="T27" s="1188"/>
    </row>
    <row r="28" spans="1:20" ht="15.75" customHeight="1" thickBot="1">
      <c r="A28" s="1199"/>
      <c r="B28" s="1200"/>
      <c r="C28" s="1151"/>
      <c r="D28" s="1201"/>
      <c r="E28" s="1238"/>
      <c r="F28" s="1153"/>
      <c r="G28" s="1239" t="s">
        <v>13</v>
      </c>
      <c r="H28" s="1156">
        <f t="shared" ref="H28:M28" si="3">SUM(H26:H27)</f>
        <v>1451.3000000000002</v>
      </c>
      <c r="I28" s="1156">
        <f t="shared" si="3"/>
        <v>0</v>
      </c>
      <c r="J28" s="1156">
        <f t="shared" si="3"/>
        <v>0</v>
      </c>
      <c r="K28" s="1156">
        <f t="shared" si="3"/>
        <v>0</v>
      </c>
      <c r="L28" s="1156">
        <f t="shared" si="3"/>
        <v>1470</v>
      </c>
      <c r="M28" s="1156">
        <f t="shared" si="3"/>
        <v>1525</v>
      </c>
      <c r="N28" s="1240"/>
      <c r="O28" s="1204"/>
      <c r="P28" s="1204"/>
      <c r="Q28" s="1205"/>
      <c r="T28" s="1188"/>
    </row>
    <row r="29" spans="1:20" ht="12" customHeight="1" thickBot="1">
      <c r="A29" s="1243" t="s">
        <v>12</v>
      </c>
      <c r="B29" s="1168" t="s">
        <v>14</v>
      </c>
      <c r="C29" s="1169" t="s">
        <v>15</v>
      </c>
      <c r="D29" s="1170"/>
      <c r="E29" s="1244"/>
      <c r="F29" s="1244"/>
      <c r="G29" s="1171"/>
      <c r="H29" s="1172">
        <f>H19+H23+H28+H25</f>
        <v>21983.8</v>
      </c>
      <c r="I29" s="1172">
        <f>I19+I23+I28+I25</f>
        <v>0</v>
      </c>
      <c r="J29" s="1172">
        <f>J19+J23+J28+J25</f>
        <v>0</v>
      </c>
      <c r="K29" s="1172">
        <f>K19+K23+K28+K25</f>
        <v>109.89999999999999</v>
      </c>
      <c r="L29" s="1172">
        <f>L19+L23+L28</f>
        <v>21820</v>
      </c>
      <c r="M29" s="1172">
        <f>M19+M23+M28</f>
        <v>21975</v>
      </c>
      <c r="N29" s="1172"/>
      <c r="O29" s="1174"/>
      <c r="P29" s="1174"/>
      <c r="Q29" s="1175"/>
      <c r="T29" s="1188"/>
    </row>
    <row r="30" spans="1:20" ht="15" customHeight="1" thickBot="1">
      <c r="A30" s="1113" t="s">
        <v>12</v>
      </c>
      <c r="B30" s="1114" t="s">
        <v>37</v>
      </c>
      <c r="C30" s="1176" t="s">
        <v>523</v>
      </c>
      <c r="D30" s="1177"/>
      <c r="E30" s="1177"/>
      <c r="F30" s="1177"/>
      <c r="G30" s="1177"/>
      <c r="H30" s="1177"/>
      <c r="I30" s="1177"/>
      <c r="J30" s="1177"/>
      <c r="K30" s="1177"/>
      <c r="L30" s="1177"/>
      <c r="M30" s="1177"/>
      <c r="N30" s="1177"/>
      <c r="O30" s="1177"/>
      <c r="P30" s="1177"/>
      <c r="Q30" s="1178"/>
      <c r="T30" s="1188"/>
    </row>
    <row r="31" spans="1:20" ht="12" customHeight="1">
      <c r="A31" s="1179" t="s">
        <v>12</v>
      </c>
      <c r="B31" s="1180" t="s">
        <v>37</v>
      </c>
      <c r="C31" s="1120" t="s">
        <v>12</v>
      </c>
      <c r="D31" s="1181" t="s">
        <v>524</v>
      </c>
      <c r="E31" s="1122" t="s">
        <v>64</v>
      </c>
      <c r="F31" s="1245" t="s">
        <v>499</v>
      </c>
      <c r="G31" s="1233" t="s">
        <v>40</v>
      </c>
      <c r="H31" s="1125">
        <v>1747.5</v>
      </c>
      <c r="I31" s="1126">
        <v>0</v>
      </c>
      <c r="J31" s="1127">
        <v>0</v>
      </c>
      <c r="K31" s="1164">
        <v>14</v>
      </c>
      <c r="L31" s="1129">
        <v>1800</v>
      </c>
      <c r="M31" s="1246">
        <v>1800</v>
      </c>
      <c r="N31" s="1247" t="s">
        <v>525</v>
      </c>
      <c r="O31" s="1248"/>
      <c r="P31" s="1236"/>
      <c r="Q31" s="1237"/>
    </row>
    <row r="32" spans="1:20" ht="40.9" customHeight="1">
      <c r="A32" s="1189"/>
      <c r="B32" s="1190"/>
      <c r="C32" s="1136"/>
      <c r="D32" s="1191"/>
      <c r="E32" s="1138"/>
      <c r="F32" s="1249"/>
      <c r="G32" s="1218" t="s">
        <v>82</v>
      </c>
      <c r="H32" s="1141">
        <v>10.199999999999999</v>
      </c>
      <c r="I32" s="1142"/>
      <c r="J32" s="1141"/>
      <c r="K32" s="1193"/>
      <c r="L32" s="1144">
        <v>0</v>
      </c>
      <c r="M32" s="1145">
        <v>0</v>
      </c>
      <c r="N32" s="1250"/>
      <c r="O32" s="1251">
        <v>4</v>
      </c>
      <c r="P32" s="1252" t="s">
        <v>265</v>
      </c>
      <c r="Q32" s="1253" t="s">
        <v>265</v>
      </c>
    </row>
    <row r="33" spans="1:20" ht="12" customHeight="1" thickBot="1">
      <c r="A33" s="1199"/>
      <c r="B33" s="1200"/>
      <c r="C33" s="1151"/>
      <c r="D33" s="1201"/>
      <c r="E33" s="1238"/>
      <c r="F33" s="1254"/>
      <c r="G33" s="1239" t="s">
        <v>13</v>
      </c>
      <c r="H33" s="1156">
        <f>H31+H32</f>
        <v>1757.7</v>
      </c>
      <c r="I33" s="1156">
        <f t="shared" ref="I33:M33" si="4">I31+I32</f>
        <v>0</v>
      </c>
      <c r="J33" s="1156">
        <f t="shared" si="4"/>
        <v>0</v>
      </c>
      <c r="K33" s="1156">
        <f t="shared" si="4"/>
        <v>14</v>
      </c>
      <c r="L33" s="1156">
        <f t="shared" si="4"/>
        <v>1800</v>
      </c>
      <c r="M33" s="1156">
        <f t="shared" si="4"/>
        <v>1800</v>
      </c>
      <c r="N33" s="1255"/>
      <c r="O33" s="1256"/>
      <c r="P33" s="1257"/>
      <c r="Q33" s="1258"/>
      <c r="T33" s="1188"/>
    </row>
    <row r="34" spans="1:20" ht="25.5" customHeight="1">
      <c r="A34" s="1179" t="s">
        <v>12</v>
      </c>
      <c r="B34" s="1180" t="s">
        <v>37</v>
      </c>
      <c r="C34" s="1120" t="s">
        <v>14</v>
      </c>
      <c r="D34" s="1181" t="s">
        <v>526</v>
      </c>
      <c r="E34" s="1122" t="s">
        <v>64</v>
      </c>
      <c r="F34" s="1245" t="s">
        <v>499</v>
      </c>
      <c r="G34" s="1233" t="s">
        <v>82</v>
      </c>
      <c r="H34" s="1163">
        <v>33.200000000000003</v>
      </c>
      <c r="I34" s="1126">
        <v>0</v>
      </c>
      <c r="J34" s="1127">
        <v>0</v>
      </c>
      <c r="K34" s="1164">
        <v>0</v>
      </c>
      <c r="L34" s="1129">
        <v>35</v>
      </c>
      <c r="M34" s="1246">
        <v>40</v>
      </c>
      <c r="N34" s="1247" t="s">
        <v>527</v>
      </c>
      <c r="O34" s="1248">
        <v>120</v>
      </c>
      <c r="P34" s="1236" t="s">
        <v>528</v>
      </c>
      <c r="Q34" s="1237" t="s">
        <v>529</v>
      </c>
      <c r="T34" s="1188"/>
    </row>
    <row r="35" spans="1:20" ht="25.5" customHeight="1">
      <c r="A35" s="1189"/>
      <c r="B35" s="1190"/>
      <c r="C35" s="1136"/>
      <c r="D35" s="1191"/>
      <c r="E35" s="1138"/>
      <c r="F35" s="1249"/>
      <c r="G35" s="1218" t="s">
        <v>82</v>
      </c>
      <c r="H35" s="1141">
        <v>328.7</v>
      </c>
      <c r="I35" s="1142"/>
      <c r="J35" s="1141"/>
      <c r="K35" s="1193"/>
      <c r="L35" s="1144">
        <v>350</v>
      </c>
      <c r="M35" s="1145">
        <v>400</v>
      </c>
      <c r="N35" s="1250"/>
      <c r="O35" s="1251"/>
      <c r="P35" s="1252"/>
      <c r="Q35" s="1253"/>
      <c r="T35" s="1188"/>
    </row>
    <row r="36" spans="1:20" ht="13.15" customHeight="1">
      <c r="A36" s="1189"/>
      <c r="B36" s="1190"/>
      <c r="C36" s="1136"/>
      <c r="D36" s="1191"/>
      <c r="E36" s="1138"/>
      <c r="F36" s="1249"/>
      <c r="G36" s="1218" t="s">
        <v>129</v>
      </c>
      <c r="H36" s="1141">
        <v>248.2</v>
      </c>
      <c r="I36" s="1142"/>
      <c r="J36" s="1141"/>
      <c r="K36" s="1193"/>
      <c r="L36" s="1144"/>
      <c r="M36" s="1145"/>
      <c r="N36" s="1259"/>
      <c r="O36" s="1260"/>
      <c r="P36" s="1195"/>
      <c r="Q36" s="1196"/>
      <c r="T36" s="1188"/>
    </row>
    <row r="37" spans="1:20" ht="32.450000000000003" customHeight="1" thickBot="1">
      <c r="A37" s="1199"/>
      <c r="B37" s="1200"/>
      <c r="C37" s="1151"/>
      <c r="D37" s="1201"/>
      <c r="E37" s="1238"/>
      <c r="F37" s="1254"/>
      <c r="G37" s="1239" t="s">
        <v>13</v>
      </c>
      <c r="H37" s="1156">
        <f>H34+H35+H36</f>
        <v>610.09999999999991</v>
      </c>
      <c r="I37" s="1156">
        <f t="shared" ref="I37:M37" si="5">I34+I35+I36</f>
        <v>0</v>
      </c>
      <c r="J37" s="1156">
        <f t="shared" si="5"/>
        <v>0</v>
      </c>
      <c r="K37" s="1157">
        <f t="shared" si="5"/>
        <v>0</v>
      </c>
      <c r="L37" s="1158">
        <f t="shared" si="5"/>
        <v>385</v>
      </c>
      <c r="M37" s="1159">
        <f t="shared" si="5"/>
        <v>440</v>
      </c>
      <c r="N37" s="1261" t="s">
        <v>530</v>
      </c>
      <c r="O37" s="1262">
        <v>2500</v>
      </c>
      <c r="P37" s="1263">
        <v>2600</v>
      </c>
      <c r="Q37" s="1264">
        <v>2700</v>
      </c>
      <c r="T37" s="1188"/>
    </row>
    <row r="38" spans="1:20" ht="14.25" customHeight="1" thickBot="1">
      <c r="A38" s="1243" t="s">
        <v>12</v>
      </c>
      <c r="B38" s="1168" t="s">
        <v>37</v>
      </c>
      <c r="C38" s="1169" t="s">
        <v>15</v>
      </c>
      <c r="D38" s="1170"/>
      <c r="E38" s="1244"/>
      <c r="F38" s="1244"/>
      <c r="G38" s="1171"/>
      <c r="H38" s="1172">
        <f>H33+H37</f>
        <v>2367.8000000000002</v>
      </c>
      <c r="I38" s="1172">
        <f t="shared" ref="I38:M38" si="6">I33+I37</f>
        <v>0</v>
      </c>
      <c r="J38" s="1172">
        <f t="shared" si="6"/>
        <v>0</v>
      </c>
      <c r="K38" s="1172">
        <f t="shared" si="6"/>
        <v>14</v>
      </c>
      <c r="L38" s="1265">
        <f t="shared" si="6"/>
        <v>2185</v>
      </c>
      <c r="M38" s="1266">
        <f t="shared" si="6"/>
        <v>2240</v>
      </c>
      <c r="N38" s="1173"/>
      <c r="O38" s="1174"/>
      <c r="P38" s="1174"/>
      <c r="Q38" s="1175"/>
      <c r="T38" s="1188"/>
    </row>
    <row r="39" spans="1:20" ht="17.25" customHeight="1" thickBot="1">
      <c r="A39" s="1113" t="s">
        <v>12</v>
      </c>
      <c r="B39" s="1114" t="s">
        <v>38</v>
      </c>
      <c r="C39" s="1176" t="s">
        <v>531</v>
      </c>
      <c r="D39" s="1177"/>
      <c r="E39" s="1177"/>
      <c r="F39" s="1177"/>
      <c r="G39" s="1177"/>
      <c r="H39" s="1177"/>
      <c r="I39" s="1177"/>
      <c r="J39" s="1177"/>
      <c r="K39" s="1177"/>
      <c r="L39" s="1177"/>
      <c r="M39" s="1177"/>
      <c r="N39" s="1177"/>
      <c r="O39" s="1177"/>
      <c r="P39" s="1177"/>
      <c r="Q39" s="1178"/>
      <c r="T39" s="1188"/>
    </row>
    <row r="40" spans="1:20" ht="14.25" customHeight="1">
      <c r="A40" s="1179" t="s">
        <v>12</v>
      </c>
      <c r="B40" s="1180" t="s">
        <v>38</v>
      </c>
      <c r="C40" s="1120" t="s">
        <v>12</v>
      </c>
      <c r="D40" s="1181" t="s">
        <v>532</v>
      </c>
      <c r="E40" s="1122" t="s">
        <v>64</v>
      </c>
      <c r="F40" s="1232" t="s">
        <v>499</v>
      </c>
      <c r="G40" s="1233" t="s">
        <v>82</v>
      </c>
      <c r="H40" s="1163">
        <v>159.9</v>
      </c>
      <c r="I40" s="1126">
        <v>0</v>
      </c>
      <c r="J40" s="1127">
        <v>0</v>
      </c>
      <c r="K40" s="1164">
        <v>0</v>
      </c>
      <c r="L40" s="1129">
        <v>165</v>
      </c>
      <c r="M40" s="1212">
        <v>170</v>
      </c>
      <c r="N40" s="1235" t="s">
        <v>533</v>
      </c>
      <c r="O40" s="1236" t="s">
        <v>534</v>
      </c>
      <c r="P40" s="1236" t="s">
        <v>534</v>
      </c>
      <c r="Q40" s="1237" t="s">
        <v>534</v>
      </c>
    </row>
    <row r="41" spans="1:20" ht="14.25" customHeight="1">
      <c r="A41" s="1189"/>
      <c r="B41" s="1190"/>
      <c r="C41" s="1136"/>
      <c r="D41" s="1191"/>
      <c r="E41" s="1138"/>
      <c r="F41" s="1217"/>
      <c r="G41" s="1218"/>
      <c r="H41" s="1267">
        <v>0</v>
      </c>
      <c r="I41" s="1142">
        <v>0</v>
      </c>
      <c r="J41" s="1141"/>
      <c r="K41" s="1193"/>
      <c r="L41" s="1144"/>
      <c r="M41" s="1197"/>
      <c r="N41" s="1242"/>
      <c r="O41" s="1195"/>
      <c r="P41" s="1195"/>
      <c r="Q41" s="1196"/>
    </row>
    <row r="42" spans="1:20" ht="14.25" customHeight="1">
      <c r="A42" s="1189"/>
      <c r="B42" s="1190"/>
      <c r="C42" s="1136"/>
      <c r="D42" s="1191"/>
      <c r="E42" s="1138"/>
      <c r="F42" s="1217"/>
      <c r="G42" s="1218" t="s">
        <v>40</v>
      </c>
      <c r="H42" s="1267">
        <v>32.9</v>
      </c>
      <c r="I42" s="1142"/>
      <c r="J42" s="1241"/>
      <c r="K42" s="1193"/>
      <c r="L42" s="1144">
        <v>35</v>
      </c>
      <c r="M42" s="1197">
        <v>40</v>
      </c>
      <c r="N42" s="1242"/>
      <c r="O42" s="1195"/>
      <c r="P42" s="1195"/>
      <c r="Q42" s="1196"/>
    </row>
    <row r="43" spans="1:20" ht="10.15" customHeight="1" thickBot="1">
      <c r="A43" s="1199"/>
      <c r="B43" s="1200"/>
      <c r="C43" s="1151"/>
      <c r="D43" s="1201"/>
      <c r="E43" s="1238"/>
      <c r="F43" s="1153"/>
      <c r="G43" s="1239" t="s">
        <v>13</v>
      </c>
      <c r="H43" s="1268">
        <f t="shared" ref="H43:M43" si="7">SUM(H40:H42)</f>
        <v>192.8</v>
      </c>
      <c r="I43" s="1268">
        <f t="shared" si="7"/>
        <v>0</v>
      </c>
      <c r="J43" s="1268">
        <f t="shared" si="7"/>
        <v>0</v>
      </c>
      <c r="K43" s="1269">
        <f t="shared" si="7"/>
        <v>0</v>
      </c>
      <c r="L43" s="1158">
        <f t="shared" si="7"/>
        <v>200</v>
      </c>
      <c r="M43" s="1158">
        <f t="shared" si="7"/>
        <v>210</v>
      </c>
      <c r="N43" s="1240"/>
      <c r="O43" s="1204"/>
      <c r="P43" s="1204"/>
      <c r="Q43" s="1205"/>
      <c r="T43" s="1188"/>
    </row>
    <row r="44" spans="1:20" ht="12.75" customHeight="1">
      <c r="A44" s="1206" t="s">
        <v>12</v>
      </c>
      <c r="B44" s="1207" t="s">
        <v>38</v>
      </c>
      <c r="C44" s="1208" t="s">
        <v>14</v>
      </c>
      <c r="D44" s="1209" t="s">
        <v>535</v>
      </c>
      <c r="E44" s="1122" t="s">
        <v>64</v>
      </c>
      <c r="F44" s="1211" t="s">
        <v>499</v>
      </c>
      <c r="G44" s="1124" t="s">
        <v>40</v>
      </c>
      <c r="H44" s="1163">
        <v>101</v>
      </c>
      <c r="I44" s="1126">
        <v>0</v>
      </c>
      <c r="J44" s="1127">
        <v>0</v>
      </c>
      <c r="K44" s="1164">
        <v>0</v>
      </c>
      <c r="L44" s="1212">
        <v>110</v>
      </c>
      <c r="M44" s="1212">
        <v>115</v>
      </c>
      <c r="N44" s="1235" t="s">
        <v>533</v>
      </c>
      <c r="O44" s="1236" t="s">
        <v>536</v>
      </c>
      <c r="P44" s="1236" t="s">
        <v>537</v>
      </c>
      <c r="Q44" s="1237" t="s">
        <v>537</v>
      </c>
      <c r="T44" s="1188"/>
    </row>
    <row r="45" spans="1:20" ht="12.75" customHeight="1">
      <c r="A45" s="1134"/>
      <c r="B45" s="1190"/>
      <c r="C45" s="1136"/>
      <c r="D45" s="1216"/>
      <c r="E45" s="1138"/>
      <c r="F45" s="1217"/>
      <c r="G45" s="1270" t="s">
        <v>82</v>
      </c>
      <c r="H45" s="1141">
        <v>0.3</v>
      </c>
      <c r="I45" s="1142"/>
      <c r="J45" s="1141"/>
      <c r="K45" s="1193"/>
      <c r="L45" s="1197"/>
      <c r="M45" s="1197"/>
      <c r="N45" s="1242"/>
      <c r="O45" s="1195"/>
      <c r="P45" s="1195"/>
      <c r="Q45" s="1196"/>
      <c r="T45" s="1188"/>
    </row>
    <row r="46" spans="1:20" ht="12.75" customHeight="1">
      <c r="A46" s="1134"/>
      <c r="B46" s="1190"/>
      <c r="C46" s="1136"/>
      <c r="D46" s="1216"/>
      <c r="E46" s="1138"/>
      <c r="F46" s="1217"/>
      <c r="G46" s="1271"/>
      <c r="H46" s="1141">
        <v>0</v>
      </c>
      <c r="I46" s="1142"/>
      <c r="J46" s="1141"/>
      <c r="K46" s="1193"/>
      <c r="L46" s="1197"/>
      <c r="M46" s="1197"/>
      <c r="N46" s="1242"/>
      <c r="O46" s="1195"/>
      <c r="P46" s="1195"/>
      <c r="Q46" s="1196"/>
      <c r="T46" s="1188"/>
    </row>
    <row r="47" spans="1:20" ht="12" customHeight="1" thickBot="1">
      <c r="A47" s="1223"/>
      <c r="B47" s="1224"/>
      <c r="C47" s="1225"/>
      <c r="D47" s="1226"/>
      <c r="E47" s="1238"/>
      <c r="F47" s="1228"/>
      <c r="G47" s="1239" t="s">
        <v>13</v>
      </c>
      <c r="H47" s="1156">
        <f>SUM(H44:H46)</f>
        <v>101.3</v>
      </c>
      <c r="I47" s="1156">
        <f>SUM(I44:I44)</f>
        <v>0</v>
      </c>
      <c r="J47" s="1156">
        <f>SUM(J44:J44)</f>
        <v>0</v>
      </c>
      <c r="K47" s="1157">
        <f>SUM(K44:K44)</f>
        <v>0</v>
      </c>
      <c r="L47" s="1158">
        <f>SUM(L44:L44)</f>
        <v>110</v>
      </c>
      <c r="M47" s="1158">
        <f>SUM(M44:M44)</f>
        <v>115</v>
      </c>
      <c r="N47" s="1240"/>
      <c r="O47" s="1204"/>
      <c r="P47" s="1204"/>
      <c r="Q47" s="1205"/>
      <c r="T47" s="1188"/>
    </row>
    <row r="48" spans="1:20" ht="13.5" customHeight="1" thickBot="1">
      <c r="A48" s="1243" t="s">
        <v>12</v>
      </c>
      <c r="B48" s="1168" t="s">
        <v>38</v>
      </c>
      <c r="C48" s="1169" t="s">
        <v>15</v>
      </c>
      <c r="D48" s="1170"/>
      <c r="E48" s="1244"/>
      <c r="F48" s="1244"/>
      <c r="G48" s="1171"/>
      <c r="H48" s="1172">
        <f t="shared" ref="H48:M48" si="8">H47+H43</f>
        <v>294.10000000000002</v>
      </c>
      <c r="I48" s="1172">
        <f t="shared" si="8"/>
        <v>0</v>
      </c>
      <c r="J48" s="1172">
        <f t="shared" si="8"/>
        <v>0</v>
      </c>
      <c r="K48" s="1172">
        <f t="shared" si="8"/>
        <v>0</v>
      </c>
      <c r="L48" s="1172">
        <f t="shared" si="8"/>
        <v>310</v>
      </c>
      <c r="M48" s="1172">
        <f t="shared" si="8"/>
        <v>325</v>
      </c>
      <c r="N48" s="1173"/>
      <c r="O48" s="1174"/>
      <c r="P48" s="1174"/>
      <c r="Q48" s="1175"/>
      <c r="T48" s="1188"/>
    </row>
    <row r="49" spans="1:20" ht="12" customHeight="1" thickBot="1">
      <c r="A49" s="1243" t="s">
        <v>12</v>
      </c>
      <c r="B49" s="1272" t="s">
        <v>16</v>
      </c>
      <c r="C49" s="1273"/>
      <c r="D49" s="1273"/>
      <c r="E49" s="1273"/>
      <c r="F49" s="1273"/>
      <c r="G49" s="1274"/>
      <c r="H49" s="1275">
        <f t="shared" ref="H49:M49" si="9">H29+H14+H38+H48</f>
        <v>38966.300000000003</v>
      </c>
      <c r="I49" s="1275">
        <f t="shared" si="9"/>
        <v>0</v>
      </c>
      <c r="J49" s="1275">
        <f t="shared" si="9"/>
        <v>0</v>
      </c>
      <c r="K49" s="1275">
        <f t="shared" si="9"/>
        <v>248.7</v>
      </c>
      <c r="L49" s="1275">
        <f t="shared" si="9"/>
        <v>38315</v>
      </c>
      <c r="M49" s="1275">
        <f t="shared" si="9"/>
        <v>38990</v>
      </c>
      <c r="N49" s="1276"/>
      <c r="O49" s="1276"/>
      <c r="P49" s="1276"/>
      <c r="Q49" s="1277"/>
      <c r="T49" s="1188"/>
    </row>
    <row r="50" spans="1:20" ht="12.75" customHeight="1" thickBot="1">
      <c r="A50" s="1109" t="s">
        <v>14</v>
      </c>
      <c r="B50" s="1110" t="s">
        <v>538</v>
      </c>
      <c r="C50" s="1111"/>
      <c r="D50" s="1111"/>
      <c r="E50" s="1111"/>
      <c r="F50" s="1111"/>
      <c r="G50" s="1111"/>
      <c r="H50" s="1111"/>
      <c r="I50" s="1111"/>
      <c r="J50" s="1111"/>
      <c r="K50" s="1111"/>
      <c r="L50" s="1111"/>
      <c r="M50" s="1111"/>
      <c r="N50" s="1111"/>
      <c r="O50" s="1111"/>
      <c r="P50" s="1111"/>
      <c r="Q50" s="1112"/>
    </row>
    <row r="51" spans="1:20" ht="14.25" customHeight="1" thickBot="1">
      <c r="A51" s="1113" t="s">
        <v>14</v>
      </c>
      <c r="B51" s="1114" t="s">
        <v>12</v>
      </c>
      <c r="C51" s="1115" t="s">
        <v>539</v>
      </c>
      <c r="D51" s="1116"/>
      <c r="E51" s="1116"/>
      <c r="F51" s="1116"/>
      <c r="G51" s="1116"/>
      <c r="H51" s="1116"/>
      <c r="I51" s="1116"/>
      <c r="J51" s="1116"/>
      <c r="K51" s="1116"/>
      <c r="L51" s="1116"/>
      <c r="M51" s="1116"/>
      <c r="N51" s="1116"/>
      <c r="O51" s="1116"/>
      <c r="P51" s="1116"/>
      <c r="Q51" s="1117"/>
    </row>
    <row r="52" spans="1:20" ht="12" customHeight="1">
      <c r="A52" s="1278" t="s">
        <v>14</v>
      </c>
      <c r="B52" s="1279" t="s">
        <v>12</v>
      </c>
      <c r="C52" s="1280" t="s">
        <v>12</v>
      </c>
      <c r="D52" s="1281" t="s">
        <v>540</v>
      </c>
      <c r="E52" s="1282" t="s">
        <v>64</v>
      </c>
      <c r="F52" s="1283" t="s">
        <v>499</v>
      </c>
      <c r="G52" s="1284" t="s">
        <v>40</v>
      </c>
      <c r="H52" s="1127">
        <v>10</v>
      </c>
      <c r="I52" s="1126"/>
      <c r="J52" s="1126"/>
      <c r="K52" s="1164">
        <v>0</v>
      </c>
      <c r="L52" s="1212">
        <v>10</v>
      </c>
      <c r="M52" s="1246">
        <v>10</v>
      </c>
      <c r="N52" s="1285" t="s">
        <v>541</v>
      </c>
      <c r="O52" s="1286">
        <v>90</v>
      </c>
      <c r="P52" s="1286">
        <v>90</v>
      </c>
      <c r="Q52" s="1287">
        <v>90</v>
      </c>
      <c r="R52" s="1187"/>
    </row>
    <row r="53" spans="1:20" ht="38.25" customHeight="1" thickBot="1">
      <c r="A53" s="1288"/>
      <c r="B53" s="1289"/>
      <c r="C53" s="1290"/>
      <c r="D53" s="1291"/>
      <c r="E53" s="1292"/>
      <c r="F53" s="1293"/>
      <c r="G53" s="1294" t="s">
        <v>13</v>
      </c>
      <c r="H53" s="1295">
        <f t="shared" ref="H53:M53" si="10">SUM(H52:H52)</f>
        <v>10</v>
      </c>
      <c r="I53" s="1295">
        <f t="shared" si="10"/>
        <v>0</v>
      </c>
      <c r="J53" s="1295">
        <f t="shared" si="10"/>
        <v>0</v>
      </c>
      <c r="K53" s="1295">
        <f t="shared" si="10"/>
        <v>0</v>
      </c>
      <c r="L53" s="1295">
        <f t="shared" si="10"/>
        <v>10</v>
      </c>
      <c r="M53" s="1296">
        <f t="shared" si="10"/>
        <v>10</v>
      </c>
      <c r="N53" s="1297"/>
      <c r="O53" s="1263"/>
      <c r="P53" s="1263"/>
      <c r="Q53" s="1264"/>
    </row>
    <row r="54" spans="1:20" ht="26.25" customHeight="1">
      <c r="A54" s="1298" t="s">
        <v>14</v>
      </c>
      <c r="B54" s="1299" t="s">
        <v>12</v>
      </c>
      <c r="C54" s="1280" t="s">
        <v>14</v>
      </c>
      <c r="D54" s="1300" t="s">
        <v>542</v>
      </c>
      <c r="E54" s="1122" t="s">
        <v>64</v>
      </c>
      <c r="F54" s="1283" t="s">
        <v>499</v>
      </c>
      <c r="G54" s="1284" t="s">
        <v>40</v>
      </c>
      <c r="H54" s="1127">
        <v>0</v>
      </c>
      <c r="I54" s="1126"/>
      <c r="J54" s="1126"/>
      <c r="K54" s="1164">
        <v>0</v>
      </c>
      <c r="L54" s="1212">
        <v>0</v>
      </c>
      <c r="M54" s="1246">
        <v>0</v>
      </c>
      <c r="N54" s="1301" t="s">
        <v>543</v>
      </c>
      <c r="O54" s="1286"/>
      <c r="P54" s="1286">
        <v>15</v>
      </c>
      <c r="Q54" s="1287">
        <v>15</v>
      </c>
      <c r="R54" s="1187"/>
    </row>
    <row r="55" spans="1:20" ht="16.5" customHeight="1" thickBot="1">
      <c r="A55" s="1302"/>
      <c r="B55" s="1303"/>
      <c r="C55" s="1290"/>
      <c r="D55" s="1304"/>
      <c r="E55" s="1238"/>
      <c r="F55" s="1293"/>
      <c r="G55" s="1294" t="s">
        <v>13</v>
      </c>
      <c r="H55" s="1295">
        <f t="shared" ref="H55:M55" si="11">SUM(H54:H54)</f>
        <v>0</v>
      </c>
      <c r="I55" s="1295">
        <f t="shared" si="11"/>
        <v>0</v>
      </c>
      <c r="J55" s="1295">
        <f t="shared" si="11"/>
        <v>0</v>
      </c>
      <c r="K55" s="1295">
        <f t="shared" si="11"/>
        <v>0</v>
      </c>
      <c r="L55" s="1295">
        <f t="shared" si="11"/>
        <v>0</v>
      </c>
      <c r="M55" s="1296">
        <f t="shared" si="11"/>
        <v>0</v>
      </c>
      <c r="N55" s="1305"/>
      <c r="O55" s="1263"/>
      <c r="P55" s="1306"/>
      <c r="Q55" s="1264"/>
      <c r="T55" s="1188"/>
    </row>
    <row r="56" spans="1:20" ht="16.5" customHeight="1">
      <c r="A56" s="1298" t="s">
        <v>14</v>
      </c>
      <c r="B56" s="1299" t="s">
        <v>12</v>
      </c>
      <c r="C56" s="1280" t="s">
        <v>37</v>
      </c>
      <c r="D56" s="1300" t="s">
        <v>544</v>
      </c>
      <c r="E56" s="1210" t="s">
        <v>64</v>
      </c>
      <c r="F56" s="1283" t="s">
        <v>499</v>
      </c>
      <c r="G56" s="1284" t="s">
        <v>40</v>
      </c>
      <c r="H56" s="1307">
        <v>18.899999999999999</v>
      </c>
      <c r="I56" s="1126"/>
      <c r="J56" s="1126"/>
      <c r="K56" s="1164">
        <v>0</v>
      </c>
      <c r="L56" s="1212">
        <v>0</v>
      </c>
      <c r="M56" s="1246">
        <v>0</v>
      </c>
      <c r="N56" s="1308" t="s">
        <v>545</v>
      </c>
      <c r="O56" s="1309">
        <v>800</v>
      </c>
      <c r="P56" s="1309">
        <v>0</v>
      </c>
      <c r="Q56" s="1310">
        <v>0</v>
      </c>
      <c r="T56" s="1188"/>
    </row>
    <row r="57" spans="1:20" ht="25.5" customHeight="1" thickBot="1">
      <c r="A57" s="1302"/>
      <c r="B57" s="1303"/>
      <c r="C57" s="1290"/>
      <c r="D57" s="1304"/>
      <c r="E57" s="1227"/>
      <c r="F57" s="1311"/>
      <c r="G57" s="1294" t="s">
        <v>13</v>
      </c>
      <c r="H57" s="1295">
        <f t="shared" ref="H57:M57" si="12">SUM(H56:H56)</f>
        <v>18.899999999999999</v>
      </c>
      <c r="I57" s="1295">
        <f t="shared" si="12"/>
        <v>0</v>
      </c>
      <c r="J57" s="1295">
        <f t="shared" si="12"/>
        <v>0</v>
      </c>
      <c r="K57" s="1295">
        <f t="shared" si="12"/>
        <v>0</v>
      </c>
      <c r="L57" s="1295">
        <f t="shared" si="12"/>
        <v>0</v>
      </c>
      <c r="M57" s="1296">
        <f t="shared" si="12"/>
        <v>0</v>
      </c>
      <c r="N57" s="1312"/>
      <c r="O57" s="1313"/>
      <c r="P57" s="1314"/>
      <c r="Q57" s="1315"/>
      <c r="T57" s="1188"/>
    </row>
    <row r="58" spans="1:20" ht="14.25" customHeight="1" thickBot="1">
      <c r="A58" s="1316" t="s">
        <v>14</v>
      </c>
      <c r="B58" s="1317" t="s">
        <v>12</v>
      </c>
      <c r="C58" s="1318" t="s">
        <v>15</v>
      </c>
      <c r="D58" s="1319"/>
      <c r="E58" s="1319"/>
      <c r="F58" s="1319"/>
      <c r="G58" s="1319"/>
      <c r="H58" s="1320">
        <f t="shared" ref="H58:M58" si="13">H53+H55+H57</f>
        <v>28.9</v>
      </c>
      <c r="I58" s="1320">
        <f t="shared" si="13"/>
        <v>0</v>
      </c>
      <c r="J58" s="1320">
        <f t="shared" si="13"/>
        <v>0</v>
      </c>
      <c r="K58" s="1320">
        <f t="shared" si="13"/>
        <v>0</v>
      </c>
      <c r="L58" s="1320">
        <f t="shared" si="13"/>
        <v>10</v>
      </c>
      <c r="M58" s="1320">
        <f t="shared" si="13"/>
        <v>10</v>
      </c>
      <c r="N58" s="1321"/>
      <c r="O58" s="1322"/>
      <c r="P58" s="1322"/>
      <c r="Q58" s="1323"/>
      <c r="T58" s="1188"/>
    </row>
    <row r="59" spans="1:20" ht="15.75" customHeight="1" thickBot="1">
      <c r="A59" s="1113" t="s">
        <v>14</v>
      </c>
      <c r="B59" s="1114" t="s">
        <v>14</v>
      </c>
      <c r="C59" s="1176" t="s">
        <v>546</v>
      </c>
      <c r="D59" s="1177"/>
      <c r="E59" s="1177"/>
      <c r="F59" s="1177"/>
      <c r="G59" s="1177"/>
      <c r="H59" s="1177"/>
      <c r="I59" s="1177"/>
      <c r="J59" s="1177"/>
      <c r="K59" s="1177"/>
      <c r="L59" s="1177"/>
      <c r="M59" s="1177"/>
      <c r="N59" s="1177"/>
      <c r="O59" s="1177"/>
      <c r="P59" s="1177"/>
      <c r="Q59" s="1178"/>
      <c r="T59" s="1188"/>
    </row>
    <row r="60" spans="1:20" ht="15.6" customHeight="1">
      <c r="A60" s="1278" t="s">
        <v>14</v>
      </c>
      <c r="B60" s="1279" t="s">
        <v>14</v>
      </c>
      <c r="C60" s="1280" t="s">
        <v>12</v>
      </c>
      <c r="D60" s="1281" t="s">
        <v>547</v>
      </c>
      <c r="E60" s="1122" t="s">
        <v>64</v>
      </c>
      <c r="F60" s="1283" t="s">
        <v>499</v>
      </c>
      <c r="G60" s="1284" t="s">
        <v>40</v>
      </c>
      <c r="H60" s="1127">
        <v>15.6</v>
      </c>
      <c r="I60" s="1126"/>
      <c r="J60" s="1126"/>
      <c r="K60" s="1164">
        <v>0</v>
      </c>
      <c r="L60" s="1212">
        <v>20</v>
      </c>
      <c r="M60" s="1246">
        <v>30</v>
      </c>
      <c r="N60" s="1301" t="s">
        <v>513</v>
      </c>
      <c r="O60" s="1286">
        <v>6000</v>
      </c>
      <c r="P60" s="1286">
        <v>6200</v>
      </c>
      <c r="Q60" s="1287">
        <v>6500</v>
      </c>
      <c r="T60" s="1188"/>
    </row>
    <row r="61" spans="1:20" ht="16.149999999999999" customHeight="1" thickBot="1">
      <c r="A61" s="1324"/>
      <c r="B61" s="1289"/>
      <c r="C61" s="1290"/>
      <c r="D61" s="1291"/>
      <c r="E61" s="1238"/>
      <c r="F61" s="1293"/>
      <c r="G61" s="1294" t="s">
        <v>13</v>
      </c>
      <c r="H61" s="1295">
        <f t="shared" ref="H61:M61" si="14">SUM(H60:H60)</f>
        <v>15.6</v>
      </c>
      <c r="I61" s="1295">
        <f t="shared" si="14"/>
        <v>0</v>
      </c>
      <c r="J61" s="1295">
        <f t="shared" si="14"/>
        <v>0</v>
      </c>
      <c r="K61" s="1295">
        <f t="shared" si="14"/>
        <v>0</v>
      </c>
      <c r="L61" s="1295">
        <f t="shared" si="14"/>
        <v>20</v>
      </c>
      <c r="M61" s="1295">
        <f t="shared" si="14"/>
        <v>30</v>
      </c>
      <c r="N61" s="1325"/>
      <c r="O61" s="1263"/>
      <c r="P61" s="1263"/>
      <c r="Q61" s="1264"/>
      <c r="T61" s="1188"/>
    </row>
    <row r="62" spans="1:20" ht="14.25" customHeight="1">
      <c r="A62" s="1298" t="s">
        <v>14</v>
      </c>
      <c r="B62" s="1299" t="s">
        <v>14</v>
      </c>
      <c r="C62" s="1280" t="s">
        <v>14</v>
      </c>
      <c r="D62" s="1300" t="s">
        <v>548</v>
      </c>
      <c r="E62" s="1122" t="s">
        <v>64</v>
      </c>
      <c r="F62" s="1283" t="s">
        <v>499</v>
      </c>
      <c r="G62" s="1284" t="s">
        <v>40</v>
      </c>
      <c r="H62" s="1127">
        <v>0.6</v>
      </c>
      <c r="I62" s="1126"/>
      <c r="J62" s="1126"/>
      <c r="K62" s="1164">
        <v>0</v>
      </c>
      <c r="L62" s="1212">
        <v>1</v>
      </c>
      <c r="M62" s="1246">
        <v>1</v>
      </c>
      <c r="N62" s="1301" t="s">
        <v>513</v>
      </c>
      <c r="O62" s="1286">
        <v>20</v>
      </c>
      <c r="P62" s="1286">
        <v>20</v>
      </c>
      <c r="Q62" s="1287">
        <v>20</v>
      </c>
    </row>
    <row r="63" spans="1:20" ht="11.25" customHeight="1" thickBot="1">
      <c r="A63" s="1302"/>
      <c r="B63" s="1303"/>
      <c r="C63" s="1290"/>
      <c r="D63" s="1304"/>
      <c r="E63" s="1238"/>
      <c r="F63" s="1293"/>
      <c r="G63" s="1294" t="s">
        <v>13</v>
      </c>
      <c r="H63" s="1295">
        <f t="shared" ref="H63:M63" si="15">SUM(H62:H62)</f>
        <v>0.6</v>
      </c>
      <c r="I63" s="1295">
        <f t="shared" si="15"/>
        <v>0</v>
      </c>
      <c r="J63" s="1295">
        <f t="shared" si="15"/>
        <v>0</v>
      </c>
      <c r="K63" s="1295">
        <f t="shared" si="15"/>
        <v>0</v>
      </c>
      <c r="L63" s="1295">
        <f t="shared" si="15"/>
        <v>1</v>
      </c>
      <c r="M63" s="1295">
        <f t="shared" si="15"/>
        <v>1</v>
      </c>
      <c r="N63" s="1305"/>
      <c r="O63" s="1263"/>
      <c r="P63" s="1306"/>
      <c r="Q63" s="1264"/>
      <c r="T63" s="1188"/>
    </row>
    <row r="64" spans="1:20" ht="14.25" customHeight="1">
      <c r="A64" s="1298" t="s">
        <v>14</v>
      </c>
      <c r="B64" s="1299" t="s">
        <v>14</v>
      </c>
      <c r="C64" s="1280" t="s">
        <v>37</v>
      </c>
      <c r="D64" s="1300" t="s">
        <v>549</v>
      </c>
      <c r="E64" s="1122" t="s">
        <v>64</v>
      </c>
      <c r="F64" s="1283" t="s">
        <v>499</v>
      </c>
      <c r="G64" s="1284" t="s">
        <v>40</v>
      </c>
      <c r="H64" s="1163">
        <v>1.7</v>
      </c>
      <c r="I64" s="1126"/>
      <c r="J64" s="1126"/>
      <c r="K64" s="1326">
        <v>0</v>
      </c>
      <c r="L64" s="1246">
        <v>2</v>
      </c>
      <c r="M64" s="1212">
        <v>3</v>
      </c>
      <c r="N64" s="1301" t="s">
        <v>513</v>
      </c>
      <c r="O64" s="1286">
        <v>50</v>
      </c>
      <c r="P64" s="1286">
        <v>50</v>
      </c>
      <c r="Q64" s="1287">
        <v>50</v>
      </c>
      <c r="T64" s="1188"/>
    </row>
    <row r="65" spans="1:20" ht="12" customHeight="1" thickBot="1">
      <c r="A65" s="1302"/>
      <c r="B65" s="1303"/>
      <c r="C65" s="1290"/>
      <c r="D65" s="1304"/>
      <c r="E65" s="1238"/>
      <c r="F65" s="1293"/>
      <c r="G65" s="1294" t="s">
        <v>13</v>
      </c>
      <c r="H65" s="1327">
        <f t="shared" ref="H65:M65" si="16">SUM(H64:H64)</f>
        <v>1.7</v>
      </c>
      <c r="I65" s="1295">
        <f t="shared" si="16"/>
        <v>0</v>
      </c>
      <c r="J65" s="1295">
        <f t="shared" si="16"/>
        <v>0</v>
      </c>
      <c r="K65" s="1328">
        <f t="shared" si="16"/>
        <v>0</v>
      </c>
      <c r="L65" s="1296">
        <f t="shared" si="16"/>
        <v>2</v>
      </c>
      <c r="M65" s="1166">
        <f t="shared" si="16"/>
        <v>3</v>
      </c>
      <c r="N65" s="1305"/>
      <c r="O65" s="1263"/>
      <c r="P65" s="1306"/>
      <c r="Q65" s="1264"/>
      <c r="T65" s="1188"/>
    </row>
    <row r="66" spans="1:20" ht="14.25" customHeight="1">
      <c r="A66" s="1298" t="s">
        <v>14</v>
      </c>
      <c r="B66" s="1299" t="s">
        <v>14</v>
      </c>
      <c r="C66" s="1280" t="s">
        <v>38</v>
      </c>
      <c r="D66" s="1329" t="s">
        <v>550</v>
      </c>
      <c r="E66" s="1122" t="s">
        <v>64</v>
      </c>
      <c r="F66" s="1283" t="s">
        <v>499</v>
      </c>
      <c r="G66" s="1284" t="s">
        <v>40</v>
      </c>
      <c r="H66" s="1307">
        <v>3</v>
      </c>
      <c r="I66" s="1126"/>
      <c r="J66" s="1126"/>
      <c r="K66" s="1164">
        <v>0</v>
      </c>
      <c r="L66" s="1212">
        <v>2</v>
      </c>
      <c r="M66" s="1246">
        <v>3</v>
      </c>
      <c r="N66" s="1330" t="s">
        <v>551</v>
      </c>
      <c r="O66" s="1286">
        <v>1</v>
      </c>
      <c r="P66" s="1286">
        <v>1</v>
      </c>
      <c r="Q66" s="1287">
        <v>1</v>
      </c>
      <c r="T66" s="1188"/>
    </row>
    <row r="67" spans="1:20" ht="14.45" customHeight="1" thickBot="1">
      <c r="A67" s="1302"/>
      <c r="B67" s="1303"/>
      <c r="C67" s="1290"/>
      <c r="D67" s="1331"/>
      <c r="E67" s="1238"/>
      <c r="F67" s="1293"/>
      <c r="G67" s="1294" t="s">
        <v>13</v>
      </c>
      <c r="H67" s="1295">
        <f t="shared" ref="H67:M67" si="17">SUM(H66:H66)</f>
        <v>3</v>
      </c>
      <c r="I67" s="1295">
        <f t="shared" si="17"/>
        <v>0</v>
      </c>
      <c r="J67" s="1295">
        <f t="shared" si="17"/>
        <v>0</v>
      </c>
      <c r="K67" s="1295">
        <f t="shared" si="17"/>
        <v>0</v>
      </c>
      <c r="L67" s="1295">
        <f t="shared" si="17"/>
        <v>2</v>
      </c>
      <c r="M67" s="1295">
        <f t="shared" si="17"/>
        <v>3</v>
      </c>
      <c r="N67" s="1297"/>
      <c r="O67" s="1263"/>
      <c r="P67" s="1306"/>
      <c r="Q67" s="1264"/>
      <c r="T67" s="1188"/>
    </row>
    <row r="68" spans="1:20" ht="15.6" customHeight="1">
      <c r="A68" s="1278" t="s">
        <v>14</v>
      </c>
      <c r="B68" s="1279" t="s">
        <v>14</v>
      </c>
      <c r="C68" s="1280" t="s">
        <v>42</v>
      </c>
      <c r="D68" s="1281" t="s">
        <v>552</v>
      </c>
      <c r="E68" s="1122" t="s">
        <v>64</v>
      </c>
      <c r="F68" s="1283" t="s">
        <v>499</v>
      </c>
      <c r="G68" s="1284" t="s">
        <v>40</v>
      </c>
      <c r="H68" s="1127">
        <v>15</v>
      </c>
      <c r="I68" s="1126"/>
      <c r="J68" s="1126"/>
      <c r="K68" s="1164">
        <v>0</v>
      </c>
      <c r="L68" s="1212">
        <v>20</v>
      </c>
      <c r="M68" s="1246">
        <v>20</v>
      </c>
      <c r="N68" s="1285" t="s">
        <v>553</v>
      </c>
      <c r="O68" s="1286">
        <v>20</v>
      </c>
      <c r="P68" s="1286">
        <v>20</v>
      </c>
      <c r="Q68" s="1287">
        <v>20</v>
      </c>
      <c r="T68" s="1188"/>
    </row>
    <row r="69" spans="1:20" ht="12" customHeight="1" thickBot="1">
      <c r="A69" s="1324"/>
      <c r="B69" s="1289"/>
      <c r="C69" s="1290"/>
      <c r="D69" s="1291"/>
      <c r="E69" s="1238"/>
      <c r="F69" s="1293"/>
      <c r="G69" s="1294" t="s">
        <v>13</v>
      </c>
      <c r="H69" s="1295">
        <f t="shared" ref="H69:M69" si="18">SUM(H68:H68)</f>
        <v>15</v>
      </c>
      <c r="I69" s="1295">
        <f t="shared" si="18"/>
        <v>0</v>
      </c>
      <c r="J69" s="1295">
        <f t="shared" si="18"/>
        <v>0</v>
      </c>
      <c r="K69" s="1295">
        <f t="shared" si="18"/>
        <v>0</v>
      </c>
      <c r="L69" s="1295">
        <f t="shared" si="18"/>
        <v>20</v>
      </c>
      <c r="M69" s="1295">
        <f t="shared" si="18"/>
        <v>20</v>
      </c>
      <c r="N69" s="1332"/>
      <c r="O69" s="1263"/>
      <c r="P69" s="1263"/>
      <c r="Q69" s="1264"/>
      <c r="T69" s="1188"/>
    </row>
    <row r="70" spans="1:20" ht="15" customHeight="1">
      <c r="A70" s="1298" t="s">
        <v>14</v>
      </c>
      <c r="B70" s="1299" t="s">
        <v>14</v>
      </c>
      <c r="C70" s="1280" t="s">
        <v>43</v>
      </c>
      <c r="D70" s="1300" t="s">
        <v>554</v>
      </c>
      <c r="E70" s="1122" t="s">
        <v>64</v>
      </c>
      <c r="F70" s="1283" t="s">
        <v>499</v>
      </c>
      <c r="G70" s="1284" t="s">
        <v>40</v>
      </c>
      <c r="H70" s="1127">
        <v>0</v>
      </c>
      <c r="I70" s="1126"/>
      <c r="J70" s="1126"/>
      <c r="K70" s="1164">
        <v>0</v>
      </c>
      <c r="L70" s="1212">
        <v>0</v>
      </c>
      <c r="M70" s="1246">
        <v>0</v>
      </c>
      <c r="N70" s="1301" t="s">
        <v>555</v>
      </c>
      <c r="O70" s="1286">
        <v>1</v>
      </c>
      <c r="P70" s="1286">
        <v>0</v>
      </c>
      <c r="Q70" s="1287">
        <v>1</v>
      </c>
    </row>
    <row r="71" spans="1:20" ht="16.899999999999999" customHeight="1" thickBot="1">
      <c r="A71" s="1302"/>
      <c r="B71" s="1303"/>
      <c r="C71" s="1290"/>
      <c r="D71" s="1304"/>
      <c r="E71" s="1238"/>
      <c r="F71" s="1293"/>
      <c r="G71" s="1294" t="s">
        <v>13</v>
      </c>
      <c r="H71" s="1295">
        <f t="shared" ref="H71:M71" si="19">SUM(H70:H70)</f>
        <v>0</v>
      </c>
      <c r="I71" s="1295">
        <f t="shared" si="19"/>
        <v>0</v>
      </c>
      <c r="J71" s="1295">
        <f t="shared" si="19"/>
        <v>0</v>
      </c>
      <c r="K71" s="1295">
        <f t="shared" si="19"/>
        <v>0</v>
      </c>
      <c r="L71" s="1295">
        <f t="shared" si="19"/>
        <v>0</v>
      </c>
      <c r="M71" s="1295">
        <f t="shared" si="19"/>
        <v>0</v>
      </c>
      <c r="N71" s="1305"/>
      <c r="O71" s="1263"/>
      <c r="P71" s="1306"/>
      <c r="Q71" s="1264"/>
      <c r="T71" s="1188"/>
    </row>
    <row r="72" spans="1:20" ht="14.25" customHeight="1">
      <c r="A72" s="1298" t="s">
        <v>14</v>
      </c>
      <c r="B72" s="1299" t="s">
        <v>14</v>
      </c>
      <c r="C72" s="1280" t="s">
        <v>44</v>
      </c>
      <c r="D72" s="1300" t="s">
        <v>556</v>
      </c>
      <c r="E72" s="1122" t="s">
        <v>64</v>
      </c>
      <c r="F72" s="1283" t="s">
        <v>499</v>
      </c>
      <c r="G72" s="1284" t="s">
        <v>40</v>
      </c>
      <c r="H72" s="1127">
        <v>0</v>
      </c>
      <c r="I72" s="1126"/>
      <c r="J72" s="1126"/>
      <c r="K72" s="1164">
        <v>0</v>
      </c>
      <c r="L72" s="1212">
        <v>0</v>
      </c>
      <c r="M72" s="1246">
        <v>0</v>
      </c>
      <c r="N72" s="1301" t="s">
        <v>555</v>
      </c>
      <c r="O72" s="1286">
        <v>22</v>
      </c>
      <c r="P72" s="1286">
        <v>23</v>
      </c>
      <c r="Q72" s="1287">
        <v>24</v>
      </c>
      <c r="R72" s="1187"/>
      <c r="T72" s="1188"/>
    </row>
    <row r="73" spans="1:20" ht="19.149999999999999" customHeight="1" thickBot="1">
      <c r="A73" s="1302"/>
      <c r="B73" s="1303"/>
      <c r="C73" s="1290"/>
      <c r="D73" s="1304"/>
      <c r="E73" s="1238"/>
      <c r="F73" s="1293"/>
      <c r="G73" s="1294" t="s">
        <v>13</v>
      </c>
      <c r="H73" s="1295">
        <f t="shared" ref="H73:M73" si="20">SUM(H72:H72)</f>
        <v>0</v>
      </c>
      <c r="I73" s="1295">
        <f t="shared" si="20"/>
        <v>0</v>
      </c>
      <c r="J73" s="1295">
        <f t="shared" si="20"/>
        <v>0</v>
      </c>
      <c r="K73" s="1295">
        <f t="shared" si="20"/>
        <v>0</v>
      </c>
      <c r="L73" s="1295">
        <f t="shared" si="20"/>
        <v>0</v>
      </c>
      <c r="M73" s="1295">
        <f t="shared" si="20"/>
        <v>0</v>
      </c>
      <c r="N73" s="1305"/>
      <c r="O73" s="1263"/>
      <c r="P73" s="1306"/>
      <c r="Q73" s="1264"/>
      <c r="T73" s="1188"/>
    </row>
    <row r="74" spans="1:20" ht="12.75" customHeight="1">
      <c r="A74" s="1298" t="s">
        <v>14</v>
      </c>
      <c r="B74" s="1299" t="s">
        <v>14</v>
      </c>
      <c r="C74" s="1280" t="s">
        <v>45</v>
      </c>
      <c r="D74" s="1329" t="s">
        <v>557</v>
      </c>
      <c r="E74" s="1122" t="s">
        <v>64</v>
      </c>
      <c r="F74" s="1283" t="s">
        <v>499</v>
      </c>
      <c r="G74" s="1284" t="s">
        <v>40</v>
      </c>
      <c r="H74" s="1127">
        <v>13</v>
      </c>
      <c r="I74" s="1126"/>
      <c r="J74" s="1126"/>
      <c r="K74" s="1164">
        <v>0</v>
      </c>
      <c r="L74" s="1212">
        <v>15</v>
      </c>
      <c r="M74" s="1246">
        <v>15</v>
      </c>
      <c r="N74" s="1330" t="s">
        <v>558</v>
      </c>
      <c r="O74" s="1286">
        <v>44</v>
      </c>
      <c r="P74" s="1286">
        <v>46</v>
      </c>
      <c r="Q74" s="1287">
        <v>48</v>
      </c>
      <c r="R74" s="1187"/>
      <c r="T74" s="1188"/>
    </row>
    <row r="75" spans="1:20" ht="26.25" customHeight="1" thickBot="1">
      <c r="A75" s="1302"/>
      <c r="B75" s="1303"/>
      <c r="C75" s="1290"/>
      <c r="D75" s="1331"/>
      <c r="E75" s="1238"/>
      <c r="F75" s="1293"/>
      <c r="G75" s="1294" t="s">
        <v>13</v>
      </c>
      <c r="H75" s="1295">
        <f t="shared" ref="H75:M75" si="21">SUM(H74:H74)</f>
        <v>13</v>
      </c>
      <c r="I75" s="1295">
        <f t="shared" si="21"/>
        <v>0</v>
      </c>
      <c r="J75" s="1295">
        <f t="shared" si="21"/>
        <v>0</v>
      </c>
      <c r="K75" s="1295">
        <f t="shared" si="21"/>
        <v>0</v>
      </c>
      <c r="L75" s="1295">
        <f t="shared" si="21"/>
        <v>15</v>
      </c>
      <c r="M75" s="1295">
        <f t="shared" si="21"/>
        <v>15</v>
      </c>
      <c r="N75" s="1297"/>
      <c r="O75" s="1263"/>
      <c r="P75" s="1306"/>
      <c r="Q75" s="1264"/>
      <c r="T75" s="1188"/>
    </row>
    <row r="76" spans="1:20" ht="15.75" customHeight="1">
      <c r="A76" s="1298" t="s">
        <v>14</v>
      </c>
      <c r="B76" s="1299" t="s">
        <v>14</v>
      </c>
      <c r="C76" s="1280" t="s">
        <v>46</v>
      </c>
      <c r="D76" s="1300" t="s">
        <v>559</v>
      </c>
      <c r="E76" s="1122" t="s">
        <v>64</v>
      </c>
      <c r="F76" s="1283" t="s">
        <v>499</v>
      </c>
      <c r="G76" s="1284" t="s">
        <v>40</v>
      </c>
      <c r="H76" s="1127">
        <v>0.3</v>
      </c>
      <c r="I76" s="1126"/>
      <c r="J76" s="1126"/>
      <c r="K76" s="1164">
        <v>0</v>
      </c>
      <c r="L76" s="1212">
        <v>0.5</v>
      </c>
      <c r="M76" s="1246">
        <v>0.5</v>
      </c>
      <c r="N76" s="1285" t="s">
        <v>560</v>
      </c>
      <c r="O76" s="1286">
        <v>2</v>
      </c>
      <c r="P76" s="1286">
        <v>2</v>
      </c>
      <c r="Q76" s="1287">
        <v>2</v>
      </c>
      <c r="T76" s="1188"/>
    </row>
    <row r="77" spans="1:20" ht="15.75" customHeight="1" thickBot="1">
      <c r="A77" s="1302"/>
      <c r="B77" s="1303"/>
      <c r="C77" s="1290"/>
      <c r="D77" s="1304"/>
      <c r="E77" s="1238"/>
      <c r="F77" s="1293"/>
      <c r="G77" s="1294" t="s">
        <v>13</v>
      </c>
      <c r="H77" s="1295">
        <f t="shared" ref="H77:M77" si="22">SUM(H76:H76)</f>
        <v>0.3</v>
      </c>
      <c r="I77" s="1295">
        <f t="shared" si="22"/>
        <v>0</v>
      </c>
      <c r="J77" s="1295">
        <f t="shared" si="22"/>
        <v>0</v>
      </c>
      <c r="K77" s="1295">
        <f t="shared" si="22"/>
        <v>0</v>
      </c>
      <c r="L77" s="1295">
        <f t="shared" si="22"/>
        <v>0.5</v>
      </c>
      <c r="M77" s="1295">
        <f t="shared" si="22"/>
        <v>0.5</v>
      </c>
      <c r="N77" s="1297"/>
      <c r="O77" s="1263"/>
      <c r="P77" s="1306"/>
      <c r="Q77" s="1264"/>
      <c r="T77" s="1188"/>
    </row>
    <row r="78" spans="1:20" ht="12.75" customHeight="1">
      <c r="A78" s="1298" t="s">
        <v>14</v>
      </c>
      <c r="B78" s="1299" t="s">
        <v>14</v>
      </c>
      <c r="C78" s="1280" t="s">
        <v>47</v>
      </c>
      <c r="D78" s="1300" t="s">
        <v>561</v>
      </c>
      <c r="E78" s="1122" t="s">
        <v>64</v>
      </c>
      <c r="F78" s="1283" t="s">
        <v>499</v>
      </c>
      <c r="G78" s="1284" t="s">
        <v>40</v>
      </c>
      <c r="H78" s="1127">
        <v>3</v>
      </c>
      <c r="I78" s="1126"/>
      <c r="J78" s="1126"/>
      <c r="K78" s="1164">
        <v>0</v>
      </c>
      <c r="L78" s="1212">
        <v>3</v>
      </c>
      <c r="M78" s="1246">
        <v>3</v>
      </c>
      <c r="N78" s="1285" t="s">
        <v>562</v>
      </c>
      <c r="O78" s="1286">
        <v>3</v>
      </c>
      <c r="P78" s="1286">
        <v>3</v>
      </c>
      <c r="Q78" s="1287">
        <v>3</v>
      </c>
      <c r="R78" s="1187"/>
      <c r="T78" s="1188"/>
    </row>
    <row r="79" spans="1:20" ht="25.5" customHeight="1" thickBot="1">
      <c r="A79" s="1302"/>
      <c r="B79" s="1303"/>
      <c r="C79" s="1290"/>
      <c r="D79" s="1304"/>
      <c r="E79" s="1238"/>
      <c r="F79" s="1293"/>
      <c r="G79" s="1294" t="s">
        <v>13</v>
      </c>
      <c r="H79" s="1295">
        <f t="shared" ref="H79:M79" si="23">SUM(H78:H78)</f>
        <v>3</v>
      </c>
      <c r="I79" s="1295">
        <f t="shared" si="23"/>
        <v>0</v>
      </c>
      <c r="J79" s="1295">
        <f t="shared" si="23"/>
        <v>0</v>
      </c>
      <c r="K79" s="1295">
        <f t="shared" si="23"/>
        <v>0</v>
      </c>
      <c r="L79" s="1295">
        <f t="shared" si="23"/>
        <v>3</v>
      </c>
      <c r="M79" s="1295">
        <f t="shared" si="23"/>
        <v>3</v>
      </c>
      <c r="N79" s="1332"/>
      <c r="O79" s="1263"/>
      <c r="P79" s="1306"/>
      <c r="Q79" s="1264"/>
      <c r="T79" s="1188"/>
    </row>
    <row r="80" spans="1:20" ht="12.75" customHeight="1" thickBot="1">
      <c r="A80" s="1316" t="s">
        <v>14</v>
      </c>
      <c r="B80" s="1317" t="s">
        <v>14</v>
      </c>
      <c r="C80" s="1318" t="s">
        <v>15</v>
      </c>
      <c r="D80" s="1319"/>
      <c r="E80" s="1319"/>
      <c r="F80" s="1319"/>
      <c r="G80" s="1319"/>
      <c r="H80" s="1320">
        <f>H61+H63+H65+H67+H69+H71+H73+H75+H79+H77</f>
        <v>52.199999999999996</v>
      </c>
      <c r="I80" s="1320">
        <f t="shared" ref="I80:M80" si="24">I61+I63+I65+I67+I69+I71+I73+I75+I79+I77</f>
        <v>0</v>
      </c>
      <c r="J80" s="1320">
        <f t="shared" si="24"/>
        <v>0</v>
      </c>
      <c r="K80" s="1320">
        <f t="shared" si="24"/>
        <v>0</v>
      </c>
      <c r="L80" s="1320">
        <f t="shared" si="24"/>
        <v>63.5</v>
      </c>
      <c r="M80" s="1320">
        <f t="shared" si="24"/>
        <v>75.5</v>
      </c>
      <c r="N80" s="1321"/>
      <c r="O80" s="1322"/>
      <c r="P80" s="1322"/>
      <c r="Q80" s="1323"/>
      <c r="T80" s="1188"/>
    </row>
    <row r="81" spans="1:39" ht="4.5" hidden="1" customHeight="1" thickBot="1">
      <c r="A81" s="1316" t="s">
        <v>14</v>
      </c>
      <c r="B81" s="1317" t="s">
        <v>14</v>
      </c>
      <c r="C81" s="1318" t="s">
        <v>15</v>
      </c>
      <c r="D81" s="1319"/>
      <c r="E81" s="1319"/>
      <c r="F81" s="1319"/>
      <c r="G81" s="1319"/>
      <c r="H81" s="1320" t="e">
        <f>H61+H63+H65+H67+H69+H71+#REF!+#REF!+H73+H75+H79</f>
        <v>#REF!</v>
      </c>
      <c r="I81" s="1320" t="e">
        <f>I61+I63+I65+I67+I69+I71+#REF!+#REF!+I73+I75+I79</f>
        <v>#REF!</v>
      </c>
      <c r="J81" s="1320" t="e">
        <f>J61+J63+J65+J67+J69+J71+#REF!+#REF!+J73+J75+J79</f>
        <v>#REF!</v>
      </c>
      <c r="K81" s="1320" t="e">
        <f>K61+K63+K65+K67+K69+K71+#REF!+#REF!+K73+K75+K79</f>
        <v>#REF!</v>
      </c>
      <c r="L81" s="1320" t="e">
        <f>L61+L63+L65+L67+L69+L71+#REF!+#REF!+L73+L75+L79</f>
        <v>#REF!</v>
      </c>
      <c r="M81" s="1320" t="e">
        <f>M61+M63+M65+M67+M69+M71+#REF!+#REF!+M73+M75+M79</f>
        <v>#REF!</v>
      </c>
      <c r="N81" s="1321"/>
      <c r="O81" s="1322"/>
      <c r="P81" s="1322"/>
      <c r="Q81" s="1323"/>
      <c r="T81" s="1188"/>
    </row>
    <row r="82" spans="1:39" ht="21" hidden="1" customHeight="1" thickBot="1">
      <c r="A82" s="1113" t="s">
        <v>14</v>
      </c>
      <c r="B82" s="1272" t="s">
        <v>16</v>
      </c>
      <c r="C82" s="1273"/>
      <c r="D82" s="1273"/>
      <c r="E82" s="1273"/>
      <c r="F82" s="1273"/>
      <c r="G82" s="1273"/>
      <c r="H82" s="1333" t="e">
        <f>H58+H81</f>
        <v>#REF!</v>
      </c>
      <c r="I82" s="1333" t="e">
        <f>I58+I81</f>
        <v>#REF!</v>
      </c>
      <c r="J82" s="1333">
        <v>75536.2</v>
      </c>
      <c r="K82" s="1333">
        <v>95.4</v>
      </c>
      <c r="L82" s="1333" t="e">
        <f>L58+L81</f>
        <v>#REF!</v>
      </c>
      <c r="M82" s="1333" t="e">
        <f>M58+M81</f>
        <v>#REF!</v>
      </c>
      <c r="N82" s="1334"/>
      <c r="O82" s="1276"/>
      <c r="P82" s="1276"/>
      <c r="Q82" s="1277"/>
      <c r="T82" s="1188"/>
    </row>
    <row r="83" spans="1:39" ht="15.75" customHeight="1" thickBot="1">
      <c r="A83" s="1243" t="s">
        <v>12</v>
      </c>
      <c r="B83" s="1272" t="s">
        <v>16</v>
      </c>
      <c r="C83" s="1273"/>
      <c r="D83" s="1273"/>
      <c r="E83" s="1273"/>
      <c r="F83" s="1273"/>
      <c r="G83" s="1274"/>
      <c r="H83" s="1275">
        <f t="shared" ref="H83:M83" si="25">H80+H58</f>
        <v>81.099999999999994</v>
      </c>
      <c r="I83" s="1275">
        <f t="shared" si="25"/>
        <v>0</v>
      </c>
      <c r="J83" s="1275">
        <f t="shared" si="25"/>
        <v>0</v>
      </c>
      <c r="K83" s="1275">
        <f t="shared" si="25"/>
        <v>0</v>
      </c>
      <c r="L83" s="1275">
        <f t="shared" si="25"/>
        <v>73.5</v>
      </c>
      <c r="M83" s="1275">
        <f t="shared" si="25"/>
        <v>85.5</v>
      </c>
      <c r="N83" s="1276"/>
      <c r="O83" s="1276"/>
      <c r="P83" s="1276"/>
      <c r="Q83" s="1277"/>
      <c r="T83" s="1188"/>
    </row>
    <row r="84" spans="1:39" ht="14.25" customHeight="1">
      <c r="A84" s="1298"/>
      <c r="B84" s="1299"/>
      <c r="C84" s="1280"/>
      <c r="D84" s="1300" t="s">
        <v>563</v>
      </c>
      <c r="E84" s="1122" t="s">
        <v>64</v>
      </c>
      <c r="F84" s="1283" t="s">
        <v>499</v>
      </c>
      <c r="G84" s="1284" t="s">
        <v>40</v>
      </c>
      <c r="H84" s="1335">
        <v>7</v>
      </c>
      <c r="I84" s="1126"/>
      <c r="J84" s="1126"/>
      <c r="K84" s="1164">
        <v>0</v>
      </c>
      <c r="L84" s="1212">
        <v>8</v>
      </c>
      <c r="M84" s="1246">
        <v>9</v>
      </c>
      <c r="N84" s="1301"/>
      <c r="O84" s="1286"/>
      <c r="P84" s="1286"/>
      <c r="Q84" s="1287"/>
    </row>
    <row r="85" spans="1:39" ht="41.25" customHeight="1" thickBot="1">
      <c r="A85" s="1302"/>
      <c r="B85" s="1303"/>
      <c r="C85" s="1290"/>
      <c r="D85" s="1304"/>
      <c r="E85" s="1238"/>
      <c r="F85" s="1293"/>
      <c r="G85" s="1294" t="s">
        <v>13</v>
      </c>
      <c r="H85" s="1336">
        <f t="shared" ref="H85:M85" si="26">SUM(H84:H84)</f>
        <v>7</v>
      </c>
      <c r="I85" s="1295">
        <f t="shared" si="26"/>
        <v>0</v>
      </c>
      <c r="J85" s="1295">
        <f t="shared" si="26"/>
        <v>0</v>
      </c>
      <c r="K85" s="1295">
        <f t="shared" si="26"/>
        <v>0</v>
      </c>
      <c r="L85" s="1295">
        <f t="shared" si="26"/>
        <v>8</v>
      </c>
      <c r="M85" s="1295">
        <f t="shared" si="26"/>
        <v>9</v>
      </c>
      <c r="N85" s="1337" t="s">
        <v>564</v>
      </c>
      <c r="O85" s="1338">
        <v>8</v>
      </c>
      <c r="P85" s="1338">
        <v>10</v>
      </c>
      <c r="Q85" s="1339">
        <v>10</v>
      </c>
      <c r="R85" s="1340"/>
    </row>
    <row r="86" spans="1:39" ht="14.25" customHeight="1" thickBot="1">
      <c r="A86" s="1341" t="s">
        <v>12</v>
      </c>
      <c r="B86" s="1342" t="s">
        <v>17</v>
      </c>
      <c r="C86" s="1342"/>
      <c r="D86" s="1342"/>
      <c r="E86" s="1342"/>
      <c r="F86" s="1342"/>
      <c r="G86" s="1342"/>
      <c r="H86" s="1343">
        <f>H83+H85+H49</f>
        <v>39054.400000000001</v>
      </c>
      <c r="I86" s="1343">
        <f t="shared" ref="I86:K86" si="27">I83+I85+I49</f>
        <v>0</v>
      </c>
      <c r="J86" s="1344">
        <v>24655.3</v>
      </c>
      <c r="K86" s="1343">
        <f t="shared" si="27"/>
        <v>248.7</v>
      </c>
      <c r="L86" s="1343">
        <f>L83+L85+L49</f>
        <v>38396.5</v>
      </c>
      <c r="M86" s="1343">
        <f>M83+M85+M49</f>
        <v>39084.5</v>
      </c>
      <c r="N86" s="1345"/>
      <c r="O86" s="1345"/>
      <c r="P86" s="1345"/>
      <c r="Q86" s="1346"/>
    </row>
    <row r="87" spans="1:39" s="1354" customFormat="1" ht="15.75" customHeight="1">
      <c r="A87" s="1347"/>
      <c r="B87" s="1348"/>
      <c r="C87" s="1348"/>
      <c r="D87" s="1348"/>
      <c r="E87" s="1348"/>
      <c r="F87" s="1349"/>
      <c r="G87" s="1350"/>
      <c r="H87" s="1351"/>
      <c r="I87" s="1351"/>
      <c r="J87" s="1351"/>
      <c r="K87" s="1351"/>
      <c r="L87" s="1351"/>
      <c r="M87" s="1351"/>
      <c r="N87" s="1352"/>
      <c r="O87" s="1352"/>
      <c r="P87" s="1352"/>
      <c r="Q87" s="1352"/>
      <c r="R87" s="1353"/>
      <c r="S87" s="1353"/>
      <c r="T87" s="1353"/>
      <c r="U87" s="1353"/>
      <c r="V87" s="1353"/>
      <c r="W87" s="1353"/>
      <c r="X87" s="1353"/>
      <c r="Y87" s="1353"/>
      <c r="Z87" s="1353"/>
      <c r="AA87" s="1353"/>
      <c r="AB87" s="1353"/>
      <c r="AC87" s="1353"/>
      <c r="AD87" s="1353"/>
      <c r="AE87" s="1353"/>
      <c r="AF87" s="1353"/>
      <c r="AG87" s="1353"/>
      <c r="AH87" s="1353"/>
      <c r="AI87" s="1353"/>
      <c r="AJ87" s="1353"/>
      <c r="AK87" s="1353"/>
      <c r="AL87" s="1353"/>
      <c r="AM87" s="1353"/>
    </row>
    <row r="88" spans="1:39" s="1354" customFormat="1" ht="15" customHeight="1" thickBot="1">
      <c r="A88" s="1347"/>
      <c r="B88" s="1348"/>
      <c r="C88" s="1348"/>
      <c r="D88" s="1348"/>
      <c r="E88" s="1348"/>
      <c r="F88" s="1355" t="s">
        <v>18</v>
      </c>
      <c r="G88" s="1356"/>
      <c r="H88" s="1356"/>
      <c r="I88" s="1356"/>
      <c r="J88" s="1356"/>
      <c r="K88" s="1356"/>
      <c r="L88" s="1356"/>
      <c r="M88" s="1356"/>
      <c r="N88" s="1352"/>
      <c r="O88" s="1352"/>
      <c r="P88" s="1352"/>
      <c r="Q88" s="1352"/>
      <c r="R88" s="1353"/>
      <c r="S88" s="1353"/>
      <c r="T88" s="1353"/>
      <c r="U88" s="1353"/>
      <c r="V88" s="1353"/>
      <c r="W88" s="1353"/>
      <c r="X88" s="1353"/>
      <c r="Y88" s="1353"/>
      <c r="Z88" s="1353"/>
      <c r="AA88" s="1353"/>
      <c r="AB88" s="1353"/>
      <c r="AC88" s="1353"/>
      <c r="AD88" s="1353"/>
      <c r="AE88" s="1353"/>
      <c r="AF88" s="1353"/>
      <c r="AG88" s="1353"/>
      <c r="AH88" s="1353"/>
      <c r="AI88" s="1353"/>
      <c r="AJ88" s="1353"/>
      <c r="AK88" s="1353"/>
      <c r="AL88" s="1353"/>
      <c r="AM88" s="1353"/>
    </row>
    <row r="89" spans="1:39" s="1354" customFormat="1" ht="39.75" customHeight="1" thickBot="1">
      <c r="A89" s="1053"/>
      <c r="B89" s="1053"/>
      <c r="C89" s="1357" t="s">
        <v>19</v>
      </c>
      <c r="D89" s="1358"/>
      <c r="E89" s="1358"/>
      <c r="F89" s="1358"/>
      <c r="G89" s="1359"/>
      <c r="H89" s="1072" t="s">
        <v>565</v>
      </c>
      <c r="I89" s="1073"/>
      <c r="J89" s="1073"/>
      <c r="K89" s="1074"/>
      <c r="L89" s="1056"/>
      <c r="M89" s="1056"/>
      <c r="N89" s="1053"/>
      <c r="O89" s="1360"/>
      <c r="P89" s="1053"/>
      <c r="Q89" s="1053"/>
      <c r="R89" s="1353"/>
      <c r="S89" s="1353"/>
      <c r="T89" s="1353"/>
      <c r="U89" s="1353"/>
      <c r="V89" s="1353"/>
      <c r="W89" s="1353"/>
      <c r="X89" s="1353"/>
      <c r="Y89" s="1353"/>
      <c r="Z89" s="1353"/>
      <c r="AA89" s="1353"/>
      <c r="AB89" s="1353"/>
      <c r="AC89" s="1353"/>
      <c r="AD89" s="1353"/>
      <c r="AE89" s="1353"/>
      <c r="AF89" s="1353"/>
      <c r="AG89" s="1353"/>
      <c r="AH89" s="1353"/>
      <c r="AI89" s="1353"/>
      <c r="AJ89" s="1353"/>
      <c r="AK89" s="1353"/>
      <c r="AL89" s="1353"/>
      <c r="AM89" s="1353"/>
    </row>
    <row r="90" spans="1:39" s="1354" customFormat="1" ht="15.75" customHeight="1" thickBot="1">
      <c r="A90" s="1053"/>
      <c r="B90" s="1053"/>
      <c r="C90" s="1361" t="s">
        <v>20</v>
      </c>
      <c r="D90" s="1362"/>
      <c r="E90" s="1362"/>
      <c r="F90" s="1362"/>
      <c r="G90" s="1363"/>
      <c r="H90" s="1364">
        <f>H91+H92+H93+H94+H95</f>
        <v>38806.199999999997</v>
      </c>
      <c r="I90" s="1365"/>
      <c r="J90" s="1365"/>
      <c r="K90" s="1366"/>
      <c r="L90" s="1056"/>
      <c r="M90" s="1056"/>
      <c r="N90" s="1053"/>
      <c r="O90" s="1360"/>
      <c r="P90" s="1053"/>
      <c r="Q90" s="1053"/>
      <c r="R90" s="1353"/>
      <c r="S90" s="1353"/>
      <c r="T90" s="1353"/>
      <c r="U90" s="1353"/>
      <c r="V90" s="1353"/>
      <c r="W90" s="1353"/>
      <c r="X90" s="1353"/>
      <c r="Y90" s="1353"/>
      <c r="Z90" s="1353"/>
      <c r="AA90" s="1353"/>
      <c r="AB90" s="1353"/>
      <c r="AC90" s="1353"/>
      <c r="AD90" s="1353"/>
      <c r="AE90" s="1353"/>
      <c r="AF90" s="1353"/>
      <c r="AG90" s="1353"/>
      <c r="AH90" s="1353"/>
      <c r="AI90" s="1353"/>
      <c r="AJ90" s="1353"/>
      <c r="AK90" s="1353"/>
      <c r="AL90" s="1353"/>
      <c r="AM90" s="1353"/>
    </row>
    <row r="91" spans="1:39" ht="18.75" customHeight="1">
      <c r="C91" s="1367" t="s">
        <v>99</v>
      </c>
      <c r="D91" s="1368"/>
      <c r="E91" s="1368"/>
      <c r="F91" s="1368"/>
      <c r="G91" s="1369"/>
      <c r="H91" s="1370">
        <v>17784</v>
      </c>
      <c r="I91" s="1371"/>
      <c r="J91" s="1371"/>
      <c r="K91" s="1372"/>
      <c r="L91" s="1056"/>
      <c r="M91" s="1056"/>
    </row>
    <row r="92" spans="1:39" ht="14.1" customHeight="1">
      <c r="C92" s="1373" t="s">
        <v>100</v>
      </c>
      <c r="D92" s="1374"/>
      <c r="E92" s="1374"/>
      <c r="F92" s="1374"/>
      <c r="G92" s="1375"/>
      <c r="H92" s="1376"/>
      <c r="I92" s="1377"/>
      <c r="J92" s="1377"/>
      <c r="K92" s="1378"/>
      <c r="L92" s="1056"/>
      <c r="M92" s="1056"/>
    </row>
    <row r="93" spans="1:39" ht="14.1" customHeight="1">
      <c r="C93" s="1379" t="s">
        <v>203</v>
      </c>
      <c r="D93" s="1380"/>
      <c r="E93" s="1380"/>
      <c r="F93" s="1380"/>
      <c r="G93" s="1381"/>
      <c r="H93" s="1376">
        <v>0</v>
      </c>
      <c r="I93" s="1377"/>
      <c r="J93" s="1377"/>
      <c r="K93" s="1378"/>
      <c r="L93" s="1056"/>
      <c r="M93" s="1056"/>
    </row>
    <row r="94" spans="1:39" ht="26.25" customHeight="1">
      <c r="C94" s="1379" t="s">
        <v>101</v>
      </c>
      <c r="D94" s="1380"/>
      <c r="E94" s="1380"/>
      <c r="F94" s="1380"/>
      <c r="G94" s="1381"/>
      <c r="H94" s="1376">
        <v>19526.2</v>
      </c>
      <c r="I94" s="1377"/>
      <c r="J94" s="1377"/>
      <c r="K94" s="1378"/>
      <c r="L94" s="1056"/>
      <c r="M94" s="1056"/>
    </row>
    <row r="95" spans="1:39" ht="14.1" customHeight="1" thickBot="1">
      <c r="C95" s="1373" t="s">
        <v>102</v>
      </c>
      <c r="D95" s="1374"/>
      <c r="E95" s="1374"/>
      <c r="F95" s="1374"/>
      <c r="G95" s="1375"/>
      <c r="H95" s="1376">
        <v>1496</v>
      </c>
      <c r="I95" s="1377"/>
      <c r="J95" s="1377"/>
      <c r="K95" s="1378"/>
      <c r="L95" s="1056"/>
      <c r="M95" s="1056"/>
    </row>
    <row r="96" spans="1:39" ht="14.1" customHeight="1" thickBot="1">
      <c r="C96" s="1361" t="s">
        <v>21</v>
      </c>
      <c r="D96" s="1362"/>
      <c r="E96" s="1362"/>
      <c r="F96" s="1362"/>
      <c r="G96" s="1363"/>
      <c r="H96" s="1364">
        <f>H97+H98+H99</f>
        <v>248.2</v>
      </c>
      <c r="I96" s="1365"/>
      <c r="J96" s="1365"/>
      <c r="K96" s="1366"/>
      <c r="L96" s="1056"/>
      <c r="M96" s="1056"/>
    </row>
    <row r="97" spans="1:20" ht="12.75" customHeight="1">
      <c r="C97" s="1382" t="s">
        <v>103</v>
      </c>
      <c r="D97" s="1383"/>
      <c r="E97" s="1383"/>
      <c r="F97" s="1383"/>
      <c r="G97" s="1384"/>
      <c r="H97" s="1385">
        <v>0</v>
      </c>
      <c r="I97" s="1385"/>
      <c r="J97" s="1385"/>
      <c r="K97" s="1386"/>
      <c r="L97" s="1056"/>
      <c r="M97" s="1056"/>
    </row>
    <row r="98" spans="1:20" ht="14.1" customHeight="1">
      <c r="C98" s="1387" t="s">
        <v>104</v>
      </c>
      <c r="D98" s="1388"/>
      <c r="E98" s="1388"/>
      <c r="F98" s="1388"/>
      <c r="G98" s="1389"/>
      <c r="H98" s="1377">
        <v>248.2</v>
      </c>
      <c r="I98" s="1377"/>
      <c r="J98" s="1377"/>
      <c r="K98" s="1378"/>
      <c r="L98" s="1056"/>
      <c r="M98" s="1056"/>
    </row>
    <row r="99" spans="1:20" ht="14.1" customHeight="1" thickBot="1">
      <c r="C99" s="1379" t="s">
        <v>105</v>
      </c>
      <c r="D99" s="1380"/>
      <c r="E99" s="1380"/>
      <c r="F99" s="1380"/>
      <c r="G99" s="1390"/>
      <c r="H99" s="1377">
        <v>0</v>
      </c>
      <c r="I99" s="1377"/>
      <c r="J99" s="1377"/>
      <c r="K99" s="1378"/>
      <c r="L99" s="1056"/>
      <c r="M99" s="1056"/>
    </row>
    <row r="100" spans="1:20" ht="14.1" customHeight="1" thickBot="1">
      <c r="A100" s="1056"/>
      <c r="B100" s="1056"/>
      <c r="C100" s="1391" t="s">
        <v>22</v>
      </c>
      <c r="D100" s="1392"/>
      <c r="E100" s="1392"/>
      <c r="F100" s="1392"/>
      <c r="G100" s="1393"/>
      <c r="H100" s="1394">
        <f>H96+H90</f>
        <v>39054.399999999994</v>
      </c>
      <c r="I100" s="1394"/>
      <c r="J100" s="1394"/>
      <c r="K100" s="1395"/>
    </row>
    <row r="101" spans="1:20" ht="14.1" customHeight="1">
      <c r="A101" s="1056"/>
      <c r="B101" s="1056"/>
    </row>
    <row r="102" spans="1:20" ht="14.1" customHeight="1">
      <c r="A102" s="1056"/>
      <c r="B102" s="1056"/>
    </row>
    <row r="104" spans="1:20" ht="15.75">
      <c r="A104" s="1056"/>
      <c r="B104" s="1056"/>
      <c r="E104" s="1396"/>
    </row>
    <row r="106" spans="1:20" ht="12.75">
      <c r="A106" s="1056"/>
      <c r="B106" s="1056"/>
      <c r="D106" s="1397"/>
      <c r="E106" s="1397"/>
      <c r="F106" s="1397"/>
      <c r="G106" s="1397"/>
      <c r="H106" s="1397"/>
      <c r="I106" s="1397"/>
      <c r="J106" s="1397"/>
      <c r="K106" s="1397"/>
      <c r="L106" s="1397"/>
      <c r="M106" s="1397"/>
      <c r="N106" s="1397"/>
      <c r="O106" s="1397"/>
      <c r="P106" s="1397"/>
      <c r="Q106" s="1397"/>
    </row>
    <row r="108" spans="1:20" ht="15.75">
      <c r="A108" s="1056"/>
      <c r="B108" s="1056"/>
      <c r="E108" s="1396"/>
      <c r="R108" s="1397"/>
      <c r="S108" s="1397"/>
      <c r="T108" s="1397"/>
    </row>
    <row r="128" spans="14:17">
      <c r="N128" s="1056"/>
      <c r="O128" s="1056"/>
      <c r="P128" s="1056"/>
      <c r="Q128" s="1056"/>
    </row>
    <row r="129" spans="14:17">
      <c r="N129" s="1056"/>
      <c r="O129" s="1056"/>
      <c r="P129" s="1056"/>
      <c r="Q129" s="1056"/>
    </row>
    <row r="130" spans="14:17">
      <c r="N130" s="1056"/>
      <c r="O130" s="1056"/>
      <c r="P130" s="1056"/>
      <c r="Q130" s="1056"/>
    </row>
    <row r="131" spans="14:17">
      <c r="N131" s="1056"/>
      <c r="O131" s="1056"/>
      <c r="P131" s="1056"/>
      <c r="Q131" s="1056"/>
    </row>
    <row r="132" spans="14:17">
      <c r="N132" s="1056"/>
      <c r="O132" s="1056"/>
      <c r="P132" s="1056"/>
      <c r="Q132" s="1056"/>
    </row>
    <row r="133" spans="14:17">
      <c r="N133" s="1056"/>
      <c r="O133" s="1056"/>
      <c r="P133" s="1056"/>
      <c r="Q133" s="1056"/>
    </row>
    <row r="134" spans="14:17">
      <c r="N134" s="1056"/>
      <c r="O134" s="1056"/>
      <c r="P134" s="1056"/>
      <c r="Q134" s="1056"/>
    </row>
    <row r="135" spans="14:17">
      <c r="N135" s="1056"/>
      <c r="O135" s="1056"/>
      <c r="P135" s="1056"/>
      <c r="Q135" s="1056"/>
    </row>
    <row r="136" spans="14:17">
      <c r="N136" s="1056"/>
      <c r="O136" s="1056"/>
      <c r="P136" s="1056"/>
      <c r="Q136" s="1056"/>
    </row>
    <row r="137" spans="14:17">
      <c r="N137" s="1056"/>
      <c r="O137" s="1056"/>
      <c r="P137" s="1056"/>
      <c r="Q137" s="1056"/>
    </row>
    <row r="138" spans="14:17">
      <c r="N138" s="1056"/>
      <c r="O138" s="1056"/>
      <c r="P138" s="1056"/>
      <c r="Q138" s="1056"/>
    </row>
    <row r="139" spans="14:17">
      <c r="N139" s="1056"/>
      <c r="O139" s="1056"/>
      <c r="P139" s="1056"/>
      <c r="Q139" s="1056"/>
    </row>
    <row r="140" spans="14:17">
      <c r="N140" s="1056"/>
      <c r="O140" s="1056"/>
      <c r="P140" s="1056"/>
      <c r="Q140" s="1056"/>
    </row>
    <row r="141" spans="14:17">
      <c r="N141" s="1056"/>
      <c r="O141" s="1056"/>
      <c r="P141" s="1056"/>
      <c r="Q141" s="1056"/>
    </row>
    <row r="142" spans="14:17">
      <c r="N142" s="1056"/>
      <c r="O142" s="1056"/>
      <c r="P142" s="1056"/>
      <c r="Q142" s="1056"/>
    </row>
    <row r="143" spans="14:17">
      <c r="N143" s="1056"/>
      <c r="O143" s="1056"/>
      <c r="P143" s="1056"/>
      <c r="Q143" s="1056"/>
    </row>
    <row r="144" spans="14:17">
      <c r="N144" s="1056"/>
      <c r="O144" s="1056"/>
      <c r="P144" s="1056"/>
      <c r="Q144" s="1056"/>
    </row>
    <row r="145" spans="14:17">
      <c r="N145" s="1056"/>
      <c r="O145" s="1056"/>
      <c r="P145" s="1056"/>
      <c r="Q145" s="1056"/>
    </row>
    <row r="146" spans="14:17">
      <c r="N146" s="1056"/>
      <c r="O146" s="1056"/>
      <c r="P146" s="1056"/>
      <c r="Q146" s="1056"/>
    </row>
    <row r="147" spans="14:17">
      <c r="N147" s="1056"/>
      <c r="O147" s="1056"/>
      <c r="P147" s="1056"/>
      <c r="Q147" s="1056"/>
    </row>
    <row r="148" spans="14:17">
      <c r="N148" s="1056"/>
      <c r="O148" s="1056"/>
      <c r="P148" s="1056"/>
      <c r="Q148" s="1056"/>
    </row>
    <row r="149" spans="14:17">
      <c r="N149" s="1056"/>
      <c r="O149" s="1056"/>
      <c r="P149" s="1056"/>
      <c r="Q149" s="1056"/>
    </row>
    <row r="150" spans="14:17">
      <c r="N150" s="1056"/>
      <c r="O150" s="1056"/>
      <c r="P150" s="1056"/>
      <c r="Q150" s="1056"/>
    </row>
    <row r="151" spans="14:17">
      <c r="N151" s="1056"/>
      <c r="O151" s="1056"/>
      <c r="P151" s="1056"/>
      <c r="Q151" s="1056"/>
    </row>
    <row r="152" spans="14:17">
      <c r="N152" s="1056"/>
      <c r="O152" s="1056"/>
      <c r="P152" s="1056"/>
      <c r="Q152" s="1056"/>
    </row>
    <row r="153" spans="14:17">
      <c r="N153" s="1056"/>
      <c r="O153" s="1056"/>
      <c r="P153" s="1056"/>
      <c r="Q153" s="1056"/>
    </row>
    <row r="154" spans="14:17">
      <c r="N154" s="1056"/>
      <c r="O154" s="1056"/>
      <c r="P154" s="1056"/>
      <c r="Q154" s="1056"/>
    </row>
    <row r="155" spans="14:17">
      <c r="N155" s="1056"/>
      <c r="O155" s="1056"/>
      <c r="P155" s="1056"/>
      <c r="Q155" s="1056"/>
    </row>
    <row r="156" spans="14:17">
      <c r="N156" s="1056"/>
      <c r="O156" s="1056"/>
      <c r="P156" s="1056"/>
      <c r="Q156" s="1056"/>
    </row>
    <row r="157" spans="14:17">
      <c r="N157" s="1056"/>
      <c r="O157" s="1056"/>
      <c r="P157" s="1056"/>
      <c r="Q157" s="1056"/>
    </row>
    <row r="158" spans="14:17">
      <c r="N158" s="1056"/>
      <c r="O158" s="1056"/>
      <c r="P158" s="1056"/>
      <c r="Q158" s="1056"/>
    </row>
    <row r="159" spans="14:17">
      <c r="N159" s="1056"/>
      <c r="O159" s="1056"/>
      <c r="P159" s="1056"/>
      <c r="Q159" s="1056"/>
    </row>
    <row r="160" spans="14:17">
      <c r="N160" s="1056"/>
      <c r="O160" s="1056"/>
      <c r="P160" s="1056"/>
      <c r="Q160" s="1056"/>
    </row>
    <row r="161" spans="14:17">
      <c r="N161" s="1056"/>
      <c r="O161" s="1056"/>
      <c r="P161" s="1056"/>
      <c r="Q161" s="1056"/>
    </row>
    <row r="162" spans="14:17">
      <c r="N162" s="1056"/>
      <c r="O162" s="1056"/>
      <c r="P162" s="1056"/>
      <c r="Q162" s="1056"/>
    </row>
  </sheetData>
  <mergeCells count="199">
    <mergeCell ref="C100:G100"/>
    <mergeCell ref="H100:K100"/>
    <mergeCell ref="C97:G97"/>
    <mergeCell ref="H97:K97"/>
    <mergeCell ref="C98:G98"/>
    <mergeCell ref="H98:K98"/>
    <mergeCell ref="C99:G99"/>
    <mergeCell ref="H99:K99"/>
    <mergeCell ref="C94:G94"/>
    <mergeCell ref="H94:K94"/>
    <mergeCell ref="C95:G95"/>
    <mergeCell ref="H95:K95"/>
    <mergeCell ref="C96:G96"/>
    <mergeCell ref="H96:K96"/>
    <mergeCell ref="C91:G91"/>
    <mergeCell ref="H91:K91"/>
    <mergeCell ref="C92:G92"/>
    <mergeCell ref="H92:K92"/>
    <mergeCell ref="C93:G93"/>
    <mergeCell ref="H93:K93"/>
    <mergeCell ref="B86:G86"/>
    <mergeCell ref="N86:Q86"/>
    <mergeCell ref="F88:M88"/>
    <mergeCell ref="C89:G89"/>
    <mergeCell ref="H89:K89"/>
    <mergeCell ref="C90:G90"/>
    <mergeCell ref="H90:K90"/>
    <mergeCell ref="C81:G81"/>
    <mergeCell ref="B82:G82"/>
    <mergeCell ref="B83:G83"/>
    <mergeCell ref="C84:C85"/>
    <mergeCell ref="D84:D85"/>
    <mergeCell ref="E84:E85"/>
    <mergeCell ref="F84:F85"/>
    <mergeCell ref="C78:C79"/>
    <mergeCell ref="D78:D79"/>
    <mergeCell ref="E78:E79"/>
    <mergeCell ref="F78:F79"/>
    <mergeCell ref="N78:N79"/>
    <mergeCell ref="C80:G80"/>
    <mergeCell ref="N74:N75"/>
    <mergeCell ref="C76:C77"/>
    <mergeCell ref="D76:D77"/>
    <mergeCell ref="E76:E77"/>
    <mergeCell ref="F76:F77"/>
    <mergeCell ref="N76:N77"/>
    <mergeCell ref="C72:C73"/>
    <mergeCell ref="D72:D73"/>
    <mergeCell ref="E72:E73"/>
    <mergeCell ref="F72:F73"/>
    <mergeCell ref="C74:C75"/>
    <mergeCell ref="D74:D75"/>
    <mergeCell ref="E74:E75"/>
    <mergeCell ref="F74:F75"/>
    <mergeCell ref="F68:F69"/>
    <mergeCell ref="N68:N69"/>
    <mergeCell ref="C70:C71"/>
    <mergeCell ref="D70:D71"/>
    <mergeCell ref="E70:E71"/>
    <mergeCell ref="F70:F71"/>
    <mergeCell ref="C66:C67"/>
    <mergeCell ref="D66:D67"/>
    <mergeCell ref="E66:E67"/>
    <mergeCell ref="F66:F67"/>
    <mergeCell ref="N66:N67"/>
    <mergeCell ref="A68:A69"/>
    <mergeCell ref="B68:B69"/>
    <mergeCell ref="C68:C69"/>
    <mergeCell ref="D68:D69"/>
    <mergeCell ref="E68:E69"/>
    <mergeCell ref="C62:C63"/>
    <mergeCell ref="D62:D63"/>
    <mergeCell ref="E62:E63"/>
    <mergeCell ref="F62:F63"/>
    <mergeCell ref="C64:C65"/>
    <mergeCell ref="D64:D65"/>
    <mergeCell ref="E64:E65"/>
    <mergeCell ref="F64:F65"/>
    <mergeCell ref="C59:Q59"/>
    <mergeCell ref="A60:A61"/>
    <mergeCell ref="B60:B61"/>
    <mergeCell ref="C60:C61"/>
    <mergeCell ref="D60:D61"/>
    <mergeCell ref="E60:E61"/>
    <mergeCell ref="F60:F61"/>
    <mergeCell ref="C56:C57"/>
    <mergeCell ref="D56:D57"/>
    <mergeCell ref="E56:E57"/>
    <mergeCell ref="F56:F57"/>
    <mergeCell ref="N56:N57"/>
    <mergeCell ref="C58:G58"/>
    <mergeCell ref="F52:F53"/>
    <mergeCell ref="N52:N53"/>
    <mergeCell ref="C54:C55"/>
    <mergeCell ref="D54:D55"/>
    <mergeCell ref="E54:E55"/>
    <mergeCell ref="F54:F55"/>
    <mergeCell ref="N44:N47"/>
    <mergeCell ref="C48:G48"/>
    <mergeCell ref="B49:G49"/>
    <mergeCell ref="B50:Q50"/>
    <mergeCell ref="C51:Q51"/>
    <mergeCell ref="A52:A53"/>
    <mergeCell ref="B52:B53"/>
    <mergeCell ref="C52:C53"/>
    <mergeCell ref="D52:D53"/>
    <mergeCell ref="E52:E53"/>
    <mergeCell ref="A44:A47"/>
    <mergeCell ref="B44:B47"/>
    <mergeCell ref="C44:C47"/>
    <mergeCell ref="D44:D47"/>
    <mergeCell ref="E44:E47"/>
    <mergeCell ref="F44:F47"/>
    <mergeCell ref="N34:N35"/>
    <mergeCell ref="C38:G38"/>
    <mergeCell ref="C39:Q39"/>
    <mergeCell ref="A40:A43"/>
    <mergeCell ref="B40:B43"/>
    <mergeCell ref="C40:C43"/>
    <mergeCell ref="D40:D43"/>
    <mergeCell ref="E40:E43"/>
    <mergeCell ref="F40:F43"/>
    <mergeCell ref="N40:N43"/>
    <mergeCell ref="A34:A37"/>
    <mergeCell ref="B34:B37"/>
    <mergeCell ref="C34:C37"/>
    <mergeCell ref="D34:D37"/>
    <mergeCell ref="E34:E37"/>
    <mergeCell ref="F34:F37"/>
    <mergeCell ref="C29:G29"/>
    <mergeCell ref="C30:Q30"/>
    <mergeCell ref="A31:A33"/>
    <mergeCell ref="B31:B33"/>
    <mergeCell ref="C31:C33"/>
    <mergeCell ref="D31:D33"/>
    <mergeCell ref="E31:E33"/>
    <mergeCell ref="F31:F33"/>
    <mergeCell ref="N31:N32"/>
    <mergeCell ref="N24:N25"/>
    <mergeCell ref="A26:A28"/>
    <mergeCell ref="B26:B28"/>
    <mergeCell ref="C26:C28"/>
    <mergeCell ref="D26:D28"/>
    <mergeCell ref="E26:E28"/>
    <mergeCell ref="F26:F28"/>
    <mergeCell ref="N26:N28"/>
    <mergeCell ref="A24:A25"/>
    <mergeCell ref="B24:B25"/>
    <mergeCell ref="C24:C25"/>
    <mergeCell ref="D24:D25"/>
    <mergeCell ref="E24:E25"/>
    <mergeCell ref="F24:F25"/>
    <mergeCell ref="A20:A23"/>
    <mergeCell ref="B20:B23"/>
    <mergeCell ref="C20:C23"/>
    <mergeCell ref="D20:D23"/>
    <mergeCell ref="E20:E23"/>
    <mergeCell ref="F20:F23"/>
    <mergeCell ref="C14:G14"/>
    <mergeCell ref="C15:Q15"/>
    <mergeCell ref="A16:A19"/>
    <mergeCell ref="B16:B19"/>
    <mergeCell ref="C16:C19"/>
    <mergeCell ref="D16:D19"/>
    <mergeCell ref="E16:E19"/>
    <mergeCell ref="F16:F19"/>
    <mergeCell ref="N16:N18"/>
    <mergeCell ref="A12:A13"/>
    <mergeCell ref="B12:B13"/>
    <mergeCell ref="C12:C13"/>
    <mergeCell ref="D12:D13"/>
    <mergeCell ref="E12:E13"/>
    <mergeCell ref="F12:F13"/>
    <mergeCell ref="B7:Q7"/>
    <mergeCell ref="C8:Q8"/>
    <mergeCell ref="A9:A11"/>
    <mergeCell ref="B9:B11"/>
    <mergeCell ref="C9:C11"/>
    <mergeCell ref="D9:D11"/>
    <mergeCell ref="E9:E11"/>
    <mergeCell ref="F9:F11"/>
    <mergeCell ref="L4:L6"/>
    <mergeCell ref="M4:M6"/>
    <mergeCell ref="N4:Q4"/>
    <mergeCell ref="H5:H6"/>
    <mergeCell ref="I5:J5"/>
    <mergeCell ref="K5:K6"/>
    <mergeCell ref="N5:N6"/>
    <mergeCell ref="O5:Q5"/>
    <mergeCell ref="L1:Q1"/>
    <mergeCell ref="D3:Q3"/>
    <mergeCell ref="A4:A6"/>
    <mergeCell ref="B4:B6"/>
    <mergeCell ref="C4:C6"/>
    <mergeCell ref="D4:D6"/>
    <mergeCell ref="E4:E6"/>
    <mergeCell ref="F4:F6"/>
    <mergeCell ref="G4:G6"/>
    <mergeCell ref="H4:K4"/>
  </mergeCells>
  <pageMargins left="0.74803149606299213" right="0.35433070866141736" top="0.98425196850393704" bottom="0.98425196850393704" header="0.51181102362204722" footer="0.51181102362204722"/>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dimension ref="A1:AM84"/>
  <sheetViews>
    <sheetView workbookViewId="0">
      <selection activeCell="L1" sqref="L1:Q1"/>
    </sheetView>
  </sheetViews>
  <sheetFormatPr defaultColWidth="9.140625" defaultRowHeight="11.25"/>
  <cols>
    <col min="1" max="1" width="2.7109375" style="1" customWidth="1"/>
    <col min="2" max="3" width="2.5703125" style="1" customWidth="1"/>
    <col min="4" max="4" width="40" style="1" customWidth="1"/>
    <col min="5" max="5" width="7.85546875" style="2" customWidth="1"/>
    <col min="6" max="6" width="3.42578125" style="1" customWidth="1"/>
    <col min="7" max="7" width="4.28515625" style="3" customWidth="1"/>
    <col min="8" max="8" width="4.85546875" style="1" customWidth="1"/>
    <col min="9" max="9" width="4" style="1" customWidth="1"/>
    <col min="10" max="10" width="3.7109375" style="1" customWidth="1"/>
    <col min="11" max="12" width="4.42578125" style="1" customWidth="1"/>
    <col min="13" max="13" width="4.5703125" style="1" customWidth="1"/>
    <col min="14" max="14" width="30.140625" style="1" customWidth="1"/>
    <col min="15" max="15" width="3.42578125" style="4" customWidth="1"/>
    <col min="16" max="16" width="3.28515625" style="1" customWidth="1"/>
    <col min="17" max="17" width="3.42578125" style="1" customWidth="1"/>
    <col min="18" max="16384" width="9.140625" style="5"/>
  </cols>
  <sheetData>
    <row r="1" spans="1:23" ht="65.45" customHeight="1">
      <c r="L1" s="812" t="s">
        <v>566</v>
      </c>
      <c r="M1" s="948"/>
      <c r="N1" s="948"/>
      <c r="O1" s="948"/>
      <c r="P1" s="948"/>
      <c r="Q1" s="948"/>
    </row>
    <row r="2" spans="1:23" s="132" customFormat="1" ht="16.5" customHeight="1">
      <c r="A2" s="131"/>
      <c r="B2" s="1"/>
      <c r="C2" s="1"/>
      <c r="D2" s="949" t="s">
        <v>567</v>
      </c>
      <c r="E2" s="2"/>
      <c r="F2" s="1"/>
      <c r="G2" s="3"/>
      <c r="H2" s="1"/>
      <c r="I2" s="1"/>
      <c r="J2" s="1"/>
      <c r="K2" s="1"/>
      <c r="L2" s="950"/>
      <c r="M2" s="594"/>
      <c r="N2" s="594"/>
      <c r="O2" s="594"/>
      <c r="P2" s="594"/>
      <c r="Q2" s="594"/>
      <c r="R2" s="5"/>
      <c r="S2" s="5"/>
      <c r="T2" s="5"/>
      <c r="U2" s="5"/>
      <c r="V2" s="5"/>
      <c r="W2" s="5"/>
    </row>
    <row r="3" spans="1:23" s="132" customFormat="1" ht="14.25" customHeight="1" thickBot="1">
      <c r="A3" s="1398"/>
      <c r="B3" s="141"/>
      <c r="C3" s="141"/>
      <c r="D3" s="814" t="s">
        <v>36</v>
      </c>
      <c r="E3" s="814"/>
      <c r="F3" s="814"/>
      <c r="G3" s="814"/>
      <c r="H3" s="814"/>
      <c r="I3" s="814"/>
      <c r="J3" s="814"/>
      <c r="K3" s="814"/>
      <c r="L3" s="814"/>
      <c r="M3" s="814"/>
      <c r="N3" s="814"/>
      <c r="O3" s="814"/>
      <c r="P3" s="814"/>
      <c r="Q3" s="814"/>
      <c r="R3" s="814"/>
      <c r="S3" s="814"/>
      <c r="T3" s="814"/>
      <c r="U3" s="814"/>
      <c r="V3" s="814"/>
      <c r="W3" s="814"/>
    </row>
    <row r="4" spans="1:23" s="132" customFormat="1" ht="36.75" customHeight="1">
      <c r="A4" s="332" t="s">
        <v>0</v>
      </c>
      <c r="B4" s="335" t="s">
        <v>1</v>
      </c>
      <c r="C4" s="335" t="s">
        <v>2</v>
      </c>
      <c r="D4" s="338" t="s">
        <v>3</v>
      </c>
      <c r="E4" s="341" t="s">
        <v>4</v>
      </c>
      <c r="F4" s="368" t="s">
        <v>5</v>
      </c>
      <c r="G4" s="390" t="s">
        <v>6</v>
      </c>
      <c r="H4" s="376" t="s">
        <v>153</v>
      </c>
      <c r="I4" s="377"/>
      <c r="J4" s="377"/>
      <c r="K4" s="1399"/>
      <c r="L4" s="1400" t="s">
        <v>154</v>
      </c>
      <c r="M4" s="1401" t="s">
        <v>155</v>
      </c>
      <c r="N4" s="355" t="s">
        <v>23</v>
      </c>
      <c r="O4" s="356"/>
      <c r="P4" s="356"/>
      <c r="Q4" s="357"/>
      <c r="R4" s="5"/>
      <c r="S4" s="5"/>
      <c r="T4" s="5"/>
      <c r="U4" s="5"/>
      <c r="V4" s="5"/>
      <c r="W4" s="5"/>
    </row>
    <row r="5" spans="1:23" s="132" customFormat="1" ht="15" customHeight="1">
      <c r="A5" s="333"/>
      <c r="B5" s="336"/>
      <c r="C5" s="336"/>
      <c r="D5" s="339"/>
      <c r="E5" s="342"/>
      <c r="F5" s="369"/>
      <c r="G5" s="391"/>
      <c r="H5" s="393" t="s">
        <v>7</v>
      </c>
      <c r="I5" s="395" t="s">
        <v>8</v>
      </c>
      <c r="J5" s="395"/>
      <c r="K5" s="1402" t="s">
        <v>303</v>
      </c>
      <c r="L5" s="1403"/>
      <c r="M5" s="1404"/>
      <c r="N5" s="383" t="s">
        <v>35</v>
      </c>
      <c r="O5" s="385" t="s">
        <v>10</v>
      </c>
      <c r="P5" s="385"/>
      <c r="Q5" s="386"/>
      <c r="R5" s="5"/>
      <c r="S5" s="5"/>
      <c r="T5" s="5"/>
      <c r="U5" s="5"/>
      <c r="V5" s="5"/>
      <c r="W5" s="5"/>
    </row>
    <row r="6" spans="1:23" s="132" customFormat="1" ht="79.150000000000006" customHeight="1" thickBot="1">
      <c r="A6" s="334"/>
      <c r="B6" s="337"/>
      <c r="C6" s="337"/>
      <c r="D6" s="340"/>
      <c r="E6" s="343"/>
      <c r="F6" s="370"/>
      <c r="G6" s="392"/>
      <c r="H6" s="394"/>
      <c r="I6" s="247" t="s">
        <v>7</v>
      </c>
      <c r="J6" s="34" t="s">
        <v>11</v>
      </c>
      <c r="K6" s="1405"/>
      <c r="L6" s="1406"/>
      <c r="M6" s="1407"/>
      <c r="N6" s="384"/>
      <c r="O6" s="7" t="s">
        <v>96</v>
      </c>
      <c r="P6" s="7" t="s">
        <v>97</v>
      </c>
      <c r="Q6" s="8" t="s">
        <v>110</v>
      </c>
      <c r="R6" s="5"/>
      <c r="S6" s="5"/>
      <c r="T6" s="5"/>
      <c r="U6" s="5"/>
      <c r="V6" s="5"/>
      <c r="W6" s="5"/>
    </row>
    <row r="7" spans="1:23" s="132" customFormat="1" ht="27" customHeight="1" thickBot="1">
      <c r="A7" s="40" t="s">
        <v>12</v>
      </c>
      <c r="B7" s="299" t="s">
        <v>568</v>
      </c>
      <c r="C7" s="300"/>
      <c r="D7" s="300"/>
      <c r="E7" s="300"/>
      <c r="F7" s="300"/>
      <c r="G7" s="300"/>
      <c r="H7" s="300"/>
      <c r="I7" s="300"/>
      <c r="J7" s="300"/>
      <c r="K7" s="300"/>
      <c r="L7" s="300"/>
      <c r="M7" s="300"/>
      <c r="N7" s="300"/>
      <c r="O7" s="300"/>
      <c r="P7" s="300"/>
      <c r="Q7" s="301"/>
      <c r="R7" s="5"/>
      <c r="S7" s="5"/>
      <c r="T7" s="5"/>
      <c r="U7" s="5"/>
      <c r="V7" s="5"/>
      <c r="W7" s="5"/>
    </row>
    <row r="8" spans="1:23" s="132" customFormat="1" ht="14.25" customHeight="1" thickBot="1">
      <c r="A8" s="41" t="s">
        <v>12</v>
      </c>
      <c r="B8" s="42" t="s">
        <v>12</v>
      </c>
      <c r="C8" s="381" t="s">
        <v>569</v>
      </c>
      <c r="D8" s="381"/>
      <c r="E8" s="381"/>
      <c r="F8" s="381"/>
      <c r="G8" s="381"/>
      <c r="H8" s="381"/>
      <c r="I8" s="381"/>
      <c r="J8" s="381"/>
      <c r="K8" s="381"/>
      <c r="L8" s="381"/>
      <c r="M8" s="381"/>
      <c r="N8" s="381"/>
      <c r="O8" s="381"/>
      <c r="P8" s="381"/>
      <c r="Q8" s="382"/>
      <c r="R8" s="5"/>
      <c r="S8" s="5"/>
      <c r="T8" s="5"/>
      <c r="U8" s="5"/>
      <c r="V8" s="5"/>
      <c r="W8" s="5"/>
    </row>
    <row r="9" spans="1:23" s="132" customFormat="1" ht="14.25" customHeight="1">
      <c r="A9" s="358" t="s">
        <v>12</v>
      </c>
      <c r="B9" s="361" t="s">
        <v>12</v>
      </c>
      <c r="C9" s="286" t="s">
        <v>12</v>
      </c>
      <c r="D9" s="598" t="s">
        <v>570</v>
      </c>
      <c r="E9" s="1408" t="s">
        <v>571</v>
      </c>
      <c r="F9" s="281" t="s">
        <v>499</v>
      </c>
      <c r="G9" s="1409"/>
      <c r="H9" s="831">
        <v>0</v>
      </c>
      <c r="I9" s="817">
        <v>0</v>
      </c>
      <c r="J9" s="817"/>
      <c r="K9" s="818">
        <v>0</v>
      </c>
      <c r="L9" s="602">
        <v>0</v>
      </c>
      <c r="M9" s="602">
        <v>0</v>
      </c>
      <c r="N9" s="1410" t="s">
        <v>572</v>
      </c>
      <c r="O9" s="1411">
        <v>8</v>
      </c>
      <c r="P9" s="1411">
        <v>8</v>
      </c>
      <c r="Q9" s="1412">
        <v>8</v>
      </c>
      <c r="R9" s="5"/>
      <c r="S9" s="5"/>
      <c r="T9" s="5"/>
      <c r="U9" s="5"/>
      <c r="V9" s="5"/>
      <c r="W9" s="5"/>
    </row>
    <row r="10" spans="1:23" s="132" customFormat="1" ht="21.75" customHeight="1" thickBot="1">
      <c r="A10" s="359"/>
      <c r="B10" s="362"/>
      <c r="C10" s="522"/>
      <c r="D10" s="1413"/>
      <c r="E10" s="327"/>
      <c r="F10" s="327"/>
      <c r="G10" s="1414"/>
      <c r="H10" s="1415"/>
      <c r="I10" s="1416"/>
      <c r="J10" s="1416"/>
      <c r="K10" s="1417"/>
      <c r="L10" s="1418"/>
      <c r="M10" s="1418">
        <v>0</v>
      </c>
      <c r="N10" s="1419"/>
      <c r="O10" s="1420"/>
      <c r="P10" s="1420"/>
      <c r="Q10" s="1421"/>
      <c r="R10" s="5"/>
      <c r="S10" s="5"/>
      <c r="T10" s="1015"/>
      <c r="U10" s="5"/>
      <c r="V10" s="5"/>
      <c r="W10" s="5"/>
    </row>
    <row r="11" spans="1:23" s="132" customFormat="1" ht="28.15" customHeight="1" thickBot="1">
      <c r="A11" s="240" t="s">
        <v>12</v>
      </c>
      <c r="B11" s="242" t="s">
        <v>12</v>
      </c>
      <c r="C11" s="1422" t="s">
        <v>14</v>
      </c>
      <c r="D11" s="1423" t="s">
        <v>573</v>
      </c>
      <c r="E11" s="1424" t="s">
        <v>64</v>
      </c>
      <c r="F11" s="1424" t="s">
        <v>499</v>
      </c>
      <c r="G11" s="1425"/>
      <c r="H11" s="531">
        <v>0</v>
      </c>
      <c r="I11" s="672">
        <v>0</v>
      </c>
      <c r="J11" s="672"/>
      <c r="K11" s="530">
        <v>0</v>
      </c>
      <c r="L11" s="532">
        <v>0</v>
      </c>
      <c r="M11" s="532">
        <v>0</v>
      </c>
      <c r="N11" s="1426" t="s">
        <v>574</v>
      </c>
      <c r="O11" s="1427">
        <v>15</v>
      </c>
      <c r="P11" s="1427">
        <v>20</v>
      </c>
      <c r="Q11" s="829">
        <v>30</v>
      </c>
      <c r="R11" s="5"/>
      <c r="S11" s="5"/>
      <c r="T11" s="1015"/>
      <c r="U11" s="5"/>
      <c r="V11" s="5"/>
      <c r="W11" s="5"/>
    </row>
    <row r="12" spans="1:23" s="132" customFormat="1" ht="21.75" customHeight="1">
      <c r="A12" s="1428" t="s">
        <v>12</v>
      </c>
      <c r="B12" s="1429" t="s">
        <v>12</v>
      </c>
      <c r="C12" s="1430" t="s">
        <v>37</v>
      </c>
      <c r="D12" s="1431" t="s">
        <v>575</v>
      </c>
      <c r="E12" s="1408" t="s">
        <v>571</v>
      </c>
      <c r="F12" s="224" t="s">
        <v>499</v>
      </c>
      <c r="G12" s="1432"/>
      <c r="H12" s="531">
        <v>0</v>
      </c>
      <c r="I12" s="672">
        <v>0</v>
      </c>
      <c r="J12" s="672"/>
      <c r="K12" s="530">
        <v>0</v>
      </c>
      <c r="L12" s="532">
        <v>0</v>
      </c>
      <c r="M12" s="532">
        <v>0</v>
      </c>
      <c r="N12" s="1426" t="s">
        <v>576</v>
      </c>
      <c r="O12" s="1427">
        <v>0</v>
      </c>
      <c r="P12" s="1427">
        <v>1</v>
      </c>
      <c r="Q12" s="829">
        <v>1</v>
      </c>
      <c r="R12" s="5"/>
      <c r="S12" s="5"/>
      <c r="T12" s="1015"/>
      <c r="U12" s="5"/>
      <c r="V12" s="5"/>
      <c r="W12" s="5"/>
    </row>
    <row r="13" spans="1:23" s="132" customFormat="1" ht="24.75" customHeight="1" thickBot="1">
      <c r="A13" s="1433"/>
      <c r="B13" s="23"/>
      <c r="C13" s="985"/>
      <c r="D13" s="227"/>
      <c r="E13" s="327"/>
      <c r="F13" s="251"/>
      <c r="G13" s="1434"/>
      <c r="H13" s="1435"/>
      <c r="I13" s="1436"/>
      <c r="J13" s="1436"/>
      <c r="K13" s="1437"/>
      <c r="L13" s="1438"/>
      <c r="M13" s="1438"/>
      <c r="N13" s="1439" t="s">
        <v>577</v>
      </c>
      <c r="O13" s="1440">
        <v>10</v>
      </c>
      <c r="P13" s="1440">
        <v>25</v>
      </c>
      <c r="Q13" s="1441">
        <v>30</v>
      </c>
      <c r="R13" s="5"/>
      <c r="S13" s="5"/>
      <c r="T13" s="1015"/>
      <c r="U13" s="5"/>
      <c r="V13" s="5"/>
      <c r="W13" s="5"/>
    </row>
    <row r="14" spans="1:23" s="132" customFormat="1" ht="14.25" customHeight="1" thickBot="1">
      <c r="A14" s="41" t="s">
        <v>12</v>
      </c>
      <c r="B14" s="86" t="s">
        <v>12</v>
      </c>
      <c r="C14" s="268" t="s">
        <v>15</v>
      </c>
      <c r="D14" s="269"/>
      <c r="E14" s="269"/>
      <c r="F14" s="269"/>
      <c r="G14" s="271"/>
      <c r="H14" s="177">
        <v>0</v>
      </c>
      <c r="I14" s="1016">
        <v>0</v>
      </c>
      <c r="J14" s="1016">
        <v>0</v>
      </c>
      <c r="K14" s="1442">
        <v>0</v>
      </c>
      <c r="L14" s="1443">
        <v>0</v>
      </c>
      <c r="M14" s="1018">
        <v>0</v>
      </c>
      <c r="N14" s="87"/>
      <c r="O14" s="117"/>
      <c r="P14" s="117"/>
      <c r="Q14" s="118"/>
    </row>
    <row r="15" spans="1:23" s="132" customFormat="1" ht="14.25" customHeight="1" thickBot="1">
      <c r="A15" s="41" t="s">
        <v>12</v>
      </c>
      <c r="B15" s="42" t="s">
        <v>14</v>
      </c>
      <c r="C15" s="304" t="s">
        <v>578</v>
      </c>
      <c r="D15" s="305"/>
      <c r="E15" s="305"/>
      <c r="F15" s="305"/>
      <c r="G15" s="305"/>
      <c r="H15" s="305"/>
      <c r="I15" s="305"/>
      <c r="J15" s="305"/>
      <c r="K15" s="305"/>
      <c r="L15" s="305"/>
      <c r="M15" s="305"/>
      <c r="N15" s="305"/>
      <c r="O15" s="305"/>
      <c r="P15" s="305"/>
      <c r="Q15" s="307"/>
    </row>
    <row r="16" spans="1:23" s="132" customFormat="1" ht="25.5" customHeight="1">
      <c r="A16" s="1444" t="s">
        <v>12</v>
      </c>
      <c r="B16" s="544" t="s">
        <v>14</v>
      </c>
      <c r="C16" s="346" t="s">
        <v>12</v>
      </c>
      <c r="D16" s="1445" t="s">
        <v>579</v>
      </c>
      <c r="E16" s="398" t="s">
        <v>64</v>
      </c>
      <c r="F16" s="344" t="s">
        <v>499</v>
      </c>
      <c r="G16" s="1446" t="s">
        <v>40</v>
      </c>
      <c r="H16" s="1447">
        <v>7</v>
      </c>
      <c r="I16" s="1448">
        <v>0</v>
      </c>
      <c r="J16" s="1449"/>
      <c r="K16" s="1450">
        <v>0</v>
      </c>
      <c r="L16" s="1451">
        <v>8</v>
      </c>
      <c r="M16" s="791">
        <v>9</v>
      </c>
      <c r="N16" s="656" t="s">
        <v>580</v>
      </c>
      <c r="O16" s="1452">
        <v>10</v>
      </c>
      <c r="P16" s="1453">
        <v>10</v>
      </c>
      <c r="Q16" s="1454">
        <v>10</v>
      </c>
      <c r="T16" s="133"/>
    </row>
    <row r="17" spans="1:20" s="132" customFormat="1" ht="12.75" hidden="1" customHeight="1" thickBot="1">
      <c r="A17" s="321"/>
      <c r="B17" s="322"/>
      <c r="C17" s="323"/>
      <c r="D17" s="324"/>
      <c r="E17" s="295"/>
      <c r="F17" s="552"/>
      <c r="G17" s="1455"/>
      <c r="H17" s="539"/>
      <c r="I17" s="95"/>
      <c r="J17" s="1456"/>
      <c r="K17" s="1456"/>
      <c r="L17" s="1457"/>
      <c r="M17" s="99"/>
      <c r="N17" s="713"/>
      <c r="O17" s="1458"/>
      <c r="P17" s="1458"/>
      <c r="Q17" s="1459"/>
      <c r="T17" s="133"/>
    </row>
    <row r="18" spans="1:20" s="132" customFormat="1" ht="14.25" hidden="1" customHeight="1" thickBot="1">
      <c r="A18" s="321"/>
      <c r="B18" s="322"/>
      <c r="C18" s="323"/>
      <c r="D18" s="324"/>
      <c r="E18" s="295"/>
      <c r="F18" s="552"/>
      <c r="G18" s="1460" t="s">
        <v>13</v>
      </c>
      <c r="H18" s="1461">
        <f>H16</f>
        <v>7</v>
      </c>
      <c r="I18" s="1462">
        <f>SUM(I16:I17)</f>
        <v>0</v>
      </c>
      <c r="J18" s="1463"/>
      <c r="K18" s="1463">
        <f>SUM(K16:K17)</f>
        <v>0</v>
      </c>
      <c r="L18" s="1464">
        <f>L16</f>
        <v>8</v>
      </c>
      <c r="M18" s="1464">
        <f>M16</f>
        <v>9</v>
      </c>
      <c r="N18" s="1465"/>
      <c r="O18" s="1466"/>
      <c r="P18" s="1466"/>
      <c r="Q18" s="1467"/>
      <c r="T18" s="133"/>
    </row>
    <row r="19" spans="1:20" s="132" customFormat="1" ht="27" customHeight="1" thickBot="1">
      <c r="A19" s="738"/>
      <c r="B19" s="64"/>
      <c r="C19" s="237"/>
      <c r="D19" s="650"/>
      <c r="E19" s="239"/>
      <c r="F19" s="251"/>
      <c r="G19" s="1468" t="s">
        <v>13</v>
      </c>
      <c r="H19" s="63">
        <f>H16*1</f>
        <v>7</v>
      </c>
      <c r="I19" s="60"/>
      <c r="J19" s="61"/>
      <c r="K19" s="61"/>
      <c r="L19" s="62">
        <f>L16*1</f>
        <v>8</v>
      </c>
      <c r="M19" s="62">
        <f>M16*1</f>
        <v>9</v>
      </c>
      <c r="N19" s="258" t="s">
        <v>581</v>
      </c>
      <c r="O19" s="1469">
        <v>15</v>
      </c>
      <c r="P19" s="1469">
        <v>20</v>
      </c>
      <c r="Q19" s="1470">
        <v>25</v>
      </c>
      <c r="T19" s="133"/>
    </row>
    <row r="20" spans="1:20" s="132" customFormat="1" ht="17.25" customHeight="1">
      <c r="A20" s="230" t="s">
        <v>12</v>
      </c>
      <c r="B20" s="231" t="s">
        <v>14</v>
      </c>
      <c r="C20" s="232" t="s">
        <v>14</v>
      </c>
      <c r="D20" s="222" t="s">
        <v>582</v>
      </c>
      <c r="E20" s="223" t="s">
        <v>64</v>
      </c>
      <c r="F20" s="221" t="s">
        <v>499</v>
      </c>
      <c r="G20" s="1471"/>
      <c r="H20" s="634">
        <v>0</v>
      </c>
      <c r="I20" s="204">
        <v>0</v>
      </c>
      <c r="J20" s="204"/>
      <c r="K20" s="204">
        <v>0</v>
      </c>
      <c r="L20" s="206">
        <v>0</v>
      </c>
      <c r="M20" s="19">
        <v>0</v>
      </c>
      <c r="N20" s="1472" t="s">
        <v>583</v>
      </c>
      <c r="O20" s="462">
        <v>80</v>
      </c>
      <c r="P20" s="462">
        <v>80</v>
      </c>
      <c r="Q20" s="463">
        <v>60</v>
      </c>
    </row>
    <row r="21" spans="1:20" s="132" customFormat="1" ht="17.25" customHeight="1">
      <c r="A21" s="1473" t="s">
        <v>12</v>
      </c>
      <c r="B21" s="1474" t="s">
        <v>14</v>
      </c>
      <c r="C21" s="1474" t="s">
        <v>37</v>
      </c>
      <c r="D21" s="742" t="s">
        <v>584</v>
      </c>
      <c r="E21" s="743" t="s">
        <v>64</v>
      </c>
      <c r="F21" s="1475" t="s">
        <v>499</v>
      </c>
      <c r="G21" s="1476" t="s">
        <v>40</v>
      </c>
      <c r="H21" s="539">
        <v>0</v>
      </c>
      <c r="I21" s="764"/>
      <c r="J21" s="1456"/>
      <c r="K21" s="764">
        <v>0</v>
      </c>
      <c r="L21" s="99">
        <v>0</v>
      </c>
      <c r="M21" s="99">
        <v>0</v>
      </c>
      <c r="N21" s="1477" t="s">
        <v>585</v>
      </c>
      <c r="O21" s="100" t="s">
        <v>196</v>
      </c>
      <c r="P21" s="100" t="s">
        <v>331</v>
      </c>
      <c r="Q21" s="101" t="s">
        <v>331</v>
      </c>
    </row>
    <row r="22" spans="1:20" s="132" customFormat="1" ht="17.25" customHeight="1">
      <c r="A22" s="321"/>
      <c r="B22" s="322"/>
      <c r="C22" s="322"/>
      <c r="D22" s="324"/>
      <c r="E22" s="524"/>
      <c r="F22" s="327"/>
      <c r="G22" s="1455"/>
      <c r="H22" s="539"/>
      <c r="I22" s="1456"/>
      <c r="J22" s="1456"/>
      <c r="K22" s="1456"/>
      <c r="L22" s="99"/>
      <c r="M22" s="99"/>
      <c r="N22" s="1478"/>
      <c r="O22" s="100"/>
      <c r="P22" s="100"/>
      <c r="Q22" s="101"/>
    </row>
    <row r="23" spans="1:20" s="132" customFormat="1" ht="15" customHeight="1" thickBot="1">
      <c r="A23" s="318"/>
      <c r="B23" s="320"/>
      <c r="C23" s="320"/>
      <c r="D23" s="280"/>
      <c r="E23" s="540"/>
      <c r="F23" s="282"/>
      <c r="G23" s="1468" t="s">
        <v>13</v>
      </c>
      <c r="H23" s="1479">
        <f>H21*1</f>
        <v>0</v>
      </c>
      <c r="I23" s="1480"/>
      <c r="J23" s="1480"/>
      <c r="K23" s="1480"/>
      <c r="L23" s="1481"/>
      <c r="M23" s="1481"/>
      <c r="N23" s="1482"/>
      <c r="O23" s="111" t="s">
        <v>586</v>
      </c>
      <c r="P23" s="111" t="s">
        <v>586</v>
      </c>
      <c r="Q23" s="112" t="s">
        <v>586</v>
      </c>
    </row>
    <row r="24" spans="1:20" s="132" customFormat="1" ht="13.5" customHeight="1">
      <c r="A24" s="1473" t="s">
        <v>12</v>
      </c>
      <c r="B24" s="1474" t="s">
        <v>14</v>
      </c>
      <c r="C24" s="1474" t="s">
        <v>38</v>
      </c>
      <c r="D24" s="742" t="s">
        <v>587</v>
      </c>
      <c r="E24" s="743" t="s">
        <v>64</v>
      </c>
      <c r="F24" s="1475" t="s">
        <v>499</v>
      </c>
      <c r="G24" s="1455" t="s">
        <v>40</v>
      </c>
      <c r="H24" s="539">
        <v>0</v>
      </c>
      <c r="I24" s="764"/>
      <c r="J24" s="1456"/>
      <c r="K24" s="764">
        <v>0</v>
      </c>
      <c r="L24" s="99">
        <v>0</v>
      </c>
      <c r="M24" s="99">
        <v>0</v>
      </c>
      <c r="N24" s="1483" t="s">
        <v>588</v>
      </c>
      <c r="O24" s="826">
        <v>10</v>
      </c>
      <c r="P24" s="826">
        <v>15</v>
      </c>
      <c r="Q24" s="827">
        <v>20</v>
      </c>
      <c r="T24" s="133"/>
    </row>
    <row r="25" spans="1:20" s="132" customFormat="1" ht="14.25" customHeight="1">
      <c r="A25" s="321"/>
      <c r="B25" s="322"/>
      <c r="C25" s="322"/>
      <c r="D25" s="324"/>
      <c r="E25" s="524"/>
      <c r="F25" s="327"/>
      <c r="G25" s="1455"/>
      <c r="H25" s="539"/>
      <c r="I25" s="1456"/>
      <c r="J25" s="1456"/>
      <c r="K25" s="1456"/>
      <c r="L25" s="99"/>
      <c r="M25" s="99"/>
      <c r="N25" s="628" t="s">
        <v>589</v>
      </c>
      <c r="O25" s="1484">
        <v>3</v>
      </c>
      <c r="P25" s="1484">
        <v>5</v>
      </c>
      <c r="Q25" s="1485">
        <v>5</v>
      </c>
      <c r="T25" s="133"/>
    </row>
    <row r="26" spans="1:20" s="132" customFormat="1" ht="12" customHeight="1" thickBot="1">
      <c r="A26" s="738"/>
      <c r="B26" s="64"/>
      <c r="C26" s="64"/>
      <c r="D26" s="650"/>
      <c r="E26" s="239"/>
      <c r="F26" s="251"/>
      <c r="G26" s="1486" t="s">
        <v>13</v>
      </c>
      <c r="H26" s="105"/>
      <c r="I26" s="104"/>
      <c r="J26" s="105"/>
      <c r="K26" s="106">
        <f>SUM(K25:K25)</f>
        <v>0</v>
      </c>
      <c r="L26" s="107">
        <v>0</v>
      </c>
      <c r="M26" s="110">
        <v>0</v>
      </c>
      <c r="N26" s="1487"/>
      <c r="O26" s="1488"/>
      <c r="P26" s="1488"/>
      <c r="Q26" s="1489"/>
      <c r="T26" s="133"/>
    </row>
    <row r="27" spans="1:20" s="132" customFormat="1" ht="12.75" customHeight="1" thickBot="1">
      <c r="A27" s="116" t="s">
        <v>12</v>
      </c>
      <c r="B27" s="86" t="s">
        <v>14</v>
      </c>
      <c r="C27" s="268" t="s">
        <v>15</v>
      </c>
      <c r="D27" s="269"/>
      <c r="E27" s="270"/>
      <c r="F27" s="270"/>
      <c r="G27" s="271"/>
      <c r="H27" s="103">
        <f>H16+H24+H21+H22</f>
        <v>7</v>
      </c>
      <c r="I27" s="103">
        <f t="shared" ref="I27:M27" si="0">I16+I24+I21</f>
        <v>0</v>
      </c>
      <c r="J27" s="103">
        <f t="shared" si="0"/>
        <v>0</v>
      </c>
      <c r="K27" s="103">
        <f t="shared" si="0"/>
        <v>0</v>
      </c>
      <c r="L27" s="103">
        <f t="shared" si="0"/>
        <v>8</v>
      </c>
      <c r="M27" s="103">
        <f t="shared" si="0"/>
        <v>9</v>
      </c>
      <c r="N27" s="87"/>
      <c r="O27" s="117"/>
      <c r="P27" s="117"/>
      <c r="Q27" s="118"/>
    </row>
    <row r="28" spans="1:20" s="132" customFormat="1" ht="14.25" customHeight="1" thickBot="1">
      <c r="A28" s="41" t="s">
        <v>12</v>
      </c>
      <c r="B28" s="42" t="s">
        <v>37</v>
      </c>
      <c r="C28" s="304" t="s">
        <v>590</v>
      </c>
      <c r="D28" s="305"/>
      <c r="E28" s="305"/>
      <c r="F28" s="305"/>
      <c r="G28" s="305"/>
      <c r="H28" s="305"/>
      <c r="I28" s="305"/>
      <c r="J28" s="305"/>
      <c r="K28" s="305"/>
      <c r="L28" s="305"/>
      <c r="M28" s="305"/>
      <c r="N28" s="305"/>
      <c r="O28" s="305"/>
      <c r="P28" s="305"/>
      <c r="Q28" s="307"/>
    </row>
    <row r="29" spans="1:20" s="132" customFormat="1" ht="13.5" customHeight="1">
      <c r="A29" s="1490" t="s">
        <v>12</v>
      </c>
      <c r="B29" s="1491" t="s">
        <v>37</v>
      </c>
      <c r="C29" s="288" t="s">
        <v>12</v>
      </c>
      <c r="D29" s="1492" t="s">
        <v>591</v>
      </c>
      <c r="E29" s="1493" t="s">
        <v>64</v>
      </c>
      <c r="F29" s="313" t="s">
        <v>499</v>
      </c>
      <c r="G29" s="1494" t="s">
        <v>40</v>
      </c>
      <c r="H29" s="1495">
        <v>7</v>
      </c>
      <c r="I29" s="1495"/>
      <c r="J29" s="1495"/>
      <c r="K29" s="1496">
        <v>0</v>
      </c>
      <c r="L29" s="1497">
        <v>8</v>
      </c>
      <c r="M29" s="1498">
        <v>9</v>
      </c>
      <c r="N29" s="1483" t="s">
        <v>592</v>
      </c>
      <c r="O29" s="826">
        <v>23</v>
      </c>
      <c r="P29" s="826">
        <v>20</v>
      </c>
      <c r="Q29" s="827">
        <v>25</v>
      </c>
    </row>
    <row r="30" spans="1:20" s="132" customFormat="1" ht="13.5" customHeight="1" thickBot="1">
      <c r="A30" s="1499"/>
      <c r="B30" s="1500"/>
      <c r="C30" s="291"/>
      <c r="D30" s="1501"/>
      <c r="E30" s="1502"/>
      <c r="F30" s="316"/>
      <c r="G30" s="1503" t="s">
        <v>13</v>
      </c>
      <c r="H30" s="104">
        <f t="shared" ref="H30:M30" si="1">H29*1</f>
        <v>7</v>
      </c>
      <c r="I30" s="104">
        <f t="shared" si="1"/>
        <v>0</v>
      </c>
      <c r="J30" s="104">
        <f t="shared" si="1"/>
        <v>0</v>
      </c>
      <c r="K30" s="104">
        <f t="shared" si="1"/>
        <v>0</v>
      </c>
      <c r="L30" s="104">
        <f t="shared" si="1"/>
        <v>8</v>
      </c>
      <c r="M30" s="104">
        <f t="shared" si="1"/>
        <v>9</v>
      </c>
      <c r="N30" s="727"/>
      <c r="O30" s="1504"/>
      <c r="P30" s="1504"/>
      <c r="Q30" s="1505"/>
      <c r="T30" s="133"/>
    </row>
    <row r="31" spans="1:20" s="132" customFormat="1" ht="22.5" customHeight="1">
      <c r="A31" s="21" t="s">
        <v>12</v>
      </c>
      <c r="B31" s="22" t="s">
        <v>37</v>
      </c>
      <c r="C31" s="288" t="s">
        <v>14</v>
      </c>
      <c r="D31" s="292" t="s">
        <v>593</v>
      </c>
      <c r="E31" s="1506" t="s">
        <v>64</v>
      </c>
      <c r="F31" s="313" t="s">
        <v>499</v>
      </c>
      <c r="G31" s="1507"/>
      <c r="H31" s="50">
        <v>0</v>
      </c>
      <c r="I31" s="50">
        <v>0</v>
      </c>
      <c r="J31" s="50"/>
      <c r="K31" s="51">
        <v>0</v>
      </c>
      <c r="L31" s="52">
        <v>0</v>
      </c>
      <c r="M31" s="114">
        <v>0</v>
      </c>
      <c r="N31" s="1483" t="s">
        <v>594</v>
      </c>
      <c r="O31" s="826">
        <v>20</v>
      </c>
      <c r="P31" s="826">
        <v>40</v>
      </c>
      <c r="Q31" s="827">
        <v>40</v>
      </c>
      <c r="T31" s="133"/>
    </row>
    <row r="32" spans="1:20" s="132" customFormat="1" ht="11.25" customHeight="1">
      <c r="A32" s="43"/>
      <c r="B32" s="44"/>
      <c r="C32" s="290"/>
      <c r="D32" s="293"/>
      <c r="E32" s="1508"/>
      <c r="F32" s="315"/>
      <c r="G32" s="1509"/>
      <c r="H32" s="54"/>
      <c r="I32" s="54"/>
      <c r="J32" s="54"/>
      <c r="K32" s="55"/>
      <c r="L32" s="56"/>
      <c r="M32" s="1510"/>
      <c r="N32" s="1511" t="s">
        <v>595</v>
      </c>
      <c r="O32" s="1512">
        <v>2</v>
      </c>
      <c r="P32" s="1513">
        <v>2</v>
      </c>
      <c r="Q32" s="1514">
        <v>5</v>
      </c>
      <c r="T32" s="133"/>
    </row>
    <row r="33" spans="1:20" s="132" customFormat="1" ht="12" customHeight="1" thickBot="1">
      <c r="A33" s="57"/>
      <c r="B33" s="23"/>
      <c r="C33" s="291"/>
      <c r="D33" s="294"/>
      <c r="E33" s="1515"/>
      <c r="F33" s="316"/>
      <c r="G33" s="1516" t="s">
        <v>13</v>
      </c>
      <c r="H33" s="60">
        <f t="shared" ref="H33:M33" si="2">H31</f>
        <v>0</v>
      </c>
      <c r="I33" s="60">
        <f t="shared" si="2"/>
        <v>0</v>
      </c>
      <c r="J33" s="60">
        <f t="shared" si="2"/>
        <v>0</v>
      </c>
      <c r="K33" s="60">
        <f t="shared" si="2"/>
        <v>0</v>
      </c>
      <c r="L33" s="60">
        <f t="shared" si="2"/>
        <v>0</v>
      </c>
      <c r="M33" s="60">
        <f t="shared" si="2"/>
        <v>0</v>
      </c>
      <c r="N33" s="797"/>
      <c r="O33" s="1504"/>
      <c r="P33" s="1517"/>
      <c r="Q33" s="1505"/>
      <c r="T33" s="133"/>
    </row>
    <row r="34" spans="1:20" s="132" customFormat="1" ht="15" customHeight="1">
      <c r="A34" s="21" t="s">
        <v>12</v>
      </c>
      <c r="B34" s="22" t="s">
        <v>37</v>
      </c>
      <c r="C34" s="288" t="s">
        <v>37</v>
      </c>
      <c r="D34" s="292" t="s">
        <v>596</v>
      </c>
      <c r="E34" s="1506" t="s">
        <v>64</v>
      </c>
      <c r="F34" s="313" t="s">
        <v>499</v>
      </c>
      <c r="G34" s="1518"/>
      <c r="H34" s="50">
        <v>0</v>
      </c>
      <c r="I34" s="50">
        <v>0</v>
      </c>
      <c r="J34" s="50"/>
      <c r="K34" s="51">
        <v>0</v>
      </c>
      <c r="L34" s="52">
        <v>0</v>
      </c>
      <c r="M34" s="114">
        <v>0</v>
      </c>
      <c r="N34" s="1519" t="s">
        <v>597</v>
      </c>
      <c r="O34" s="73">
        <v>3</v>
      </c>
      <c r="P34" s="73">
        <v>3</v>
      </c>
      <c r="Q34" s="74">
        <v>3</v>
      </c>
      <c r="T34" s="133"/>
    </row>
    <row r="35" spans="1:20" s="132" customFormat="1" ht="15" customHeight="1" thickBot="1">
      <c r="A35" s="57"/>
      <c r="B35" s="23"/>
      <c r="C35" s="291"/>
      <c r="D35" s="294"/>
      <c r="E35" s="1515"/>
      <c r="F35" s="316"/>
      <c r="G35" s="1516" t="s">
        <v>13</v>
      </c>
      <c r="H35" s="60">
        <f t="shared" ref="H35:M35" si="3">H34</f>
        <v>0</v>
      </c>
      <c r="I35" s="60">
        <f t="shared" si="3"/>
        <v>0</v>
      </c>
      <c r="J35" s="60">
        <f t="shared" si="3"/>
        <v>0</v>
      </c>
      <c r="K35" s="60">
        <f t="shared" si="3"/>
        <v>0</v>
      </c>
      <c r="L35" s="60">
        <f t="shared" si="3"/>
        <v>0</v>
      </c>
      <c r="M35" s="60">
        <f t="shared" si="3"/>
        <v>0</v>
      </c>
      <c r="N35" s="1520"/>
      <c r="O35" s="1504"/>
      <c r="P35" s="1517"/>
      <c r="Q35" s="1505"/>
      <c r="T35" s="133"/>
    </row>
    <row r="36" spans="1:20" s="132" customFormat="1" ht="11.25" customHeight="1">
      <c r="A36" s="21" t="s">
        <v>12</v>
      </c>
      <c r="B36" s="22" t="s">
        <v>37</v>
      </c>
      <c r="C36" s="288" t="s">
        <v>38</v>
      </c>
      <c r="D36" s="292" t="s">
        <v>598</v>
      </c>
      <c r="E36" s="1506" t="s">
        <v>64</v>
      </c>
      <c r="F36" s="313" t="s">
        <v>499</v>
      </c>
      <c r="G36" s="1518" t="s">
        <v>40</v>
      </c>
      <c r="H36" s="50">
        <v>0</v>
      </c>
      <c r="I36" s="50">
        <v>0</v>
      </c>
      <c r="J36" s="50"/>
      <c r="K36" s="51">
        <v>0</v>
      </c>
      <c r="L36" s="52">
        <v>0</v>
      </c>
      <c r="M36" s="114">
        <v>0</v>
      </c>
      <c r="N36" s="1483" t="s">
        <v>599</v>
      </c>
      <c r="O36" s="1521"/>
      <c r="P36" s="1521">
        <v>1000</v>
      </c>
      <c r="Q36" s="1521">
        <v>1000</v>
      </c>
      <c r="T36" s="133"/>
    </row>
    <row r="37" spans="1:20" s="132" customFormat="1" ht="12.75" customHeight="1" thickBot="1">
      <c r="A37" s="57"/>
      <c r="B37" s="23"/>
      <c r="C37" s="291"/>
      <c r="D37" s="294"/>
      <c r="E37" s="1515"/>
      <c r="F37" s="316"/>
      <c r="G37" s="1516" t="s">
        <v>13</v>
      </c>
      <c r="H37" s="60">
        <f t="shared" ref="H37:M37" si="4">H36</f>
        <v>0</v>
      </c>
      <c r="I37" s="60">
        <f t="shared" si="4"/>
        <v>0</v>
      </c>
      <c r="J37" s="60">
        <f t="shared" si="4"/>
        <v>0</v>
      </c>
      <c r="K37" s="60">
        <f t="shared" si="4"/>
        <v>0</v>
      </c>
      <c r="L37" s="60">
        <f t="shared" si="4"/>
        <v>0</v>
      </c>
      <c r="M37" s="60">
        <f t="shared" si="4"/>
        <v>0</v>
      </c>
      <c r="N37" s="1520"/>
      <c r="O37" s="1504"/>
      <c r="P37" s="1517"/>
      <c r="Q37" s="1505"/>
      <c r="T37" s="133"/>
    </row>
    <row r="38" spans="1:20" s="132" customFormat="1" ht="15.75" customHeight="1">
      <c r="A38" s="21" t="s">
        <v>12</v>
      </c>
      <c r="B38" s="22" t="s">
        <v>37</v>
      </c>
      <c r="C38" s="288" t="s">
        <v>43</v>
      </c>
      <c r="D38" s="292" t="s">
        <v>600</v>
      </c>
      <c r="E38" s="1506" t="s">
        <v>64</v>
      </c>
      <c r="F38" s="313" t="s">
        <v>499</v>
      </c>
      <c r="G38" s="1518" t="s">
        <v>40</v>
      </c>
      <c r="H38" s="50">
        <v>3.3</v>
      </c>
      <c r="I38" s="50">
        <v>0</v>
      </c>
      <c r="J38" s="50"/>
      <c r="K38" s="51">
        <v>0</v>
      </c>
      <c r="L38" s="52">
        <v>4</v>
      </c>
      <c r="M38" s="114">
        <v>5</v>
      </c>
      <c r="N38" s="1483" t="s">
        <v>601</v>
      </c>
      <c r="O38" s="1522"/>
      <c r="P38" s="1521"/>
      <c r="Q38" s="1521"/>
      <c r="T38" s="133"/>
    </row>
    <row r="39" spans="1:20" s="132" customFormat="1" ht="12" customHeight="1" thickBot="1">
      <c r="A39" s="57"/>
      <c r="B39" s="23"/>
      <c r="C39" s="291"/>
      <c r="D39" s="294"/>
      <c r="E39" s="1515"/>
      <c r="F39" s="316"/>
      <c r="G39" s="1516" t="s">
        <v>13</v>
      </c>
      <c r="H39" s="60">
        <f t="shared" ref="H39:M39" si="5">H38</f>
        <v>3.3</v>
      </c>
      <c r="I39" s="60">
        <f t="shared" si="5"/>
        <v>0</v>
      </c>
      <c r="J39" s="60">
        <f t="shared" si="5"/>
        <v>0</v>
      </c>
      <c r="K39" s="60">
        <f t="shared" si="5"/>
        <v>0</v>
      </c>
      <c r="L39" s="60">
        <f t="shared" si="5"/>
        <v>4</v>
      </c>
      <c r="M39" s="60">
        <f t="shared" si="5"/>
        <v>5</v>
      </c>
      <c r="N39" s="1520"/>
      <c r="O39" s="1504"/>
      <c r="P39" s="1517"/>
      <c r="Q39" s="1505"/>
      <c r="T39" s="133"/>
    </row>
    <row r="40" spans="1:20" s="132" customFormat="1" ht="12.75" customHeight="1" thickBot="1">
      <c r="A40" s="24" t="s">
        <v>12</v>
      </c>
      <c r="B40" s="64" t="s">
        <v>37</v>
      </c>
      <c r="C40" s="446" t="s">
        <v>15</v>
      </c>
      <c r="D40" s="447"/>
      <c r="E40" s="447"/>
      <c r="F40" s="447"/>
      <c r="G40" s="447"/>
      <c r="H40" s="1523">
        <f>H39+H30+H33+H37+H35</f>
        <v>10.3</v>
      </c>
      <c r="I40" s="1523">
        <f t="shared" ref="I40:M40" si="6">I39+I30+I33</f>
        <v>0</v>
      </c>
      <c r="J40" s="1523">
        <f t="shared" si="6"/>
        <v>0</v>
      </c>
      <c r="K40" s="1523">
        <f t="shared" si="6"/>
        <v>0</v>
      </c>
      <c r="L40" s="1523">
        <f t="shared" si="6"/>
        <v>12</v>
      </c>
      <c r="M40" s="1523">
        <f t="shared" si="6"/>
        <v>14</v>
      </c>
      <c r="N40" s="66"/>
      <c r="O40" s="67"/>
      <c r="P40" s="67"/>
      <c r="Q40" s="68"/>
    </row>
    <row r="41" spans="1:20" s="132" customFormat="1" ht="24.75" customHeight="1" thickBot="1">
      <c r="A41" s="41" t="s">
        <v>12</v>
      </c>
      <c r="B41" s="42" t="s">
        <v>38</v>
      </c>
      <c r="C41" s="302" t="s">
        <v>602</v>
      </c>
      <c r="D41" s="302"/>
      <c r="E41" s="302"/>
      <c r="F41" s="302"/>
      <c r="G41" s="302"/>
      <c r="H41" s="302"/>
      <c r="I41" s="302"/>
      <c r="J41" s="302"/>
      <c r="K41" s="302"/>
      <c r="L41" s="302"/>
      <c r="M41" s="302"/>
      <c r="N41" s="302"/>
      <c r="O41" s="302"/>
      <c r="P41" s="302"/>
      <c r="Q41" s="303"/>
    </row>
    <row r="42" spans="1:20" s="132" customFormat="1" ht="14.25" customHeight="1">
      <c r="A42" s="1490" t="s">
        <v>12</v>
      </c>
      <c r="B42" s="1491" t="s">
        <v>38</v>
      </c>
      <c r="C42" s="288" t="s">
        <v>12</v>
      </c>
      <c r="D42" s="1492" t="s">
        <v>603</v>
      </c>
      <c r="E42" s="1493" t="s">
        <v>64</v>
      </c>
      <c r="F42" s="313" t="s">
        <v>499</v>
      </c>
      <c r="G42" s="1494" t="s">
        <v>40</v>
      </c>
      <c r="H42" s="1495">
        <v>10</v>
      </c>
      <c r="I42" s="1495">
        <v>0</v>
      </c>
      <c r="J42" s="1495"/>
      <c r="K42" s="1496">
        <v>0</v>
      </c>
      <c r="L42" s="1497">
        <v>6</v>
      </c>
      <c r="M42" s="1498">
        <v>7</v>
      </c>
      <c r="N42" s="1519" t="s">
        <v>604</v>
      </c>
      <c r="O42" s="73">
        <v>15</v>
      </c>
      <c r="P42" s="73">
        <v>15</v>
      </c>
      <c r="Q42" s="74">
        <v>15</v>
      </c>
    </row>
    <row r="43" spans="1:20" s="132" customFormat="1" ht="12" customHeight="1" thickBot="1">
      <c r="A43" s="1499"/>
      <c r="B43" s="1500"/>
      <c r="C43" s="291"/>
      <c r="D43" s="1501"/>
      <c r="E43" s="1502"/>
      <c r="F43" s="316"/>
      <c r="G43" s="1503" t="s">
        <v>13</v>
      </c>
      <c r="H43" s="104">
        <f>H42</f>
        <v>10</v>
      </c>
      <c r="I43" s="104">
        <f>I42</f>
        <v>0</v>
      </c>
      <c r="J43" s="104"/>
      <c r="K43" s="757">
        <f>K42</f>
        <v>0</v>
      </c>
      <c r="L43" s="757">
        <f>L42</f>
        <v>6</v>
      </c>
      <c r="M43" s="757">
        <f>M42</f>
        <v>7</v>
      </c>
      <c r="N43" s="727"/>
      <c r="O43" s="1504"/>
      <c r="P43" s="1504"/>
      <c r="Q43" s="1505"/>
      <c r="T43" s="133"/>
    </row>
    <row r="44" spans="1:20" s="132" customFormat="1" ht="33" customHeight="1">
      <c r="A44" s="1524" t="s">
        <v>12</v>
      </c>
      <c r="B44" s="1525" t="s">
        <v>38</v>
      </c>
      <c r="C44" s="225" t="s">
        <v>14</v>
      </c>
      <c r="D44" s="1492" t="s">
        <v>605</v>
      </c>
      <c r="E44" s="1526" t="s">
        <v>64</v>
      </c>
      <c r="F44" s="228" t="s">
        <v>499</v>
      </c>
      <c r="G44" s="1494"/>
      <c r="H44" s="1495">
        <v>0</v>
      </c>
      <c r="I44" s="1495">
        <v>0</v>
      </c>
      <c r="J44" s="1495"/>
      <c r="K44" s="1496">
        <v>0</v>
      </c>
      <c r="L44" s="1497">
        <v>0</v>
      </c>
      <c r="M44" s="1498">
        <v>0</v>
      </c>
      <c r="N44" s="1519" t="s">
        <v>606</v>
      </c>
      <c r="O44" s="73">
        <v>8</v>
      </c>
      <c r="P44" s="73">
        <v>8</v>
      </c>
      <c r="Q44" s="74">
        <v>10</v>
      </c>
    </row>
    <row r="45" spans="1:20" s="132" customFormat="1" ht="18.75" customHeight="1" thickBot="1">
      <c r="A45" s="1527"/>
      <c r="B45" s="1528"/>
      <c r="C45" s="226"/>
      <c r="D45" s="515"/>
      <c r="E45" s="1529"/>
      <c r="F45" s="229"/>
      <c r="G45" s="1503" t="s">
        <v>13</v>
      </c>
      <c r="H45" s="104">
        <f>H44</f>
        <v>0</v>
      </c>
      <c r="I45" s="104">
        <f>I44</f>
        <v>0</v>
      </c>
      <c r="J45" s="104"/>
      <c r="K45" s="757">
        <f>K44</f>
        <v>0</v>
      </c>
      <c r="L45" s="110">
        <v>0</v>
      </c>
      <c r="M45" s="107">
        <v>0</v>
      </c>
      <c r="N45" s="727"/>
      <c r="O45" s="1504"/>
      <c r="P45" s="1504"/>
      <c r="Q45" s="1505"/>
      <c r="T45" s="133"/>
    </row>
    <row r="46" spans="1:20" s="132" customFormat="1" ht="14.25" customHeight="1">
      <c r="A46" s="1490" t="s">
        <v>12</v>
      </c>
      <c r="B46" s="1491" t="s">
        <v>38</v>
      </c>
      <c r="C46" s="288" t="s">
        <v>37</v>
      </c>
      <c r="D46" s="1492" t="s">
        <v>607</v>
      </c>
      <c r="E46" s="1493" t="s">
        <v>64</v>
      </c>
      <c r="F46" s="313" t="s">
        <v>499</v>
      </c>
      <c r="G46" s="1494"/>
      <c r="H46" s="1495">
        <v>0</v>
      </c>
      <c r="I46" s="1495">
        <v>0</v>
      </c>
      <c r="J46" s="1495"/>
      <c r="K46" s="1496">
        <v>0</v>
      </c>
      <c r="L46" s="1497">
        <v>0</v>
      </c>
      <c r="M46" s="1498">
        <v>0</v>
      </c>
      <c r="N46" s="1519" t="s">
        <v>608</v>
      </c>
      <c r="O46" s="73">
        <v>1</v>
      </c>
      <c r="P46" s="73">
        <v>1</v>
      </c>
      <c r="Q46" s="74">
        <v>1</v>
      </c>
    </row>
    <row r="47" spans="1:20" s="132" customFormat="1" ht="12" customHeight="1" thickBot="1">
      <c r="A47" s="1499"/>
      <c r="B47" s="1500"/>
      <c r="C47" s="291"/>
      <c r="D47" s="1501"/>
      <c r="E47" s="1502"/>
      <c r="F47" s="316"/>
      <c r="G47" s="1503" t="s">
        <v>13</v>
      </c>
      <c r="H47" s="104">
        <f>H46</f>
        <v>0</v>
      </c>
      <c r="I47" s="104">
        <f>I46</f>
        <v>0</v>
      </c>
      <c r="J47" s="104"/>
      <c r="K47" s="757">
        <f>K46</f>
        <v>0</v>
      </c>
      <c r="L47" s="110">
        <v>0</v>
      </c>
      <c r="M47" s="107">
        <v>0</v>
      </c>
      <c r="N47" s="727"/>
      <c r="O47" s="1504"/>
      <c r="P47" s="1504"/>
      <c r="Q47" s="1505"/>
      <c r="T47" s="133"/>
    </row>
    <row r="48" spans="1:20" s="132" customFormat="1" ht="53.25" customHeight="1">
      <c r="A48" s="1490" t="s">
        <v>12</v>
      </c>
      <c r="B48" s="1491" t="s">
        <v>38</v>
      </c>
      <c r="C48" s="288" t="s">
        <v>38</v>
      </c>
      <c r="D48" s="1492" t="s">
        <v>609</v>
      </c>
      <c r="E48" s="1493" t="s">
        <v>64</v>
      </c>
      <c r="F48" s="313" t="s">
        <v>499</v>
      </c>
      <c r="G48" s="1494" t="s">
        <v>40</v>
      </c>
      <c r="H48" s="1495">
        <v>0</v>
      </c>
      <c r="I48" s="1495">
        <v>0</v>
      </c>
      <c r="J48" s="1495"/>
      <c r="K48" s="1496">
        <v>0</v>
      </c>
      <c r="L48" s="1497">
        <v>0</v>
      </c>
      <c r="M48" s="1498">
        <v>0</v>
      </c>
      <c r="N48" s="1519" t="s">
        <v>610</v>
      </c>
      <c r="O48" s="73">
        <v>6</v>
      </c>
      <c r="P48" s="73">
        <v>6</v>
      </c>
      <c r="Q48" s="74">
        <v>8</v>
      </c>
    </row>
    <row r="49" spans="1:39" s="132" customFormat="1" ht="12" customHeight="1" thickBot="1">
      <c r="A49" s="1499"/>
      <c r="B49" s="1500"/>
      <c r="C49" s="291"/>
      <c r="D49" s="1501"/>
      <c r="E49" s="1502"/>
      <c r="F49" s="316"/>
      <c r="G49" s="1503" t="s">
        <v>13</v>
      </c>
      <c r="H49" s="104">
        <f>H48</f>
        <v>0</v>
      </c>
      <c r="I49" s="104">
        <f>I48</f>
        <v>0</v>
      </c>
      <c r="J49" s="104"/>
      <c r="K49" s="757">
        <f>K48</f>
        <v>0</v>
      </c>
      <c r="L49" s="110">
        <v>0</v>
      </c>
      <c r="M49" s="107">
        <v>0</v>
      </c>
      <c r="N49" s="727"/>
      <c r="O49" s="1530"/>
      <c r="P49" s="1530"/>
      <c r="Q49" s="1531"/>
      <c r="T49" s="133"/>
    </row>
    <row r="50" spans="1:39" s="132" customFormat="1" ht="15.75" customHeight="1">
      <c r="A50" s="1490" t="s">
        <v>12</v>
      </c>
      <c r="B50" s="1491" t="s">
        <v>38</v>
      </c>
      <c r="C50" s="288" t="s">
        <v>42</v>
      </c>
      <c r="D50" s="1492" t="s">
        <v>611</v>
      </c>
      <c r="E50" s="1493" t="s">
        <v>64</v>
      </c>
      <c r="F50" s="313" t="s">
        <v>499</v>
      </c>
      <c r="G50" s="1494"/>
      <c r="H50" s="1495">
        <v>0</v>
      </c>
      <c r="I50" s="1495">
        <v>0</v>
      </c>
      <c r="J50" s="1495"/>
      <c r="K50" s="1496">
        <v>0</v>
      </c>
      <c r="L50" s="1497">
        <v>0</v>
      </c>
      <c r="M50" s="1498">
        <v>0</v>
      </c>
      <c r="N50" s="1519" t="s">
        <v>612</v>
      </c>
      <c r="O50" s="73">
        <v>10</v>
      </c>
      <c r="P50" s="73">
        <v>12</v>
      </c>
      <c r="Q50" s="74">
        <v>15</v>
      </c>
    </row>
    <row r="51" spans="1:39" s="132" customFormat="1" ht="11.25" customHeight="1" thickBot="1">
      <c r="A51" s="1499"/>
      <c r="B51" s="1500"/>
      <c r="C51" s="291"/>
      <c r="D51" s="1501"/>
      <c r="E51" s="1502"/>
      <c r="F51" s="316"/>
      <c r="G51" s="1503" t="s">
        <v>13</v>
      </c>
      <c r="H51" s="104">
        <f>H50</f>
        <v>0</v>
      </c>
      <c r="I51" s="104">
        <f>I50</f>
        <v>0</v>
      </c>
      <c r="J51" s="104"/>
      <c r="K51" s="757">
        <f>K50</f>
        <v>0</v>
      </c>
      <c r="L51" s="110">
        <v>0</v>
      </c>
      <c r="M51" s="107">
        <v>0</v>
      </c>
      <c r="N51" s="727"/>
      <c r="O51" s="1504"/>
      <c r="P51" s="1504"/>
      <c r="Q51" s="1505"/>
      <c r="T51" s="133"/>
    </row>
    <row r="52" spans="1:39" s="132" customFormat="1" ht="24.75" customHeight="1">
      <c r="A52" s="21" t="s">
        <v>12</v>
      </c>
      <c r="B52" s="22" t="s">
        <v>38</v>
      </c>
      <c r="C52" s="288" t="s">
        <v>42</v>
      </c>
      <c r="D52" s="292" t="s">
        <v>613</v>
      </c>
      <c r="E52" s="1506" t="s">
        <v>64</v>
      </c>
      <c r="F52" s="313" t="s">
        <v>499</v>
      </c>
      <c r="G52" s="1507"/>
      <c r="H52" s="50">
        <v>0</v>
      </c>
      <c r="I52" s="50">
        <v>0</v>
      </c>
      <c r="J52" s="50"/>
      <c r="K52" s="51">
        <v>0</v>
      </c>
      <c r="L52" s="52">
        <v>0</v>
      </c>
      <c r="M52" s="114">
        <v>0</v>
      </c>
      <c r="N52" s="1532" t="s">
        <v>614</v>
      </c>
      <c r="O52" s="73">
        <v>50</v>
      </c>
      <c r="P52" s="73">
        <v>50</v>
      </c>
      <c r="Q52" s="74">
        <v>50</v>
      </c>
      <c r="T52" s="133"/>
    </row>
    <row r="53" spans="1:39" s="132" customFormat="1" ht="3.75" hidden="1" customHeight="1">
      <c r="A53" s="43"/>
      <c r="B53" s="44"/>
      <c r="C53" s="290"/>
      <c r="D53" s="293"/>
      <c r="E53" s="1508"/>
      <c r="F53" s="315"/>
      <c r="G53" s="1509"/>
      <c r="H53" s="54"/>
      <c r="I53" s="54"/>
      <c r="J53" s="54"/>
      <c r="K53" s="55"/>
      <c r="L53" s="56"/>
      <c r="M53" s="1510"/>
      <c r="N53" s="1533"/>
      <c r="O53" s="1512"/>
      <c r="P53" s="1513"/>
      <c r="Q53" s="1514"/>
      <c r="T53" s="133"/>
    </row>
    <row r="54" spans="1:39" s="132" customFormat="1" ht="14.25" customHeight="1" thickBot="1">
      <c r="A54" s="57"/>
      <c r="B54" s="23"/>
      <c r="C54" s="291"/>
      <c r="D54" s="294"/>
      <c r="E54" s="1515"/>
      <c r="F54" s="316"/>
      <c r="G54" s="1516" t="s">
        <v>13</v>
      </c>
      <c r="H54" s="60">
        <f>H52</f>
        <v>0</v>
      </c>
      <c r="I54" s="60">
        <f>I52</f>
        <v>0</v>
      </c>
      <c r="J54" s="60"/>
      <c r="K54" s="61">
        <f>K52</f>
        <v>0</v>
      </c>
      <c r="L54" s="62">
        <f>L53+L52</f>
        <v>0</v>
      </c>
      <c r="M54" s="63">
        <f>M53+M52</f>
        <v>0</v>
      </c>
      <c r="N54" s="1534"/>
      <c r="O54" s="1504"/>
      <c r="P54" s="1517"/>
      <c r="Q54" s="1505"/>
      <c r="T54" s="133"/>
    </row>
    <row r="55" spans="1:39" s="132" customFormat="1" ht="11.25" customHeight="1" thickBot="1">
      <c r="A55" s="24" t="s">
        <v>12</v>
      </c>
      <c r="B55" s="64" t="s">
        <v>38</v>
      </c>
      <c r="C55" s="446" t="s">
        <v>15</v>
      </c>
      <c r="D55" s="447"/>
      <c r="E55" s="447"/>
      <c r="F55" s="447"/>
      <c r="G55" s="447"/>
      <c r="H55" s="1535">
        <f t="shared" ref="H55:M55" si="7">H54+H51+H49+H47+H45+H43</f>
        <v>10</v>
      </c>
      <c r="I55" s="1535">
        <f t="shared" si="7"/>
        <v>0</v>
      </c>
      <c r="J55" s="1535">
        <f t="shared" si="7"/>
        <v>0</v>
      </c>
      <c r="K55" s="1535">
        <f t="shared" si="7"/>
        <v>0</v>
      </c>
      <c r="L55" s="1535">
        <f t="shared" si="7"/>
        <v>6</v>
      </c>
      <c r="M55" s="1535">
        <f t="shared" si="7"/>
        <v>7</v>
      </c>
      <c r="N55" s="66"/>
      <c r="O55" s="67"/>
      <c r="P55" s="67"/>
      <c r="Q55" s="68"/>
    </row>
    <row r="56" spans="1:39" s="132" customFormat="1" ht="14.25" customHeight="1" thickBot="1">
      <c r="A56" s="41" t="s">
        <v>12</v>
      </c>
      <c r="B56" s="42" t="s">
        <v>42</v>
      </c>
      <c r="C56" s="302" t="s">
        <v>615</v>
      </c>
      <c r="D56" s="302"/>
      <c r="E56" s="302"/>
      <c r="F56" s="302"/>
      <c r="G56" s="302"/>
      <c r="H56" s="302"/>
      <c r="I56" s="302"/>
      <c r="J56" s="302"/>
      <c r="K56" s="302"/>
      <c r="L56" s="302"/>
      <c r="M56" s="302"/>
      <c r="N56" s="302"/>
      <c r="O56" s="302"/>
      <c r="P56" s="302"/>
      <c r="Q56" s="303"/>
    </row>
    <row r="57" spans="1:39" s="132" customFormat="1" ht="12" customHeight="1">
      <c r="A57" s="1490" t="s">
        <v>12</v>
      </c>
      <c r="B57" s="1491" t="s">
        <v>42</v>
      </c>
      <c r="C57" s="288" t="s">
        <v>14</v>
      </c>
      <c r="D57" s="1492" t="s">
        <v>616</v>
      </c>
      <c r="E57" s="1493" t="s">
        <v>64</v>
      </c>
      <c r="F57" s="313" t="s">
        <v>499</v>
      </c>
      <c r="G57" s="1494" t="s">
        <v>40</v>
      </c>
      <c r="H57" s="1495">
        <v>0</v>
      </c>
      <c r="I57" s="1495">
        <v>0</v>
      </c>
      <c r="J57" s="1495"/>
      <c r="K57" s="1496">
        <v>0</v>
      </c>
      <c r="L57" s="1497">
        <v>0</v>
      </c>
      <c r="M57" s="1498">
        <v>0</v>
      </c>
      <c r="N57" s="1532" t="s">
        <v>617</v>
      </c>
      <c r="O57" s="73">
        <v>4</v>
      </c>
      <c r="P57" s="73">
        <v>5</v>
      </c>
      <c r="Q57" s="74">
        <v>6</v>
      </c>
    </row>
    <row r="58" spans="1:39" s="132" customFormat="1" ht="12" customHeight="1" thickBot="1">
      <c r="A58" s="1499"/>
      <c r="B58" s="1500"/>
      <c r="C58" s="291"/>
      <c r="D58" s="1501"/>
      <c r="E58" s="1502"/>
      <c r="F58" s="316"/>
      <c r="G58" s="1503" t="s">
        <v>13</v>
      </c>
      <c r="H58" s="104">
        <f t="shared" ref="H58:M58" si="8">H57</f>
        <v>0</v>
      </c>
      <c r="I58" s="104">
        <f t="shared" si="8"/>
        <v>0</v>
      </c>
      <c r="J58" s="104">
        <f t="shared" si="8"/>
        <v>0</v>
      </c>
      <c r="K58" s="104">
        <f t="shared" si="8"/>
        <v>0</v>
      </c>
      <c r="L58" s="104">
        <f t="shared" si="8"/>
        <v>0</v>
      </c>
      <c r="M58" s="104">
        <f t="shared" si="8"/>
        <v>0</v>
      </c>
      <c r="N58" s="443"/>
      <c r="O58" s="1504"/>
      <c r="P58" s="1504"/>
      <c r="Q58" s="1505"/>
      <c r="T58" s="133"/>
    </row>
    <row r="59" spans="1:39" s="132" customFormat="1" ht="14.25" customHeight="1">
      <c r="A59" s="1490" t="s">
        <v>12</v>
      </c>
      <c r="B59" s="1491" t="s">
        <v>42</v>
      </c>
      <c r="C59" s="288" t="s">
        <v>37</v>
      </c>
      <c r="D59" s="1492" t="s">
        <v>618</v>
      </c>
      <c r="E59" s="1493" t="s">
        <v>64</v>
      </c>
      <c r="F59" s="313" t="s">
        <v>499</v>
      </c>
      <c r="G59" s="1494"/>
      <c r="H59" s="1495">
        <v>0</v>
      </c>
      <c r="I59" s="1495">
        <v>0</v>
      </c>
      <c r="J59" s="1495"/>
      <c r="K59" s="1496">
        <v>0</v>
      </c>
      <c r="L59" s="1497">
        <v>0</v>
      </c>
      <c r="M59" s="1498">
        <v>0</v>
      </c>
      <c r="N59" s="1519" t="s">
        <v>619</v>
      </c>
      <c r="O59" s="73">
        <v>2</v>
      </c>
      <c r="P59" s="73">
        <v>3</v>
      </c>
      <c r="Q59" s="74">
        <v>4</v>
      </c>
    </row>
    <row r="60" spans="1:39" s="132" customFormat="1" ht="13.5" customHeight="1" thickBot="1">
      <c r="A60" s="1499"/>
      <c r="B60" s="1500"/>
      <c r="C60" s="291"/>
      <c r="D60" s="1501"/>
      <c r="E60" s="1502"/>
      <c r="F60" s="316"/>
      <c r="G60" s="1503" t="s">
        <v>13</v>
      </c>
      <c r="H60" s="104">
        <f>H59</f>
        <v>0</v>
      </c>
      <c r="I60" s="104">
        <f>I59</f>
        <v>0</v>
      </c>
      <c r="J60" s="104"/>
      <c r="K60" s="757">
        <f>K59</f>
        <v>0</v>
      </c>
      <c r="L60" s="110">
        <v>0</v>
      </c>
      <c r="M60" s="107">
        <v>0</v>
      </c>
      <c r="N60" s="727"/>
      <c r="O60" s="1504"/>
      <c r="P60" s="1504"/>
      <c r="Q60" s="1505"/>
      <c r="T60" s="133"/>
    </row>
    <row r="61" spans="1:39" s="132" customFormat="1" ht="12" customHeight="1" thickBot="1">
      <c r="A61" s="24" t="s">
        <v>12</v>
      </c>
      <c r="B61" s="64" t="s">
        <v>42</v>
      </c>
      <c r="C61" s="446" t="s">
        <v>15</v>
      </c>
      <c r="D61" s="447"/>
      <c r="E61" s="447"/>
      <c r="F61" s="447"/>
      <c r="G61" s="447"/>
      <c r="H61" s="1523">
        <f t="shared" ref="H61:M61" si="9">H60+H58</f>
        <v>0</v>
      </c>
      <c r="I61" s="1523">
        <f t="shared" si="9"/>
        <v>0</v>
      </c>
      <c r="J61" s="1523">
        <f t="shared" si="9"/>
        <v>0</v>
      </c>
      <c r="K61" s="1523">
        <f t="shared" si="9"/>
        <v>0</v>
      </c>
      <c r="L61" s="1523">
        <f t="shared" si="9"/>
        <v>0</v>
      </c>
      <c r="M61" s="1523">
        <f t="shared" si="9"/>
        <v>0</v>
      </c>
      <c r="N61" s="66"/>
      <c r="O61" s="67"/>
      <c r="P61" s="67"/>
      <c r="Q61" s="68"/>
    </row>
    <row r="62" spans="1:39" s="132" customFormat="1" ht="14.25" customHeight="1" thickBot="1">
      <c r="A62" s="116" t="s">
        <v>12</v>
      </c>
      <c r="B62" s="297" t="s">
        <v>16</v>
      </c>
      <c r="C62" s="297"/>
      <c r="D62" s="297"/>
      <c r="E62" s="297"/>
      <c r="F62" s="297"/>
      <c r="G62" s="437"/>
      <c r="H62" s="1536">
        <f t="shared" ref="H62:M62" si="10">H61+H55+H40+H14+H27</f>
        <v>27.3</v>
      </c>
      <c r="I62" s="1536">
        <f t="shared" si="10"/>
        <v>0</v>
      </c>
      <c r="J62" s="1536">
        <f t="shared" si="10"/>
        <v>0</v>
      </c>
      <c r="K62" s="1536">
        <f t="shared" si="10"/>
        <v>0</v>
      </c>
      <c r="L62" s="1536">
        <f t="shared" si="10"/>
        <v>26</v>
      </c>
      <c r="M62" s="1536">
        <f t="shared" si="10"/>
        <v>30</v>
      </c>
      <c r="N62" s="71"/>
      <c r="O62" s="71"/>
      <c r="P62" s="71"/>
      <c r="Q62" s="72"/>
    </row>
    <row r="63" spans="1:39" s="132" customFormat="1" ht="12.75" customHeight="1" thickBot="1">
      <c r="A63" s="156" t="s">
        <v>12</v>
      </c>
      <c r="B63" s="454" t="s">
        <v>17</v>
      </c>
      <c r="C63" s="454"/>
      <c r="D63" s="454"/>
      <c r="E63" s="454"/>
      <c r="F63" s="454"/>
      <c r="G63" s="454"/>
      <c r="H63" s="120">
        <f t="shared" ref="H63:M63" si="11">H62*1</f>
        <v>27.3</v>
      </c>
      <c r="I63" s="120">
        <f t="shared" si="11"/>
        <v>0</v>
      </c>
      <c r="J63" s="120">
        <f t="shared" si="11"/>
        <v>0</v>
      </c>
      <c r="K63" s="120">
        <f t="shared" si="11"/>
        <v>0</v>
      </c>
      <c r="L63" s="120">
        <f t="shared" si="11"/>
        <v>26</v>
      </c>
      <c r="M63" s="120">
        <f t="shared" si="11"/>
        <v>30</v>
      </c>
      <c r="N63" s="439"/>
      <c r="O63" s="440"/>
      <c r="P63" s="440"/>
      <c r="Q63" s="441"/>
    </row>
    <row r="64" spans="1:39" s="1537" customFormat="1" ht="15.75" customHeight="1" thickBot="1">
      <c r="A64" s="174"/>
      <c r="B64" s="175"/>
      <c r="C64" s="175"/>
      <c r="D64" s="175"/>
      <c r="E64" s="175"/>
      <c r="F64" s="448" t="s">
        <v>18</v>
      </c>
      <c r="G64" s="449"/>
      <c r="H64" s="449"/>
      <c r="I64" s="449"/>
      <c r="J64" s="449"/>
      <c r="K64" s="449"/>
      <c r="L64" s="449"/>
      <c r="M64" s="449"/>
      <c r="N64" s="802"/>
      <c r="O64" s="802"/>
      <c r="P64" s="802"/>
      <c r="Q64" s="802"/>
      <c r="R64" s="138"/>
      <c r="S64" s="138"/>
      <c r="T64" s="138"/>
      <c r="U64" s="138"/>
      <c r="V64" s="138"/>
      <c r="W64" s="138"/>
      <c r="X64" s="138"/>
      <c r="Y64" s="138"/>
      <c r="Z64" s="138"/>
      <c r="AA64" s="138"/>
      <c r="AB64" s="138"/>
      <c r="AC64" s="138"/>
      <c r="AD64" s="138"/>
      <c r="AE64" s="138"/>
      <c r="AF64" s="138"/>
      <c r="AG64" s="138"/>
      <c r="AH64" s="138"/>
      <c r="AI64" s="138"/>
      <c r="AJ64" s="138"/>
      <c r="AK64" s="138"/>
      <c r="AL64" s="138"/>
      <c r="AM64" s="138"/>
    </row>
    <row r="65" spans="1:17" s="132" customFormat="1" ht="35.25" customHeight="1" thickBot="1">
      <c r="A65" s="131"/>
      <c r="B65" s="131"/>
      <c r="C65" s="434" t="s">
        <v>19</v>
      </c>
      <c r="D65" s="435"/>
      <c r="E65" s="435"/>
      <c r="F65" s="435"/>
      <c r="G65" s="436"/>
      <c r="H65" s="376" t="s">
        <v>565</v>
      </c>
      <c r="I65" s="377"/>
      <c r="J65" s="377"/>
      <c r="K65" s="378"/>
      <c r="N65" s="131"/>
      <c r="O65" s="139"/>
      <c r="P65" s="131"/>
      <c r="Q65" s="131"/>
    </row>
    <row r="66" spans="1:17" s="132" customFormat="1" ht="14.1" customHeight="1" thickBot="1">
      <c r="A66" s="131"/>
      <c r="B66" s="131"/>
      <c r="C66" s="414" t="s">
        <v>20</v>
      </c>
      <c r="D66" s="415"/>
      <c r="E66" s="415"/>
      <c r="F66" s="415"/>
      <c r="G66" s="416"/>
      <c r="H66" s="417">
        <f>H67+H68+H69+H70+H71</f>
        <v>27.3</v>
      </c>
      <c r="I66" s="418"/>
      <c r="J66" s="418"/>
      <c r="K66" s="419"/>
      <c r="N66" s="131"/>
      <c r="O66" s="139"/>
      <c r="P66" s="131"/>
      <c r="Q66" s="131"/>
    </row>
    <row r="67" spans="1:17" s="132" customFormat="1" ht="11.25" customHeight="1">
      <c r="A67" s="131"/>
      <c r="B67" s="131"/>
      <c r="C67" s="450" t="s">
        <v>99</v>
      </c>
      <c r="D67" s="451"/>
      <c r="E67" s="451"/>
      <c r="F67" s="451"/>
      <c r="G67" s="452"/>
      <c r="H67" s="400">
        <v>27.3</v>
      </c>
      <c r="I67" s="401"/>
      <c r="J67" s="401"/>
      <c r="K67" s="402"/>
      <c r="N67" s="131"/>
      <c r="O67" s="139"/>
      <c r="P67" s="131"/>
      <c r="Q67" s="131"/>
    </row>
    <row r="68" spans="1:17" s="132" customFormat="1" ht="12.75" customHeight="1">
      <c r="A68" s="131"/>
      <c r="B68" s="131"/>
      <c r="C68" s="427" t="s">
        <v>100</v>
      </c>
      <c r="D68" s="428"/>
      <c r="E68" s="428"/>
      <c r="F68" s="428"/>
      <c r="G68" s="429"/>
      <c r="H68" s="430">
        <v>0</v>
      </c>
      <c r="I68" s="420"/>
      <c r="J68" s="420"/>
      <c r="K68" s="421"/>
      <c r="N68" s="131"/>
      <c r="O68" s="139"/>
      <c r="P68" s="131"/>
      <c r="Q68" s="131"/>
    </row>
    <row r="69" spans="1:17" s="132" customFormat="1" ht="14.1" customHeight="1">
      <c r="A69" s="131"/>
      <c r="B69" s="131"/>
      <c r="C69" s="408" t="s">
        <v>203</v>
      </c>
      <c r="D69" s="409"/>
      <c r="E69" s="409"/>
      <c r="F69" s="409"/>
      <c r="G69" s="431"/>
      <c r="H69" s="430">
        <v>0</v>
      </c>
      <c r="I69" s="420"/>
      <c r="J69" s="420"/>
      <c r="K69" s="421"/>
      <c r="N69" s="131"/>
      <c r="O69" s="139"/>
      <c r="P69" s="131"/>
      <c r="Q69" s="131"/>
    </row>
    <row r="70" spans="1:17" s="132" customFormat="1" ht="14.1" customHeight="1">
      <c r="A70" s="131"/>
      <c r="B70" s="131"/>
      <c r="C70" s="408" t="s">
        <v>101</v>
      </c>
      <c r="D70" s="409"/>
      <c r="E70" s="409"/>
      <c r="F70" s="409"/>
      <c r="G70" s="431"/>
      <c r="H70" s="430">
        <v>0</v>
      </c>
      <c r="I70" s="420"/>
      <c r="J70" s="420"/>
      <c r="K70" s="421"/>
      <c r="N70" s="131"/>
      <c r="O70" s="139"/>
      <c r="P70" s="131"/>
      <c r="Q70" s="131"/>
    </row>
    <row r="71" spans="1:17" s="132" customFormat="1" ht="12.75" customHeight="1" thickBot="1">
      <c r="A71" s="131"/>
      <c r="B71" s="131"/>
      <c r="C71" s="427" t="s">
        <v>102</v>
      </c>
      <c r="D71" s="428"/>
      <c r="E71" s="428"/>
      <c r="F71" s="428"/>
      <c r="G71" s="429"/>
      <c r="H71" s="430">
        <v>0</v>
      </c>
      <c r="I71" s="420"/>
      <c r="J71" s="420"/>
      <c r="K71" s="421"/>
      <c r="N71" s="131"/>
      <c r="O71" s="139"/>
      <c r="P71" s="131"/>
      <c r="Q71" s="131"/>
    </row>
    <row r="72" spans="1:17" s="132" customFormat="1" ht="14.1" customHeight="1" thickBot="1">
      <c r="A72" s="131"/>
      <c r="B72" s="131"/>
      <c r="C72" s="414" t="s">
        <v>21</v>
      </c>
      <c r="D72" s="415"/>
      <c r="E72" s="415"/>
      <c r="F72" s="415"/>
      <c r="G72" s="416"/>
      <c r="H72" s="417">
        <f>H73+H74+H75</f>
        <v>0</v>
      </c>
      <c r="I72" s="418"/>
      <c r="J72" s="418"/>
      <c r="K72" s="419"/>
      <c r="N72" s="131"/>
      <c r="O72" s="139"/>
      <c r="P72" s="131"/>
      <c r="Q72" s="131"/>
    </row>
    <row r="73" spans="1:17" s="132" customFormat="1" ht="14.1" customHeight="1">
      <c r="A73" s="131"/>
      <c r="B73" s="131"/>
      <c r="C73" s="411" t="s">
        <v>103</v>
      </c>
      <c r="D73" s="412"/>
      <c r="E73" s="412"/>
      <c r="F73" s="412"/>
      <c r="G73" s="413"/>
      <c r="H73" s="425">
        <v>0</v>
      </c>
      <c r="I73" s="425"/>
      <c r="J73" s="425"/>
      <c r="K73" s="426"/>
      <c r="N73" s="131"/>
      <c r="O73" s="139"/>
      <c r="P73" s="131"/>
      <c r="Q73" s="131"/>
    </row>
    <row r="74" spans="1:17" s="132" customFormat="1" ht="14.1" customHeight="1">
      <c r="A74" s="131"/>
      <c r="B74" s="131"/>
      <c r="C74" s="422" t="s">
        <v>104</v>
      </c>
      <c r="D74" s="423"/>
      <c r="E74" s="423"/>
      <c r="F74" s="423"/>
      <c r="G74" s="424"/>
      <c r="H74" s="420">
        <v>0</v>
      </c>
      <c r="I74" s="420"/>
      <c r="J74" s="420"/>
      <c r="K74" s="421"/>
      <c r="N74" s="131"/>
      <c r="O74" s="139"/>
      <c r="P74" s="131"/>
      <c r="Q74" s="131"/>
    </row>
    <row r="75" spans="1:17" s="132" customFormat="1" ht="14.1" customHeight="1" thickBot="1">
      <c r="A75" s="131"/>
      <c r="B75" s="131"/>
      <c r="C75" s="408" t="s">
        <v>105</v>
      </c>
      <c r="D75" s="409"/>
      <c r="E75" s="409"/>
      <c r="F75" s="409"/>
      <c r="G75" s="410"/>
      <c r="H75" s="420"/>
      <c r="I75" s="420"/>
      <c r="J75" s="420"/>
      <c r="K75" s="421"/>
      <c r="N75" s="131"/>
      <c r="O75" s="139"/>
      <c r="P75" s="131"/>
      <c r="Q75" s="131"/>
    </row>
    <row r="76" spans="1:17" s="132" customFormat="1" ht="14.1" customHeight="1" thickBot="1">
      <c r="A76" s="131"/>
      <c r="B76" s="131"/>
      <c r="C76" s="403" t="s">
        <v>22</v>
      </c>
      <c r="D76" s="404"/>
      <c r="E76" s="404"/>
      <c r="F76" s="404"/>
      <c r="G76" s="405"/>
      <c r="H76" s="406">
        <f>H66+H72</f>
        <v>27.3</v>
      </c>
      <c r="I76" s="406"/>
      <c r="J76" s="406"/>
      <c r="K76" s="407"/>
      <c r="L76" s="131"/>
      <c r="M76" s="131"/>
      <c r="N76" s="131"/>
      <c r="O76" s="139"/>
      <c r="P76" s="131"/>
      <c r="Q76" s="131"/>
    </row>
    <row r="77" spans="1:17" s="132" customFormat="1">
      <c r="A77" s="131"/>
      <c r="B77" s="131"/>
      <c r="C77" s="131"/>
      <c r="D77" s="131"/>
      <c r="E77" s="1538"/>
      <c r="F77" s="131"/>
      <c r="G77" s="1539"/>
      <c r="H77" s="131"/>
      <c r="I77" s="131"/>
      <c r="J77" s="131"/>
      <c r="K77" s="131"/>
      <c r="L77" s="131"/>
      <c r="M77" s="131"/>
      <c r="N77" s="131"/>
      <c r="O77" s="139"/>
      <c r="P77" s="131"/>
      <c r="Q77" s="131"/>
    </row>
    <row r="80" spans="1:17" ht="15.75">
      <c r="E80" s="27"/>
    </row>
    <row r="82" spans="4:20" ht="12.75">
      <c r="D82" s="6"/>
      <c r="E82" s="6"/>
      <c r="F82" s="6"/>
      <c r="G82" s="6"/>
      <c r="H82" s="6"/>
      <c r="I82" s="6"/>
      <c r="J82" s="6"/>
      <c r="K82" s="6"/>
      <c r="L82" s="6"/>
      <c r="M82" s="6"/>
      <c r="N82" s="6"/>
      <c r="O82" s="6"/>
      <c r="P82" s="6"/>
      <c r="Q82" s="6"/>
      <c r="R82" s="6"/>
      <c r="S82" s="6"/>
      <c r="T82" s="6"/>
    </row>
    <row r="84" spans="4:20" ht="15.75">
      <c r="E84" s="27"/>
    </row>
  </sheetData>
  <mergeCells count="153">
    <mergeCell ref="C75:G75"/>
    <mergeCell ref="H75:K75"/>
    <mergeCell ref="C76:G76"/>
    <mergeCell ref="H76:K76"/>
    <mergeCell ref="C72:G72"/>
    <mergeCell ref="H72:K72"/>
    <mergeCell ref="C73:G73"/>
    <mergeCell ref="H73:K73"/>
    <mergeCell ref="C74:G74"/>
    <mergeCell ref="H74:K74"/>
    <mergeCell ref="C69:G69"/>
    <mergeCell ref="H69:K69"/>
    <mergeCell ref="C70:G70"/>
    <mergeCell ref="H70:K70"/>
    <mergeCell ref="C71:G71"/>
    <mergeCell ref="H71:K71"/>
    <mergeCell ref="C66:G66"/>
    <mergeCell ref="H66:K66"/>
    <mergeCell ref="C67:G67"/>
    <mergeCell ref="H67:K67"/>
    <mergeCell ref="C68:G68"/>
    <mergeCell ref="H68:K68"/>
    <mergeCell ref="C61:G61"/>
    <mergeCell ref="B62:G62"/>
    <mergeCell ref="B63:G63"/>
    <mergeCell ref="N63:Q63"/>
    <mergeCell ref="F64:M64"/>
    <mergeCell ref="C65:G65"/>
    <mergeCell ref="H65:K65"/>
    <mergeCell ref="A59:A60"/>
    <mergeCell ref="B59:B60"/>
    <mergeCell ref="C59:C60"/>
    <mergeCell ref="D59:D60"/>
    <mergeCell ref="E59:E60"/>
    <mergeCell ref="F59:F60"/>
    <mergeCell ref="C55:G55"/>
    <mergeCell ref="C56:Q56"/>
    <mergeCell ref="A57:A58"/>
    <mergeCell ref="B57:B58"/>
    <mergeCell ref="C57:C58"/>
    <mergeCell ref="D57:D58"/>
    <mergeCell ref="E57:E58"/>
    <mergeCell ref="F57:F58"/>
    <mergeCell ref="N57:N58"/>
    <mergeCell ref="C52:C54"/>
    <mergeCell ref="D52:D54"/>
    <mergeCell ref="E52:E54"/>
    <mergeCell ref="F52:F54"/>
    <mergeCell ref="G52:G53"/>
    <mergeCell ref="N52:N54"/>
    <mergeCell ref="A50:A51"/>
    <mergeCell ref="B50:B51"/>
    <mergeCell ref="C50:C51"/>
    <mergeCell ref="D50:D51"/>
    <mergeCell ref="E50:E51"/>
    <mergeCell ref="F50:F51"/>
    <mergeCell ref="F46:F47"/>
    <mergeCell ref="A48:A49"/>
    <mergeCell ref="B48:B49"/>
    <mergeCell ref="C48:C49"/>
    <mergeCell ref="D48:D49"/>
    <mergeCell ref="E48:E49"/>
    <mergeCell ref="F48:F49"/>
    <mergeCell ref="D44:D45"/>
    <mergeCell ref="A46:A47"/>
    <mergeCell ref="B46:B47"/>
    <mergeCell ref="C46:C47"/>
    <mergeCell ref="D46:D47"/>
    <mergeCell ref="E46:E47"/>
    <mergeCell ref="A42:A43"/>
    <mergeCell ref="B42:B43"/>
    <mergeCell ref="C42:C43"/>
    <mergeCell ref="D42:D43"/>
    <mergeCell ref="E42:E43"/>
    <mergeCell ref="F42:F43"/>
    <mergeCell ref="C38:C39"/>
    <mergeCell ref="D38:D39"/>
    <mergeCell ref="E38:E39"/>
    <mergeCell ref="F38:F39"/>
    <mergeCell ref="C40:G40"/>
    <mergeCell ref="C41:Q41"/>
    <mergeCell ref="C34:C35"/>
    <mergeCell ref="D34:D35"/>
    <mergeCell ref="E34:E35"/>
    <mergeCell ref="F34:F35"/>
    <mergeCell ref="C36:C37"/>
    <mergeCell ref="D36:D37"/>
    <mergeCell ref="E36:E37"/>
    <mergeCell ref="F36:F37"/>
    <mergeCell ref="C31:C33"/>
    <mergeCell ref="D31:D33"/>
    <mergeCell ref="E31:E33"/>
    <mergeCell ref="F31:F33"/>
    <mergeCell ref="G31:G32"/>
    <mergeCell ref="N32:N33"/>
    <mergeCell ref="C27:G27"/>
    <mergeCell ref="C28:Q28"/>
    <mergeCell ref="A29:A30"/>
    <mergeCell ref="B29:B30"/>
    <mergeCell ref="C29:C30"/>
    <mergeCell ref="D29:D30"/>
    <mergeCell ref="E29:E30"/>
    <mergeCell ref="F29:F30"/>
    <mergeCell ref="N21:N23"/>
    <mergeCell ref="A24:A25"/>
    <mergeCell ref="B24:B25"/>
    <mergeCell ref="C24:C25"/>
    <mergeCell ref="D24:D25"/>
    <mergeCell ref="E24:E25"/>
    <mergeCell ref="F24:F25"/>
    <mergeCell ref="A21:A23"/>
    <mergeCell ref="B21:B23"/>
    <mergeCell ref="C21:C23"/>
    <mergeCell ref="D21:D23"/>
    <mergeCell ref="E21:E23"/>
    <mergeCell ref="F21:F23"/>
    <mergeCell ref="E12:E13"/>
    <mergeCell ref="C14:G14"/>
    <mergeCell ref="C15:Q15"/>
    <mergeCell ref="A16:A18"/>
    <mergeCell ref="B16:B18"/>
    <mergeCell ref="C16:C18"/>
    <mergeCell ref="D16:D18"/>
    <mergeCell ref="E16:E18"/>
    <mergeCell ref="F16:F18"/>
    <mergeCell ref="N16:N18"/>
    <mergeCell ref="B7:Q7"/>
    <mergeCell ref="C8:Q8"/>
    <mergeCell ref="A9:A10"/>
    <mergeCell ref="B9:B10"/>
    <mergeCell ref="C9:C10"/>
    <mergeCell ref="D9:D10"/>
    <mergeCell ref="E9:E10"/>
    <mergeCell ref="F9:F10"/>
    <mergeCell ref="N9:N10"/>
    <mergeCell ref="L4:L6"/>
    <mergeCell ref="M4:M6"/>
    <mergeCell ref="N4:Q4"/>
    <mergeCell ref="H5:H6"/>
    <mergeCell ref="I5:J5"/>
    <mergeCell ref="K5:K6"/>
    <mergeCell ref="N5:N6"/>
    <mergeCell ref="O5:Q5"/>
    <mergeCell ref="L1:Q1"/>
    <mergeCell ref="D3:W3"/>
    <mergeCell ref="A4:A6"/>
    <mergeCell ref="B4:B6"/>
    <mergeCell ref="C4:C6"/>
    <mergeCell ref="D4:D6"/>
    <mergeCell ref="E4:E6"/>
    <mergeCell ref="F4:F6"/>
    <mergeCell ref="G4:G6"/>
    <mergeCell ref="H4:K4"/>
  </mergeCells>
  <pageMargins left="0.75" right="0.75" top="1" bottom="1" header="0.5" footer="0.5"/>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dimension ref="A1:AM125"/>
  <sheetViews>
    <sheetView zoomScaleNormal="100" workbookViewId="0">
      <selection activeCell="L1" sqref="L1:Q1"/>
    </sheetView>
  </sheetViews>
  <sheetFormatPr defaultColWidth="9.140625" defaultRowHeight="11.25"/>
  <cols>
    <col min="1" max="1" width="2.28515625" style="1" customWidth="1"/>
    <col min="2" max="3" width="2.5703125" style="1" customWidth="1"/>
    <col min="4" max="4" width="39.7109375" style="1" customWidth="1"/>
    <col min="5" max="5" width="8.140625" style="2" customWidth="1"/>
    <col min="6" max="6" width="5.140625" style="1" customWidth="1"/>
    <col min="7" max="7" width="6.85546875" style="3" customWidth="1"/>
    <col min="8" max="8" width="6.7109375" style="1" customWidth="1"/>
    <col min="9" max="9" width="6.42578125" style="1" customWidth="1"/>
    <col min="10" max="10" width="5.42578125" style="1" customWidth="1"/>
    <col min="11" max="11" width="5.7109375" style="1" customWidth="1"/>
    <col min="12" max="12" width="7.140625" style="1" customWidth="1"/>
    <col min="13" max="13" width="6.42578125" style="1" customWidth="1"/>
    <col min="14" max="14" width="15.28515625" style="1" customWidth="1"/>
    <col min="15" max="15" width="4.28515625" style="4" customWidth="1"/>
    <col min="16" max="16" width="4" style="1" customWidth="1"/>
    <col min="17" max="17" width="3.85546875" style="1" customWidth="1"/>
    <col min="18" max="16384" width="9.140625" style="5"/>
  </cols>
  <sheetData>
    <row r="1" spans="1:23" ht="70.150000000000006" customHeight="1">
      <c r="L1" s="330" t="s">
        <v>151</v>
      </c>
      <c r="M1" s="331"/>
      <c r="N1" s="331"/>
      <c r="O1" s="331"/>
      <c r="P1" s="331"/>
      <c r="Q1" s="331"/>
    </row>
    <row r="2" spans="1:23" ht="14.25" customHeight="1">
      <c r="E2" s="1540" t="s">
        <v>620</v>
      </c>
      <c r="L2" s="950"/>
      <c r="M2" s="594"/>
      <c r="N2" s="594"/>
      <c r="O2" s="594"/>
      <c r="P2" s="594"/>
      <c r="Q2" s="594"/>
    </row>
    <row r="3" spans="1:23" ht="14.25" customHeight="1" thickBot="1">
      <c r="D3" s="1541" t="s">
        <v>36</v>
      </c>
      <c r="E3" s="1541"/>
      <c r="F3" s="1541"/>
      <c r="G3" s="1541"/>
      <c r="H3" s="1541"/>
      <c r="I3" s="1541"/>
      <c r="J3" s="1541"/>
      <c r="K3" s="1541"/>
      <c r="L3" s="1541"/>
      <c r="M3" s="1541"/>
      <c r="N3" s="1541"/>
      <c r="O3" s="1541"/>
      <c r="P3" s="1541"/>
      <c r="Q3" s="1541"/>
      <c r="R3" s="1541"/>
      <c r="S3" s="1541"/>
      <c r="T3" s="1541"/>
      <c r="U3" s="1541"/>
      <c r="V3" s="1541"/>
      <c r="W3" s="1541"/>
    </row>
    <row r="4" spans="1:23" ht="36.75" customHeight="1">
      <c r="A4" s="332" t="s">
        <v>0</v>
      </c>
      <c r="B4" s="335" t="s">
        <v>1</v>
      </c>
      <c r="C4" s="335" t="s">
        <v>2</v>
      </c>
      <c r="D4" s="338" t="s">
        <v>3</v>
      </c>
      <c r="E4" s="341" t="s">
        <v>4</v>
      </c>
      <c r="F4" s="368" t="s">
        <v>5</v>
      </c>
      <c r="G4" s="390" t="s">
        <v>6</v>
      </c>
      <c r="H4" s="376" t="s">
        <v>107</v>
      </c>
      <c r="I4" s="377"/>
      <c r="J4" s="377"/>
      <c r="K4" s="378"/>
      <c r="L4" s="387" t="s">
        <v>455</v>
      </c>
      <c r="M4" s="352" t="s">
        <v>456</v>
      </c>
      <c r="N4" s="355" t="s">
        <v>23</v>
      </c>
      <c r="O4" s="356"/>
      <c r="P4" s="356"/>
      <c r="Q4" s="357"/>
    </row>
    <row r="5" spans="1:23" ht="15" customHeight="1">
      <c r="A5" s="333"/>
      <c r="B5" s="336"/>
      <c r="C5" s="336"/>
      <c r="D5" s="339"/>
      <c r="E5" s="342"/>
      <c r="F5" s="369"/>
      <c r="G5" s="391"/>
      <c r="H5" s="393" t="s">
        <v>7</v>
      </c>
      <c r="I5" s="395" t="s">
        <v>8</v>
      </c>
      <c r="J5" s="395"/>
      <c r="K5" s="374" t="s">
        <v>303</v>
      </c>
      <c r="L5" s="388"/>
      <c r="M5" s="353"/>
      <c r="N5" s="383" t="s">
        <v>35</v>
      </c>
      <c r="O5" s="385" t="s">
        <v>10</v>
      </c>
      <c r="P5" s="385"/>
      <c r="Q5" s="386"/>
    </row>
    <row r="6" spans="1:23" ht="75" customHeight="1" thickBot="1">
      <c r="A6" s="334"/>
      <c r="B6" s="337"/>
      <c r="C6" s="337"/>
      <c r="D6" s="340"/>
      <c r="E6" s="343"/>
      <c r="F6" s="370"/>
      <c r="G6" s="392"/>
      <c r="H6" s="394"/>
      <c r="I6" s="247" t="s">
        <v>7</v>
      </c>
      <c r="J6" s="34" t="s">
        <v>11</v>
      </c>
      <c r="K6" s="375"/>
      <c r="L6" s="389"/>
      <c r="M6" s="354"/>
      <c r="N6" s="384"/>
      <c r="O6" s="7" t="s">
        <v>96</v>
      </c>
      <c r="P6" s="7" t="s">
        <v>97</v>
      </c>
      <c r="Q6" s="8" t="s">
        <v>110</v>
      </c>
    </row>
    <row r="7" spans="1:23" ht="15.75" customHeight="1" thickBot="1">
      <c r="A7" s="40" t="s">
        <v>12</v>
      </c>
      <c r="B7" s="379" t="s">
        <v>621</v>
      </c>
      <c r="C7" s="379"/>
      <c r="D7" s="379"/>
      <c r="E7" s="379"/>
      <c r="F7" s="379"/>
      <c r="G7" s="379"/>
      <c r="H7" s="379"/>
      <c r="I7" s="379"/>
      <c r="J7" s="379"/>
      <c r="K7" s="379"/>
      <c r="L7" s="379"/>
      <c r="M7" s="379"/>
      <c r="N7" s="379"/>
      <c r="O7" s="379"/>
      <c r="P7" s="379"/>
      <c r="Q7" s="380"/>
    </row>
    <row r="8" spans="1:23" ht="43.15" customHeight="1" thickBot="1">
      <c r="A8" s="41" t="s">
        <v>12</v>
      </c>
      <c r="B8" s="42" t="s">
        <v>12</v>
      </c>
      <c r="C8" s="381" t="s">
        <v>622</v>
      </c>
      <c r="D8" s="381"/>
      <c r="E8" s="381"/>
      <c r="F8" s="381"/>
      <c r="G8" s="381"/>
      <c r="H8" s="381"/>
      <c r="I8" s="381"/>
      <c r="J8" s="381"/>
      <c r="K8" s="381"/>
      <c r="L8" s="381"/>
      <c r="M8" s="381"/>
      <c r="N8" s="381"/>
      <c r="O8" s="381"/>
      <c r="P8" s="381"/>
      <c r="Q8" s="382"/>
    </row>
    <row r="9" spans="1:23" ht="14.25" customHeight="1">
      <c r="A9" s="358" t="s">
        <v>12</v>
      </c>
      <c r="B9" s="361" t="s">
        <v>12</v>
      </c>
      <c r="C9" s="286" t="s">
        <v>12</v>
      </c>
      <c r="D9" s="598" t="s">
        <v>623</v>
      </c>
      <c r="E9" s="281" t="s">
        <v>64</v>
      </c>
      <c r="F9" s="371" t="s">
        <v>148</v>
      </c>
      <c r="G9" s="82" t="s">
        <v>82</v>
      </c>
      <c r="H9" s="1542">
        <v>367.1</v>
      </c>
      <c r="I9" s="817">
        <v>367.1</v>
      </c>
      <c r="J9" s="817">
        <v>0</v>
      </c>
      <c r="K9" s="1543">
        <v>0</v>
      </c>
      <c r="L9" s="603">
        <v>358.7</v>
      </c>
      <c r="M9" s="602">
        <v>358.7</v>
      </c>
      <c r="N9" s="1544" t="s">
        <v>624</v>
      </c>
      <c r="O9" s="1411">
        <v>1217</v>
      </c>
      <c r="P9" s="1411">
        <v>1190</v>
      </c>
      <c r="Q9" s="1412">
        <v>1190</v>
      </c>
    </row>
    <row r="10" spans="1:23" ht="14.25" customHeight="1">
      <c r="A10" s="550"/>
      <c r="B10" s="607"/>
      <c r="C10" s="323"/>
      <c r="D10" s="608"/>
      <c r="E10" s="552"/>
      <c r="F10" s="350"/>
      <c r="G10" s="192" t="s">
        <v>40</v>
      </c>
      <c r="H10" s="1545">
        <v>3.1</v>
      </c>
      <c r="I10" s="842">
        <v>3.1</v>
      </c>
      <c r="J10" s="842">
        <v>0</v>
      </c>
      <c r="K10" s="1546">
        <v>0</v>
      </c>
      <c r="L10" s="627">
        <v>3.1</v>
      </c>
      <c r="M10" s="626">
        <v>3.1</v>
      </c>
      <c r="N10" s="1547"/>
      <c r="O10" s="1548"/>
      <c r="P10" s="1548"/>
      <c r="Q10" s="1549"/>
    </row>
    <row r="11" spans="1:23" ht="35.450000000000003" customHeight="1" thickBot="1">
      <c r="A11" s="360"/>
      <c r="B11" s="363"/>
      <c r="C11" s="287"/>
      <c r="D11" s="629"/>
      <c r="E11" s="282"/>
      <c r="F11" s="373"/>
      <c r="G11" s="9" t="s">
        <v>13</v>
      </c>
      <c r="H11" s="11">
        <v>370.2</v>
      </c>
      <c r="I11" s="10">
        <v>370.2</v>
      </c>
      <c r="J11" s="10">
        <v>0</v>
      </c>
      <c r="K11" s="12">
        <f>SUM(K9:K9)</f>
        <v>0</v>
      </c>
      <c r="L11" s="835">
        <v>361.8</v>
      </c>
      <c r="M11" s="13">
        <v>361.8</v>
      </c>
      <c r="N11" s="1550"/>
      <c r="O11" s="1551"/>
      <c r="P11" s="1551"/>
      <c r="Q11" s="1552"/>
      <c r="R11" s="482"/>
      <c r="T11" s="1015"/>
    </row>
    <row r="12" spans="1:23" ht="14.25" customHeight="1">
      <c r="A12" s="43" t="s">
        <v>12</v>
      </c>
      <c r="B12" s="44" t="s">
        <v>12</v>
      </c>
      <c r="C12" s="235" t="s">
        <v>14</v>
      </c>
      <c r="D12" s="598" t="s">
        <v>625</v>
      </c>
      <c r="E12" s="281" t="s">
        <v>64</v>
      </c>
      <c r="F12" s="256" t="s">
        <v>148</v>
      </c>
      <c r="G12" s="82" t="s">
        <v>40</v>
      </c>
      <c r="H12" s="1553">
        <v>2385</v>
      </c>
      <c r="I12" s="1554">
        <v>2385</v>
      </c>
      <c r="J12" s="817">
        <v>0</v>
      </c>
      <c r="K12" s="1543">
        <v>0</v>
      </c>
      <c r="L12" s="603">
        <v>2745</v>
      </c>
      <c r="M12" s="602">
        <v>2745</v>
      </c>
      <c r="N12" s="1544" t="s">
        <v>626</v>
      </c>
      <c r="O12" s="1411">
        <v>4100</v>
      </c>
      <c r="P12" s="1411">
        <v>4100</v>
      </c>
      <c r="Q12" s="1412">
        <v>4100</v>
      </c>
      <c r="R12" s="482"/>
      <c r="T12" s="1015"/>
    </row>
    <row r="13" spans="1:23" ht="13.5" customHeight="1">
      <c r="A13" s="43"/>
      <c r="B13" s="44"/>
      <c r="C13" s="235"/>
      <c r="D13" s="608"/>
      <c r="E13" s="296"/>
      <c r="F13" s="256"/>
      <c r="G13" s="142"/>
      <c r="H13" s="1555">
        <v>0</v>
      </c>
      <c r="I13" s="1556">
        <v>0</v>
      </c>
      <c r="J13" s="128">
        <v>0</v>
      </c>
      <c r="K13" s="129">
        <v>0</v>
      </c>
      <c r="L13" s="143">
        <v>0</v>
      </c>
      <c r="M13" s="144">
        <v>0</v>
      </c>
      <c r="N13" s="1547"/>
      <c r="O13" s="1557"/>
      <c r="P13" s="1557"/>
      <c r="Q13" s="1558"/>
      <c r="R13" s="482"/>
      <c r="T13" s="1015"/>
    </row>
    <row r="14" spans="1:23" ht="25.15" customHeight="1" thickBot="1">
      <c r="A14" s="24"/>
      <c r="B14" s="23"/>
      <c r="C14" s="237"/>
      <c r="D14" s="629"/>
      <c r="E14" s="282"/>
      <c r="F14" s="253"/>
      <c r="G14" s="9" t="s">
        <v>13</v>
      </c>
      <c r="H14" s="1559">
        <f>SUM(H12:H13)</f>
        <v>2385</v>
      </c>
      <c r="I14" s="1560">
        <f>I12</f>
        <v>2385</v>
      </c>
      <c r="J14" s="10">
        <v>0</v>
      </c>
      <c r="K14" s="12">
        <f>SUM(K12:K13)</f>
        <v>0</v>
      </c>
      <c r="L14" s="835">
        <f>SUM(L12)</f>
        <v>2745</v>
      </c>
      <c r="M14" s="13">
        <f>M13+M12</f>
        <v>2745</v>
      </c>
      <c r="N14" s="1550"/>
      <c r="O14" s="1551"/>
      <c r="P14" s="1551"/>
      <c r="Q14" s="1552"/>
      <c r="R14" s="482"/>
      <c r="T14" s="1015"/>
    </row>
    <row r="15" spans="1:23" ht="15" customHeight="1" thickBot="1">
      <c r="A15" s="21" t="s">
        <v>12</v>
      </c>
      <c r="B15" s="22" t="s">
        <v>12</v>
      </c>
      <c r="C15" s="346" t="s">
        <v>37</v>
      </c>
      <c r="D15" s="598" t="s">
        <v>627</v>
      </c>
      <c r="E15" s="281" t="s">
        <v>64</v>
      </c>
      <c r="F15" s="348" t="s">
        <v>628</v>
      </c>
      <c r="G15" s="14" t="s">
        <v>106</v>
      </c>
      <c r="H15" s="16">
        <v>8730.1</v>
      </c>
      <c r="I15" s="15">
        <v>8730.1</v>
      </c>
      <c r="J15" s="15">
        <v>0</v>
      </c>
      <c r="K15" s="17">
        <v>0</v>
      </c>
      <c r="L15" s="18">
        <v>8376.7000000000007</v>
      </c>
      <c r="M15" s="19">
        <v>8492.6</v>
      </c>
      <c r="N15" s="1544" t="s">
        <v>624</v>
      </c>
      <c r="O15" s="502">
        <v>4637</v>
      </c>
      <c r="P15" s="502">
        <v>4682</v>
      </c>
      <c r="Q15" s="503">
        <v>4729</v>
      </c>
      <c r="R15" s="482"/>
      <c r="T15" s="1015"/>
    </row>
    <row r="16" spans="1:23" ht="15" customHeight="1">
      <c r="A16" s="43"/>
      <c r="B16" s="44"/>
      <c r="C16" s="323"/>
      <c r="D16" s="608"/>
      <c r="E16" s="296"/>
      <c r="F16" s="350"/>
      <c r="G16" s="14" t="s">
        <v>106</v>
      </c>
      <c r="H16" s="16">
        <v>174.6</v>
      </c>
      <c r="I16" s="15">
        <v>174.6</v>
      </c>
      <c r="J16" s="15">
        <v>83.7</v>
      </c>
      <c r="K16" s="17">
        <v>0</v>
      </c>
      <c r="L16" s="18">
        <v>167.5</v>
      </c>
      <c r="M16" s="19">
        <v>169.9</v>
      </c>
      <c r="N16" s="1547"/>
      <c r="O16" s="495"/>
      <c r="P16" s="495"/>
      <c r="Q16" s="1561"/>
      <c r="R16" s="482"/>
      <c r="T16" s="1015"/>
    </row>
    <row r="17" spans="1:20" ht="38.450000000000003" customHeight="1" thickBot="1">
      <c r="A17" s="24"/>
      <c r="B17" s="23"/>
      <c r="C17" s="347"/>
      <c r="D17" s="629"/>
      <c r="E17" s="282"/>
      <c r="F17" s="349"/>
      <c r="G17" s="9" t="s">
        <v>13</v>
      </c>
      <c r="H17" s="11">
        <v>8904.7000000000007</v>
      </c>
      <c r="I17" s="11">
        <v>8904.7000000000007</v>
      </c>
      <c r="J17" s="10">
        <v>83.7</v>
      </c>
      <c r="K17" s="12">
        <f>K15</f>
        <v>0</v>
      </c>
      <c r="L17" s="20">
        <v>8544.2000000000007</v>
      </c>
      <c r="M17" s="13">
        <v>8662.5</v>
      </c>
      <c r="N17" s="1550"/>
      <c r="O17" s="500"/>
      <c r="P17" s="500"/>
      <c r="Q17" s="1562"/>
      <c r="R17" s="482"/>
      <c r="T17" s="1015"/>
    </row>
    <row r="18" spans="1:20" ht="16.5" customHeight="1" thickBot="1">
      <c r="A18" s="21" t="s">
        <v>12</v>
      </c>
      <c r="B18" s="22" t="s">
        <v>12</v>
      </c>
      <c r="C18" s="346" t="s">
        <v>38</v>
      </c>
      <c r="D18" s="598" t="s">
        <v>629</v>
      </c>
      <c r="E18" s="281" t="s">
        <v>64</v>
      </c>
      <c r="F18" s="348" t="s">
        <v>628</v>
      </c>
      <c r="G18" s="14" t="s">
        <v>106</v>
      </c>
      <c r="H18" s="215">
        <v>1284.3</v>
      </c>
      <c r="I18" s="1563">
        <v>1284.3</v>
      </c>
      <c r="J18" s="15">
        <v>0</v>
      </c>
      <c r="K18" s="17">
        <v>0</v>
      </c>
      <c r="L18" s="18">
        <v>1348.6</v>
      </c>
      <c r="M18" s="19">
        <v>1278.4000000000001</v>
      </c>
      <c r="N18" s="1544" t="s">
        <v>624</v>
      </c>
      <c r="O18" s="502">
        <v>2893</v>
      </c>
      <c r="P18" s="502">
        <v>2545</v>
      </c>
      <c r="Q18" s="503">
        <v>2398</v>
      </c>
      <c r="R18" s="482"/>
      <c r="T18" s="1015"/>
    </row>
    <row r="19" spans="1:20" ht="16.5" customHeight="1">
      <c r="A19" s="43"/>
      <c r="B19" s="44"/>
      <c r="C19" s="323"/>
      <c r="D19" s="608"/>
      <c r="E19" s="296"/>
      <c r="F19" s="350"/>
      <c r="G19" s="14" t="s">
        <v>106</v>
      </c>
      <c r="H19" s="215">
        <v>41.7</v>
      </c>
      <c r="I19" s="1563">
        <v>41.7</v>
      </c>
      <c r="J19" s="15">
        <v>33.799999999999997</v>
      </c>
      <c r="K19" s="17">
        <v>0</v>
      </c>
      <c r="L19" s="18">
        <v>43.8</v>
      </c>
      <c r="M19" s="19">
        <v>41.5</v>
      </c>
      <c r="N19" s="1547"/>
      <c r="O19" s="495"/>
      <c r="P19" s="495"/>
      <c r="Q19" s="1561"/>
      <c r="R19" s="482"/>
      <c r="T19" s="1015"/>
    </row>
    <row r="20" spans="1:20" ht="40.15" customHeight="1" thickBot="1">
      <c r="A20" s="24"/>
      <c r="B20" s="23"/>
      <c r="C20" s="347"/>
      <c r="D20" s="629"/>
      <c r="E20" s="282"/>
      <c r="F20" s="349"/>
      <c r="G20" s="9" t="s">
        <v>13</v>
      </c>
      <c r="H20" s="1559">
        <v>1326</v>
      </c>
      <c r="I20" s="1559">
        <v>1326</v>
      </c>
      <c r="J20" s="10">
        <v>33.799999999999997</v>
      </c>
      <c r="K20" s="12">
        <f>K18</f>
        <v>0</v>
      </c>
      <c r="L20" s="20">
        <v>1392.4</v>
      </c>
      <c r="M20" s="13">
        <v>1319.9</v>
      </c>
      <c r="N20" s="1550"/>
      <c r="O20" s="500"/>
      <c r="P20" s="500"/>
      <c r="Q20" s="1562"/>
      <c r="R20" s="482"/>
      <c r="T20" s="1015"/>
    </row>
    <row r="21" spans="1:20" ht="19.5" customHeight="1">
      <c r="A21" s="43" t="s">
        <v>12</v>
      </c>
      <c r="B21" s="44" t="s">
        <v>12</v>
      </c>
      <c r="C21" s="323" t="s">
        <v>42</v>
      </c>
      <c r="D21" s="608" t="s">
        <v>630</v>
      </c>
      <c r="E21" s="1475" t="s">
        <v>64</v>
      </c>
      <c r="F21" s="350" t="s">
        <v>148</v>
      </c>
      <c r="G21" s="198" t="s">
        <v>106</v>
      </c>
      <c r="H21" s="1564">
        <v>1.5</v>
      </c>
      <c r="I21" s="1565">
        <v>1.5</v>
      </c>
      <c r="J21" s="1565">
        <v>0</v>
      </c>
      <c r="K21" s="1566">
        <v>0</v>
      </c>
      <c r="L21" s="1567">
        <v>0</v>
      </c>
      <c r="M21" s="1568">
        <v>0</v>
      </c>
      <c r="N21" s="1547" t="s">
        <v>624</v>
      </c>
      <c r="O21" s="496">
        <v>2</v>
      </c>
      <c r="P21" s="496">
        <v>0</v>
      </c>
      <c r="Q21" s="497">
        <v>0</v>
      </c>
      <c r="R21" s="482"/>
      <c r="T21" s="1015"/>
    </row>
    <row r="22" spans="1:20" ht="40.15" customHeight="1" thickBot="1">
      <c r="A22" s="1569"/>
      <c r="B22" s="1570"/>
      <c r="C22" s="1571"/>
      <c r="D22" s="629"/>
      <c r="E22" s="282"/>
      <c r="F22" s="349"/>
      <c r="G22" s="9" t="s">
        <v>13</v>
      </c>
      <c r="H22" s="11">
        <v>1.5</v>
      </c>
      <c r="I22" s="10">
        <f>I21</f>
        <v>1.5</v>
      </c>
      <c r="J22" s="10">
        <v>0</v>
      </c>
      <c r="K22" s="12">
        <f>K21</f>
        <v>0</v>
      </c>
      <c r="L22" s="20">
        <f>L21</f>
        <v>0</v>
      </c>
      <c r="M22" s="13">
        <f>M21</f>
        <v>0</v>
      </c>
      <c r="N22" s="1550"/>
      <c r="O22" s="495"/>
      <c r="P22" s="495"/>
      <c r="Q22" s="1561"/>
      <c r="R22" s="482"/>
      <c r="T22" s="1015"/>
    </row>
    <row r="23" spans="1:20" ht="21" customHeight="1">
      <c r="A23" s="241" t="s">
        <v>12</v>
      </c>
      <c r="B23" s="243" t="s">
        <v>12</v>
      </c>
      <c r="C23" s="364" t="s">
        <v>43</v>
      </c>
      <c r="D23" s="598" t="s">
        <v>631</v>
      </c>
      <c r="E23" s="281" t="s">
        <v>64</v>
      </c>
      <c r="F23" s="348" t="s">
        <v>148</v>
      </c>
      <c r="G23" s="14" t="s">
        <v>106</v>
      </c>
      <c r="H23" s="215">
        <v>7.6</v>
      </c>
      <c r="I23" s="1563">
        <v>7.6</v>
      </c>
      <c r="J23" s="15">
        <v>0</v>
      </c>
      <c r="K23" s="17">
        <v>0</v>
      </c>
      <c r="L23" s="18">
        <v>0</v>
      </c>
      <c r="M23" s="19">
        <v>0</v>
      </c>
      <c r="N23" s="1544" t="s">
        <v>624</v>
      </c>
      <c r="O23" s="1572">
        <v>4</v>
      </c>
      <c r="P23" s="1573">
        <v>0</v>
      </c>
      <c r="Q23" s="1573">
        <v>0</v>
      </c>
      <c r="R23" s="482"/>
      <c r="T23" s="1015"/>
    </row>
    <row r="24" spans="1:20" ht="17.25" customHeight="1" thickBot="1">
      <c r="A24" s="1569"/>
      <c r="B24" s="1570"/>
      <c r="C24" s="1571"/>
      <c r="D24" s="629"/>
      <c r="E24" s="282"/>
      <c r="F24" s="349"/>
      <c r="G24" s="9" t="s">
        <v>13</v>
      </c>
      <c r="H24" s="1559">
        <f>H23</f>
        <v>7.6</v>
      </c>
      <c r="I24" s="1560">
        <v>7.6</v>
      </c>
      <c r="J24" s="10">
        <v>0</v>
      </c>
      <c r="K24" s="12">
        <f>K23</f>
        <v>0</v>
      </c>
      <c r="L24" s="20">
        <f>L23</f>
        <v>0</v>
      </c>
      <c r="M24" s="13">
        <v>0</v>
      </c>
      <c r="N24" s="1550"/>
      <c r="O24" s="1574"/>
      <c r="P24" s="1574"/>
      <c r="Q24" s="1574"/>
      <c r="R24" s="482"/>
      <c r="T24" s="1015"/>
    </row>
    <row r="25" spans="1:20" ht="20.25" customHeight="1">
      <c r="A25" s="241" t="s">
        <v>12</v>
      </c>
      <c r="B25" s="243" t="s">
        <v>12</v>
      </c>
      <c r="C25" s="364" t="s">
        <v>44</v>
      </c>
      <c r="D25" s="598" t="s">
        <v>632</v>
      </c>
      <c r="E25" s="281" t="s">
        <v>64</v>
      </c>
      <c r="F25" s="348" t="s">
        <v>148</v>
      </c>
      <c r="G25" s="14" t="s">
        <v>106</v>
      </c>
      <c r="H25" s="16">
        <v>0.9</v>
      </c>
      <c r="I25" s="15">
        <v>0.9</v>
      </c>
      <c r="J25" s="15">
        <v>0</v>
      </c>
      <c r="K25" s="17">
        <v>0</v>
      </c>
      <c r="L25" s="18">
        <v>0.9</v>
      </c>
      <c r="M25" s="19">
        <v>0.9</v>
      </c>
      <c r="N25" s="1544" t="s">
        <v>624</v>
      </c>
      <c r="O25" s="1573">
        <v>10</v>
      </c>
      <c r="P25" s="1573">
        <v>10</v>
      </c>
      <c r="Q25" s="1573">
        <v>10</v>
      </c>
      <c r="R25" s="482"/>
      <c r="T25" s="1015"/>
    </row>
    <row r="26" spans="1:20" ht="16.5" customHeight="1" thickBot="1">
      <c r="A26" s="1569"/>
      <c r="B26" s="44"/>
      <c r="C26" s="323"/>
      <c r="D26" s="629"/>
      <c r="E26" s="296"/>
      <c r="F26" s="349"/>
      <c r="G26" s="9" t="s">
        <v>13</v>
      </c>
      <c r="H26" s="11">
        <f>H25</f>
        <v>0.9</v>
      </c>
      <c r="I26" s="10">
        <f>I25</f>
        <v>0.9</v>
      </c>
      <c r="J26" s="10">
        <v>0</v>
      </c>
      <c r="K26" s="12">
        <f>K25</f>
        <v>0</v>
      </c>
      <c r="L26" s="20">
        <f>L25</f>
        <v>0.9</v>
      </c>
      <c r="M26" s="13">
        <f>M25</f>
        <v>0.9</v>
      </c>
      <c r="N26" s="1550"/>
      <c r="O26" s="1574"/>
      <c r="P26" s="1574"/>
      <c r="Q26" s="1574"/>
      <c r="R26" s="482"/>
      <c r="T26" s="1015"/>
    </row>
    <row r="27" spans="1:20" ht="39.75" customHeight="1" thickBot="1">
      <c r="A27" s="233" t="s">
        <v>12</v>
      </c>
      <c r="B27" s="1575" t="s">
        <v>12</v>
      </c>
      <c r="C27" s="1576" t="s">
        <v>45</v>
      </c>
      <c r="D27" s="1577" t="s">
        <v>633</v>
      </c>
      <c r="E27" s="1578" t="s">
        <v>64</v>
      </c>
      <c r="F27" s="1578" t="s">
        <v>148</v>
      </c>
      <c r="G27" s="787" t="s">
        <v>40</v>
      </c>
      <c r="H27" s="1579">
        <v>46.5</v>
      </c>
      <c r="I27" s="1580">
        <v>46.5</v>
      </c>
      <c r="J27" s="1580">
        <v>0</v>
      </c>
      <c r="K27" s="1581">
        <v>0</v>
      </c>
      <c r="L27" s="1582">
        <v>16.5</v>
      </c>
      <c r="M27" s="1583">
        <v>16.5</v>
      </c>
      <c r="N27" s="1584" t="s">
        <v>624</v>
      </c>
      <c r="O27" s="467">
        <v>9</v>
      </c>
      <c r="P27" s="467">
        <v>9</v>
      </c>
      <c r="Q27" s="467">
        <v>9</v>
      </c>
      <c r="R27" s="482"/>
      <c r="T27" s="1015"/>
    </row>
    <row r="28" spans="1:20" ht="24.75" customHeight="1" thickBot="1">
      <c r="A28" s="233" t="s">
        <v>12</v>
      </c>
      <c r="B28" s="1575" t="s">
        <v>12</v>
      </c>
      <c r="C28" s="1576" t="s">
        <v>46</v>
      </c>
      <c r="D28" s="1577" t="s">
        <v>634</v>
      </c>
      <c r="E28" s="1578" t="s">
        <v>64</v>
      </c>
      <c r="F28" s="1578" t="s">
        <v>148</v>
      </c>
      <c r="G28" s="787" t="s">
        <v>106</v>
      </c>
      <c r="H28" s="1579">
        <v>0.2</v>
      </c>
      <c r="I28" s="1580">
        <v>0.2</v>
      </c>
      <c r="J28" s="1580">
        <v>0</v>
      </c>
      <c r="K28" s="1581">
        <v>0</v>
      </c>
      <c r="L28" s="1582">
        <v>0</v>
      </c>
      <c r="M28" s="1583">
        <v>0</v>
      </c>
      <c r="N28" s="1584" t="s">
        <v>624</v>
      </c>
      <c r="O28" s="467">
        <v>4</v>
      </c>
      <c r="P28" s="467">
        <v>0</v>
      </c>
      <c r="Q28" s="467">
        <v>0</v>
      </c>
      <c r="R28" s="482"/>
      <c r="T28" s="1015"/>
    </row>
    <row r="29" spans="1:20" ht="12.75" customHeight="1" thickBot="1">
      <c r="A29" s="24" t="s">
        <v>12</v>
      </c>
      <c r="B29" s="23" t="s">
        <v>12</v>
      </c>
      <c r="C29" s="1585" t="s">
        <v>15</v>
      </c>
      <c r="D29" s="269"/>
      <c r="E29" s="269"/>
      <c r="F29" s="269"/>
      <c r="G29" s="271"/>
      <c r="H29" s="177">
        <v>13042.6</v>
      </c>
      <c r="I29" s="177">
        <v>13042.6</v>
      </c>
      <c r="J29" s="1016">
        <v>117.5</v>
      </c>
      <c r="K29" s="1442">
        <v>0</v>
      </c>
      <c r="L29" s="1443">
        <v>13060.8</v>
      </c>
      <c r="M29" s="1018">
        <v>13106.6</v>
      </c>
      <c r="N29" s="87"/>
      <c r="O29" s="67"/>
      <c r="P29" s="67"/>
      <c r="Q29" s="68"/>
    </row>
    <row r="30" spans="1:20" ht="50.25" customHeight="1" thickBot="1">
      <c r="A30" s="41" t="s">
        <v>12</v>
      </c>
      <c r="B30" s="42" t="s">
        <v>14</v>
      </c>
      <c r="C30" s="381" t="s">
        <v>635</v>
      </c>
      <c r="D30" s="381"/>
      <c r="E30" s="381"/>
      <c r="F30" s="381"/>
      <c r="G30" s="381"/>
      <c r="H30" s="381"/>
      <c r="I30" s="381"/>
      <c r="J30" s="381"/>
      <c r="K30" s="381"/>
      <c r="L30" s="381"/>
      <c r="M30" s="381"/>
      <c r="N30" s="381"/>
      <c r="O30" s="381"/>
      <c r="P30" s="381"/>
      <c r="Q30" s="382"/>
    </row>
    <row r="31" spans="1:20" ht="14.25" customHeight="1">
      <c r="A31" s="317" t="s">
        <v>12</v>
      </c>
      <c r="B31" s="319" t="s">
        <v>14</v>
      </c>
      <c r="C31" s="286" t="s">
        <v>12</v>
      </c>
      <c r="D31" s="279" t="s">
        <v>636</v>
      </c>
      <c r="E31" s="281" t="s">
        <v>64</v>
      </c>
      <c r="F31" s="1586" t="s">
        <v>148</v>
      </c>
      <c r="G31" s="82" t="s">
        <v>40</v>
      </c>
      <c r="H31" s="89">
        <v>1057.5</v>
      </c>
      <c r="I31" s="50">
        <v>1057.5</v>
      </c>
      <c r="J31" s="183">
        <v>0</v>
      </c>
      <c r="K31" s="1587">
        <v>0</v>
      </c>
      <c r="L31" s="92">
        <v>1057.5</v>
      </c>
      <c r="M31" s="52">
        <v>1057.5</v>
      </c>
      <c r="N31" s="1544" t="s">
        <v>624</v>
      </c>
      <c r="O31" s="75">
        <v>6480</v>
      </c>
      <c r="P31" s="76" t="s">
        <v>637</v>
      </c>
      <c r="Q31" s="93" t="s">
        <v>637</v>
      </c>
    </row>
    <row r="32" spans="1:20" ht="21.75" customHeight="1" thickBot="1">
      <c r="A32" s="318"/>
      <c r="B32" s="320"/>
      <c r="C32" s="287"/>
      <c r="D32" s="280"/>
      <c r="E32" s="282"/>
      <c r="F32" s="1588"/>
      <c r="G32" s="102" t="s">
        <v>13</v>
      </c>
      <c r="H32" s="103">
        <v>1057.5</v>
      </c>
      <c r="I32" s="104">
        <v>1057.5</v>
      </c>
      <c r="J32" s="105">
        <v>0</v>
      </c>
      <c r="K32" s="106">
        <f>SUM(K31:K31)</f>
        <v>0</v>
      </c>
      <c r="L32" s="107">
        <v>1057.5</v>
      </c>
      <c r="M32" s="110">
        <v>1057.5</v>
      </c>
      <c r="N32" s="1550"/>
      <c r="O32" s="1589"/>
      <c r="P32" s="1589"/>
      <c r="Q32" s="1590"/>
    </row>
    <row r="33" spans="1:20" ht="18" customHeight="1">
      <c r="A33" s="317" t="s">
        <v>12</v>
      </c>
      <c r="B33" s="319" t="s">
        <v>14</v>
      </c>
      <c r="C33" s="286" t="s">
        <v>14</v>
      </c>
      <c r="D33" s="279" t="s">
        <v>638</v>
      </c>
      <c r="E33" s="281" t="s">
        <v>64</v>
      </c>
      <c r="F33" s="1586" t="s">
        <v>148</v>
      </c>
      <c r="G33" s="88" t="s">
        <v>82</v>
      </c>
      <c r="H33" s="89">
        <v>0.4</v>
      </c>
      <c r="I33" s="50">
        <v>0.4</v>
      </c>
      <c r="J33" s="183">
        <v>0</v>
      </c>
      <c r="K33" s="91">
        <v>0</v>
      </c>
      <c r="L33" s="92">
        <v>0.4</v>
      </c>
      <c r="M33" s="52">
        <v>0.4</v>
      </c>
      <c r="N33" s="1544" t="s">
        <v>624</v>
      </c>
      <c r="O33" s="75">
        <v>1</v>
      </c>
      <c r="P33" s="76" t="s">
        <v>244</v>
      </c>
      <c r="Q33" s="1591" t="s">
        <v>244</v>
      </c>
      <c r="T33" s="1015"/>
    </row>
    <row r="34" spans="1:20" ht="33" customHeight="1" thickBot="1">
      <c r="A34" s="318"/>
      <c r="B34" s="320"/>
      <c r="C34" s="287"/>
      <c r="D34" s="280"/>
      <c r="E34" s="282"/>
      <c r="F34" s="1588"/>
      <c r="G34" s="102" t="s">
        <v>13</v>
      </c>
      <c r="H34" s="103">
        <v>0.4</v>
      </c>
      <c r="I34" s="104">
        <v>0.4</v>
      </c>
      <c r="J34" s="105">
        <v>0</v>
      </c>
      <c r="K34" s="106">
        <f>SUM(K33:K33)</f>
        <v>0</v>
      </c>
      <c r="L34" s="107">
        <v>0.4</v>
      </c>
      <c r="M34" s="110">
        <v>0.4</v>
      </c>
      <c r="N34" s="1550"/>
      <c r="O34" s="1589"/>
      <c r="P34" s="1589"/>
      <c r="Q34" s="1590"/>
      <c r="T34" s="1015"/>
    </row>
    <row r="35" spans="1:20" ht="16.5" customHeight="1">
      <c r="A35" s="729" t="s">
        <v>12</v>
      </c>
      <c r="B35" s="730" t="s">
        <v>14</v>
      </c>
      <c r="C35" s="236" t="s">
        <v>37</v>
      </c>
      <c r="D35" s="279" t="s">
        <v>639</v>
      </c>
      <c r="E35" s="281" t="s">
        <v>64</v>
      </c>
      <c r="F35" s="1586" t="s">
        <v>148</v>
      </c>
      <c r="G35" s="88" t="s">
        <v>106</v>
      </c>
      <c r="H35" s="89">
        <v>32.4</v>
      </c>
      <c r="I35" s="50">
        <v>32.4</v>
      </c>
      <c r="J35" s="183">
        <v>0</v>
      </c>
      <c r="K35" s="91">
        <v>0</v>
      </c>
      <c r="L35" s="92">
        <v>24.7</v>
      </c>
      <c r="M35" s="52">
        <v>25.6</v>
      </c>
      <c r="N35" s="1544" t="s">
        <v>624</v>
      </c>
      <c r="O35" s="75">
        <v>165</v>
      </c>
      <c r="P35" s="76" t="s">
        <v>640</v>
      </c>
      <c r="Q35" s="1591" t="s">
        <v>641</v>
      </c>
      <c r="T35" s="1015"/>
    </row>
    <row r="36" spans="1:20" ht="21.75" customHeight="1" thickBot="1">
      <c r="A36" s="738"/>
      <c r="B36" s="64"/>
      <c r="C36" s="237"/>
      <c r="D36" s="280"/>
      <c r="E36" s="282"/>
      <c r="F36" s="1588"/>
      <c r="G36" s="102" t="s">
        <v>13</v>
      </c>
      <c r="H36" s="103">
        <v>32.4</v>
      </c>
      <c r="I36" s="104">
        <v>32.4</v>
      </c>
      <c r="J36" s="105">
        <v>0</v>
      </c>
      <c r="K36" s="106">
        <f>SUM(K35:K35)</f>
        <v>0</v>
      </c>
      <c r="L36" s="107">
        <v>24.7</v>
      </c>
      <c r="M36" s="110">
        <v>25.6</v>
      </c>
      <c r="N36" s="1550"/>
      <c r="O36" s="1589"/>
      <c r="P36" s="1589"/>
      <c r="Q36" s="1590"/>
      <c r="T36" s="1015"/>
    </row>
    <row r="37" spans="1:20" ht="33" customHeight="1">
      <c r="A37" s="21" t="s">
        <v>12</v>
      </c>
      <c r="B37" s="730" t="s">
        <v>14</v>
      </c>
      <c r="C37" s="236" t="s">
        <v>38</v>
      </c>
      <c r="D37" s="279" t="s">
        <v>642</v>
      </c>
      <c r="E37" s="281" t="s">
        <v>64</v>
      </c>
      <c r="F37" s="1586" t="s">
        <v>148</v>
      </c>
      <c r="G37" s="88" t="s">
        <v>106</v>
      </c>
      <c r="H37" s="794">
        <v>5.8</v>
      </c>
      <c r="I37" s="1592">
        <v>5.8</v>
      </c>
      <c r="J37" s="183">
        <v>0</v>
      </c>
      <c r="K37" s="91">
        <v>0</v>
      </c>
      <c r="L37" s="92">
        <v>0</v>
      </c>
      <c r="M37" s="52">
        <v>0</v>
      </c>
      <c r="N37" s="1544" t="s">
        <v>624</v>
      </c>
      <c r="O37" s="1593">
        <v>7</v>
      </c>
      <c r="P37" s="76" t="s">
        <v>41</v>
      </c>
      <c r="Q37" s="93" t="s">
        <v>41</v>
      </c>
      <c r="T37" s="1015"/>
    </row>
    <row r="38" spans="1:20" ht="21" customHeight="1" thickBot="1">
      <c r="A38" s="24"/>
      <c r="B38" s="64"/>
      <c r="C38" s="237"/>
      <c r="D38" s="280"/>
      <c r="E38" s="282"/>
      <c r="F38" s="1588"/>
      <c r="G38" s="102" t="s">
        <v>13</v>
      </c>
      <c r="H38" s="1594">
        <v>5.8</v>
      </c>
      <c r="I38" s="1595">
        <v>5.8</v>
      </c>
      <c r="J38" s="105">
        <v>0</v>
      </c>
      <c r="K38" s="106">
        <v>0</v>
      </c>
      <c r="L38" s="107">
        <v>0</v>
      </c>
      <c r="M38" s="110">
        <v>0</v>
      </c>
      <c r="N38" s="1550"/>
      <c r="O38" s="80"/>
      <c r="P38" s="80"/>
      <c r="Q38" s="81"/>
      <c r="T38" s="1015"/>
    </row>
    <row r="39" spans="1:20" ht="27.75" customHeight="1" thickBot="1">
      <c r="A39" s="1473" t="s">
        <v>12</v>
      </c>
      <c r="B39" s="1474" t="s">
        <v>14</v>
      </c>
      <c r="C39" s="1571" t="s">
        <v>42</v>
      </c>
      <c r="D39" s="742" t="s">
        <v>643</v>
      </c>
      <c r="E39" s="1475" t="s">
        <v>64</v>
      </c>
      <c r="F39" s="1596" t="s">
        <v>148</v>
      </c>
      <c r="G39" s="744" t="s">
        <v>82</v>
      </c>
      <c r="H39" s="745">
        <v>4.7</v>
      </c>
      <c r="I39" s="163">
        <v>4.7</v>
      </c>
      <c r="J39" s="162">
        <v>0</v>
      </c>
      <c r="K39" s="1597">
        <v>0</v>
      </c>
      <c r="L39" s="1598">
        <v>25</v>
      </c>
      <c r="M39" s="165">
        <v>25</v>
      </c>
      <c r="N39" s="1547" t="s">
        <v>624</v>
      </c>
      <c r="O39" s="714">
        <v>140</v>
      </c>
      <c r="P39" s="100" t="s">
        <v>644</v>
      </c>
      <c r="Q39" s="101" t="s">
        <v>644</v>
      </c>
      <c r="T39" s="1015"/>
    </row>
    <row r="40" spans="1:20" ht="32.25" hidden="1" customHeight="1" thickBot="1">
      <c r="A40" s="318"/>
      <c r="B40" s="320"/>
      <c r="C40" s="287"/>
      <c r="D40" s="280"/>
      <c r="E40" s="282"/>
      <c r="F40" s="1588"/>
      <c r="G40" s="102" t="s">
        <v>13</v>
      </c>
      <c r="H40" s="1594">
        <v>25</v>
      </c>
      <c r="I40" s="1595">
        <v>25</v>
      </c>
      <c r="J40" s="105">
        <v>0</v>
      </c>
      <c r="K40" s="106">
        <v>0</v>
      </c>
      <c r="L40" s="107">
        <v>25</v>
      </c>
      <c r="M40" s="110">
        <v>25</v>
      </c>
      <c r="N40" s="1550"/>
      <c r="O40" s="80"/>
      <c r="P40" s="80"/>
      <c r="Q40" s="81"/>
      <c r="T40" s="1015"/>
    </row>
    <row r="41" spans="1:20" ht="14.25" customHeight="1" thickBot="1">
      <c r="A41" s="116" t="s">
        <v>12</v>
      </c>
      <c r="B41" s="86" t="s">
        <v>14</v>
      </c>
      <c r="C41" s="268" t="s">
        <v>15</v>
      </c>
      <c r="D41" s="269"/>
      <c r="E41" s="270"/>
      <c r="F41" s="270"/>
      <c r="G41" s="271"/>
      <c r="H41" s="115">
        <v>1100.8</v>
      </c>
      <c r="I41" s="115">
        <v>1100.8</v>
      </c>
      <c r="J41" s="1599">
        <v>0</v>
      </c>
      <c r="K41" s="1600">
        <v>0</v>
      </c>
      <c r="L41" s="1601">
        <v>1107.5999999999999</v>
      </c>
      <c r="M41" s="1602">
        <v>1108.5</v>
      </c>
      <c r="N41" s="87"/>
      <c r="O41" s="117"/>
      <c r="P41" s="117"/>
      <c r="Q41" s="118"/>
    </row>
    <row r="42" spans="1:20" ht="16.5" customHeight="1" thickBot="1">
      <c r="A42" s="41" t="s">
        <v>12</v>
      </c>
      <c r="B42" s="42" t="s">
        <v>37</v>
      </c>
      <c r="C42" s="1603" t="s">
        <v>645</v>
      </c>
      <c r="D42" s="1603"/>
      <c r="E42" s="1603"/>
      <c r="F42" s="1603"/>
      <c r="G42" s="1603"/>
      <c r="H42" s="1603"/>
      <c r="I42" s="1603"/>
      <c r="J42" s="1603"/>
      <c r="K42" s="1603"/>
      <c r="L42" s="1603"/>
      <c r="M42" s="1603"/>
      <c r="N42" s="1603"/>
      <c r="O42" s="1603"/>
      <c r="P42" s="1603"/>
      <c r="Q42" s="1604"/>
    </row>
    <row r="43" spans="1:20" ht="14.25" customHeight="1">
      <c r="A43" s="317" t="s">
        <v>12</v>
      </c>
      <c r="B43" s="319" t="s">
        <v>37</v>
      </c>
      <c r="C43" s="1605" t="s">
        <v>12</v>
      </c>
      <c r="D43" s="1606" t="s">
        <v>646</v>
      </c>
      <c r="E43" s="1607" t="s">
        <v>64</v>
      </c>
      <c r="F43" s="1607" t="s">
        <v>647</v>
      </c>
      <c r="G43" s="1608" t="s">
        <v>40</v>
      </c>
      <c r="H43" s="1609">
        <v>1704.6</v>
      </c>
      <c r="I43" s="1609">
        <v>1704.6</v>
      </c>
      <c r="J43" s="183">
        <v>0</v>
      </c>
      <c r="K43" s="1587">
        <v>0</v>
      </c>
      <c r="L43" s="1610">
        <v>1464.6</v>
      </c>
      <c r="M43" s="1610">
        <v>1464.6</v>
      </c>
      <c r="N43" s="1611" t="s">
        <v>624</v>
      </c>
      <c r="O43" s="1612" t="s">
        <v>648</v>
      </c>
      <c r="P43" s="1613" t="s">
        <v>648</v>
      </c>
      <c r="Q43" s="1614" t="s">
        <v>648</v>
      </c>
    </row>
    <row r="44" spans="1:20" ht="26.45" customHeight="1" thickBot="1">
      <c r="A44" s="318"/>
      <c r="B44" s="320"/>
      <c r="C44" s="1615"/>
      <c r="D44" s="1616"/>
      <c r="E44" s="1617"/>
      <c r="F44" s="1617"/>
      <c r="G44" s="1618" t="s">
        <v>13</v>
      </c>
      <c r="H44" s="1619">
        <f>H43</f>
        <v>1704.6</v>
      </c>
      <c r="I44" s="1620">
        <f>SUM(I43:I43)</f>
        <v>1704.6</v>
      </c>
      <c r="J44" s="1621">
        <v>0</v>
      </c>
      <c r="K44" s="1622">
        <f>SUM(K43:K43)</f>
        <v>0</v>
      </c>
      <c r="L44" s="1623">
        <f>L43</f>
        <v>1464.6</v>
      </c>
      <c r="M44" s="1624">
        <f>M43</f>
        <v>1464.6</v>
      </c>
      <c r="N44" s="1625"/>
      <c r="O44" s="1626"/>
      <c r="P44" s="1626"/>
      <c r="Q44" s="1627"/>
    </row>
    <row r="45" spans="1:20" ht="15" customHeight="1" thickBot="1">
      <c r="A45" s="116" t="s">
        <v>12</v>
      </c>
      <c r="B45" s="86" t="s">
        <v>37</v>
      </c>
      <c r="C45" s="268" t="s">
        <v>15</v>
      </c>
      <c r="D45" s="269"/>
      <c r="E45" s="270"/>
      <c r="F45" s="270"/>
      <c r="G45" s="271"/>
      <c r="H45" s="1628">
        <f>H44</f>
        <v>1704.6</v>
      </c>
      <c r="I45" s="1629">
        <f>SUM(I44:I44)</f>
        <v>1704.6</v>
      </c>
      <c r="J45" s="1621">
        <v>0</v>
      </c>
      <c r="K45" s="1622">
        <f>SUM(K44:K44)</f>
        <v>0</v>
      </c>
      <c r="L45" s="1623">
        <f>L44</f>
        <v>1464.6</v>
      </c>
      <c r="M45" s="1624">
        <f>M44</f>
        <v>1464.6</v>
      </c>
      <c r="N45" s="87"/>
      <c r="O45" s="117"/>
      <c r="P45" s="117"/>
      <c r="Q45" s="118"/>
    </row>
    <row r="46" spans="1:20" ht="12" customHeight="1" thickBot="1">
      <c r="A46" s="41" t="s">
        <v>12</v>
      </c>
      <c r="B46" s="42" t="s">
        <v>38</v>
      </c>
      <c r="C46" s="381" t="s">
        <v>649</v>
      </c>
      <c r="D46" s="381"/>
      <c r="E46" s="381"/>
      <c r="F46" s="381"/>
      <c r="G46" s="381"/>
      <c r="H46" s="381"/>
      <c r="I46" s="381"/>
      <c r="J46" s="381"/>
      <c r="K46" s="381"/>
      <c r="L46" s="381"/>
      <c r="M46" s="381"/>
      <c r="N46" s="381"/>
      <c r="O46" s="381"/>
      <c r="P46" s="381"/>
      <c r="Q46" s="382"/>
    </row>
    <row r="47" spans="1:20" ht="16.5" customHeight="1">
      <c r="A47" s="317" t="s">
        <v>12</v>
      </c>
      <c r="B47" s="319" t="s">
        <v>38</v>
      </c>
      <c r="C47" s="286" t="s">
        <v>12</v>
      </c>
      <c r="D47" s="279" t="s">
        <v>650</v>
      </c>
      <c r="E47" s="281" t="s">
        <v>64</v>
      </c>
      <c r="F47" s="1586" t="s">
        <v>148</v>
      </c>
      <c r="G47" s="88" t="s">
        <v>40</v>
      </c>
      <c r="H47" s="89">
        <v>36.200000000000003</v>
      </c>
      <c r="I47" s="50">
        <v>36.200000000000003</v>
      </c>
      <c r="J47" s="183">
        <v>0</v>
      </c>
      <c r="K47" s="91">
        <v>0</v>
      </c>
      <c r="L47" s="89">
        <v>36.200000000000003</v>
      </c>
      <c r="M47" s="89">
        <v>36.200000000000003</v>
      </c>
      <c r="N47" s="1544" t="s">
        <v>624</v>
      </c>
      <c r="O47" s="75">
        <v>500</v>
      </c>
      <c r="P47" s="76" t="s">
        <v>651</v>
      </c>
      <c r="Q47" s="93" t="s">
        <v>651</v>
      </c>
    </row>
    <row r="48" spans="1:20" ht="35.25" customHeight="1" thickBot="1">
      <c r="A48" s="318"/>
      <c r="B48" s="320"/>
      <c r="C48" s="287"/>
      <c r="D48" s="280"/>
      <c r="E48" s="282"/>
      <c r="F48" s="1588"/>
      <c r="G48" s="102" t="s">
        <v>13</v>
      </c>
      <c r="H48" s="103">
        <f>H47</f>
        <v>36.200000000000003</v>
      </c>
      <c r="I48" s="104">
        <f>SUM(I47:I47)</f>
        <v>36.200000000000003</v>
      </c>
      <c r="J48" s="105">
        <v>0</v>
      </c>
      <c r="K48" s="106">
        <f>SUM(K47:K47)</f>
        <v>0</v>
      </c>
      <c r="L48" s="107">
        <f>L47</f>
        <v>36.200000000000003</v>
      </c>
      <c r="M48" s="110">
        <f>M47</f>
        <v>36.200000000000003</v>
      </c>
      <c r="N48" s="1550"/>
      <c r="O48" s="1589"/>
      <c r="P48" s="1589"/>
      <c r="Q48" s="1590"/>
    </row>
    <row r="49" spans="1:20" ht="14.25" customHeight="1">
      <c r="A49" s="543" t="s">
        <v>12</v>
      </c>
      <c r="B49" s="544" t="s">
        <v>38</v>
      </c>
      <c r="C49" s="346" t="s">
        <v>14</v>
      </c>
      <c r="D49" s="545" t="s">
        <v>652</v>
      </c>
      <c r="E49" s="281" t="s">
        <v>64</v>
      </c>
      <c r="F49" s="1630" t="s">
        <v>148</v>
      </c>
      <c r="G49" s="88" t="s">
        <v>40</v>
      </c>
      <c r="H49" s="89">
        <v>16</v>
      </c>
      <c r="I49" s="50">
        <v>16</v>
      </c>
      <c r="J49" s="183">
        <v>0</v>
      </c>
      <c r="K49" s="91">
        <v>0</v>
      </c>
      <c r="L49" s="89">
        <v>16</v>
      </c>
      <c r="M49" s="89">
        <v>16</v>
      </c>
      <c r="N49" s="1544" t="s">
        <v>624</v>
      </c>
      <c r="O49" s="75">
        <v>320</v>
      </c>
      <c r="P49" s="76" t="s">
        <v>653</v>
      </c>
      <c r="Q49" s="93" t="s">
        <v>653</v>
      </c>
    </row>
    <row r="50" spans="1:20" ht="36.75" customHeight="1" thickBot="1">
      <c r="A50" s="559"/>
      <c r="B50" s="560"/>
      <c r="C50" s="347"/>
      <c r="D50" s="561"/>
      <c r="E50" s="282"/>
      <c r="F50" s="1631"/>
      <c r="G50" s="102" t="s">
        <v>13</v>
      </c>
      <c r="H50" s="103">
        <f>H49</f>
        <v>16</v>
      </c>
      <c r="I50" s="104">
        <f>SUM(I49:I49)</f>
        <v>16</v>
      </c>
      <c r="J50" s="105">
        <v>0</v>
      </c>
      <c r="K50" s="106">
        <f>SUM(K49:K49)</f>
        <v>0</v>
      </c>
      <c r="L50" s="107">
        <f>L49</f>
        <v>16</v>
      </c>
      <c r="M50" s="110">
        <f>M49</f>
        <v>16</v>
      </c>
      <c r="N50" s="1550"/>
      <c r="O50" s="80"/>
      <c r="P50" s="80"/>
      <c r="Q50" s="81"/>
    </row>
    <row r="51" spans="1:20" ht="14.25" customHeight="1" thickBot="1">
      <c r="A51" s="116" t="s">
        <v>12</v>
      </c>
      <c r="B51" s="86" t="s">
        <v>38</v>
      </c>
      <c r="C51" s="268" t="s">
        <v>15</v>
      </c>
      <c r="D51" s="269"/>
      <c r="E51" s="270"/>
      <c r="F51" s="270"/>
      <c r="G51" s="271"/>
      <c r="H51" s="115">
        <v>52.2</v>
      </c>
      <c r="I51" s="1016">
        <v>52.2</v>
      </c>
      <c r="J51" s="1599">
        <v>0</v>
      </c>
      <c r="K51" s="1600">
        <v>0</v>
      </c>
      <c r="L51" s="115">
        <v>52.2</v>
      </c>
      <c r="M51" s="1016">
        <v>52.2</v>
      </c>
      <c r="N51" s="87"/>
      <c r="O51" s="117"/>
      <c r="P51" s="117"/>
      <c r="Q51" s="118"/>
    </row>
    <row r="52" spans="1:20" ht="15.75" customHeight="1" thickBot="1">
      <c r="A52" s="41" t="s">
        <v>12</v>
      </c>
      <c r="B52" s="42" t="s">
        <v>42</v>
      </c>
      <c r="C52" s="381" t="s">
        <v>654</v>
      </c>
      <c r="D52" s="381"/>
      <c r="E52" s="381"/>
      <c r="F52" s="381"/>
      <c r="G52" s="381"/>
      <c r="H52" s="381"/>
      <c r="I52" s="381"/>
      <c r="J52" s="381"/>
      <c r="K52" s="381"/>
      <c r="L52" s="381"/>
      <c r="M52" s="381"/>
      <c r="N52" s="381"/>
      <c r="O52" s="381"/>
      <c r="P52" s="381"/>
      <c r="Q52" s="382"/>
    </row>
    <row r="53" spans="1:20" ht="15.75" customHeight="1">
      <c r="A53" s="543" t="s">
        <v>12</v>
      </c>
      <c r="B53" s="544" t="s">
        <v>42</v>
      </c>
      <c r="C53" s="346" t="s">
        <v>12</v>
      </c>
      <c r="D53" s="545" t="s">
        <v>655</v>
      </c>
      <c r="E53" s="281" t="s">
        <v>64</v>
      </c>
      <c r="F53" s="344" t="s">
        <v>148</v>
      </c>
      <c r="G53" s="82" t="s">
        <v>82</v>
      </c>
      <c r="H53" s="89">
        <v>444.8</v>
      </c>
      <c r="I53" s="50">
        <v>444.8</v>
      </c>
      <c r="J53" s="183">
        <v>0</v>
      </c>
      <c r="K53" s="91">
        <v>0</v>
      </c>
      <c r="L53" s="92">
        <v>385.7</v>
      </c>
      <c r="M53" s="52">
        <v>320.39999999999998</v>
      </c>
      <c r="N53" s="1544" t="s">
        <v>624</v>
      </c>
      <c r="O53" s="75">
        <v>2216</v>
      </c>
      <c r="P53" s="76" t="s">
        <v>656</v>
      </c>
      <c r="Q53" s="93" t="s">
        <v>657</v>
      </c>
    </row>
    <row r="54" spans="1:20" ht="15.75" customHeight="1">
      <c r="A54" s="550"/>
      <c r="B54" s="322"/>
      <c r="C54" s="323"/>
      <c r="D54" s="551"/>
      <c r="E54" s="296"/>
      <c r="F54" s="552"/>
      <c r="G54" s="109"/>
      <c r="H54" s="94">
        <v>0</v>
      </c>
      <c r="I54" s="1632">
        <v>0</v>
      </c>
      <c r="J54" s="184">
        <v>0</v>
      </c>
      <c r="K54" s="1633">
        <v>0</v>
      </c>
      <c r="L54" s="98">
        <v>0</v>
      </c>
      <c r="M54" s="99">
        <v>0</v>
      </c>
      <c r="N54" s="1547"/>
      <c r="O54" s="78"/>
      <c r="P54" s="1634"/>
      <c r="Q54" s="1635"/>
    </row>
    <row r="55" spans="1:20" ht="10.5" customHeight="1" thickBot="1">
      <c r="A55" s="559"/>
      <c r="B55" s="560"/>
      <c r="C55" s="347"/>
      <c r="D55" s="561"/>
      <c r="E55" s="282"/>
      <c r="F55" s="345"/>
      <c r="G55" s="102" t="s">
        <v>13</v>
      </c>
      <c r="H55" s="103">
        <f>H53</f>
        <v>444.8</v>
      </c>
      <c r="I55" s="104">
        <f>SUM(I53:I54)</f>
        <v>444.8</v>
      </c>
      <c r="J55" s="105">
        <v>0</v>
      </c>
      <c r="K55" s="106">
        <f>SUM(K53:K54)</f>
        <v>0</v>
      </c>
      <c r="L55" s="107">
        <f>L53</f>
        <v>385.7</v>
      </c>
      <c r="M55" s="110">
        <v>320.39999999999998</v>
      </c>
      <c r="N55" s="1550"/>
      <c r="O55" s="80"/>
      <c r="P55" s="1589"/>
      <c r="Q55" s="1590"/>
    </row>
    <row r="56" spans="1:20" ht="16.5" customHeight="1">
      <c r="A56" s="543" t="s">
        <v>12</v>
      </c>
      <c r="B56" s="544" t="s">
        <v>42</v>
      </c>
      <c r="C56" s="346" t="s">
        <v>14</v>
      </c>
      <c r="D56" s="545" t="s">
        <v>658</v>
      </c>
      <c r="E56" s="281" t="s">
        <v>64</v>
      </c>
      <c r="F56" s="344" t="s">
        <v>148</v>
      </c>
      <c r="G56" s="82" t="s">
        <v>82</v>
      </c>
      <c r="H56" s="89">
        <v>85.7</v>
      </c>
      <c r="I56" s="50">
        <v>85.7</v>
      </c>
      <c r="J56" s="183">
        <v>0</v>
      </c>
      <c r="K56" s="91">
        <v>0</v>
      </c>
      <c r="L56" s="92">
        <v>69.5</v>
      </c>
      <c r="M56" s="52">
        <v>56.3</v>
      </c>
      <c r="N56" s="1544" t="s">
        <v>626</v>
      </c>
      <c r="O56" s="75">
        <v>1880</v>
      </c>
      <c r="P56" s="76" t="s">
        <v>659</v>
      </c>
      <c r="Q56" s="93" t="s">
        <v>660</v>
      </c>
    </row>
    <row r="57" spans="1:20" ht="14.25" customHeight="1">
      <c r="A57" s="550"/>
      <c r="B57" s="322"/>
      <c r="C57" s="323"/>
      <c r="D57" s="551"/>
      <c r="E57" s="296"/>
      <c r="F57" s="552"/>
      <c r="G57" s="109"/>
      <c r="H57" s="94">
        <v>0</v>
      </c>
      <c r="I57" s="1632">
        <v>0</v>
      </c>
      <c r="J57" s="184">
        <v>0</v>
      </c>
      <c r="K57" s="1633">
        <v>0</v>
      </c>
      <c r="L57" s="98">
        <v>0</v>
      </c>
      <c r="M57" s="99">
        <v>0</v>
      </c>
      <c r="N57" s="1547"/>
      <c r="O57" s="78"/>
      <c r="P57" s="78"/>
      <c r="Q57" s="79"/>
    </row>
    <row r="58" spans="1:20" ht="17.25" customHeight="1" thickBot="1">
      <c r="A58" s="559"/>
      <c r="B58" s="560"/>
      <c r="C58" s="347"/>
      <c r="D58" s="561"/>
      <c r="E58" s="282"/>
      <c r="F58" s="345"/>
      <c r="G58" s="102" t="s">
        <v>13</v>
      </c>
      <c r="H58" s="103">
        <f>H56</f>
        <v>85.7</v>
      </c>
      <c r="I58" s="104">
        <f>SUM(I56:I57)</f>
        <v>85.7</v>
      </c>
      <c r="J58" s="105">
        <v>0</v>
      </c>
      <c r="K58" s="106">
        <f>SUM(K56:K57)</f>
        <v>0</v>
      </c>
      <c r="L58" s="107">
        <f>L56</f>
        <v>69.5</v>
      </c>
      <c r="M58" s="110">
        <f>M56</f>
        <v>56.3</v>
      </c>
      <c r="N58" s="1550"/>
      <c r="O58" s="80"/>
      <c r="P58" s="80"/>
      <c r="Q58" s="81"/>
      <c r="T58" s="1015"/>
    </row>
    <row r="59" spans="1:20" ht="15" customHeight="1" thickBot="1">
      <c r="A59" s="116" t="s">
        <v>12</v>
      </c>
      <c r="B59" s="86" t="s">
        <v>42</v>
      </c>
      <c r="C59" s="268" t="s">
        <v>15</v>
      </c>
      <c r="D59" s="269"/>
      <c r="E59" s="269"/>
      <c r="F59" s="269"/>
      <c r="G59" s="271"/>
      <c r="H59" s="115">
        <v>530.5</v>
      </c>
      <c r="I59" s="1016">
        <v>530.5</v>
      </c>
      <c r="J59" s="1599">
        <v>0</v>
      </c>
      <c r="K59" s="1600">
        <v>0</v>
      </c>
      <c r="L59" s="1601">
        <v>455.2</v>
      </c>
      <c r="M59" s="1602">
        <v>376.7</v>
      </c>
      <c r="N59" s="87"/>
      <c r="O59" s="117"/>
      <c r="P59" s="117"/>
      <c r="Q59" s="118"/>
      <c r="T59" s="1015"/>
    </row>
    <row r="60" spans="1:20" ht="15.75" customHeight="1" thickBot="1">
      <c r="A60" s="41" t="s">
        <v>12</v>
      </c>
      <c r="B60" s="437" t="s">
        <v>16</v>
      </c>
      <c r="C60" s="438"/>
      <c r="D60" s="438"/>
      <c r="E60" s="438"/>
      <c r="F60" s="438"/>
      <c r="G60" s="438"/>
      <c r="H60" s="1636">
        <v>16430.7</v>
      </c>
      <c r="I60" s="1636">
        <v>16430.7</v>
      </c>
      <c r="J60" s="1637">
        <v>117.5</v>
      </c>
      <c r="K60" s="1638">
        <v>0</v>
      </c>
      <c r="L60" s="1636">
        <v>16140.4</v>
      </c>
      <c r="M60" s="1639">
        <v>16108.6</v>
      </c>
      <c r="N60" s="70"/>
      <c r="O60" s="71"/>
      <c r="P60" s="71"/>
      <c r="Q60" s="72"/>
      <c r="T60" s="1015"/>
    </row>
    <row r="61" spans="1:20" ht="19.5" customHeight="1" thickBot="1">
      <c r="A61" s="40" t="s">
        <v>14</v>
      </c>
      <c r="B61" s="379" t="s">
        <v>661</v>
      </c>
      <c r="C61" s="379"/>
      <c r="D61" s="379"/>
      <c r="E61" s="379"/>
      <c r="F61" s="379"/>
      <c r="G61" s="379"/>
      <c r="H61" s="379"/>
      <c r="I61" s="379"/>
      <c r="J61" s="379"/>
      <c r="K61" s="379"/>
      <c r="L61" s="379"/>
      <c r="M61" s="379"/>
      <c r="N61" s="379"/>
      <c r="O61" s="379"/>
      <c r="P61" s="379"/>
      <c r="Q61" s="380"/>
      <c r="T61" s="1015"/>
    </row>
    <row r="62" spans="1:20" ht="19.5" customHeight="1" thickBot="1">
      <c r="A62" s="41" t="s">
        <v>14</v>
      </c>
      <c r="B62" s="42" t="s">
        <v>12</v>
      </c>
      <c r="C62" s="381" t="s">
        <v>662</v>
      </c>
      <c r="D62" s="381"/>
      <c r="E62" s="381"/>
      <c r="F62" s="381"/>
      <c r="G62" s="381"/>
      <c r="H62" s="381"/>
      <c r="I62" s="381"/>
      <c r="J62" s="381"/>
      <c r="K62" s="381"/>
      <c r="L62" s="381"/>
      <c r="M62" s="381"/>
      <c r="N62" s="381"/>
      <c r="O62" s="381"/>
      <c r="P62" s="381"/>
      <c r="Q62" s="382"/>
      <c r="T62" s="1015"/>
    </row>
    <row r="63" spans="1:20" ht="12.75" customHeight="1">
      <c r="A63" s="21" t="s">
        <v>14</v>
      </c>
      <c r="B63" s="22" t="s">
        <v>12</v>
      </c>
      <c r="C63" s="288" t="s">
        <v>12</v>
      </c>
      <c r="D63" s="292" t="s">
        <v>663</v>
      </c>
      <c r="E63" s="1640" t="s">
        <v>664</v>
      </c>
      <c r="F63" s="1641" t="s">
        <v>148</v>
      </c>
      <c r="G63" s="1642" t="s">
        <v>82</v>
      </c>
      <c r="H63" s="50">
        <v>126</v>
      </c>
      <c r="I63" s="50">
        <v>126</v>
      </c>
      <c r="J63" s="49">
        <v>85.1</v>
      </c>
      <c r="K63" s="50">
        <v>0</v>
      </c>
      <c r="L63" s="49">
        <v>143.9</v>
      </c>
      <c r="M63" s="114">
        <v>143.9</v>
      </c>
      <c r="N63" s="1643" t="s">
        <v>665</v>
      </c>
      <c r="O63" s="73">
        <v>40</v>
      </c>
      <c r="P63" s="73">
        <v>40</v>
      </c>
      <c r="Q63" s="74">
        <v>40</v>
      </c>
      <c r="T63" s="1015"/>
    </row>
    <row r="64" spans="1:20" ht="13.5" customHeight="1">
      <c r="A64" s="43"/>
      <c r="B64" s="44"/>
      <c r="C64" s="289"/>
      <c r="D64" s="293"/>
      <c r="E64" s="999"/>
      <c r="F64" s="1644"/>
      <c r="G64" s="1645" t="s">
        <v>666</v>
      </c>
      <c r="H64" s="1646">
        <v>127.2</v>
      </c>
      <c r="I64" s="1646">
        <v>127.2</v>
      </c>
      <c r="J64" s="1647">
        <v>96.1</v>
      </c>
      <c r="K64" s="537">
        <v>0</v>
      </c>
      <c r="L64" s="573">
        <v>127</v>
      </c>
      <c r="M64" s="539">
        <v>127</v>
      </c>
      <c r="N64" s="1648"/>
      <c r="O64" s="1557"/>
      <c r="P64" s="1649"/>
      <c r="Q64" s="1558"/>
      <c r="T64" s="1015"/>
    </row>
    <row r="65" spans="1:20" ht="9.75" customHeight="1">
      <c r="A65" s="43"/>
      <c r="B65" s="44"/>
      <c r="C65" s="289"/>
      <c r="D65" s="293"/>
      <c r="E65" s="999"/>
      <c r="F65" s="1644"/>
      <c r="G65" s="1650" t="s">
        <v>667</v>
      </c>
      <c r="H65" s="1651">
        <v>53.4</v>
      </c>
      <c r="I65" s="1651">
        <v>53.4</v>
      </c>
      <c r="J65" s="1652">
        <v>27</v>
      </c>
      <c r="K65" s="528">
        <v>1.1000000000000001</v>
      </c>
      <c r="L65" s="566">
        <v>53.4</v>
      </c>
      <c r="M65" s="672">
        <v>53.4</v>
      </c>
      <c r="N65" s="1653"/>
      <c r="O65" s="1557"/>
      <c r="P65" s="1649"/>
      <c r="Q65" s="1558"/>
      <c r="T65" s="1015"/>
    </row>
    <row r="66" spans="1:20" ht="15" customHeight="1">
      <c r="A66" s="43"/>
      <c r="B66" s="44"/>
      <c r="C66" s="289"/>
      <c r="D66" s="293"/>
      <c r="E66" s="999"/>
      <c r="F66" s="1644"/>
      <c r="G66" s="1654" t="s">
        <v>668</v>
      </c>
      <c r="H66" s="1651">
        <v>70.3</v>
      </c>
      <c r="I66" s="1651">
        <v>70.3</v>
      </c>
      <c r="J66" s="1651">
        <v>48</v>
      </c>
      <c r="K66" s="528">
        <v>0</v>
      </c>
      <c r="L66" s="566">
        <v>69.099999999999994</v>
      </c>
      <c r="M66" s="672">
        <v>69.099999999999994</v>
      </c>
      <c r="N66" s="1653"/>
      <c r="O66" s="1557"/>
      <c r="P66" s="1649"/>
      <c r="Q66" s="1558"/>
      <c r="T66" s="1015"/>
    </row>
    <row r="67" spans="1:20" ht="15" customHeight="1">
      <c r="A67" s="43"/>
      <c r="B67" s="44"/>
      <c r="C67" s="289"/>
      <c r="D67" s="293"/>
      <c r="E67" s="999"/>
      <c r="F67" s="1644"/>
      <c r="G67" s="1650" t="s">
        <v>106</v>
      </c>
      <c r="H67" s="528">
        <v>3.6</v>
      </c>
      <c r="I67" s="528">
        <v>3.6</v>
      </c>
      <c r="J67" s="528">
        <v>2.8</v>
      </c>
      <c r="K67" s="528">
        <v>0</v>
      </c>
      <c r="L67" s="566">
        <v>0</v>
      </c>
      <c r="M67" s="672">
        <v>0</v>
      </c>
      <c r="N67" s="1653"/>
      <c r="O67" s="1557"/>
      <c r="P67" s="1649"/>
      <c r="Q67" s="1558"/>
      <c r="T67" s="1015"/>
    </row>
    <row r="68" spans="1:20" ht="16.5" customHeight="1">
      <c r="A68" s="43"/>
      <c r="B68" s="44"/>
      <c r="C68" s="290"/>
      <c r="D68" s="293"/>
      <c r="E68" s="999"/>
      <c r="F68" s="1655"/>
      <c r="G68" s="1654" t="s">
        <v>40</v>
      </c>
      <c r="H68" s="537">
        <v>53.9</v>
      </c>
      <c r="I68" s="537">
        <v>53.9</v>
      </c>
      <c r="J68" s="573">
        <v>32.9</v>
      </c>
      <c r="K68" s="537">
        <v>0</v>
      </c>
      <c r="L68" s="573">
        <v>53.9</v>
      </c>
      <c r="M68" s="539">
        <v>53.9</v>
      </c>
      <c r="N68" s="1656"/>
      <c r="O68" s="1657"/>
      <c r="P68" s="1658"/>
      <c r="Q68" s="1659"/>
      <c r="T68" s="1015"/>
    </row>
    <row r="69" spans="1:20" ht="13.5" customHeight="1" thickBot="1">
      <c r="A69" s="57"/>
      <c r="B69" s="23"/>
      <c r="C69" s="291"/>
      <c r="D69" s="294"/>
      <c r="E69" s="1660"/>
      <c r="F69" s="1661"/>
      <c r="G69" s="1662" t="s">
        <v>13</v>
      </c>
      <c r="H69" s="104">
        <v>434.4</v>
      </c>
      <c r="I69" s="105">
        <v>434.4</v>
      </c>
      <c r="J69" s="105">
        <v>291.89999999999998</v>
      </c>
      <c r="K69" s="104">
        <f>K68+K65+K64+K63</f>
        <v>1.1000000000000001</v>
      </c>
      <c r="L69" s="105">
        <v>447.3</v>
      </c>
      <c r="M69" s="107">
        <v>447.3</v>
      </c>
      <c r="N69" s="1663"/>
      <c r="O69" s="1530"/>
      <c r="P69" s="1664"/>
      <c r="Q69" s="1531"/>
      <c r="T69" s="1015"/>
    </row>
    <row r="70" spans="1:20" ht="24.75" customHeight="1">
      <c r="A70" s="43" t="s">
        <v>14</v>
      </c>
      <c r="B70" s="44" t="s">
        <v>12</v>
      </c>
      <c r="C70" s="289" t="s">
        <v>14</v>
      </c>
      <c r="D70" s="293" t="s">
        <v>669</v>
      </c>
      <c r="E70" s="1665" t="s">
        <v>670</v>
      </c>
      <c r="F70" s="1666" t="s">
        <v>148</v>
      </c>
      <c r="G70" s="1667" t="s">
        <v>82</v>
      </c>
      <c r="H70" s="537">
        <v>143.19999999999999</v>
      </c>
      <c r="I70" s="537">
        <v>143.19999999999999</v>
      </c>
      <c r="J70" s="573">
        <v>91.4</v>
      </c>
      <c r="K70" s="764">
        <v>0</v>
      </c>
      <c r="L70" s="537">
        <v>163.5</v>
      </c>
      <c r="M70" s="539">
        <v>163.5</v>
      </c>
      <c r="N70" s="1653" t="s">
        <v>665</v>
      </c>
      <c r="O70" s="1668">
        <v>50</v>
      </c>
      <c r="P70" s="1668">
        <v>50</v>
      </c>
      <c r="Q70" s="1669">
        <v>50</v>
      </c>
      <c r="T70" s="1015"/>
    </row>
    <row r="71" spans="1:20" ht="16.5" customHeight="1">
      <c r="A71" s="43"/>
      <c r="B71" s="44"/>
      <c r="C71" s="289"/>
      <c r="D71" s="293"/>
      <c r="E71" s="999"/>
      <c r="F71" s="1644"/>
      <c r="G71" s="1670" t="s">
        <v>667</v>
      </c>
      <c r="H71" s="528">
        <v>34.6</v>
      </c>
      <c r="I71" s="528">
        <v>34.6</v>
      </c>
      <c r="J71" s="566">
        <v>18.8</v>
      </c>
      <c r="K71" s="672">
        <v>0.4</v>
      </c>
      <c r="L71" s="528">
        <v>34.6</v>
      </c>
      <c r="M71" s="531">
        <v>34.6</v>
      </c>
      <c r="N71" s="1653"/>
      <c r="O71" s="1557"/>
      <c r="P71" s="1649"/>
      <c r="Q71" s="1558"/>
      <c r="T71" s="1015"/>
    </row>
    <row r="72" spans="1:20" ht="16.5" customHeight="1">
      <c r="A72" s="43"/>
      <c r="B72" s="44"/>
      <c r="C72" s="289"/>
      <c r="D72" s="293"/>
      <c r="E72" s="999"/>
      <c r="F72" s="1644"/>
      <c r="G72" s="1670" t="s">
        <v>106</v>
      </c>
      <c r="H72" s="528">
        <v>0.3</v>
      </c>
      <c r="I72" s="528">
        <v>0.3</v>
      </c>
      <c r="J72" s="528">
        <v>0.2</v>
      </c>
      <c r="K72" s="672">
        <v>0</v>
      </c>
      <c r="L72" s="528">
        <v>0</v>
      </c>
      <c r="M72" s="672">
        <v>0</v>
      </c>
      <c r="N72" s="1653"/>
      <c r="O72" s="1557"/>
      <c r="P72" s="1649"/>
      <c r="Q72" s="1558"/>
      <c r="T72" s="1015"/>
    </row>
    <row r="73" spans="1:20" ht="16.5" customHeight="1">
      <c r="A73" s="43"/>
      <c r="B73" s="44"/>
      <c r="C73" s="290"/>
      <c r="D73" s="293"/>
      <c r="E73" s="999"/>
      <c r="F73" s="1655"/>
      <c r="G73" s="1654" t="s">
        <v>40</v>
      </c>
      <c r="H73" s="537">
        <v>69.3</v>
      </c>
      <c r="I73" s="537">
        <v>69.3</v>
      </c>
      <c r="J73" s="573">
        <v>45.7</v>
      </c>
      <c r="K73" s="764">
        <v>0</v>
      </c>
      <c r="L73" s="537">
        <v>69.3</v>
      </c>
      <c r="M73" s="539">
        <v>69.3</v>
      </c>
      <c r="N73" s="1656"/>
      <c r="O73" s="1512"/>
      <c r="P73" s="1513"/>
      <c r="Q73" s="1514"/>
      <c r="T73" s="1015"/>
    </row>
    <row r="74" spans="1:20" ht="12" customHeight="1" thickBot="1">
      <c r="A74" s="57"/>
      <c r="B74" s="23"/>
      <c r="C74" s="291"/>
      <c r="D74" s="294"/>
      <c r="E74" s="1660"/>
      <c r="F74" s="1671"/>
      <c r="G74" s="1672" t="s">
        <v>13</v>
      </c>
      <c r="H74" s="104">
        <v>247.4</v>
      </c>
      <c r="I74" s="1673">
        <v>247.4</v>
      </c>
      <c r="J74" s="1673">
        <v>156.1</v>
      </c>
      <c r="K74" s="1674">
        <f>K73+K71+K70</f>
        <v>0.4</v>
      </c>
      <c r="L74" s="104">
        <f>L73+L71+L70</f>
        <v>267.39999999999998</v>
      </c>
      <c r="M74" s="1674">
        <f>M73+M71+M70</f>
        <v>267.39999999999998</v>
      </c>
      <c r="N74" s="1663"/>
      <c r="O74" s="1504"/>
      <c r="P74" s="1517"/>
      <c r="Q74" s="1505"/>
      <c r="T74" s="1015"/>
    </row>
    <row r="75" spans="1:20" ht="15" customHeight="1" thickBot="1">
      <c r="A75" s="116" t="s">
        <v>14</v>
      </c>
      <c r="B75" s="86" t="s">
        <v>12</v>
      </c>
      <c r="C75" s="268" t="s">
        <v>15</v>
      </c>
      <c r="D75" s="269"/>
      <c r="E75" s="270"/>
      <c r="F75" s="270"/>
      <c r="G75" s="271"/>
      <c r="H75" s="115">
        <v>681.8</v>
      </c>
      <c r="I75" s="115">
        <v>681.8</v>
      </c>
      <c r="J75" s="1599">
        <v>448</v>
      </c>
      <c r="K75" s="1600">
        <v>1.5</v>
      </c>
      <c r="L75" s="1602">
        <v>714.7</v>
      </c>
      <c r="M75" s="1602">
        <v>714.7</v>
      </c>
      <c r="N75" s="87"/>
      <c r="O75" s="117"/>
      <c r="P75" s="117"/>
      <c r="Q75" s="1514"/>
      <c r="T75" s="1015"/>
    </row>
    <row r="76" spans="1:20" ht="13.5" customHeight="1" thickBot="1">
      <c r="A76" s="41" t="s">
        <v>14</v>
      </c>
      <c r="B76" s="42" t="s">
        <v>14</v>
      </c>
      <c r="C76" s="381" t="s">
        <v>671</v>
      </c>
      <c r="D76" s="381"/>
      <c r="E76" s="381"/>
      <c r="F76" s="381"/>
      <c r="G76" s="381"/>
      <c r="H76" s="381"/>
      <c r="I76" s="381"/>
      <c r="J76" s="381"/>
      <c r="K76" s="381"/>
      <c r="L76" s="381"/>
      <c r="M76" s="381"/>
      <c r="N76" s="381"/>
      <c r="O76" s="381"/>
      <c r="P76" s="381"/>
      <c r="Q76" s="382"/>
      <c r="T76" s="1015"/>
    </row>
    <row r="77" spans="1:20" ht="37.5" customHeight="1">
      <c r="A77" s="43" t="s">
        <v>14</v>
      </c>
      <c r="B77" s="44" t="s">
        <v>14</v>
      </c>
      <c r="C77" s="289" t="s">
        <v>12</v>
      </c>
      <c r="D77" s="608" t="s">
        <v>672</v>
      </c>
      <c r="E77" s="1675" t="s">
        <v>673</v>
      </c>
      <c r="F77" s="1676" t="s">
        <v>148</v>
      </c>
      <c r="G77" s="1677" t="s">
        <v>82</v>
      </c>
      <c r="H77" s="1448">
        <v>214.9</v>
      </c>
      <c r="I77" s="537">
        <v>214.9</v>
      </c>
      <c r="J77" s="573">
        <v>141.30000000000001</v>
      </c>
      <c r="K77" s="764">
        <v>0</v>
      </c>
      <c r="L77" s="1448">
        <v>223.9</v>
      </c>
      <c r="M77" s="539">
        <v>223.9</v>
      </c>
      <c r="N77" s="1678" t="s">
        <v>665</v>
      </c>
      <c r="O77" s="1668">
        <v>410</v>
      </c>
      <c r="P77" s="1668">
        <v>410</v>
      </c>
      <c r="Q77" s="1669">
        <v>410</v>
      </c>
      <c r="T77" s="1015"/>
    </row>
    <row r="78" spans="1:20" ht="14.25" customHeight="1">
      <c r="A78" s="43"/>
      <c r="B78" s="44"/>
      <c r="C78" s="289"/>
      <c r="D78" s="608"/>
      <c r="E78" s="1679"/>
      <c r="F78" s="1676"/>
      <c r="G78" s="1670" t="s">
        <v>667</v>
      </c>
      <c r="H78" s="528">
        <v>52</v>
      </c>
      <c r="I78" s="528">
        <v>52</v>
      </c>
      <c r="J78" s="566">
        <v>0</v>
      </c>
      <c r="K78" s="672">
        <v>0</v>
      </c>
      <c r="L78" s="528">
        <v>52</v>
      </c>
      <c r="M78" s="531">
        <v>52</v>
      </c>
      <c r="N78" s="1653"/>
      <c r="O78" s="1557"/>
      <c r="P78" s="1649"/>
      <c r="Q78" s="1558"/>
      <c r="T78" s="1015"/>
    </row>
    <row r="79" spans="1:20" ht="14.25" customHeight="1">
      <c r="A79" s="43"/>
      <c r="B79" s="44"/>
      <c r="C79" s="289"/>
      <c r="D79" s="608"/>
      <c r="E79" s="1679"/>
      <c r="F79" s="1676"/>
      <c r="G79" s="1670" t="s">
        <v>106</v>
      </c>
      <c r="H79" s="528">
        <v>2.7</v>
      </c>
      <c r="I79" s="528">
        <v>2.7</v>
      </c>
      <c r="J79" s="528">
        <v>2.1</v>
      </c>
      <c r="K79" s="672">
        <v>0</v>
      </c>
      <c r="L79" s="528">
        <v>0</v>
      </c>
      <c r="M79" s="672">
        <v>0</v>
      </c>
      <c r="N79" s="1653"/>
      <c r="O79" s="1557"/>
      <c r="P79" s="1649"/>
      <c r="Q79" s="1558"/>
      <c r="T79" s="1015"/>
    </row>
    <row r="80" spans="1:20" ht="14.25" customHeight="1">
      <c r="A80" s="43"/>
      <c r="B80" s="44"/>
      <c r="C80" s="290"/>
      <c r="D80" s="608"/>
      <c r="E80" s="1679"/>
      <c r="F80" s="1680"/>
      <c r="G80" s="1681" t="s">
        <v>40</v>
      </c>
      <c r="H80" s="1646">
        <v>802.4</v>
      </c>
      <c r="I80" s="1646">
        <v>802.4</v>
      </c>
      <c r="J80" s="573">
        <v>506.7</v>
      </c>
      <c r="K80" s="1682">
        <v>0</v>
      </c>
      <c r="L80" s="537">
        <v>702.4</v>
      </c>
      <c r="M80" s="539">
        <v>702.4</v>
      </c>
      <c r="N80" s="1656"/>
      <c r="O80" s="1657"/>
      <c r="P80" s="1658"/>
      <c r="Q80" s="1659"/>
      <c r="T80" s="1015"/>
    </row>
    <row r="81" spans="1:20" ht="26.45" customHeight="1" thickBot="1">
      <c r="A81" s="1683"/>
      <c r="B81" s="44"/>
      <c r="C81" s="290"/>
      <c r="D81" s="608"/>
      <c r="E81" s="1684"/>
      <c r="F81" s="1680"/>
      <c r="G81" s="1685" t="s">
        <v>13</v>
      </c>
      <c r="H81" s="1686">
        <v>1072</v>
      </c>
      <c r="I81" s="1687">
        <v>1072</v>
      </c>
      <c r="J81" s="1688">
        <v>650.1</v>
      </c>
      <c r="K81" s="1689">
        <f t="shared" ref="K81" si="0">K80+K78+K77</f>
        <v>0</v>
      </c>
      <c r="L81" s="1686">
        <v>978.3</v>
      </c>
      <c r="M81" s="1688">
        <v>978.3</v>
      </c>
      <c r="N81" s="1663"/>
      <c r="O81" s="1657"/>
      <c r="P81" s="1658"/>
      <c r="Q81" s="1659"/>
      <c r="T81" s="1015"/>
    </row>
    <row r="82" spans="1:20" ht="39" customHeight="1">
      <c r="A82" s="21" t="s">
        <v>14</v>
      </c>
      <c r="B82" s="22" t="s">
        <v>14</v>
      </c>
      <c r="C82" s="288" t="s">
        <v>38</v>
      </c>
      <c r="D82" s="598" t="s">
        <v>674</v>
      </c>
      <c r="E82" s="1675" t="s">
        <v>64</v>
      </c>
      <c r="F82" s="1690" t="s">
        <v>148</v>
      </c>
      <c r="G82" s="1691" t="s">
        <v>82</v>
      </c>
      <c r="H82" s="50">
        <v>442.1</v>
      </c>
      <c r="I82" s="50">
        <v>442.1</v>
      </c>
      <c r="J82" s="183">
        <v>0</v>
      </c>
      <c r="K82" s="1692">
        <v>0</v>
      </c>
      <c r="L82" s="1693">
        <v>588.9</v>
      </c>
      <c r="M82" s="51">
        <v>720.3</v>
      </c>
      <c r="N82" s="1678" t="s">
        <v>665</v>
      </c>
      <c r="O82" s="73">
        <v>270</v>
      </c>
      <c r="P82" s="73">
        <v>300</v>
      </c>
      <c r="Q82" s="74">
        <v>330</v>
      </c>
      <c r="T82" s="1015"/>
    </row>
    <row r="83" spans="1:20" ht="32.25" customHeight="1">
      <c r="A83" s="43"/>
      <c r="B83" s="44"/>
      <c r="C83" s="290"/>
      <c r="D83" s="608"/>
      <c r="E83" s="1679"/>
      <c r="F83" s="1680"/>
      <c r="G83" s="1681" t="s">
        <v>40</v>
      </c>
      <c r="H83" s="163">
        <v>575.9</v>
      </c>
      <c r="I83" s="537">
        <v>575.9</v>
      </c>
      <c r="J83" s="184">
        <v>0</v>
      </c>
      <c r="K83" s="1682">
        <v>0</v>
      </c>
      <c r="L83" s="1694">
        <v>605.9</v>
      </c>
      <c r="M83" s="164">
        <v>605.9</v>
      </c>
      <c r="N83" s="1656"/>
      <c r="O83" s="1512"/>
      <c r="P83" s="1513"/>
      <c r="Q83" s="1514"/>
      <c r="T83" s="1015"/>
    </row>
    <row r="84" spans="1:20" ht="13.5" customHeight="1" thickBot="1">
      <c r="A84" s="57"/>
      <c r="B84" s="44"/>
      <c r="C84" s="291"/>
      <c r="D84" s="608"/>
      <c r="E84" s="1684"/>
      <c r="F84" s="1695"/>
      <c r="G84" s="1696" t="s">
        <v>13</v>
      </c>
      <c r="H84" s="1673">
        <v>1018</v>
      </c>
      <c r="I84" s="1673">
        <v>1018</v>
      </c>
      <c r="J84" s="1697">
        <v>0</v>
      </c>
      <c r="K84" s="1697">
        <f t="shared" ref="K84" si="1">K83+K82</f>
        <v>0</v>
      </c>
      <c r="L84" s="1673">
        <v>1194.8</v>
      </c>
      <c r="M84" s="1674">
        <v>1326.2</v>
      </c>
      <c r="N84" s="1698"/>
      <c r="O84" s="1512"/>
      <c r="P84" s="1513"/>
      <c r="Q84" s="1514"/>
      <c r="T84" s="1015"/>
    </row>
    <row r="85" spans="1:20" ht="15" customHeight="1" thickBot="1">
      <c r="A85" s="1699" t="s">
        <v>14</v>
      </c>
      <c r="B85" s="1700" t="s">
        <v>14</v>
      </c>
      <c r="C85" s="1700" t="s">
        <v>42</v>
      </c>
      <c r="D85" s="1701" t="s">
        <v>675</v>
      </c>
      <c r="E85" s="1702" t="s">
        <v>64</v>
      </c>
      <c r="F85" s="1703" t="s">
        <v>148</v>
      </c>
      <c r="G85" s="1704" t="s">
        <v>40</v>
      </c>
      <c r="H85" s="59">
        <v>0.9</v>
      </c>
      <c r="I85" s="59">
        <v>0.9</v>
      </c>
      <c r="J85" s="1621">
        <v>0</v>
      </c>
      <c r="K85" s="1621">
        <v>0</v>
      </c>
      <c r="L85" s="1629">
        <v>0.9</v>
      </c>
      <c r="M85" s="1705">
        <v>0.9</v>
      </c>
      <c r="N85" s="1706"/>
      <c r="O85" s="869"/>
      <c r="P85" s="869"/>
      <c r="Q85" s="870"/>
      <c r="T85" s="1015"/>
    </row>
    <row r="86" spans="1:20" ht="12" customHeight="1" thickBot="1">
      <c r="A86" s="738" t="s">
        <v>14</v>
      </c>
      <c r="B86" s="23" t="s">
        <v>14</v>
      </c>
      <c r="C86" s="1585" t="s">
        <v>15</v>
      </c>
      <c r="D86" s="270"/>
      <c r="E86" s="270"/>
      <c r="F86" s="270"/>
      <c r="G86" s="1707"/>
      <c r="H86" s="1708">
        <v>2090.9</v>
      </c>
      <c r="I86" s="1708">
        <v>2090.9</v>
      </c>
      <c r="J86" s="1709">
        <v>650.1</v>
      </c>
      <c r="K86" s="1710">
        <v>0</v>
      </c>
      <c r="L86" s="1711">
        <v>2174</v>
      </c>
      <c r="M86" s="1712">
        <v>2305.4</v>
      </c>
      <c r="N86" s="1713"/>
      <c r="O86" s="67"/>
      <c r="P86" s="67"/>
      <c r="Q86" s="1514"/>
      <c r="T86" s="1015"/>
    </row>
    <row r="87" spans="1:20" ht="13.5" customHeight="1" thickBot="1">
      <c r="A87" s="41" t="s">
        <v>14</v>
      </c>
      <c r="B87" s="437" t="s">
        <v>16</v>
      </c>
      <c r="C87" s="438"/>
      <c r="D87" s="438"/>
      <c r="E87" s="438"/>
      <c r="F87" s="438"/>
      <c r="G87" s="438"/>
      <c r="H87" s="1636">
        <v>2772.7</v>
      </c>
      <c r="I87" s="1636">
        <v>2772.7</v>
      </c>
      <c r="J87" s="1714">
        <v>1098.0999999999999</v>
      </c>
      <c r="K87" s="1638">
        <v>1.5</v>
      </c>
      <c r="L87" s="1636">
        <v>2888.7</v>
      </c>
      <c r="M87" s="1639">
        <v>3020.1</v>
      </c>
      <c r="N87" s="70"/>
      <c r="O87" s="71"/>
      <c r="P87" s="71"/>
      <c r="Q87" s="72"/>
      <c r="T87" s="1015"/>
    </row>
    <row r="88" spans="1:20" ht="15.75" customHeight="1" thickBot="1">
      <c r="A88" s="40" t="s">
        <v>37</v>
      </c>
      <c r="B88" s="379" t="s">
        <v>676</v>
      </c>
      <c r="C88" s="379"/>
      <c r="D88" s="379"/>
      <c r="E88" s="379"/>
      <c r="F88" s="379"/>
      <c r="G88" s="379"/>
      <c r="H88" s="379"/>
      <c r="I88" s="379"/>
      <c r="J88" s="379"/>
      <c r="K88" s="379"/>
      <c r="L88" s="379"/>
      <c r="M88" s="379"/>
      <c r="N88" s="379"/>
      <c r="O88" s="379"/>
      <c r="P88" s="379"/>
      <c r="Q88" s="380"/>
      <c r="T88" s="1015"/>
    </row>
    <row r="89" spans="1:20" ht="26.25" customHeight="1" thickBot="1">
      <c r="A89" s="41" t="s">
        <v>37</v>
      </c>
      <c r="B89" s="42" t="s">
        <v>12</v>
      </c>
      <c r="C89" s="381" t="s">
        <v>677</v>
      </c>
      <c r="D89" s="381"/>
      <c r="E89" s="381"/>
      <c r="F89" s="381"/>
      <c r="G89" s="381"/>
      <c r="H89" s="381"/>
      <c r="I89" s="381"/>
      <c r="J89" s="381"/>
      <c r="K89" s="381"/>
      <c r="L89" s="381"/>
      <c r="M89" s="381"/>
      <c r="N89" s="381"/>
      <c r="O89" s="381"/>
      <c r="P89" s="381"/>
      <c r="Q89" s="382"/>
      <c r="T89" s="1015"/>
    </row>
    <row r="90" spans="1:20" ht="13.5" customHeight="1">
      <c r="A90" s="21" t="s">
        <v>37</v>
      </c>
      <c r="B90" s="22" t="s">
        <v>12</v>
      </c>
      <c r="C90" s="288" t="s">
        <v>12</v>
      </c>
      <c r="D90" s="292" t="s">
        <v>678</v>
      </c>
      <c r="E90" s="1640" t="s">
        <v>64</v>
      </c>
      <c r="F90" s="1715" t="s">
        <v>647</v>
      </c>
      <c r="G90" s="1716" t="s">
        <v>106</v>
      </c>
      <c r="H90" s="49">
        <v>52.8</v>
      </c>
      <c r="I90" s="50">
        <v>52.8</v>
      </c>
      <c r="J90" s="183">
        <v>0</v>
      </c>
      <c r="K90" s="1692">
        <v>0</v>
      </c>
      <c r="L90" s="50">
        <v>52.8</v>
      </c>
      <c r="M90" s="49">
        <v>52.8</v>
      </c>
      <c r="N90" s="1717" t="s">
        <v>679</v>
      </c>
      <c r="O90" s="1718">
        <v>10</v>
      </c>
      <c r="P90" s="1718">
        <v>10</v>
      </c>
      <c r="Q90" s="1719">
        <v>10</v>
      </c>
      <c r="T90" s="1015"/>
    </row>
    <row r="91" spans="1:20" ht="12.75" customHeight="1">
      <c r="A91" s="43"/>
      <c r="B91" s="44"/>
      <c r="C91" s="290"/>
      <c r="D91" s="293"/>
      <c r="E91" s="999"/>
      <c r="F91" s="290"/>
      <c r="G91" s="1720" t="s">
        <v>40</v>
      </c>
      <c r="H91" s="1721">
        <v>45</v>
      </c>
      <c r="I91" s="1722">
        <v>45</v>
      </c>
      <c r="J91" s="1721">
        <v>0</v>
      </c>
      <c r="K91" s="1723">
        <v>35.6</v>
      </c>
      <c r="L91" s="537">
        <v>25</v>
      </c>
      <c r="M91" s="537">
        <v>25</v>
      </c>
      <c r="N91" s="1724"/>
      <c r="O91" s="1657"/>
      <c r="P91" s="1658"/>
      <c r="Q91" s="1659"/>
      <c r="T91" s="1015"/>
    </row>
    <row r="92" spans="1:20" ht="12" customHeight="1" thickBot="1">
      <c r="A92" s="57"/>
      <c r="B92" s="23"/>
      <c r="C92" s="291"/>
      <c r="D92" s="294"/>
      <c r="E92" s="1660"/>
      <c r="F92" s="1725"/>
      <c r="G92" s="1696" t="s">
        <v>13</v>
      </c>
      <c r="H92" s="1726">
        <f t="shared" ref="H92:M92" si="2">H91+H90</f>
        <v>97.8</v>
      </c>
      <c r="I92" s="1726">
        <f t="shared" si="2"/>
        <v>97.8</v>
      </c>
      <c r="J92" s="1726">
        <f t="shared" si="2"/>
        <v>0</v>
      </c>
      <c r="K92" s="1727">
        <f t="shared" si="2"/>
        <v>35.6</v>
      </c>
      <c r="L92" s="104">
        <f t="shared" si="2"/>
        <v>77.8</v>
      </c>
      <c r="M92" s="1673">
        <f t="shared" si="2"/>
        <v>77.8</v>
      </c>
      <c r="N92" s="1728"/>
      <c r="O92" s="1530"/>
      <c r="P92" s="1664"/>
      <c r="Q92" s="1531"/>
      <c r="T92" s="1015"/>
    </row>
    <row r="93" spans="1:20" ht="18.75" customHeight="1">
      <c r="A93" s="21" t="s">
        <v>37</v>
      </c>
      <c r="B93" s="22" t="s">
        <v>12</v>
      </c>
      <c r="C93" s="288" t="s">
        <v>14</v>
      </c>
      <c r="D93" s="292" t="s">
        <v>680</v>
      </c>
      <c r="E93" s="1640" t="s">
        <v>64</v>
      </c>
      <c r="F93" s="1715" t="s">
        <v>647</v>
      </c>
      <c r="G93" s="1729" t="s">
        <v>40</v>
      </c>
      <c r="H93" s="50">
        <v>14.6</v>
      </c>
      <c r="I93" s="50">
        <v>14.6</v>
      </c>
      <c r="J93" s="183">
        <v>0</v>
      </c>
      <c r="K93" s="51">
        <v>0</v>
      </c>
      <c r="L93" s="50">
        <v>14.6</v>
      </c>
      <c r="M93" s="51">
        <v>14.6</v>
      </c>
      <c r="N93" s="1643" t="s">
        <v>681</v>
      </c>
      <c r="O93" s="73">
        <v>17</v>
      </c>
      <c r="P93" s="73">
        <v>17</v>
      </c>
      <c r="Q93" s="74">
        <v>17</v>
      </c>
      <c r="T93" s="1015"/>
    </row>
    <row r="94" spans="1:20" ht="12.75" customHeight="1">
      <c r="A94" s="43"/>
      <c r="B94" s="44"/>
      <c r="C94" s="289"/>
      <c r="D94" s="293"/>
      <c r="E94" s="999"/>
      <c r="F94" s="1644"/>
      <c r="G94" s="1650" t="s">
        <v>106</v>
      </c>
      <c r="H94" s="528">
        <v>145.1</v>
      </c>
      <c r="I94" s="1730">
        <v>145.1</v>
      </c>
      <c r="J94" s="1730">
        <v>0</v>
      </c>
      <c r="K94" s="677">
        <v>0</v>
      </c>
      <c r="L94" s="528">
        <v>145.1</v>
      </c>
      <c r="M94" s="1731">
        <v>145.1</v>
      </c>
      <c r="N94" s="1648"/>
      <c r="O94" s="1668"/>
      <c r="P94" s="1732"/>
      <c r="Q94" s="1669"/>
      <c r="T94" s="1015"/>
    </row>
    <row r="95" spans="1:20" ht="15.75" customHeight="1">
      <c r="A95" s="43"/>
      <c r="B95" s="44"/>
      <c r="C95" s="290"/>
      <c r="D95" s="293"/>
      <c r="E95" s="999"/>
      <c r="F95" s="290"/>
      <c r="G95" s="1650" t="s">
        <v>106</v>
      </c>
      <c r="H95" s="528">
        <v>7.3</v>
      </c>
      <c r="I95" s="1730">
        <v>7.3</v>
      </c>
      <c r="J95" s="1730">
        <v>5.6</v>
      </c>
      <c r="K95" s="677">
        <v>0</v>
      </c>
      <c r="L95" s="528">
        <v>7.3</v>
      </c>
      <c r="M95" s="1731">
        <v>7.3</v>
      </c>
      <c r="N95" s="1656"/>
      <c r="O95" s="1512"/>
      <c r="P95" s="1513"/>
      <c r="Q95" s="1514"/>
      <c r="T95" s="1015"/>
    </row>
    <row r="96" spans="1:20" ht="12" customHeight="1" thickBot="1">
      <c r="A96" s="57"/>
      <c r="B96" s="23"/>
      <c r="C96" s="291"/>
      <c r="D96" s="294"/>
      <c r="E96" s="1660"/>
      <c r="F96" s="1725"/>
      <c r="G96" s="1672" t="s">
        <v>13</v>
      </c>
      <c r="H96" s="104">
        <v>167</v>
      </c>
      <c r="I96" s="1686">
        <v>167</v>
      </c>
      <c r="J96" s="1733">
        <v>5.6</v>
      </c>
      <c r="K96" s="1689">
        <f>K93</f>
        <v>0</v>
      </c>
      <c r="L96" s="104">
        <v>167</v>
      </c>
      <c r="M96" s="1689">
        <v>167</v>
      </c>
      <c r="N96" s="1663"/>
      <c r="O96" s="1504"/>
      <c r="P96" s="1517"/>
      <c r="Q96" s="1505"/>
      <c r="T96" s="1015"/>
    </row>
    <row r="97" spans="1:39" ht="14.25" customHeight="1" thickBot="1">
      <c r="A97" s="24" t="s">
        <v>37</v>
      </c>
      <c r="B97" s="64" t="s">
        <v>12</v>
      </c>
      <c r="C97" s="446" t="s">
        <v>15</v>
      </c>
      <c r="D97" s="447"/>
      <c r="E97" s="447"/>
      <c r="F97" s="447"/>
      <c r="G97" s="447"/>
      <c r="H97" s="1602">
        <v>264.8</v>
      </c>
      <c r="I97" s="1602">
        <v>264.8</v>
      </c>
      <c r="J97" s="1602">
        <v>5.6</v>
      </c>
      <c r="K97" s="1602">
        <v>35.6</v>
      </c>
      <c r="L97" s="1602">
        <v>244.8</v>
      </c>
      <c r="M97" s="1734">
        <v>244.8</v>
      </c>
      <c r="N97" s="66"/>
      <c r="O97" s="67"/>
      <c r="P97" s="67"/>
      <c r="Q97" s="68"/>
    </row>
    <row r="98" spans="1:39" ht="14.25" customHeight="1" thickBot="1">
      <c r="A98" s="41" t="s">
        <v>37</v>
      </c>
      <c r="B98" s="437" t="s">
        <v>16</v>
      </c>
      <c r="C98" s="438"/>
      <c r="D98" s="438"/>
      <c r="E98" s="438"/>
      <c r="F98" s="438"/>
      <c r="G98" s="438"/>
      <c r="H98" s="1602">
        <v>264.8</v>
      </c>
      <c r="I98" s="1602">
        <v>264.8</v>
      </c>
      <c r="J98" s="1637">
        <v>5.6</v>
      </c>
      <c r="K98" s="1638">
        <v>35.6</v>
      </c>
      <c r="L98" s="1602">
        <v>244.8</v>
      </c>
      <c r="M98" s="1602">
        <v>244.8</v>
      </c>
      <c r="N98" s="70"/>
      <c r="O98" s="71"/>
      <c r="P98" s="71"/>
      <c r="Q98" s="72"/>
    </row>
    <row r="99" spans="1:39" ht="14.25" customHeight="1" thickBot="1">
      <c r="A99" s="156" t="s">
        <v>12</v>
      </c>
      <c r="B99" s="454" t="s">
        <v>17</v>
      </c>
      <c r="C99" s="454"/>
      <c r="D99" s="454"/>
      <c r="E99" s="454"/>
      <c r="F99" s="454"/>
      <c r="G99" s="454"/>
      <c r="H99" s="1735">
        <v>19468.2</v>
      </c>
      <c r="I99" s="1735">
        <v>19468.2</v>
      </c>
      <c r="J99" s="1736">
        <v>1221.2</v>
      </c>
      <c r="K99" s="1737">
        <v>37.1</v>
      </c>
      <c r="L99" s="1738">
        <v>19273.900000000001</v>
      </c>
      <c r="M99" s="1739">
        <v>19373.5</v>
      </c>
      <c r="N99" s="439"/>
      <c r="O99" s="440"/>
      <c r="P99" s="440"/>
      <c r="Q99" s="441"/>
    </row>
    <row r="100" spans="1:39" s="26" customFormat="1" ht="15.75" customHeight="1">
      <c r="A100" s="174"/>
      <c r="B100" s="175"/>
      <c r="C100" s="175"/>
      <c r="D100" s="175"/>
      <c r="E100" s="175"/>
      <c r="N100" s="802"/>
      <c r="O100" s="802"/>
      <c r="P100" s="802"/>
      <c r="Q100" s="802"/>
      <c r="R100" s="25"/>
      <c r="S100" s="25"/>
      <c r="T100" s="25"/>
      <c r="U100" s="25"/>
      <c r="V100" s="25"/>
      <c r="W100" s="25"/>
      <c r="X100" s="25"/>
      <c r="Y100" s="25"/>
      <c r="Z100" s="25"/>
      <c r="AA100" s="25"/>
      <c r="AB100" s="25"/>
      <c r="AC100" s="25"/>
      <c r="AD100" s="25"/>
      <c r="AE100" s="25"/>
      <c r="AF100" s="25"/>
      <c r="AG100" s="25"/>
      <c r="AH100" s="25"/>
      <c r="AI100" s="25"/>
      <c r="AJ100" s="25"/>
      <c r="AK100" s="25"/>
      <c r="AL100" s="25"/>
      <c r="AM100" s="25"/>
    </row>
    <row r="101" spans="1:39" s="26" customFormat="1" ht="15.75" customHeight="1">
      <c r="A101" s="174"/>
      <c r="B101" s="175"/>
      <c r="C101" s="175"/>
      <c r="D101" s="175"/>
      <c r="E101" s="175"/>
      <c r="F101" s="219"/>
      <c r="G101" s="220"/>
      <c r="H101" s="220"/>
      <c r="I101" s="220"/>
      <c r="J101" s="220"/>
      <c r="K101" s="220"/>
      <c r="L101" s="220"/>
      <c r="M101" s="220"/>
      <c r="N101" s="802"/>
      <c r="O101" s="802"/>
      <c r="P101" s="802"/>
      <c r="Q101" s="802"/>
      <c r="R101" s="25"/>
      <c r="S101" s="25"/>
      <c r="T101" s="25"/>
      <c r="U101" s="25"/>
      <c r="V101" s="25"/>
      <c r="W101" s="25"/>
      <c r="X101" s="25"/>
      <c r="Y101" s="25"/>
      <c r="Z101" s="25"/>
      <c r="AA101" s="25"/>
      <c r="AB101" s="25"/>
      <c r="AC101" s="25"/>
      <c r="AD101" s="25"/>
      <c r="AE101" s="25"/>
      <c r="AF101" s="25"/>
      <c r="AG101" s="25"/>
      <c r="AH101" s="25"/>
      <c r="AI101" s="25"/>
      <c r="AJ101" s="25"/>
      <c r="AK101" s="25"/>
      <c r="AL101" s="25"/>
      <c r="AM101" s="25"/>
    </row>
    <row r="102" spans="1:39" ht="15.75" customHeight="1" thickBot="1">
      <c r="C102" s="482"/>
      <c r="D102" s="583"/>
      <c r="E102" s="584"/>
      <c r="F102" s="803" t="s">
        <v>18</v>
      </c>
      <c r="G102" s="804"/>
      <c r="H102" s="804"/>
      <c r="I102" s="804"/>
      <c r="J102" s="804"/>
      <c r="K102" s="804"/>
      <c r="L102" s="804"/>
      <c r="M102" s="804"/>
    </row>
    <row r="103" spans="1:39" ht="38.25" customHeight="1" thickBot="1">
      <c r="C103" s="434" t="s">
        <v>19</v>
      </c>
      <c r="D103" s="435"/>
      <c r="E103" s="435"/>
      <c r="F103" s="435"/>
      <c r="G103" s="436"/>
      <c r="H103" s="376" t="s">
        <v>682</v>
      </c>
      <c r="I103" s="377"/>
      <c r="J103" s="377"/>
      <c r="K103" s="378"/>
      <c r="L103" s="5"/>
      <c r="M103" s="5"/>
    </row>
    <row r="104" spans="1:39" ht="14.1" customHeight="1" thickBot="1">
      <c r="C104" s="414" t="s">
        <v>20</v>
      </c>
      <c r="D104" s="415"/>
      <c r="E104" s="415"/>
      <c r="F104" s="415"/>
      <c r="G104" s="416"/>
      <c r="H104" s="1740">
        <v>19468.2</v>
      </c>
      <c r="I104" s="1741"/>
      <c r="J104" s="1741"/>
      <c r="K104" s="1742"/>
      <c r="L104" s="5"/>
      <c r="M104" s="5"/>
    </row>
    <row r="105" spans="1:39" ht="14.1" customHeight="1">
      <c r="C105" s="411" t="s">
        <v>99</v>
      </c>
      <c r="D105" s="412"/>
      <c r="E105" s="412"/>
      <c r="F105" s="412"/>
      <c r="G105" s="413"/>
      <c r="H105" s="1743">
        <v>6810.9</v>
      </c>
      <c r="I105" s="1743"/>
      <c r="J105" s="1743"/>
      <c r="K105" s="1744"/>
      <c r="L105" s="5"/>
      <c r="M105" s="5"/>
    </row>
    <row r="106" spans="1:39" ht="16.5" customHeight="1">
      <c r="C106" s="427" t="s">
        <v>683</v>
      </c>
      <c r="D106" s="428"/>
      <c r="E106" s="428"/>
      <c r="F106" s="428"/>
      <c r="G106" s="429"/>
      <c r="H106" s="1745">
        <v>127.2</v>
      </c>
      <c r="I106" s="1745"/>
      <c r="J106" s="1745"/>
      <c r="K106" s="1746"/>
      <c r="L106" s="5"/>
      <c r="M106" s="5"/>
    </row>
    <row r="107" spans="1:39" ht="14.1" customHeight="1">
      <c r="C107" s="408" t="s">
        <v>203</v>
      </c>
      <c r="D107" s="409"/>
      <c r="E107" s="409"/>
      <c r="F107" s="409"/>
      <c r="G107" s="410"/>
      <c r="H107" s="1745">
        <v>140</v>
      </c>
      <c r="I107" s="1745"/>
      <c r="J107" s="1745"/>
      <c r="K107" s="1746"/>
      <c r="L107" s="5"/>
      <c r="M107" s="5"/>
    </row>
    <row r="108" spans="1:39" ht="13.5" customHeight="1">
      <c r="C108" s="450" t="s">
        <v>101</v>
      </c>
      <c r="D108" s="451"/>
      <c r="E108" s="451"/>
      <c r="F108" s="451"/>
      <c r="G108" s="1747"/>
      <c r="H108" s="1745">
        <v>1828.9</v>
      </c>
      <c r="I108" s="1745"/>
      <c r="J108" s="1745"/>
      <c r="K108" s="1746"/>
      <c r="L108" s="5"/>
      <c r="M108" s="5"/>
    </row>
    <row r="109" spans="1:39" ht="13.5" customHeight="1">
      <c r="C109" s="450" t="s">
        <v>684</v>
      </c>
      <c r="D109" s="451"/>
      <c r="E109" s="451"/>
      <c r="F109" s="451"/>
      <c r="G109" s="1747"/>
      <c r="H109" s="1745">
        <v>70.3</v>
      </c>
      <c r="I109" s="1745"/>
      <c r="J109" s="1745"/>
      <c r="K109" s="1746"/>
      <c r="L109" s="5"/>
      <c r="M109" s="5"/>
    </row>
    <row r="110" spans="1:39" ht="12.75" customHeight="1" thickBot="1">
      <c r="C110" s="1748" t="s">
        <v>685</v>
      </c>
      <c r="D110" s="1749"/>
      <c r="E110" s="1749"/>
      <c r="F110" s="1749"/>
      <c r="G110" s="1750"/>
      <c r="H110" s="1745">
        <v>10490.9</v>
      </c>
      <c r="I110" s="1745"/>
      <c r="J110" s="1745"/>
      <c r="K110" s="1746"/>
      <c r="L110" s="5"/>
      <c r="M110" s="5"/>
    </row>
    <row r="111" spans="1:39" ht="14.1" customHeight="1" thickBot="1">
      <c r="C111" s="414" t="s">
        <v>21</v>
      </c>
      <c r="D111" s="415"/>
      <c r="E111" s="415"/>
      <c r="F111" s="415"/>
      <c r="G111" s="416"/>
      <c r="H111" s="1751">
        <f>H112+H113+H114+H115+H116</f>
        <v>0</v>
      </c>
      <c r="I111" s="1752"/>
      <c r="J111" s="1752"/>
      <c r="K111" s="1753"/>
      <c r="L111" s="5"/>
      <c r="M111" s="5"/>
    </row>
    <row r="112" spans="1:39" ht="14.1" customHeight="1">
      <c r="C112" s="411" t="s">
        <v>103</v>
      </c>
      <c r="D112" s="412"/>
      <c r="E112" s="412"/>
      <c r="F112" s="412"/>
      <c r="G112" s="413"/>
      <c r="H112" s="1754">
        <v>0</v>
      </c>
      <c r="I112" s="1754"/>
      <c r="J112" s="1754"/>
      <c r="K112" s="1755"/>
      <c r="L112" s="5"/>
      <c r="M112" s="5"/>
    </row>
    <row r="113" spans="3:20" ht="14.1" customHeight="1">
      <c r="C113" s="945" t="s">
        <v>452</v>
      </c>
      <c r="D113" s="946"/>
      <c r="E113" s="946"/>
      <c r="F113" s="946"/>
      <c r="G113" s="947"/>
      <c r="H113" s="1745">
        <v>0</v>
      </c>
      <c r="I113" s="1745"/>
      <c r="J113" s="1745"/>
      <c r="K113" s="1746"/>
      <c r="L113" s="5"/>
      <c r="M113" s="5"/>
    </row>
    <row r="114" spans="3:20" ht="14.1" customHeight="1">
      <c r="C114" s="422" t="s">
        <v>104</v>
      </c>
      <c r="D114" s="423"/>
      <c r="E114" s="423"/>
      <c r="F114" s="423"/>
      <c r="G114" s="424"/>
      <c r="H114" s="1745">
        <v>0</v>
      </c>
      <c r="I114" s="1745"/>
      <c r="J114" s="1745"/>
      <c r="K114" s="1746"/>
      <c r="L114" s="5"/>
      <c r="M114" s="5"/>
    </row>
    <row r="115" spans="3:20" ht="14.1" customHeight="1">
      <c r="C115" s="809" t="s">
        <v>453</v>
      </c>
      <c r="D115" s="810"/>
      <c r="E115" s="810"/>
      <c r="F115" s="810"/>
      <c r="G115" s="811"/>
      <c r="H115" s="1745">
        <v>0</v>
      </c>
      <c r="I115" s="1745"/>
      <c r="J115" s="1745"/>
      <c r="K115" s="1746"/>
      <c r="L115" s="5"/>
      <c r="M115" s="5"/>
    </row>
    <row r="116" spans="3:20" ht="14.1" customHeight="1" thickBot="1">
      <c r="C116" s="408" t="s">
        <v>105</v>
      </c>
      <c r="D116" s="409"/>
      <c r="E116" s="409"/>
      <c r="F116" s="409"/>
      <c r="G116" s="410"/>
      <c r="H116" s="1745">
        <v>0</v>
      </c>
      <c r="I116" s="1745"/>
      <c r="J116" s="1745"/>
      <c r="K116" s="1746"/>
      <c r="L116" s="5"/>
      <c r="M116" s="5"/>
    </row>
    <row r="117" spans="3:20" ht="14.1" customHeight="1" thickBot="1">
      <c r="C117" s="403" t="s">
        <v>22</v>
      </c>
      <c r="D117" s="404"/>
      <c r="E117" s="404"/>
      <c r="F117" s="404"/>
      <c r="G117" s="405"/>
      <c r="H117" s="1756">
        <f>H111+H104</f>
        <v>19468.2</v>
      </c>
      <c r="I117" s="1756"/>
      <c r="J117" s="1756"/>
      <c r="K117" s="1757"/>
    </row>
    <row r="118" spans="3:20">
      <c r="H118" s="4"/>
      <c r="I118" s="4"/>
      <c r="J118" s="4"/>
      <c r="K118" s="4"/>
    </row>
    <row r="121" spans="3:20" ht="15.75">
      <c r="E121" s="27"/>
    </row>
    <row r="123" spans="3:20" ht="12.75">
      <c r="D123" s="6"/>
      <c r="E123" s="6"/>
      <c r="F123" s="6"/>
      <c r="G123" s="6"/>
      <c r="H123" s="6"/>
      <c r="I123" s="6"/>
      <c r="J123" s="6"/>
      <c r="K123" s="6"/>
      <c r="L123" s="6"/>
      <c r="M123" s="6"/>
      <c r="N123" s="6"/>
      <c r="O123" s="6"/>
      <c r="P123" s="6"/>
      <c r="Q123" s="6"/>
      <c r="R123" s="6"/>
      <c r="S123" s="6"/>
      <c r="T123" s="6"/>
    </row>
    <row r="125" spans="3:20" ht="15.75">
      <c r="E125" s="27"/>
    </row>
  </sheetData>
  <mergeCells count="201">
    <mergeCell ref="C116:G116"/>
    <mergeCell ref="H116:K116"/>
    <mergeCell ref="C117:G117"/>
    <mergeCell ref="H117:K117"/>
    <mergeCell ref="C113:G113"/>
    <mergeCell ref="H113:K113"/>
    <mergeCell ref="C114:G114"/>
    <mergeCell ref="H114:K114"/>
    <mergeCell ref="C115:G115"/>
    <mergeCell ref="H115:K115"/>
    <mergeCell ref="C110:G110"/>
    <mergeCell ref="H110:K110"/>
    <mergeCell ref="C111:G111"/>
    <mergeCell ref="H111:K111"/>
    <mergeCell ref="C112:G112"/>
    <mergeCell ref="H112:K112"/>
    <mergeCell ref="C107:G107"/>
    <mergeCell ref="H107:K107"/>
    <mergeCell ref="C108:G108"/>
    <mergeCell ref="H108:K108"/>
    <mergeCell ref="C109:G109"/>
    <mergeCell ref="H109:K109"/>
    <mergeCell ref="C104:G104"/>
    <mergeCell ref="H104:K104"/>
    <mergeCell ref="C105:G105"/>
    <mergeCell ref="H105:K105"/>
    <mergeCell ref="C106:G106"/>
    <mergeCell ref="H106:K106"/>
    <mergeCell ref="C97:G97"/>
    <mergeCell ref="B98:G98"/>
    <mergeCell ref="B99:G99"/>
    <mergeCell ref="N99:Q99"/>
    <mergeCell ref="F102:M102"/>
    <mergeCell ref="C103:G103"/>
    <mergeCell ref="H103:K103"/>
    <mergeCell ref="C93:C96"/>
    <mergeCell ref="D93:D96"/>
    <mergeCell ref="E93:E96"/>
    <mergeCell ref="F93:F96"/>
    <mergeCell ref="N93:N94"/>
    <mergeCell ref="N95:N96"/>
    <mergeCell ref="B88:Q88"/>
    <mergeCell ref="C89:Q89"/>
    <mergeCell ref="C90:C92"/>
    <mergeCell ref="D90:D92"/>
    <mergeCell ref="E90:E92"/>
    <mergeCell ref="F90:F92"/>
    <mergeCell ref="N90:N92"/>
    <mergeCell ref="C82:C84"/>
    <mergeCell ref="D82:D84"/>
    <mergeCell ref="E82:E84"/>
    <mergeCell ref="N83:N84"/>
    <mergeCell ref="C86:G86"/>
    <mergeCell ref="B87:G87"/>
    <mergeCell ref="C75:G75"/>
    <mergeCell ref="C76:Q76"/>
    <mergeCell ref="C77:C81"/>
    <mergeCell ref="D77:D81"/>
    <mergeCell ref="E77:E81"/>
    <mergeCell ref="N80:N81"/>
    <mergeCell ref="N68:N69"/>
    <mergeCell ref="C70:C74"/>
    <mergeCell ref="D70:D74"/>
    <mergeCell ref="E70:E74"/>
    <mergeCell ref="F70:F74"/>
    <mergeCell ref="N73:N74"/>
    <mergeCell ref="N56:N58"/>
    <mergeCell ref="C59:G59"/>
    <mergeCell ref="B60:G60"/>
    <mergeCell ref="B61:Q61"/>
    <mergeCell ref="C62:Q62"/>
    <mergeCell ref="C63:C69"/>
    <mergeCell ref="D63:D69"/>
    <mergeCell ref="E63:E69"/>
    <mergeCell ref="F63:F69"/>
    <mergeCell ref="N63:N64"/>
    <mergeCell ref="A56:A58"/>
    <mergeCell ref="B56:B58"/>
    <mergeCell ref="C56:C58"/>
    <mergeCell ref="D56:D58"/>
    <mergeCell ref="E56:E58"/>
    <mergeCell ref="F56:F58"/>
    <mergeCell ref="N49:N50"/>
    <mergeCell ref="C51:G51"/>
    <mergeCell ref="C52:Q52"/>
    <mergeCell ref="A53:A55"/>
    <mergeCell ref="B53:B55"/>
    <mergeCell ref="C53:C55"/>
    <mergeCell ref="D53:D55"/>
    <mergeCell ref="E53:E55"/>
    <mergeCell ref="F53:F55"/>
    <mergeCell ref="N53:N55"/>
    <mergeCell ref="A49:A50"/>
    <mergeCell ref="B49:B50"/>
    <mergeCell ref="C49:C50"/>
    <mergeCell ref="D49:D50"/>
    <mergeCell ref="E49:E50"/>
    <mergeCell ref="F49:F50"/>
    <mergeCell ref="C45:G45"/>
    <mergeCell ref="C46:Q46"/>
    <mergeCell ref="A47:A48"/>
    <mergeCell ref="B47:B48"/>
    <mergeCell ref="C47:C48"/>
    <mergeCell ref="D47:D48"/>
    <mergeCell ref="E47:E48"/>
    <mergeCell ref="F47:F48"/>
    <mergeCell ref="N47:N48"/>
    <mergeCell ref="N39:N40"/>
    <mergeCell ref="C41:G41"/>
    <mergeCell ref="C42:Q42"/>
    <mergeCell ref="A43:A44"/>
    <mergeCell ref="B43:B44"/>
    <mergeCell ref="D43:D44"/>
    <mergeCell ref="E43:E44"/>
    <mergeCell ref="F43:F44"/>
    <mergeCell ref="N43:N44"/>
    <mergeCell ref="A39:A40"/>
    <mergeCell ref="B39:B40"/>
    <mergeCell ref="C39:C40"/>
    <mergeCell ref="D39:D40"/>
    <mergeCell ref="E39:E40"/>
    <mergeCell ref="F39:F40"/>
    <mergeCell ref="N33:N34"/>
    <mergeCell ref="D35:D36"/>
    <mergeCell ref="E35:E36"/>
    <mergeCell ref="F35:F36"/>
    <mergeCell ref="N35:N36"/>
    <mergeCell ref="D37:D38"/>
    <mergeCell ref="E37:E38"/>
    <mergeCell ref="F37:F38"/>
    <mergeCell ref="N37:N38"/>
    <mergeCell ref="A33:A34"/>
    <mergeCell ref="B33:B34"/>
    <mergeCell ref="C33:C34"/>
    <mergeCell ref="D33:D34"/>
    <mergeCell ref="E33:E34"/>
    <mergeCell ref="F33:F34"/>
    <mergeCell ref="C29:G29"/>
    <mergeCell ref="C30:Q30"/>
    <mergeCell ref="A31:A32"/>
    <mergeCell ref="B31:B32"/>
    <mergeCell ref="C31:C32"/>
    <mergeCell ref="D31:D32"/>
    <mergeCell ref="E31:E32"/>
    <mergeCell ref="F31:F32"/>
    <mergeCell ref="N31:N32"/>
    <mergeCell ref="C23:C24"/>
    <mergeCell ref="D23:D24"/>
    <mergeCell ref="E23:E24"/>
    <mergeCell ref="F23:F24"/>
    <mergeCell ref="N23:N24"/>
    <mergeCell ref="C25:C26"/>
    <mergeCell ref="D25:D26"/>
    <mergeCell ref="E25:E26"/>
    <mergeCell ref="F25:F26"/>
    <mergeCell ref="N25:N26"/>
    <mergeCell ref="C18:C20"/>
    <mergeCell ref="D18:D20"/>
    <mergeCell ref="E18:E20"/>
    <mergeCell ref="F18:F20"/>
    <mergeCell ref="N18:N20"/>
    <mergeCell ref="C21:C22"/>
    <mergeCell ref="D21:D22"/>
    <mergeCell ref="E21:E22"/>
    <mergeCell ref="F21:F22"/>
    <mergeCell ref="N21:N22"/>
    <mergeCell ref="D12:D14"/>
    <mergeCell ref="E12:E14"/>
    <mergeCell ref="N12:N14"/>
    <mergeCell ref="C15:C17"/>
    <mergeCell ref="D15:D17"/>
    <mergeCell ref="E15:E17"/>
    <mergeCell ref="F15:F17"/>
    <mergeCell ref="N15:N17"/>
    <mergeCell ref="B7:Q7"/>
    <mergeCell ref="C8:Q8"/>
    <mergeCell ref="A9:A11"/>
    <mergeCell ref="B9:B11"/>
    <mergeCell ref="C9:C11"/>
    <mergeCell ref="D9:D11"/>
    <mergeCell ref="E9:E11"/>
    <mergeCell ref="F9:F11"/>
    <mergeCell ref="N9:N11"/>
    <mergeCell ref="L4:L6"/>
    <mergeCell ref="M4:M6"/>
    <mergeCell ref="N4:Q4"/>
    <mergeCell ref="H5:H6"/>
    <mergeCell ref="I5:J5"/>
    <mergeCell ref="K5:K6"/>
    <mergeCell ref="N5:N6"/>
    <mergeCell ref="O5:Q5"/>
    <mergeCell ref="L1:Q1"/>
    <mergeCell ref="D3:W3"/>
    <mergeCell ref="A4:A6"/>
    <mergeCell ref="B4:B6"/>
    <mergeCell ref="C4:C6"/>
    <mergeCell ref="D4:D6"/>
    <mergeCell ref="E4:E6"/>
    <mergeCell ref="F4:F6"/>
    <mergeCell ref="G4:G6"/>
    <mergeCell ref="H4:K4"/>
  </mergeCells>
  <pageMargins left="0.75" right="0.75" top="1" bottom="1" header="0.5" footer="0.5"/>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dimension ref="A1:AM40"/>
  <sheetViews>
    <sheetView tabSelected="1" workbookViewId="0">
      <selection activeCell="L1" sqref="L1:Q1"/>
    </sheetView>
  </sheetViews>
  <sheetFormatPr defaultColWidth="9.140625" defaultRowHeight="11.25"/>
  <cols>
    <col min="1" max="1" width="2.7109375" style="1" customWidth="1"/>
    <col min="2" max="3" width="2.5703125" style="1" customWidth="1"/>
    <col min="4" max="4" width="21.140625" style="1" customWidth="1"/>
    <col min="5" max="5" width="7.85546875" style="2" customWidth="1"/>
    <col min="6" max="6" width="4.42578125" style="1" customWidth="1"/>
    <col min="7" max="7" width="8.140625" style="3" customWidth="1"/>
    <col min="8" max="8" width="6.7109375" style="1" customWidth="1"/>
    <col min="9" max="9" width="7" style="1" customWidth="1"/>
    <col min="10" max="10" width="5.42578125" style="1" customWidth="1"/>
    <col min="11" max="12" width="6.5703125" style="1" customWidth="1"/>
    <col min="13" max="13" width="6.28515625" style="1" customWidth="1"/>
    <col min="14" max="14" width="25.7109375" style="1" customWidth="1"/>
    <col min="15" max="15" width="5.85546875" style="4" customWidth="1"/>
    <col min="16" max="17" width="5.85546875" style="1" customWidth="1"/>
    <col min="18" max="16384" width="9.140625" style="5"/>
  </cols>
  <sheetData>
    <row r="1" spans="1:23" ht="59.45" customHeight="1">
      <c r="L1" s="330" t="s">
        <v>151</v>
      </c>
      <c r="M1" s="331"/>
      <c r="N1" s="331"/>
      <c r="O1" s="331"/>
      <c r="P1" s="331"/>
      <c r="Q1" s="331"/>
    </row>
    <row r="2" spans="1:23" ht="13.5" customHeight="1">
      <c r="D2" s="1758"/>
      <c r="E2" s="1759"/>
      <c r="F2" s="1758"/>
      <c r="G2" s="1540" t="s">
        <v>686</v>
      </c>
      <c r="H2" s="1758"/>
      <c r="I2" s="1758"/>
      <c r="J2" s="1758"/>
      <c r="K2" s="1758"/>
      <c r="L2" s="245"/>
      <c r="M2" s="246"/>
      <c r="N2" s="246"/>
      <c r="O2" s="594"/>
      <c r="P2" s="594"/>
      <c r="Q2" s="594"/>
      <c r="R2" s="595"/>
      <c r="S2" s="595"/>
      <c r="T2" s="595"/>
      <c r="U2" s="595"/>
      <c r="V2" s="595"/>
      <c r="W2" s="595"/>
    </row>
    <row r="3" spans="1:23" ht="15.6" customHeight="1" thickBot="1">
      <c r="A3" s="140"/>
      <c r="B3" s="141"/>
      <c r="C3" s="141"/>
      <c r="D3" s="814" t="s">
        <v>36</v>
      </c>
      <c r="E3" s="814"/>
      <c r="F3" s="814"/>
      <c r="G3" s="814"/>
      <c r="H3" s="814"/>
      <c r="I3" s="814"/>
      <c r="J3" s="814"/>
      <c r="K3" s="814"/>
      <c r="L3" s="814"/>
      <c r="M3" s="814"/>
      <c r="N3" s="814"/>
      <c r="O3" s="814"/>
      <c r="P3" s="814"/>
      <c r="Q3" s="814"/>
      <c r="R3" s="814"/>
      <c r="S3" s="814"/>
      <c r="T3" s="814"/>
      <c r="U3" s="814"/>
      <c r="V3" s="814"/>
      <c r="W3" s="814"/>
    </row>
    <row r="4" spans="1:23" ht="36.75" customHeight="1">
      <c r="A4" s="332" t="s">
        <v>0</v>
      </c>
      <c r="B4" s="335" t="s">
        <v>1</v>
      </c>
      <c r="C4" s="335" t="s">
        <v>2</v>
      </c>
      <c r="D4" s="338" t="s">
        <v>3</v>
      </c>
      <c r="E4" s="341" t="s">
        <v>4</v>
      </c>
      <c r="F4" s="368" t="s">
        <v>5</v>
      </c>
      <c r="G4" s="390" t="s">
        <v>6</v>
      </c>
      <c r="H4" s="376" t="s">
        <v>202</v>
      </c>
      <c r="I4" s="377"/>
      <c r="J4" s="377"/>
      <c r="K4" s="378"/>
      <c r="L4" s="387" t="s">
        <v>205</v>
      </c>
      <c r="M4" s="352" t="s">
        <v>206</v>
      </c>
      <c r="N4" s="355" t="s">
        <v>23</v>
      </c>
      <c r="O4" s="356"/>
      <c r="P4" s="356"/>
      <c r="Q4" s="357"/>
    </row>
    <row r="5" spans="1:23" ht="15" customHeight="1">
      <c r="A5" s="333"/>
      <c r="B5" s="336"/>
      <c r="C5" s="336"/>
      <c r="D5" s="339"/>
      <c r="E5" s="342"/>
      <c r="F5" s="369"/>
      <c r="G5" s="391"/>
      <c r="H5" s="393" t="s">
        <v>7</v>
      </c>
      <c r="I5" s="395" t="s">
        <v>8</v>
      </c>
      <c r="J5" s="395"/>
      <c r="K5" s="374" t="s">
        <v>303</v>
      </c>
      <c r="L5" s="388"/>
      <c r="M5" s="353"/>
      <c r="N5" s="383" t="s">
        <v>35</v>
      </c>
      <c r="O5" s="385" t="s">
        <v>10</v>
      </c>
      <c r="P5" s="385"/>
      <c r="Q5" s="386"/>
    </row>
    <row r="6" spans="1:23" ht="87" customHeight="1" thickBot="1">
      <c r="A6" s="334"/>
      <c r="B6" s="337"/>
      <c r="C6" s="337"/>
      <c r="D6" s="340"/>
      <c r="E6" s="343"/>
      <c r="F6" s="370"/>
      <c r="G6" s="392"/>
      <c r="H6" s="394"/>
      <c r="I6" s="247" t="s">
        <v>7</v>
      </c>
      <c r="J6" s="34" t="s">
        <v>11</v>
      </c>
      <c r="K6" s="375"/>
      <c r="L6" s="389"/>
      <c r="M6" s="354"/>
      <c r="N6" s="384"/>
      <c r="O6" s="7" t="s">
        <v>96</v>
      </c>
      <c r="P6" s="7" t="s">
        <v>97</v>
      </c>
      <c r="Q6" s="8" t="s">
        <v>110</v>
      </c>
    </row>
    <row r="7" spans="1:23" ht="25.5" customHeight="1" thickBot="1">
      <c r="A7" s="40" t="s">
        <v>12</v>
      </c>
      <c r="B7" s="299" t="s">
        <v>687</v>
      </c>
      <c r="C7" s="300"/>
      <c r="D7" s="300"/>
      <c r="E7" s="300"/>
      <c r="F7" s="300"/>
      <c r="G7" s="300"/>
      <c r="H7" s="300"/>
      <c r="I7" s="300"/>
      <c r="J7" s="300"/>
      <c r="K7" s="300"/>
      <c r="L7" s="300"/>
      <c r="M7" s="300"/>
      <c r="N7" s="300"/>
      <c r="O7" s="300"/>
      <c r="P7" s="300"/>
      <c r="Q7" s="301"/>
    </row>
    <row r="8" spans="1:23" ht="14.25" customHeight="1" thickBot="1">
      <c r="A8" s="41" t="s">
        <v>12</v>
      </c>
      <c r="B8" s="42" t="s">
        <v>12</v>
      </c>
      <c r="C8" s="381" t="s">
        <v>688</v>
      </c>
      <c r="D8" s="381"/>
      <c r="E8" s="381"/>
      <c r="F8" s="381"/>
      <c r="G8" s="381"/>
      <c r="H8" s="381"/>
      <c r="I8" s="381"/>
      <c r="J8" s="381"/>
      <c r="K8" s="381"/>
      <c r="L8" s="381"/>
      <c r="M8" s="381"/>
      <c r="N8" s="381"/>
      <c r="O8" s="381"/>
      <c r="P8" s="381"/>
      <c r="Q8" s="382"/>
    </row>
    <row r="9" spans="1:23" ht="35.25" customHeight="1" thickBot="1">
      <c r="A9" s="358" t="s">
        <v>12</v>
      </c>
      <c r="B9" s="361" t="s">
        <v>12</v>
      </c>
      <c r="C9" s="286" t="s">
        <v>12</v>
      </c>
      <c r="D9" s="1760" t="s">
        <v>689</v>
      </c>
      <c r="E9" s="283" t="s">
        <v>64</v>
      </c>
      <c r="F9" s="283" t="s">
        <v>148</v>
      </c>
      <c r="G9" s="1761" t="s">
        <v>690</v>
      </c>
      <c r="H9" s="1542">
        <v>0</v>
      </c>
      <c r="I9" s="817">
        <v>0</v>
      </c>
      <c r="J9" s="817">
        <v>0</v>
      </c>
      <c r="K9" s="1543">
        <v>0</v>
      </c>
      <c r="L9" s="603">
        <v>0</v>
      </c>
      <c r="M9" s="602">
        <v>0</v>
      </c>
      <c r="N9" s="635" t="s">
        <v>691</v>
      </c>
      <c r="O9" s="1762">
        <v>3000</v>
      </c>
      <c r="P9" s="1762">
        <v>3000</v>
      </c>
      <c r="Q9" s="1763">
        <v>3000</v>
      </c>
    </row>
    <row r="10" spans="1:23" ht="25.5" customHeight="1" thickBot="1">
      <c r="A10" s="550"/>
      <c r="B10" s="607"/>
      <c r="C10" s="323"/>
      <c r="D10" s="1764"/>
      <c r="E10" s="295"/>
      <c r="F10" s="295"/>
      <c r="G10" s="14" t="s">
        <v>40</v>
      </c>
      <c r="H10" s="127">
        <v>9.9</v>
      </c>
      <c r="I10" s="128">
        <v>0</v>
      </c>
      <c r="J10" s="128">
        <v>7</v>
      </c>
      <c r="K10" s="129"/>
      <c r="L10" s="143">
        <v>10</v>
      </c>
      <c r="M10" s="144">
        <v>10</v>
      </c>
      <c r="N10" s="1765" t="s">
        <v>692</v>
      </c>
      <c r="O10" s="1766">
        <v>150000</v>
      </c>
      <c r="P10" s="1767">
        <v>150000</v>
      </c>
      <c r="Q10" s="1768">
        <v>150000</v>
      </c>
    </row>
    <row r="11" spans="1:23" ht="30" customHeight="1">
      <c r="A11" s="359"/>
      <c r="B11" s="362"/>
      <c r="C11" s="364"/>
      <c r="D11" s="1764"/>
      <c r="E11" s="296"/>
      <c r="F11" s="296"/>
      <c r="G11" s="1761" t="s">
        <v>693</v>
      </c>
      <c r="H11" s="127">
        <v>311.2</v>
      </c>
      <c r="I11" s="128">
        <v>0</v>
      </c>
      <c r="J11" s="128">
        <v>208.3</v>
      </c>
      <c r="K11" s="129"/>
      <c r="L11" s="143">
        <v>311</v>
      </c>
      <c r="M11" s="144">
        <v>311</v>
      </c>
      <c r="N11" s="555" t="s">
        <v>694</v>
      </c>
      <c r="O11" s="1769" t="s">
        <v>73</v>
      </c>
      <c r="P11" s="1770" t="s">
        <v>73</v>
      </c>
      <c r="Q11" s="1771" t="s">
        <v>73</v>
      </c>
      <c r="T11" s="1015"/>
    </row>
    <row r="12" spans="1:23" ht="46.9" customHeight="1" thickBot="1">
      <c r="A12" s="360"/>
      <c r="B12" s="363"/>
      <c r="C12" s="287"/>
      <c r="D12" s="1772"/>
      <c r="E12" s="282"/>
      <c r="F12" s="282"/>
      <c r="G12" s="9" t="s">
        <v>13</v>
      </c>
      <c r="H12" s="11">
        <f t="shared" ref="H12:M12" si="0">SUM(H9:H11)</f>
        <v>321.09999999999997</v>
      </c>
      <c r="I12" s="11">
        <f t="shared" si="0"/>
        <v>0</v>
      </c>
      <c r="J12" s="11">
        <f t="shared" si="0"/>
        <v>215.3</v>
      </c>
      <c r="K12" s="11">
        <f t="shared" si="0"/>
        <v>0</v>
      </c>
      <c r="L12" s="11">
        <f t="shared" si="0"/>
        <v>321</v>
      </c>
      <c r="M12" s="11">
        <f t="shared" si="0"/>
        <v>321</v>
      </c>
      <c r="N12" s="1773" t="s">
        <v>695</v>
      </c>
      <c r="O12" s="153" t="s">
        <v>73</v>
      </c>
      <c r="P12" s="154" t="s">
        <v>73</v>
      </c>
      <c r="Q12" s="155" t="s">
        <v>73</v>
      </c>
      <c r="R12" s="482"/>
      <c r="T12" s="1015"/>
    </row>
    <row r="13" spans="1:23" ht="14.25" customHeight="1">
      <c r="A13" s="21" t="s">
        <v>12</v>
      </c>
      <c r="B13" s="22" t="s">
        <v>12</v>
      </c>
      <c r="C13" s="346" t="s">
        <v>38</v>
      </c>
      <c r="D13" s="633" t="s">
        <v>696</v>
      </c>
      <c r="E13" s="1774" t="s">
        <v>64</v>
      </c>
      <c r="F13" s="348" t="s">
        <v>148</v>
      </c>
      <c r="G13" s="14" t="s">
        <v>697</v>
      </c>
      <c r="H13" s="16">
        <v>1.3</v>
      </c>
      <c r="I13" s="15">
        <v>0</v>
      </c>
      <c r="J13" s="15">
        <v>0</v>
      </c>
      <c r="K13" s="17">
        <v>0</v>
      </c>
      <c r="L13" s="18">
        <v>1.5</v>
      </c>
      <c r="M13" s="19">
        <v>1.5</v>
      </c>
      <c r="N13" s="577" t="s">
        <v>698</v>
      </c>
      <c r="O13" s="1775">
        <v>2</v>
      </c>
      <c r="P13" s="1775">
        <v>2</v>
      </c>
      <c r="Q13" s="1776">
        <v>2</v>
      </c>
      <c r="R13" s="482"/>
      <c r="T13" s="1015"/>
    </row>
    <row r="14" spans="1:23" ht="14.25" customHeight="1">
      <c r="A14" s="43"/>
      <c r="B14" s="44"/>
      <c r="C14" s="323"/>
      <c r="D14" s="636"/>
      <c r="E14" s="1777"/>
      <c r="F14" s="350"/>
      <c r="G14" s="260"/>
      <c r="H14" s="83"/>
      <c r="I14" s="84"/>
      <c r="J14" s="84"/>
      <c r="K14" s="464"/>
      <c r="L14" s="465"/>
      <c r="M14" s="85"/>
      <c r="N14" s="1778"/>
      <c r="O14" s="622"/>
      <c r="P14" s="622"/>
      <c r="Q14" s="623"/>
      <c r="R14" s="482"/>
      <c r="T14" s="1015"/>
    </row>
    <row r="15" spans="1:23" ht="32.25" customHeight="1" thickBot="1">
      <c r="A15" s="24"/>
      <c r="B15" s="23"/>
      <c r="C15" s="347"/>
      <c r="D15" s="641"/>
      <c r="E15" s="349"/>
      <c r="F15" s="349"/>
      <c r="G15" s="9" t="s">
        <v>13</v>
      </c>
      <c r="H15" s="11">
        <f t="shared" ref="H15:M15" si="1">H13</f>
        <v>1.3</v>
      </c>
      <c r="I15" s="11">
        <f t="shared" si="1"/>
        <v>0</v>
      </c>
      <c r="J15" s="11">
        <f t="shared" si="1"/>
        <v>0</v>
      </c>
      <c r="K15" s="11">
        <f t="shared" si="1"/>
        <v>0</v>
      </c>
      <c r="L15" s="11">
        <f t="shared" si="1"/>
        <v>1.5</v>
      </c>
      <c r="M15" s="11">
        <f t="shared" si="1"/>
        <v>1.5</v>
      </c>
      <c r="N15" s="261" t="s">
        <v>699</v>
      </c>
      <c r="O15" s="1779">
        <v>1</v>
      </c>
      <c r="P15" s="1779">
        <v>1</v>
      </c>
      <c r="Q15" s="1780">
        <v>1</v>
      </c>
      <c r="R15" s="482"/>
      <c r="T15" s="1015"/>
    </row>
    <row r="16" spans="1:23" ht="27" customHeight="1" thickBot="1">
      <c r="A16" s="21" t="s">
        <v>12</v>
      </c>
      <c r="B16" s="22" t="s">
        <v>12</v>
      </c>
      <c r="C16" s="346" t="s">
        <v>42</v>
      </c>
      <c r="D16" s="1781" t="s">
        <v>700</v>
      </c>
      <c r="E16" s="1774" t="s">
        <v>64</v>
      </c>
      <c r="F16" s="348" t="s">
        <v>148</v>
      </c>
      <c r="G16" s="14" t="s">
        <v>697</v>
      </c>
      <c r="H16" s="16">
        <v>30.5</v>
      </c>
      <c r="I16" s="15">
        <v>0</v>
      </c>
      <c r="J16" s="15"/>
      <c r="K16" s="17">
        <v>13.6</v>
      </c>
      <c r="L16" s="18">
        <v>32</v>
      </c>
      <c r="M16" s="19">
        <v>33</v>
      </c>
      <c r="N16" s="635" t="s">
        <v>701</v>
      </c>
      <c r="O16" s="1762">
        <v>30</v>
      </c>
      <c r="P16" s="1762">
        <v>30</v>
      </c>
      <c r="Q16" s="1763">
        <v>30</v>
      </c>
      <c r="R16" s="482"/>
      <c r="T16" s="1782"/>
    </row>
    <row r="17" spans="1:39" ht="17.25" customHeight="1" thickBot="1">
      <c r="A17" s="43"/>
      <c r="B17" s="44"/>
      <c r="C17" s="323"/>
      <c r="D17" s="1783"/>
      <c r="E17" s="1777"/>
      <c r="F17" s="350"/>
      <c r="G17" s="1784"/>
      <c r="H17" s="1785"/>
      <c r="I17" s="1786"/>
      <c r="J17" s="1786"/>
      <c r="K17" s="1787"/>
      <c r="L17" s="1788"/>
      <c r="M17" s="1789"/>
      <c r="N17" s="1790" t="s">
        <v>702</v>
      </c>
      <c r="O17" s="1791">
        <v>30000</v>
      </c>
      <c r="P17" s="1792">
        <v>30000</v>
      </c>
      <c r="Q17" s="1793">
        <v>30000</v>
      </c>
      <c r="R17" s="482"/>
      <c r="T17" s="1015"/>
    </row>
    <row r="18" spans="1:39" ht="19.5" customHeight="1" thickBot="1">
      <c r="A18" s="24"/>
      <c r="B18" s="23"/>
      <c r="C18" s="347"/>
      <c r="D18" s="1794"/>
      <c r="E18" s="349"/>
      <c r="F18" s="349"/>
      <c r="G18" s="9" t="s">
        <v>13</v>
      </c>
      <c r="H18" s="20">
        <f t="shared" ref="H18:M18" si="2">H16+H17</f>
        <v>30.5</v>
      </c>
      <c r="I18" s="1795">
        <f t="shared" si="2"/>
        <v>0</v>
      </c>
      <c r="J18" s="1795">
        <f t="shared" si="2"/>
        <v>0</v>
      </c>
      <c r="K18" s="1795">
        <f t="shared" si="2"/>
        <v>13.6</v>
      </c>
      <c r="L18" s="1795">
        <f t="shared" si="2"/>
        <v>32</v>
      </c>
      <c r="M18" s="20">
        <f t="shared" si="2"/>
        <v>33</v>
      </c>
      <c r="N18" s="797"/>
      <c r="O18" s="153"/>
      <c r="P18" s="154"/>
      <c r="Q18" s="155"/>
      <c r="R18" s="482"/>
      <c r="T18" s="1015"/>
    </row>
    <row r="19" spans="1:39" ht="12.75" customHeight="1" thickBot="1">
      <c r="A19" s="41" t="s">
        <v>12</v>
      </c>
      <c r="B19" s="86" t="s">
        <v>12</v>
      </c>
      <c r="C19" s="268" t="s">
        <v>15</v>
      </c>
      <c r="D19" s="269"/>
      <c r="E19" s="269"/>
      <c r="F19" s="269"/>
      <c r="G19" s="271"/>
      <c r="H19" s="863">
        <f>H15+H12+H18</f>
        <v>352.9</v>
      </c>
      <c r="I19" s="863">
        <f t="shared" ref="I19:M19" si="3">I15+I12+I18</f>
        <v>0</v>
      </c>
      <c r="J19" s="863">
        <f t="shared" si="3"/>
        <v>215.3</v>
      </c>
      <c r="K19" s="863">
        <f t="shared" si="3"/>
        <v>13.6</v>
      </c>
      <c r="L19" s="863">
        <f t="shared" si="3"/>
        <v>354.5</v>
      </c>
      <c r="M19" s="863">
        <f t="shared" si="3"/>
        <v>355.5</v>
      </c>
      <c r="N19" s="87"/>
      <c r="O19" s="117"/>
      <c r="P19" s="117"/>
      <c r="Q19" s="118"/>
    </row>
    <row r="20" spans="1:39" ht="12.75" customHeight="1" thickBot="1">
      <c r="A20" s="41" t="s">
        <v>12</v>
      </c>
      <c r="B20" s="42" t="s">
        <v>14</v>
      </c>
      <c r="C20" s="381" t="s">
        <v>703</v>
      </c>
      <c r="D20" s="381"/>
      <c r="E20" s="381"/>
      <c r="F20" s="381"/>
      <c r="G20" s="381"/>
      <c r="H20" s="381"/>
      <c r="I20" s="381"/>
      <c r="J20" s="381"/>
      <c r="K20" s="381"/>
      <c r="L20" s="381"/>
      <c r="M20" s="381"/>
      <c r="N20" s="381"/>
      <c r="O20" s="381"/>
      <c r="P20" s="381"/>
      <c r="Q20" s="382"/>
    </row>
    <row r="21" spans="1:39" ht="14.25" customHeight="1" thickBot="1">
      <c r="A21" s="43" t="s">
        <v>12</v>
      </c>
      <c r="B21" s="44" t="s">
        <v>14</v>
      </c>
      <c r="C21" s="346" t="s">
        <v>12</v>
      </c>
      <c r="D21" s="292" t="s">
        <v>704</v>
      </c>
      <c r="E21" s="1774" t="s">
        <v>64</v>
      </c>
      <c r="F21" s="348" t="s">
        <v>148</v>
      </c>
      <c r="G21" s="14" t="s">
        <v>697</v>
      </c>
      <c r="H21" s="16">
        <v>6.8</v>
      </c>
      <c r="I21" s="15">
        <v>0</v>
      </c>
      <c r="J21" s="15">
        <v>0</v>
      </c>
      <c r="K21" s="17">
        <v>0</v>
      </c>
      <c r="L21" s="18">
        <v>7</v>
      </c>
      <c r="M21" s="19">
        <v>8</v>
      </c>
      <c r="N21" s="1483"/>
      <c r="O21" s="826"/>
      <c r="P21" s="826"/>
      <c r="Q21" s="827"/>
    </row>
    <row r="22" spans="1:39" ht="14.25" customHeight="1">
      <c r="A22" s="43"/>
      <c r="B22" s="44"/>
      <c r="C22" s="323"/>
      <c r="D22" s="293"/>
      <c r="E22" s="1777"/>
      <c r="F22" s="350"/>
      <c r="G22" s="260"/>
      <c r="H22" s="16"/>
      <c r="I22" s="15"/>
      <c r="J22" s="15"/>
      <c r="K22" s="17"/>
      <c r="L22" s="18"/>
      <c r="M22" s="19"/>
      <c r="N22" s="1511" t="s">
        <v>705</v>
      </c>
      <c r="O22" s="1512">
        <v>1</v>
      </c>
      <c r="P22" s="1513">
        <v>1</v>
      </c>
      <c r="Q22" s="1514">
        <v>1</v>
      </c>
    </row>
    <row r="23" spans="1:39" ht="14.25" customHeight="1" thickBot="1">
      <c r="A23" s="43"/>
      <c r="B23" s="44"/>
      <c r="C23" s="347"/>
      <c r="D23" s="294"/>
      <c r="E23" s="349"/>
      <c r="F23" s="349"/>
      <c r="G23" s="9" t="s">
        <v>13</v>
      </c>
      <c r="H23" s="20">
        <f>H21+H22</f>
        <v>6.8</v>
      </c>
      <c r="I23" s="20">
        <f>I21+I22</f>
        <v>0</v>
      </c>
      <c r="J23" s="20"/>
      <c r="K23" s="20">
        <f>K21+K22</f>
        <v>0</v>
      </c>
      <c r="L23" s="20">
        <f>L21+L22</f>
        <v>7</v>
      </c>
      <c r="M23" s="20">
        <f>M21+M22</f>
        <v>8</v>
      </c>
      <c r="N23" s="797"/>
      <c r="O23" s="1504"/>
      <c r="P23" s="1517"/>
      <c r="Q23" s="1505"/>
    </row>
    <row r="24" spans="1:39" ht="14.25" customHeight="1" thickBot="1">
      <c r="A24" s="116" t="s">
        <v>12</v>
      </c>
      <c r="B24" s="297" t="s">
        <v>16</v>
      </c>
      <c r="C24" s="297"/>
      <c r="D24" s="297"/>
      <c r="E24" s="297"/>
      <c r="F24" s="297"/>
      <c r="G24" s="298"/>
      <c r="H24" s="119">
        <f t="shared" ref="H24:M25" si="4">H23</f>
        <v>6.8</v>
      </c>
      <c r="I24" s="119">
        <f t="shared" si="4"/>
        <v>0</v>
      </c>
      <c r="J24" s="119">
        <f t="shared" si="4"/>
        <v>0</v>
      </c>
      <c r="K24" s="119">
        <f t="shared" si="4"/>
        <v>0</v>
      </c>
      <c r="L24" s="119">
        <f t="shared" si="4"/>
        <v>7</v>
      </c>
      <c r="M24" s="119">
        <f t="shared" si="4"/>
        <v>8</v>
      </c>
      <c r="N24" s="71"/>
      <c r="O24" s="71"/>
      <c r="P24" s="71"/>
      <c r="Q24" s="72"/>
    </row>
    <row r="25" spans="1:39" ht="14.25" customHeight="1" thickBot="1">
      <c r="A25" s="41" t="s">
        <v>12</v>
      </c>
      <c r="B25" s="86" t="s">
        <v>14</v>
      </c>
      <c r="C25" s="268" t="s">
        <v>15</v>
      </c>
      <c r="D25" s="269"/>
      <c r="E25" s="269"/>
      <c r="F25" s="269"/>
      <c r="G25" s="271"/>
      <c r="H25" s="177">
        <f t="shared" si="4"/>
        <v>6.8</v>
      </c>
      <c r="I25" s="177">
        <f t="shared" si="4"/>
        <v>0</v>
      </c>
      <c r="J25" s="177">
        <f t="shared" si="4"/>
        <v>0</v>
      </c>
      <c r="K25" s="177">
        <f t="shared" si="4"/>
        <v>0</v>
      </c>
      <c r="L25" s="177">
        <f t="shared" si="4"/>
        <v>7</v>
      </c>
      <c r="M25" s="177">
        <f t="shared" si="4"/>
        <v>8</v>
      </c>
      <c r="N25" s="87"/>
      <c r="O25" s="117"/>
      <c r="P25" s="117"/>
      <c r="Q25" s="118"/>
    </row>
    <row r="26" spans="1:39" ht="14.25" customHeight="1" thickBot="1">
      <c r="A26" s="156"/>
      <c r="B26" s="454" t="s">
        <v>17</v>
      </c>
      <c r="C26" s="454"/>
      <c r="D26" s="454"/>
      <c r="E26" s="454"/>
      <c r="F26" s="454"/>
      <c r="G26" s="454"/>
      <c r="H26" s="1735">
        <f t="shared" ref="H26:M26" si="5">H25+H19</f>
        <v>359.7</v>
      </c>
      <c r="I26" s="1735">
        <f t="shared" si="5"/>
        <v>0</v>
      </c>
      <c r="J26" s="1735">
        <f>J25+J19</f>
        <v>215.3</v>
      </c>
      <c r="K26" s="1735">
        <f t="shared" si="5"/>
        <v>13.6</v>
      </c>
      <c r="L26" s="1735">
        <f t="shared" si="5"/>
        <v>361.5</v>
      </c>
      <c r="M26" s="1735">
        <f t="shared" si="5"/>
        <v>363.5</v>
      </c>
      <c r="N26" s="439"/>
      <c r="O26" s="440"/>
      <c r="P26" s="440"/>
      <c r="Q26" s="441"/>
    </row>
    <row r="27" spans="1:39" s="26" customFormat="1" ht="15.75" customHeight="1">
      <c r="A27" s="1"/>
      <c r="B27" s="1"/>
      <c r="C27" s="482"/>
      <c r="D27" s="583"/>
      <c r="E27" s="584"/>
      <c r="N27" s="1"/>
      <c r="O27" s="4"/>
      <c r="P27" s="1"/>
      <c r="Q27" s="1"/>
      <c r="R27" s="25"/>
      <c r="S27" s="25"/>
      <c r="T27" s="25"/>
      <c r="U27" s="25"/>
      <c r="V27" s="25"/>
      <c r="W27" s="25"/>
      <c r="X27" s="25"/>
      <c r="Y27" s="25"/>
      <c r="Z27" s="25"/>
      <c r="AA27" s="25"/>
      <c r="AB27" s="25"/>
      <c r="AC27" s="25"/>
      <c r="AD27" s="25"/>
      <c r="AE27" s="25"/>
      <c r="AF27" s="25"/>
      <c r="AG27" s="25"/>
      <c r="AH27" s="25"/>
      <c r="AI27" s="25"/>
      <c r="AJ27" s="25"/>
      <c r="AK27" s="25"/>
      <c r="AL27" s="25"/>
      <c r="AM27" s="25"/>
    </row>
    <row r="28" spans="1:39" s="26" customFormat="1" ht="15.75" customHeight="1" thickBot="1">
      <c r="A28" s="1"/>
      <c r="B28" s="1"/>
      <c r="C28" s="482"/>
      <c r="D28" s="583"/>
      <c r="E28" s="584"/>
      <c r="F28" s="448" t="s">
        <v>18</v>
      </c>
      <c r="G28" s="449"/>
      <c r="H28" s="449"/>
      <c r="I28" s="449"/>
      <c r="J28" s="449"/>
      <c r="K28" s="449"/>
      <c r="L28" s="449"/>
      <c r="M28" s="449"/>
      <c r="N28" s="1"/>
      <c r="O28" s="4"/>
      <c r="P28" s="1"/>
      <c r="Q28" s="1"/>
      <c r="R28" s="25"/>
      <c r="S28" s="25"/>
      <c r="T28" s="25"/>
      <c r="U28" s="25"/>
      <c r="V28" s="25"/>
      <c r="W28" s="25"/>
      <c r="X28" s="25"/>
      <c r="Y28" s="25"/>
      <c r="Z28" s="25"/>
      <c r="AA28" s="25"/>
      <c r="AB28" s="25"/>
      <c r="AC28" s="25"/>
      <c r="AD28" s="25"/>
      <c r="AE28" s="25"/>
      <c r="AF28" s="25"/>
      <c r="AG28" s="25"/>
      <c r="AH28" s="25"/>
      <c r="AI28" s="25"/>
      <c r="AJ28" s="25"/>
      <c r="AK28" s="25"/>
      <c r="AL28" s="25"/>
      <c r="AM28" s="25"/>
    </row>
    <row r="29" spans="1:39" ht="44.25" customHeight="1" thickBot="1">
      <c r="D29" s="434" t="s">
        <v>19</v>
      </c>
      <c r="E29" s="435"/>
      <c r="F29" s="435"/>
      <c r="G29" s="435"/>
      <c r="H29" s="436"/>
      <c r="I29" s="1796" t="s">
        <v>111</v>
      </c>
      <c r="J29" s="1797"/>
      <c r="K29" s="1797"/>
      <c r="L29" s="1798"/>
    </row>
    <row r="30" spans="1:39" ht="14.1" customHeight="1" thickBot="1">
      <c r="D30" s="1799" t="s">
        <v>20</v>
      </c>
      <c r="E30" s="415"/>
      <c r="F30" s="415"/>
      <c r="G30" s="415"/>
      <c r="H30" s="416"/>
      <c r="I30" s="1800">
        <f>I31+I32+I33+I34+I35</f>
        <v>359.7</v>
      </c>
      <c r="J30" s="1801"/>
      <c r="K30" s="1801"/>
      <c r="L30" s="1802"/>
    </row>
    <row r="31" spans="1:39" ht="14.1" customHeight="1">
      <c r="D31" s="1803" t="s">
        <v>706</v>
      </c>
      <c r="E31" s="451"/>
      <c r="F31" s="451"/>
      <c r="G31" s="451"/>
      <c r="H31" s="452"/>
      <c r="I31" s="1804">
        <v>0</v>
      </c>
      <c r="J31" s="1805"/>
      <c r="K31" s="1805"/>
      <c r="L31" s="1806"/>
    </row>
    <row r="32" spans="1:39" ht="17.25" customHeight="1">
      <c r="D32" s="1807" t="s">
        <v>707</v>
      </c>
      <c r="E32" s="428"/>
      <c r="F32" s="428"/>
      <c r="G32" s="428"/>
      <c r="H32" s="429"/>
      <c r="I32" s="1808">
        <v>48.5</v>
      </c>
      <c r="J32" s="1809"/>
      <c r="K32" s="1809"/>
      <c r="L32" s="1810"/>
    </row>
    <row r="33" spans="4:20" ht="24.75" customHeight="1">
      <c r="D33" s="1811" t="s">
        <v>708</v>
      </c>
      <c r="E33" s="409"/>
      <c r="F33" s="409"/>
      <c r="G33" s="409"/>
      <c r="H33" s="431"/>
      <c r="I33" s="1808">
        <v>0</v>
      </c>
      <c r="J33" s="1809"/>
      <c r="K33" s="1809"/>
      <c r="L33" s="1810"/>
    </row>
    <row r="34" spans="4:20" ht="24" customHeight="1">
      <c r="D34" s="1811" t="s">
        <v>709</v>
      </c>
      <c r="E34" s="409"/>
      <c r="F34" s="409"/>
      <c r="G34" s="409"/>
      <c r="H34" s="431"/>
      <c r="I34" s="1808">
        <v>311.2</v>
      </c>
      <c r="J34" s="1809"/>
      <c r="K34" s="1809"/>
      <c r="L34" s="1810"/>
      <c r="M34" s="6"/>
      <c r="N34" s="6"/>
      <c r="O34" s="6"/>
      <c r="P34" s="6"/>
      <c r="Q34" s="6"/>
    </row>
    <row r="35" spans="4:20" ht="14.25" customHeight="1" thickBot="1">
      <c r="D35" s="1807" t="s">
        <v>710</v>
      </c>
      <c r="E35" s="428"/>
      <c r="F35" s="428"/>
      <c r="G35" s="428"/>
      <c r="H35" s="429"/>
      <c r="I35" s="1808">
        <v>0</v>
      </c>
      <c r="J35" s="1809"/>
      <c r="K35" s="1809"/>
      <c r="L35" s="1810"/>
    </row>
    <row r="36" spans="4:20" ht="13.5" thickBot="1">
      <c r="D36" s="1799" t="s">
        <v>21</v>
      </c>
      <c r="E36" s="415"/>
      <c r="F36" s="415"/>
      <c r="G36" s="415"/>
      <c r="H36" s="416"/>
      <c r="I36" s="1800">
        <f>I37+I38+I39</f>
        <v>0</v>
      </c>
      <c r="J36" s="1801"/>
      <c r="K36" s="1801"/>
      <c r="L36" s="1802"/>
    </row>
    <row r="37" spans="4:20" ht="12.75">
      <c r="D37" s="1812" t="s">
        <v>711</v>
      </c>
      <c r="E37" s="412"/>
      <c r="F37" s="412"/>
      <c r="G37" s="412"/>
      <c r="H37" s="413"/>
      <c r="I37" s="1813">
        <v>0</v>
      </c>
      <c r="J37" s="1813"/>
      <c r="K37" s="1813"/>
      <c r="L37" s="1814"/>
      <c r="R37" s="6"/>
      <c r="S37" s="6"/>
      <c r="T37" s="6"/>
    </row>
    <row r="38" spans="4:20" ht="12.75">
      <c r="D38" s="1815" t="s">
        <v>712</v>
      </c>
      <c r="E38" s="423"/>
      <c r="F38" s="423"/>
      <c r="G38" s="423"/>
      <c r="H38" s="424"/>
      <c r="I38" s="1809">
        <v>0</v>
      </c>
      <c r="J38" s="1809"/>
      <c r="K38" s="1809"/>
      <c r="L38" s="1810"/>
    </row>
    <row r="39" spans="4:20" ht="13.5" thickBot="1">
      <c r="D39" s="1811" t="s">
        <v>713</v>
      </c>
      <c r="E39" s="409"/>
      <c r="F39" s="409"/>
      <c r="G39" s="409"/>
      <c r="H39" s="410"/>
      <c r="I39" s="1809">
        <v>0</v>
      </c>
      <c r="J39" s="1809"/>
      <c r="K39" s="1809"/>
      <c r="L39" s="1810"/>
    </row>
    <row r="40" spans="4:20" ht="13.5" thickBot="1">
      <c r="D40" s="1816" t="s">
        <v>22</v>
      </c>
      <c r="E40" s="404"/>
      <c r="F40" s="404"/>
      <c r="G40" s="404"/>
      <c r="H40" s="405"/>
      <c r="I40" s="1817">
        <f>I36+I30</f>
        <v>359.7</v>
      </c>
      <c r="J40" s="1817"/>
      <c r="K40" s="1817"/>
      <c r="L40" s="1818"/>
    </row>
  </sheetData>
  <mergeCells count="72">
    <mergeCell ref="D39:H39"/>
    <mergeCell ref="I39:L39"/>
    <mergeCell ref="D40:H40"/>
    <mergeCell ref="I40:L40"/>
    <mergeCell ref="D36:H36"/>
    <mergeCell ref="I36:L36"/>
    <mergeCell ref="D37:H37"/>
    <mergeCell ref="I37:L37"/>
    <mergeCell ref="D38:H38"/>
    <mergeCell ref="I38:L38"/>
    <mergeCell ref="D33:H33"/>
    <mergeCell ref="I33:L33"/>
    <mergeCell ref="D34:H34"/>
    <mergeCell ref="I34:L34"/>
    <mergeCell ref="D35:H35"/>
    <mergeCell ref="I35:L35"/>
    <mergeCell ref="D30:H30"/>
    <mergeCell ref="I30:L30"/>
    <mergeCell ref="D31:H31"/>
    <mergeCell ref="I31:L31"/>
    <mergeCell ref="D32:H32"/>
    <mergeCell ref="I32:L32"/>
    <mergeCell ref="B24:G24"/>
    <mergeCell ref="C25:G25"/>
    <mergeCell ref="B26:G26"/>
    <mergeCell ref="N26:Q26"/>
    <mergeCell ref="F28:M28"/>
    <mergeCell ref="D29:H29"/>
    <mergeCell ref="I29:L29"/>
    <mergeCell ref="C19:G19"/>
    <mergeCell ref="C20:Q20"/>
    <mergeCell ref="C21:C23"/>
    <mergeCell ref="D21:D23"/>
    <mergeCell ref="E21:E23"/>
    <mergeCell ref="F21:F23"/>
    <mergeCell ref="N22:N23"/>
    <mergeCell ref="C13:C15"/>
    <mergeCell ref="D13:D15"/>
    <mergeCell ref="E13:E15"/>
    <mergeCell ref="F13:F15"/>
    <mergeCell ref="N13:N14"/>
    <mergeCell ref="C16:C18"/>
    <mergeCell ref="D16:D18"/>
    <mergeCell ref="E16:E18"/>
    <mergeCell ref="F16:F18"/>
    <mergeCell ref="N17:N18"/>
    <mergeCell ref="B7:Q7"/>
    <mergeCell ref="C8:Q8"/>
    <mergeCell ref="A9:A12"/>
    <mergeCell ref="B9:B12"/>
    <mergeCell ref="C9:C12"/>
    <mergeCell ref="D9:D12"/>
    <mergeCell ref="E9:E12"/>
    <mergeCell ref="F9:F12"/>
    <mergeCell ref="L4:L6"/>
    <mergeCell ref="M4:M6"/>
    <mergeCell ref="N4:Q4"/>
    <mergeCell ref="H5:H6"/>
    <mergeCell ref="I5:J5"/>
    <mergeCell ref="K5:K6"/>
    <mergeCell ref="N5:N6"/>
    <mergeCell ref="O5:Q5"/>
    <mergeCell ref="L1:Q1"/>
    <mergeCell ref="D3:W3"/>
    <mergeCell ref="A4:A6"/>
    <mergeCell ref="B4:B6"/>
    <mergeCell ref="C4:C6"/>
    <mergeCell ref="D4:D6"/>
    <mergeCell ref="E4:E6"/>
    <mergeCell ref="F4:F6"/>
    <mergeCell ref="G4:G6"/>
    <mergeCell ref="H4:K4"/>
  </mergeCells>
  <pageMargins left="0.75" right="0.75" top="1" bottom="1" header="0.5" footer="0.5"/>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dimension ref="B2:C22"/>
  <sheetViews>
    <sheetView workbookViewId="0">
      <selection activeCell="B2" sqref="B2:C22"/>
    </sheetView>
  </sheetViews>
  <sheetFormatPr defaultRowHeight="12.75"/>
  <cols>
    <col min="2" max="2" width="10.7109375" customWidth="1"/>
    <col min="3" max="3" width="53.28515625" customWidth="1"/>
  </cols>
  <sheetData>
    <row r="2" spans="2:3" ht="13.5" thickBot="1">
      <c r="C2" t="s">
        <v>33</v>
      </c>
    </row>
    <row r="3" spans="2:3" ht="32.25" thickBot="1">
      <c r="B3" s="28" t="s">
        <v>24</v>
      </c>
      <c r="C3" s="29" t="s">
        <v>25</v>
      </c>
    </row>
    <row r="4" spans="2:3" ht="14.25" customHeight="1">
      <c r="B4" s="217">
        <v>0</v>
      </c>
      <c r="C4" s="218" t="s">
        <v>26</v>
      </c>
    </row>
    <row r="5" spans="2:3" ht="14.25" customHeight="1">
      <c r="B5" s="30">
        <v>1</v>
      </c>
      <c r="C5" s="31" t="s">
        <v>28</v>
      </c>
    </row>
    <row r="6" spans="2:3" ht="14.25" customHeight="1">
      <c r="B6" s="30">
        <v>2</v>
      </c>
      <c r="C6" s="31" t="s">
        <v>27</v>
      </c>
    </row>
    <row r="7" spans="2:3" ht="14.25" customHeight="1">
      <c r="B7" s="30">
        <v>3</v>
      </c>
      <c r="C7" s="31" t="s">
        <v>30</v>
      </c>
    </row>
    <row r="8" spans="2:3" ht="14.25" customHeight="1">
      <c r="B8" s="30">
        <v>4</v>
      </c>
      <c r="C8" s="31" t="s">
        <v>134</v>
      </c>
    </row>
    <row r="9" spans="2:3" ht="14.25" customHeight="1">
      <c r="B9" s="30">
        <v>5</v>
      </c>
      <c r="C9" s="31" t="s">
        <v>138</v>
      </c>
    </row>
    <row r="10" spans="2:3" ht="14.25" customHeight="1">
      <c r="B10" s="30">
        <v>6</v>
      </c>
      <c r="C10" s="31" t="s">
        <v>31</v>
      </c>
    </row>
    <row r="11" spans="2:3" ht="14.25" customHeight="1">
      <c r="B11" s="30">
        <v>7</v>
      </c>
      <c r="C11" s="31" t="s">
        <v>135</v>
      </c>
    </row>
    <row r="12" spans="2:3" ht="14.25" customHeight="1">
      <c r="B12" s="30">
        <v>8</v>
      </c>
      <c r="C12" s="31" t="s">
        <v>132</v>
      </c>
    </row>
    <row r="13" spans="2:3" ht="14.25" customHeight="1">
      <c r="B13" s="30">
        <v>9</v>
      </c>
      <c r="C13" s="31" t="s">
        <v>139</v>
      </c>
    </row>
    <row r="14" spans="2:3" ht="14.25" customHeight="1">
      <c r="B14" s="30">
        <v>10</v>
      </c>
      <c r="C14" s="31" t="s">
        <v>116</v>
      </c>
    </row>
    <row r="15" spans="2:3" ht="13.9" customHeight="1">
      <c r="B15" s="30">
        <v>11</v>
      </c>
      <c r="C15" s="31" t="s">
        <v>133</v>
      </c>
    </row>
    <row r="16" spans="2:3" ht="13.9" customHeight="1">
      <c r="B16" s="30">
        <v>12</v>
      </c>
      <c r="C16" s="31" t="s">
        <v>140</v>
      </c>
    </row>
    <row r="17" spans="2:3" ht="14.25" customHeight="1">
      <c r="B17" s="30">
        <v>13</v>
      </c>
      <c r="C17" s="31" t="s">
        <v>136</v>
      </c>
    </row>
    <row r="18" spans="2:3" ht="14.25" customHeight="1">
      <c r="B18" s="30">
        <v>14</v>
      </c>
      <c r="C18" s="31" t="s">
        <v>131</v>
      </c>
    </row>
    <row r="19" spans="2:3" ht="14.25" customHeight="1">
      <c r="B19" s="30">
        <v>15</v>
      </c>
      <c r="C19" s="31" t="s">
        <v>32</v>
      </c>
    </row>
    <row r="20" spans="2:3" ht="14.25" customHeight="1">
      <c r="B20" s="30">
        <v>16</v>
      </c>
      <c r="C20" s="31" t="s">
        <v>137</v>
      </c>
    </row>
    <row r="21" spans="2:3" ht="14.25" customHeight="1">
      <c r="B21" s="30">
        <v>17</v>
      </c>
      <c r="C21" s="31" t="s">
        <v>29</v>
      </c>
    </row>
    <row r="22" spans="2:3" ht="15.75" customHeight="1" thickBot="1">
      <c r="B22" s="32">
        <v>18</v>
      </c>
      <c r="C22" s="33" t="s">
        <v>34</v>
      </c>
    </row>
  </sheetData>
  <phoneticPr fontId="1"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dimension ref="A1:AM370"/>
  <sheetViews>
    <sheetView zoomScale="96" zoomScaleNormal="96" workbookViewId="0">
      <selection activeCell="L1" sqref="L1:Q1"/>
    </sheetView>
  </sheetViews>
  <sheetFormatPr defaultColWidth="9.140625" defaultRowHeight="11.25"/>
  <cols>
    <col min="1" max="1" width="2.7109375" style="1" customWidth="1"/>
    <col min="2" max="3" width="2.5703125" style="1" customWidth="1"/>
    <col min="4" max="4" width="25" style="1" customWidth="1"/>
    <col min="5" max="5" width="7.85546875" style="2" customWidth="1"/>
    <col min="6" max="6" width="4.42578125" style="1" customWidth="1"/>
    <col min="7" max="7" width="5.7109375" style="3" customWidth="1"/>
    <col min="8" max="8" width="6.42578125" style="1" customWidth="1"/>
    <col min="9" max="9" width="5.28515625" style="1" customWidth="1"/>
    <col min="10" max="10" width="5" style="1" customWidth="1"/>
    <col min="11" max="11" width="5.85546875" style="1" customWidth="1"/>
    <col min="12" max="12" width="7.140625" style="1" customWidth="1"/>
    <col min="13" max="13" width="7" style="1" customWidth="1"/>
    <col min="14" max="14" width="34.5703125" style="1" customWidth="1"/>
    <col min="15" max="15" width="3.85546875" style="4" customWidth="1"/>
    <col min="16" max="17" width="3.28515625" style="1" customWidth="1"/>
    <col min="18" max="16384" width="9.140625" style="5"/>
  </cols>
  <sheetData>
    <row r="1" spans="1:23" ht="57.6" customHeight="1">
      <c r="L1" s="330" t="s">
        <v>151</v>
      </c>
      <c r="M1" s="331"/>
      <c r="N1" s="331"/>
      <c r="O1" s="331"/>
      <c r="P1" s="331"/>
      <c r="Q1" s="331"/>
    </row>
    <row r="2" spans="1:23" ht="14.25" customHeight="1">
      <c r="E2" s="1819" t="s">
        <v>714</v>
      </c>
      <c r="F2" s="1820"/>
      <c r="G2" s="1821"/>
      <c r="H2" s="1820"/>
      <c r="I2" s="1820"/>
      <c r="J2" s="1820"/>
      <c r="K2" s="1820"/>
      <c r="L2" s="1822"/>
      <c r="M2" s="1820"/>
      <c r="N2" s="1820"/>
      <c r="O2" s="5"/>
      <c r="P2" s="5"/>
      <c r="Q2" s="5"/>
    </row>
    <row r="3" spans="1:23" ht="16.5" customHeight="1" thickBot="1">
      <c r="A3" s="140"/>
      <c r="B3" s="141"/>
      <c r="C3" s="141"/>
      <c r="D3" s="814" t="s">
        <v>36</v>
      </c>
      <c r="E3" s="814"/>
      <c r="F3" s="814"/>
      <c r="G3" s="814"/>
      <c r="H3" s="814"/>
      <c r="I3" s="814"/>
      <c r="J3" s="814"/>
      <c r="K3" s="814"/>
      <c r="L3" s="814"/>
      <c r="M3" s="814"/>
      <c r="N3" s="814"/>
      <c r="O3" s="814"/>
      <c r="P3" s="814"/>
      <c r="Q3" s="814"/>
      <c r="R3" s="814"/>
      <c r="S3" s="814"/>
      <c r="T3" s="814"/>
      <c r="U3" s="814"/>
      <c r="V3" s="814"/>
      <c r="W3" s="814"/>
    </row>
    <row r="4" spans="1:23" ht="36.75" customHeight="1">
      <c r="A4" s="332" t="s">
        <v>0</v>
      </c>
      <c r="B4" s="335" t="s">
        <v>1</v>
      </c>
      <c r="C4" s="335" t="s">
        <v>2</v>
      </c>
      <c r="D4" s="338" t="s">
        <v>3</v>
      </c>
      <c r="E4" s="341" t="s">
        <v>4</v>
      </c>
      <c r="F4" s="368" t="s">
        <v>5</v>
      </c>
      <c r="G4" s="390" t="s">
        <v>6</v>
      </c>
      <c r="H4" s="376" t="s">
        <v>153</v>
      </c>
      <c r="I4" s="377"/>
      <c r="J4" s="377"/>
      <c r="K4" s="378"/>
      <c r="L4" s="387" t="s">
        <v>154</v>
      </c>
      <c r="M4" s="352" t="s">
        <v>155</v>
      </c>
      <c r="N4" s="355" t="s">
        <v>23</v>
      </c>
      <c r="O4" s="356"/>
      <c r="P4" s="356"/>
      <c r="Q4" s="357"/>
    </row>
    <row r="5" spans="1:23" ht="15" customHeight="1">
      <c r="A5" s="333"/>
      <c r="B5" s="336"/>
      <c r="C5" s="336"/>
      <c r="D5" s="339"/>
      <c r="E5" s="342"/>
      <c r="F5" s="369"/>
      <c r="G5" s="391"/>
      <c r="H5" s="393" t="s">
        <v>7</v>
      </c>
      <c r="I5" s="395" t="s">
        <v>8</v>
      </c>
      <c r="J5" s="395"/>
      <c r="K5" s="374" t="s">
        <v>156</v>
      </c>
      <c r="L5" s="388"/>
      <c r="M5" s="353"/>
      <c r="N5" s="383" t="s">
        <v>35</v>
      </c>
      <c r="O5" s="385" t="s">
        <v>10</v>
      </c>
      <c r="P5" s="385"/>
      <c r="Q5" s="386"/>
    </row>
    <row r="6" spans="1:23" ht="88.5" customHeight="1" thickBot="1">
      <c r="A6" s="334"/>
      <c r="B6" s="337"/>
      <c r="C6" s="337"/>
      <c r="D6" s="340"/>
      <c r="E6" s="343"/>
      <c r="F6" s="370"/>
      <c r="G6" s="392"/>
      <c r="H6" s="394"/>
      <c r="I6" s="247" t="s">
        <v>7</v>
      </c>
      <c r="J6" s="34" t="s">
        <v>11</v>
      </c>
      <c r="K6" s="375"/>
      <c r="L6" s="389"/>
      <c r="M6" s="354"/>
      <c r="N6" s="384"/>
      <c r="O6" s="7" t="s">
        <v>96</v>
      </c>
      <c r="P6" s="7" t="s">
        <v>97</v>
      </c>
      <c r="Q6" s="8" t="s">
        <v>110</v>
      </c>
    </row>
    <row r="7" spans="1:23" ht="14.25" customHeight="1" thickBot="1">
      <c r="A7" s="40" t="s">
        <v>12</v>
      </c>
      <c r="B7" s="379" t="s">
        <v>715</v>
      </c>
      <c r="C7" s="379"/>
      <c r="D7" s="379"/>
      <c r="E7" s="379"/>
      <c r="F7" s="379"/>
      <c r="G7" s="379"/>
      <c r="H7" s="379"/>
      <c r="I7" s="379"/>
      <c r="J7" s="379"/>
      <c r="K7" s="379"/>
      <c r="L7" s="379"/>
      <c r="M7" s="379"/>
      <c r="N7" s="379"/>
      <c r="O7" s="379"/>
      <c r="P7" s="379"/>
      <c r="Q7" s="380"/>
    </row>
    <row r="8" spans="1:23" ht="14.25" customHeight="1" thickBot="1">
      <c r="A8" s="41" t="s">
        <v>12</v>
      </c>
      <c r="B8" s="42" t="s">
        <v>12</v>
      </c>
      <c r="C8" s="381" t="s">
        <v>716</v>
      </c>
      <c r="D8" s="381"/>
      <c r="E8" s="381"/>
      <c r="F8" s="381"/>
      <c r="G8" s="381"/>
      <c r="H8" s="381"/>
      <c r="I8" s="381"/>
      <c r="J8" s="381"/>
      <c r="K8" s="381"/>
      <c r="L8" s="381"/>
      <c r="M8" s="381"/>
      <c r="N8" s="381"/>
      <c r="O8" s="381"/>
      <c r="P8" s="381"/>
      <c r="Q8" s="382"/>
    </row>
    <row r="9" spans="1:23" ht="17.25" customHeight="1">
      <c r="A9" s="317" t="s">
        <v>12</v>
      </c>
      <c r="B9" s="319" t="s">
        <v>12</v>
      </c>
      <c r="C9" s="286" t="s">
        <v>12</v>
      </c>
      <c r="D9" s="279" t="s">
        <v>717</v>
      </c>
      <c r="E9" s="283" t="s">
        <v>64</v>
      </c>
      <c r="F9" s="281" t="s">
        <v>718</v>
      </c>
      <c r="G9" s="88" t="s">
        <v>167</v>
      </c>
      <c r="H9" s="89">
        <v>89.5</v>
      </c>
      <c r="I9" s="50">
        <v>0</v>
      </c>
      <c r="J9" s="90"/>
      <c r="K9" s="91">
        <v>89.5</v>
      </c>
      <c r="L9" s="92">
        <v>100</v>
      </c>
      <c r="M9" s="52">
        <v>70</v>
      </c>
      <c r="N9" s="1823" t="s">
        <v>719</v>
      </c>
      <c r="O9" s="1824"/>
      <c r="P9" s="510" t="s">
        <v>73</v>
      </c>
      <c r="Q9" s="1825"/>
    </row>
    <row r="10" spans="1:23" ht="15" customHeight="1">
      <c r="A10" s="321"/>
      <c r="B10" s="322"/>
      <c r="C10" s="323"/>
      <c r="D10" s="324"/>
      <c r="E10" s="295"/>
      <c r="F10" s="1475"/>
      <c r="G10" s="553" t="s">
        <v>106</v>
      </c>
      <c r="H10" s="527"/>
      <c r="I10" s="528"/>
      <c r="J10" s="529"/>
      <c r="K10" s="530"/>
      <c r="L10" s="554">
        <v>0</v>
      </c>
      <c r="M10" s="532">
        <v>70</v>
      </c>
      <c r="N10" s="1826" t="s">
        <v>720</v>
      </c>
      <c r="O10" s="1827"/>
      <c r="P10" s="514"/>
      <c r="Q10" s="1828"/>
    </row>
    <row r="11" spans="1:23" ht="13.5" customHeight="1">
      <c r="A11" s="321"/>
      <c r="B11" s="322"/>
      <c r="C11" s="323"/>
      <c r="D11" s="324"/>
      <c r="E11" s="296"/>
      <c r="F11" s="327"/>
      <c r="G11" s="109" t="s">
        <v>129</v>
      </c>
      <c r="H11" s="94"/>
      <c r="I11" s="95"/>
      <c r="J11" s="96"/>
      <c r="K11" s="97"/>
      <c r="L11" s="98">
        <v>0</v>
      </c>
      <c r="M11" s="99">
        <v>798</v>
      </c>
      <c r="N11" s="1826" t="s">
        <v>721</v>
      </c>
      <c r="O11" s="1829"/>
      <c r="P11" s="514" t="s">
        <v>73</v>
      </c>
      <c r="Q11" s="1830"/>
      <c r="T11" s="1015"/>
    </row>
    <row r="12" spans="1:23" ht="19.149999999999999" customHeight="1" thickBot="1">
      <c r="A12" s="318"/>
      <c r="B12" s="320"/>
      <c r="C12" s="287"/>
      <c r="D12" s="280"/>
      <c r="E12" s="282"/>
      <c r="F12" s="282"/>
      <c r="G12" s="102" t="s">
        <v>13</v>
      </c>
      <c r="H12" s="103">
        <f t="shared" ref="H12:M12" si="0">SUM(H9:H11)</f>
        <v>89.5</v>
      </c>
      <c r="I12" s="104">
        <f t="shared" si="0"/>
        <v>0</v>
      </c>
      <c r="J12" s="105">
        <f t="shared" si="0"/>
        <v>0</v>
      </c>
      <c r="K12" s="106">
        <f t="shared" si="0"/>
        <v>89.5</v>
      </c>
      <c r="L12" s="107">
        <f>SUM(L9:L11)</f>
        <v>100</v>
      </c>
      <c r="M12" s="110">
        <f t="shared" si="0"/>
        <v>938</v>
      </c>
      <c r="N12" s="1831" t="s">
        <v>722</v>
      </c>
      <c r="O12" s="1832"/>
      <c r="P12" s="517"/>
      <c r="Q12" s="1833"/>
      <c r="R12" s="482"/>
      <c r="T12" s="1015"/>
    </row>
    <row r="13" spans="1:23" ht="15" customHeight="1">
      <c r="A13" s="317" t="s">
        <v>12</v>
      </c>
      <c r="B13" s="319" t="s">
        <v>12</v>
      </c>
      <c r="C13" s="286" t="s">
        <v>14</v>
      </c>
      <c r="D13" s="279" t="s">
        <v>723</v>
      </c>
      <c r="E13" s="283" t="s">
        <v>64</v>
      </c>
      <c r="F13" s="281" t="s">
        <v>718</v>
      </c>
      <c r="G13" s="88" t="s">
        <v>167</v>
      </c>
      <c r="H13" s="89">
        <v>5.2</v>
      </c>
      <c r="I13" s="50">
        <v>0</v>
      </c>
      <c r="J13" s="90"/>
      <c r="K13" s="91">
        <v>0</v>
      </c>
      <c r="L13" s="92">
        <v>75.8</v>
      </c>
      <c r="M13" s="655">
        <v>60</v>
      </c>
      <c r="N13" s="1834" t="s">
        <v>719</v>
      </c>
      <c r="O13" s="1824"/>
      <c r="P13" s="510" t="s">
        <v>73</v>
      </c>
      <c r="Q13" s="1825"/>
      <c r="R13" s="134"/>
      <c r="S13" s="132"/>
      <c r="T13" s="133"/>
      <c r="U13" s="132"/>
      <c r="V13" s="132"/>
      <c r="W13" s="132"/>
    </row>
    <row r="14" spans="1:23" ht="17.45" customHeight="1">
      <c r="A14" s="321"/>
      <c r="B14" s="322"/>
      <c r="C14" s="323"/>
      <c r="D14" s="324"/>
      <c r="E14" s="295"/>
      <c r="F14" s="1475"/>
      <c r="G14" s="553" t="s">
        <v>106</v>
      </c>
      <c r="H14" s="527"/>
      <c r="I14" s="528"/>
      <c r="J14" s="529"/>
      <c r="K14" s="530"/>
      <c r="L14" s="554">
        <v>0</v>
      </c>
      <c r="M14" s="671">
        <v>60</v>
      </c>
      <c r="N14" s="1835" t="s">
        <v>720</v>
      </c>
      <c r="O14" s="1836" t="s">
        <v>73</v>
      </c>
      <c r="P14" s="514"/>
      <c r="Q14" s="1837"/>
      <c r="R14" s="134"/>
      <c r="S14" s="132"/>
      <c r="T14" s="133"/>
      <c r="U14" s="132"/>
      <c r="V14" s="132"/>
      <c r="W14" s="132"/>
    </row>
    <row r="15" spans="1:23" ht="15" customHeight="1">
      <c r="A15" s="321"/>
      <c r="B15" s="322"/>
      <c r="C15" s="323"/>
      <c r="D15" s="324"/>
      <c r="E15" s="295"/>
      <c r="F15" s="1475"/>
      <c r="G15" s="553"/>
      <c r="H15" s="527"/>
      <c r="I15" s="528"/>
      <c r="J15" s="529"/>
      <c r="K15" s="530"/>
      <c r="L15" s="554"/>
      <c r="M15" s="532"/>
      <c r="N15" s="1835" t="s">
        <v>721</v>
      </c>
      <c r="O15" s="1836"/>
      <c r="P15" s="514" t="s">
        <v>73</v>
      </c>
      <c r="Q15" s="1837"/>
      <c r="R15" s="134"/>
      <c r="S15" s="132"/>
      <c r="T15" s="133"/>
      <c r="U15" s="132"/>
      <c r="V15" s="132"/>
      <c r="W15" s="132"/>
    </row>
    <row r="16" spans="1:23" ht="14.25" customHeight="1" thickBot="1">
      <c r="A16" s="321"/>
      <c r="B16" s="322"/>
      <c r="C16" s="323"/>
      <c r="D16" s="324"/>
      <c r="E16" s="296"/>
      <c r="F16" s="327"/>
      <c r="G16" s="109" t="s">
        <v>129</v>
      </c>
      <c r="H16" s="94"/>
      <c r="I16" s="95"/>
      <c r="J16" s="96"/>
      <c r="K16" s="97"/>
      <c r="L16" s="98">
        <v>0</v>
      </c>
      <c r="M16" s="694">
        <v>670</v>
      </c>
      <c r="N16" s="1831" t="s">
        <v>722</v>
      </c>
      <c r="O16" s="1836"/>
      <c r="P16" s="514"/>
      <c r="Q16" s="1837"/>
      <c r="R16" s="134"/>
      <c r="S16" s="132"/>
      <c r="T16" s="133"/>
      <c r="U16" s="132"/>
      <c r="V16" s="132"/>
      <c r="W16" s="132"/>
    </row>
    <row r="17" spans="1:23" ht="16.5" customHeight="1" thickBot="1">
      <c r="A17" s="318"/>
      <c r="B17" s="320"/>
      <c r="C17" s="287"/>
      <c r="D17" s="280"/>
      <c r="E17" s="282"/>
      <c r="F17" s="282"/>
      <c r="G17" s="102" t="s">
        <v>13</v>
      </c>
      <c r="H17" s="103">
        <f t="shared" ref="H17:K17" si="1">SUM(H13:H16)</f>
        <v>5.2</v>
      </c>
      <c r="I17" s="104">
        <f t="shared" si="1"/>
        <v>0</v>
      </c>
      <c r="J17" s="105">
        <f t="shared" si="1"/>
        <v>0</v>
      </c>
      <c r="K17" s="106">
        <f t="shared" si="1"/>
        <v>0</v>
      </c>
      <c r="L17" s="107">
        <f>SUM(L13:L16)</f>
        <v>75.8</v>
      </c>
      <c r="M17" s="576">
        <f>SUM(M13:M16)</f>
        <v>790</v>
      </c>
      <c r="N17" s="1838" t="s">
        <v>724</v>
      </c>
      <c r="O17" s="1839"/>
      <c r="P17" s="517"/>
      <c r="Q17" s="1840"/>
      <c r="R17" s="134"/>
      <c r="S17" s="132"/>
      <c r="T17" s="133"/>
      <c r="U17" s="132"/>
      <c r="V17" s="132"/>
      <c r="W17" s="132"/>
    </row>
    <row r="18" spans="1:23" ht="15.75" customHeight="1">
      <c r="A18" s="317" t="s">
        <v>12</v>
      </c>
      <c r="B18" s="319" t="s">
        <v>12</v>
      </c>
      <c r="C18" s="286" t="s">
        <v>37</v>
      </c>
      <c r="D18" s="279" t="s">
        <v>725</v>
      </c>
      <c r="E18" s="283" t="s">
        <v>64</v>
      </c>
      <c r="F18" s="281" t="s">
        <v>718</v>
      </c>
      <c r="G18" s="88" t="s">
        <v>167</v>
      </c>
      <c r="H18" s="89">
        <v>0</v>
      </c>
      <c r="I18" s="50">
        <v>0</v>
      </c>
      <c r="J18" s="90"/>
      <c r="K18" s="91">
        <v>0</v>
      </c>
      <c r="L18" s="92">
        <v>86.7</v>
      </c>
      <c r="M18" s="52">
        <v>48</v>
      </c>
      <c r="N18" s="1823" t="s">
        <v>720</v>
      </c>
      <c r="O18" s="1841"/>
      <c r="P18" s="1842" t="s">
        <v>73</v>
      </c>
      <c r="Q18" s="1843"/>
      <c r="R18" s="134"/>
      <c r="S18" s="132"/>
      <c r="T18" s="133"/>
      <c r="U18" s="132"/>
      <c r="V18" s="132"/>
      <c r="W18" s="132"/>
    </row>
    <row r="19" spans="1:23" ht="12.75" customHeight="1">
      <c r="A19" s="321"/>
      <c r="B19" s="322"/>
      <c r="C19" s="323"/>
      <c r="D19" s="324"/>
      <c r="E19" s="295"/>
      <c r="F19" s="552"/>
      <c r="G19" s="744"/>
      <c r="H19" s="745"/>
      <c r="I19" s="163"/>
      <c r="J19" s="746"/>
      <c r="K19" s="1597"/>
      <c r="L19" s="1598"/>
      <c r="M19" s="165"/>
      <c r="N19" s="1826" t="s">
        <v>719</v>
      </c>
      <c r="O19" s="1844"/>
      <c r="P19" s="1845" t="s">
        <v>73</v>
      </c>
      <c r="Q19" s="1846"/>
      <c r="R19" s="134"/>
      <c r="S19" s="132"/>
      <c r="T19" s="133"/>
      <c r="U19" s="132"/>
      <c r="V19" s="132"/>
      <c r="W19" s="132"/>
    </row>
    <row r="20" spans="1:23" ht="13.9" customHeight="1">
      <c r="A20" s="321"/>
      <c r="B20" s="322"/>
      <c r="C20" s="323"/>
      <c r="D20" s="324"/>
      <c r="E20" s="295"/>
      <c r="F20" s="552"/>
      <c r="G20" s="744"/>
      <c r="H20" s="745"/>
      <c r="I20" s="163"/>
      <c r="J20" s="746"/>
      <c r="K20" s="1597"/>
      <c r="L20" s="1598"/>
      <c r="M20" s="165"/>
      <c r="N20" s="1826" t="s">
        <v>726</v>
      </c>
      <c r="O20" s="1844"/>
      <c r="P20" s="1845" t="s">
        <v>73</v>
      </c>
      <c r="Q20" s="1846"/>
      <c r="R20" s="134"/>
      <c r="S20" s="132"/>
      <c r="T20" s="133"/>
      <c r="U20" s="132"/>
      <c r="V20" s="132"/>
      <c r="W20" s="132"/>
    </row>
    <row r="21" spans="1:23" ht="14.25" customHeight="1">
      <c r="A21" s="321"/>
      <c r="B21" s="322"/>
      <c r="C21" s="323"/>
      <c r="D21" s="324"/>
      <c r="E21" s="295"/>
      <c r="F21" s="552"/>
      <c r="G21" s="553" t="s">
        <v>106</v>
      </c>
      <c r="H21" s="527"/>
      <c r="I21" s="528"/>
      <c r="J21" s="529"/>
      <c r="K21" s="530"/>
      <c r="L21" s="554">
        <v>0</v>
      </c>
      <c r="M21" s="532">
        <v>48</v>
      </c>
      <c r="N21" s="1826" t="s">
        <v>721</v>
      </c>
      <c r="O21" s="1844"/>
      <c r="P21" s="1845" t="s">
        <v>73</v>
      </c>
      <c r="Q21" s="1846"/>
      <c r="R21" s="134"/>
      <c r="S21" s="132"/>
      <c r="T21" s="133"/>
      <c r="U21" s="132"/>
      <c r="V21" s="132"/>
      <c r="W21" s="132"/>
    </row>
    <row r="22" spans="1:23" ht="10.5" customHeight="1">
      <c r="A22" s="321"/>
      <c r="B22" s="322"/>
      <c r="C22" s="323"/>
      <c r="D22" s="324"/>
      <c r="E22" s="295"/>
      <c r="F22" s="552"/>
      <c r="G22" s="109" t="s">
        <v>129</v>
      </c>
      <c r="H22" s="94"/>
      <c r="I22" s="95"/>
      <c r="J22" s="96"/>
      <c r="K22" s="97"/>
      <c r="L22" s="98">
        <v>0</v>
      </c>
      <c r="M22" s="99">
        <v>540</v>
      </c>
      <c r="N22" s="1847" t="s">
        <v>727</v>
      </c>
      <c r="O22" s="1848"/>
      <c r="P22" s="1849"/>
      <c r="Q22" s="1850"/>
      <c r="R22" s="134"/>
      <c r="S22" s="132"/>
      <c r="T22" s="133"/>
      <c r="U22" s="132"/>
      <c r="V22" s="132"/>
      <c r="W22" s="132"/>
    </row>
    <row r="23" spans="1:23" ht="13.5" customHeight="1" thickBot="1">
      <c r="A23" s="318"/>
      <c r="B23" s="320"/>
      <c r="C23" s="287"/>
      <c r="D23" s="280"/>
      <c r="E23" s="282"/>
      <c r="F23" s="282"/>
      <c r="G23" s="102" t="s">
        <v>13</v>
      </c>
      <c r="H23" s="103">
        <f t="shared" ref="H23:M23" si="2">SUM(H18:H22)</f>
        <v>0</v>
      </c>
      <c r="I23" s="104">
        <f t="shared" si="2"/>
        <v>0</v>
      </c>
      <c r="J23" s="105">
        <f t="shared" si="2"/>
        <v>0</v>
      </c>
      <c r="K23" s="106">
        <f t="shared" si="2"/>
        <v>0</v>
      </c>
      <c r="L23" s="107">
        <f>SUM(L18:L22)</f>
        <v>86.7</v>
      </c>
      <c r="M23" s="110">
        <f t="shared" si="2"/>
        <v>636</v>
      </c>
      <c r="N23" s="1851"/>
      <c r="O23" s="1852"/>
      <c r="P23" s="1853"/>
      <c r="Q23" s="1854"/>
      <c r="R23" s="134"/>
      <c r="S23" s="132"/>
      <c r="T23" s="133"/>
      <c r="U23" s="132"/>
      <c r="V23" s="132"/>
      <c r="W23" s="132"/>
    </row>
    <row r="24" spans="1:23" ht="16.5" customHeight="1">
      <c r="A24" s="317" t="s">
        <v>12</v>
      </c>
      <c r="B24" s="319" t="s">
        <v>12</v>
      </c>
      <c r="C24" s="286" t="s">
        <v>38</v>
      </c>
      <c r="D24" s="279" t="s">
        <v>728</v>
      </c>
      <c r="E24" s="283" t="s">
        <v>64</v>
      </c>
      <c r="F24" s="281" t="s">
        <v>718</v>
      </c>
      <c r="G24" s="88" t="s">
        <v>167</v>
      </c>
      <c r="H24" s="89">
        <v>0</v>
      </c>
      <c r="I24" s="50">
        <v>0</v>
      </c>
      <c r="J24" s="90"/>
      <c r="K24" s="91">
        <v>0</v>
      </c>
      <c r="L24" s="92">
        <v>43</v>
      </c>
      <c r="M24" s="52">
        <v>43</v>
      </c>
      <c r="N24" s="1823" t="s">
        <v>720</v>
      </c>
      <c r="O24" s="1855"/>
      <c r="P24" s="1856"/>
      <c r="Q24" s="1857"/>
      <c r="R24" s="134"/>
      <c r="S24" s="132"/>
      <c r="T24" s="133"/>
      <c r="U24" s="132"/>
      <c r="V24" s="132"/>
      <c r="W24" s="132"/>
    </row>
    <row r="25" spans="1:23" ht="16.5" customHeight="1">
      <c r="A25" s="321"/>
      <c r="B25" s="322"/>
      <c r="C25" s="323"/>
      <c r="D25" s="324"/>
      <c r="E25" s="295"/>
      <c r="F25" s="1475"/>
      <c r="G25" s="553" t="s">
        <v>106</v>
      </c>
      <c r="H25" s="527"/>
      <c r="I25" s="528"/>
      <c r="J25" s="529"/>
      <c r="K25" s="530"/>
      <c r="L25" s="554">
        <v>43</v>
      </c>
      <c r="M25" s="532">
        <v>43</v>
      </c>
      <c r="N25" s="1826" t="s">
        <v>719</v>
      </c>
      <c r="O25" s="1858"/>
      <c r="P25" s="1859" t="s">
        <v>73</v>
      </c>
      <c r="Q25" s="1860"/>
      <c r="R25" s="134"/>
      <c r="S25" s="132"/>
      <c r="T25" s="133"/>
      <c r="U25" s="132"/>
      <c r="V25" s="132"/>
      <c r="W25" s="132"/>
    </row>
    <row r="26" spans="1:23" ht="16.5" customHeight="1">
      <c r="A26" s="321"/>
      <c r="B26" s="322"/>
      <c r="C26" s="323"/>
      <c r="D26" s="324"/>
      <c r="E26" s="295"/>
      <c r="F26" s="1475"/>
      <c r="G26" s="553" t="s">
        <v>129</v>
      </c>
      <c r="H26" s="527"/>
      <c r="I26" s="1861"/>
      <c r="J26" s="529"/>
      <c r="K26" s="1862"/>
      <c r="L26" s="554">
        <v>487</v>
      </c>
      <c r="M26" s="532">
        <v>487</v>
      </c>
      <c r="N26" s="1826" t="s">
        <v>726</v>
      </c>
      <c r="O26" s="1858"/>
      <c r="P26" s="1859" t="s">
        <v>73</v>
      </c>
      <c r="Q26" s="1860"/>
      <c r="R26" s="134"/>
      <c r="S26" s="132"/>
      <c r="T26" s="133"/>
      <c r="U26" s="132"/>
      <c r="V26" s="132"/>
      <c r="W26" s="132"/>
    </row>
    <row r="27" spans="1:23" ht="16.5" customHeight="1">
      <c r="A27" s="321"/>
      <c r="B27" s="322"/>
      <c r="C27" s="323"/>
      <c r="D27" s="324"/>
      <c r="E27" s="295"/>
      <c r="F27" s="552"/>
      <c r="G27" s="109"/>
      <c r="H27" s="94"/>
      <c r="I27" s="95"/>
      <c r="J27" s="96"/>
      <c r="K27" s="97"/>
      <c r="L27" s="98"/>
      <c r="M27" s="99"/>
      <c r="N27" s="1826" t="s">
        <v>721</v>
      </c>
      <c r="O27" s="1858"/>
      <c r="P27" s="1859"/>
      <c r="Q27" s="1860"/>
      <c r="R27" s="134"/>
      <c r="S27" s="132"/>
      <c r="T27" s="133"/>
      <c r="U27" s="132"/>
      <c r="V27" s="132"/>
      <c r="W27" s="132"/>
    </row>
    <row r="28" spans="1:23" ht="25.5" customHeight="1" thickBot="1">
      <c r="A28" s="318"/>
      <c r="B28" s="320"/>
      <c r="C28" s="287"/>
      <c r="D28" s="280"/>
      <c r="E28" s="282"/>
      <c r="F28" s="282"/>
      <c r="G28" s="102" t="s">
        <v>13</v>
      </c>
      <c r="H28" s="103">
        <f>SUM(H24:H26)</f>
        <v>0</v>
      </c>
      <c r="I28" s="104">
        <f>SUM(I24:I26)</f>
        <v>0</v>
      </c>
      <c r="J28" s="105">
        <f>SUM(J24:J26)</f>
        <v>0</v>
      </c>
      <c r="K28" s="106">
        <f>SUM(K24:K26)</f>
        <v>0</v>
      </c>
      <c r="L28" s="107">
        <f>SUM(L24:L27)</f>
        <v>573</v>
      </c>
      <c r="M28" s="107">
        <f>SUM(M24:M27)</f>
        <v>573</v>
      </c>
      <c r="N28" s="1863" t="s">
        <v>729</v>
      </c>
      <c r="O28" s="1864"/>
      <c r="P28" s="1865"/>
      <c r="Q28" s="1866"/>
      <c r="R28" s="134"/>
      <c r="S28" s="132"/>
      <c r="T28" s="133"/>
      <c r="U28" s="132"/>
      <c r="V28" s="132"/>
      <c r="W28" s="132"/>
    </row>
    <row r="29" spans="1:23" ht="20.45" customHeight="1">
      <c r="A29" s="729" t="s">
        <v>12</v>
      </c>
      <c r="B29" s="1867" t="s">
        <v>12</v>
      </c>
      <c r="C29" s="22" t="s">
        <v>42</v>
      </c>
      <c r="D29" s="1868" t="s">
        <v>730</v>
      </c>
      <c r="E29" s="283" t="s">
        <v>64</v>
      </c>
      <c r="F29" s="281" t="s">
        <v>731</v>
      </c>
      <c r="G29" s="88" t="s">
        <v>167</v>
      </c>
      <c r="H29" s="89">
        <v>0</v>
      </c>
      <c r="I29" s="50">
        <v>0</v>
      </c>
      <c r="J29" s="90"/>
      <c r="K29" s="91">
        <v>0</v>
      </c>
      <c r="L29" s="92">
        <v>76</v>
      </c>
      <c r="M29" s="52">
        <v>76</v>
      </c>
      <c r="N29" s="1823" t="s">
        <v>720</v>
      </c>
      <c r="O29" s="1855"/>
      <c r="P29" s="1856"/>
      <c r="Q29" s="1857"/>
      <c r="R29" s="482"/>
      <c r="S29" s="132"/>
      <c r="T29" s="133"/>
      <c r="U29" s="132"/>
      <c r="V29" s="132"/>
      <c r="W29" s="132"/>
    </row>
    <row r="30" spans="1:23" ht="14.25" customHeight="1">
      <c r="A30" s="233"/>
      <c r="B30" s="1869"/>
      <c r="C30" s="44"/>
      <c r="D30" s="551"/>
      <c r="E30" s="295"/>
      <c r="F30" s="552"/>
      <c r="G30" s="553" t="s">
        <v>106</v>
      </c>
      <c r="H30" s="527"/>
      <c r="I30" s="528"/>
      <c r="J30" s="529"/>
      <c r="K30" s="530"/>
      <c r="L30" s="554">
        <v>76</v>
      </c>
      <c r="M30" s="532">
        <v>76</v>
      </c>
      <c r="N30" s="1826" t="s">
        <v>719</v>
      </c>
      <c r="O30" s="1870" t="s">
        <v>73</v>
      </c>
      <c r="P30" s="1791"/>
      <c r="Q30" s="1871"/>
      <c r="R30" s="1872"/>
      <c r="S30" s="1873"/>
      <c r="T30" s="1874"/>
      <c r="U30" s="132"/>
      <c r="V30" s="132"/>
      <c r="W30" s="132"/>
    </row>
    <row r="31" spans="1:23" ht="13.5" customHeight="1">
      <c r="A31" s="233"/>
      <c r="B31" s="1869"/>
      <c r="C31" s="44"/>
      <c r="D31" s="551"/>
      <c r="E31" s="295"/>
      <c r="F31" s="552"/>
      <c r="G31" s="553" t="s">
        <v>129</v>
      </c>
      <c r="H31" s="527"/>
      <c r="I31" s="1861"/>
      <c r="J31" s="529"/>
      <c r="K31" s="1862"/>
      <c r="L31" s="554">
        <v>856</v>
      </c>
      <c r="M31" s="532">
        <v>857</v>
      </c>
      <c r="N31" s="1826" t="s">
        <v>726</v>
      </c>
      <c r="O31" s="1858" t="s">
        <v>73</v>
      </c>
      <c r="P31" s="1859"/>
      <c r="Q31" s="1860"/>
      <c r="R31" s="482"/>
      <c r="S31" s="132"/>
      <c r="T31" s="133"/>
      <c r="U31" s="132"/>
      <c r="V31" s="132"/>
      <c r="W31" s="132"/>
    </row>
    <row r="32" spans="1:23" ht="13.5" customHeight="1" thickBot="1">
      <c r="A32" s="233"/>
      <c r="B32" s="1869"/>
      <c r="C32" s="44"/>
      <c r="D32" s="551"/>
      <c r="E32" s="295"/>
      <c r="F32" s="552"/>
      <c r="G32" s="109"/>
      <c r="H32" s="94"/>
      <c r="I32" s="95"/>
      <c r="J32" s="96"/>
      <c r="K32" s="97"/>
      <c r="L32" s="98"/>
      <c r="M32" s="99"/>
      <c r="N32" s="1826" t="s">
        <v>721</v>
      </c>
      <c r="O32" s="1858"/>
      <c r="P32" s="1859" t="s">
        <v>73</v>
      </c>
      <c r="Q32" s="1860"/>
      <c r="R32" s="482"/>
      <c r="S32" s="132"/>
      <c r="T32" s="133"/>
      <c r="U32" s="132"/>
      <c r="V32" s="132"/>
      <c r="W32" s="132"/>
    </row>
    <row r="33" spans="1:23" ht="22.15" customHeight="1" thickBot="1">
      <c r="A33" s="738"/>
      <c r="B33" s="1875"/>
      <c r="C33" s="23"/>
      <c r="D33" s="1876"/>
      <c r="E33" s="282"/>
      <c r="F33" s="282"/>
      <c r="G33" s="102" t="s">
        <v>13</v>
      </c>
      <c r="H33" s="103">
        <f t="shared" ref="H33:K33" si="3">SUM(H29:H31)</f>
        <v>0</v>
      </c>
      <c r="I33" s="104">
        <f t="shared" si="3"/>
        <v>0</v>
      </c>
      <c r="J33" s="105">
        <f t="shared" si="3"/>
        <v>0</v>
      </c>
      <c r="K33" s="106">
        <f t="shared" si="3"/>
        <v>0</v>
      </c>
      <c r="L33" s="107">
        <f>L29+L30+L31+L32</f>
        <v>1008</v>
      </c>
      <c r="M33" s="108">
        <f>M29+M30+M31+M32</f>
        <v>1009</v>
      </c>
      <c r="N33" s="1877" t="s">
        <v>732</v>
      </c>
      <c r="O33" s="1864"/>
      <c r="P33" s="1865"/>
      <c r="Q33" s="1866"/>
      <c r="R33" s="482"/>
      <c r="S33" s="132"/>
      <c r="T33" s="133"/>
      <c r="U33" s="132"/>
      <c r="V33" s="132"/>
      <c r="W33" s="132"/>
    </row>
    <row r="34" spans="1:23" ht="13.5" customHeight="1">
      <c r="A34" s="317" t="s">
        <v>12</v>
      </c>
      <c r="B34" s="319" t="s">
        <v>12</v>
      </c>
      <c r="C34" s="286" t="s">
        <v>43</v>
      </c>
      <c r="D34" s="279" t="s">
        <v>733</v>
      </c>
      <c r="E34" s="283" t="s">
        <v>64</v>
      </c>
      <c r="F34" s="281" t="s">
        <v>731</v>
      </c>
      <c r="G34" s="88" t="s">
        <v>167</v>
      </c>
      <c r="H34" s="89">
        <v>0</v>
      </c>
      <c r="I34" s="50">
        <v>0</v>
      </c>
      <c r="J34" s="90"/>
      <c r="K34" s="91">
        <v>0</v>
      </c>
      <c r="L34" s="92">
        <v>0</v>
      </c>
      <c r="M34" s="52">
        <v>30</v>
      </c>
      <c r="N34" s="1823" t="s">
        <v>734</v>
      </c>
      <c r="O34" s="1878"/>
      <c r="P34" s="1879"/>
      <c r="Q34" s="1880" t="s">
        <v>73</v>
      </c>
      <c r="R34" s="134"/>
      <c r="S34" s="132"/>
      <c r="T34" s="133"/>
      <c r="U34" s="132"/>
      <c r="V34" s="132"/>
      <c r="W34" s="132"/>
    </row>
    <row r="35" spans="1:23" ht="18" customHeight="1">
      <c r="A35" s="321"/>
      <c r="B35" s="322"/>
      <c r="C35" s="323"/>
      <c r="D35" s="324"/>
      <c r="E35" s="295"/>
      <c r="F35" s="1475"/>
      <c r="G35" s="553" t="s">
        <v>106</v>
      </c>
      <c r="H35" s="527"/>
      <c r="I35" s="528"/>
      <c r="J35" s="529"/>
      <c r="K35" s="530"/>
      <c r="L35" s="554"/>
      <c r="M35" s="532"/>
      <c r="N35" s="1881"/>
      <c r="O35" s="1882"/>
      <c r="P35" s="1883"/>
      <c r="Q35" s="1828"/>
      <c r="R35" s="134"/>
      <c r="S35" s="132"/>
      <c r="T35" s="133"/>
      <c r="U35" s="132"/>
      <c r="V35" s="132"/>
      <c r="W35" s="132"/>
    </row>
    <row r="36" spans="1:23" ht="13.5" customHeight="1">
      <c r="A36" s="321"/>
      <c r="B36" s="322"/>
      <c r="C36" s="323"/>
      <c r="D36" s="324"/>
      <c r="E36" s="296"/>
      <c r="F36" s="327"/>
      <c r="G36" s="109" t="s">
        <v>129</v>
      </c>
      <c r="H36" s="94"/>
      <c r="I36" s="95"/>
      <c r="J36" s="96"/>
      <c r="K36" s="97"/>
      <c r="L36" s="98"/>
      <c r="M36" s="99"/>
      <c r="N36" s="1884"/>
      <c r="O36" s="1885"/>
      <c r="P36" s="1886"/>
      <c r="Q36" s="1830"/>
      <c r="R36" s="134"/>
      <c r="S36" s="132"/>
      <c r="T36" s="133"/>
      <c r="U36" s="132"/>
      <c r="V36" s="132"/>
      <c r="W36" s="132"/>
    </row>
    <row r="37" spans="1:23" ht="27" customHeight="1" thickBot="1">
      <c r="A37" s="318"/>
      <c r="B37" s="320"/>
      <c r="C37" s="287"/>
      <c r="D37" s="280"/>
      <c r="E37" s="282"/>
      <c r="F37" s="282"/>
      <c r="G37" s="102" t="s">
        <v>13</v>
      </c>
      <c r="H37" s="103">
        <f t="shared" ref="H37:K37" si="4">SUM(H34:H36)</f>
        <v>0</v>
      </c>
      <c r="I37" s="104">
        <f t="shared" si="4"/>
        <v>0</v>
      </c>
      <c r="J37" s="105">
        <f t="shared" si="4"/>
        <v>0</v>
      </c>
      <c r="K37" s="106">
        <f t="shared" si="4"/>
        <v>0</v>
      </c>
      <c r="L37" s="107">
        <f>L34+L35+L36</f>
        <v>0</v>
      </c>
      <c r="M37" s="107">
        <f>M34+M35+M36</f>
        <v>30</v>
      </c>
      <c r="N37" s="1887" t="s">
        <v>735</v>
      </c>
      <c r="O37" s="1888"/>
      <c r="P37" s="1889"/>
      <c r="Q37" s="1833"/>
      <c r="R37" s="134"/>
      <c r="S37" s="132"/>
      <c r="T37" s="133"/>
      <c r="U37" s="132"/>
      <c r="V37" s="132"/>
      <c r="W37" s="132"/>
    </row>
    <row r="38" spans="1:23" ht="15.75" customHeight="1" thickBot="1">
      <c r="A38" s="41" t="s">
        <v>12</v>
      </c>
      <c r="B38" s="86" t="s">
        <v>12</v>
      </c>
      <c r="C38" s="268" t="s">
        <v>15</v>
      </c>
      <c r="D38" s="269"/>
      <c r="E38" s="269"/>
      <c r="F38" s="269"/>
      <c r="G38" s="271"/>
      <c r="H38" s="177">
        <f t="shared" ref="H38:M38" si="5">H12+H17+H23+H28+H33+H37</f>
        <v>94.7</v>
      </c>
      <c r="I38" s="177">
        <f t="shared" si="5"/>
        <v>0</v>
      </c>
      <c r="J38" s="177">
        <f t="shared" si="5"/>
        <v>0</v>
      </c>
      <c r="K38" s="177">
        <f t="shared" si="5"/>
        <v>89.5</v>
      </c>
      <c r="L38" s="177">
        <f t="shared" si="5"/>
        <v>1843.5</v>
      </c>
      <c r="M38" s="177">
        <f t="shared" si="5"/>
        <v>3976</v>
      </c>
      <c r="N38" s="87"/>
      <c r="O38" s="67"/>
      <c r="P38" s="67"/>
      <c r="Q38" s="68"/>
      <c r="R38" s="1890"/>
      <c r="S38" s="132"/>
      <c r="T38" s="133"/>
      <c r="U38" s="132"/>
      <c r="V38" s="132"/>
      <c r="W38" s="132"/>
    </row>
    <row r="39" spans="1:23" ht="28.5" customHeight="1" thickBot="1">
      <c r="A39" s="41" t="s">
        <v>12</v>
      </c>
      <c r="B39" s="42" t="s">
        <v>14</v>
      </c>
      <c r="C39" s="1891" t="s">
        <v>736</v>
      </c>
      <c r="D39" s="1892"/>
      <c r="E39" s="1892"/>
      <c r="F39" s="1892"/>
      <c r="G39" s="1892"/>
      <c r="H39" s="1892"/>
      <c r="I39" s="1892"/>
      <c r="J39" s="1892"/>
      <c r="K39" s="1892"/>
      <c r="L39" s="1892"/>
      <c r="M39" s="1892"/>
      <c r="N39" s="1892"/>
      <c r="O39" s="1892"/>
      <c r="P39" s="1892"/>
      <c r="Q39" s="1893"/>
      <c r="R39" s="1890"/>
      <c r="S39" s="132"/>
      <c r="T39" s="133"/>
      <c r="U39" s="132"/>
      <c r="V39" s="132"/>
      <c r="W39" s="132"/>
    </row>
    <row r="40" spans="1:23" ht="16.5" customHeight="1">
      <c r="A40" s="317" t="s">
        <v>12</v>
      </c>
      <c r="B40" s="319" t="s">
        <v>14</v>
      </c>
      <c r="C40" s="286" t="s">
        <v>12</v>
      </c>
      <c r="D40" s="279" t="s">
        <v>737</v>
      </c>
      <c r="E40" s="283" t="s">
        <v>64</v>
      </c>
      <c r="F40" s="281" t="s">
        <v>731</v>
      </c>
      <c r="G40" s="88" t="s">
        <v>167</v>
      </c>
      <c r="H40" s="89">
        <v>14.2</v>
      </c>
      <c r="I40" s="50">
        <v>0</v>
      </c>
      <c r="J40" s="90"/>
      <c r="K40" s="91">
        <v>0</v>
      </c>
      <c r="L40" s="92">
        <v>63</v>
      </c>
      <c r="M40" s="52">
        <v>63</v>
      </c>
      <c r="N40" s="1834" t="s">
        <v>720</v>
      </c>
      <c r="O40" s="1855"/>
      <c r="P40" s="1856" t="s">
        <v>73</v>
      </c>
      <c r="Q40" s="1880"/>
      <c r="R40" s="1890"/>
      <c r="S40" s="132"/>
      <c r="T40" s="133"/>
      <c r="U40" s="132"/>
      <c r="V40" s="132"/>
      <c r="W40" s="132"/>
    </row>
    <row r="41" spans="1:23" ht="18" customHeight="1">
      <c r="A41" s="321"/>
      <c r="B41" s="322"/>
      <c r="C41" s="323"/>
      <c r="D41" s="324"/>
      <c r="E41" s="295"/>
      <c r="F41" s="1475"/>
      <c r="G41" s="553" t="s">
        <v>106</v>
      </c>
      <c r="H41" s="527"/>
      <c r="I41" s="528"/>
      <c r="J41" s="529"/>
      <c r="K41" s="530"/>
      <c r="L41" s="554">
        <v>63</v>
      </c>
      <c r="M41" s="532">
        <v>63</v>
      </c>
      <c r="N41" s="1835" t="s">
        <v>719</v>
      </c>
      <c r="O41" s="1858"/>
      <c r="P41" s="1859" t="s">
        <v>73</v>
      </c>
      <c r="Q41" s="1837"/>
      <c r="R41" s="1890"/>
      <c r="S41" s="132"/>
      <c r="T41" s="133"/>
      <c r="U41" s="132"/>
      <c r="V41" s="132"/>
      <c r="W41" s="132"/>
    </row>
    <row r="42" spans="1:23" ht="18" customHeight="1">
      <c r="A42" s="321"/>
      <c r="B42" s="322"/>
      <c r="C42" s="323"/>
      <c r="D42" s="324"/>
      <c r="E42" s="296"/>
      <c r="F42" s="327"/>
      <c r="G42" s="553" t="s">
        <v>129</v>
      </c>
      <c r="H42" s="527"/>
      <c r="I42" s="1861"/>
      <c r="J42" s="529"/>
      <c r="K42" s="1862"/>
      <c r="L42" s="98">
        <v>714</v>
      </c>
      <c r="M42" s="99">
        <v>714</v>
      </c>
      <c r="N42" s="1835" t="s">
        <v>726</v>
      </c>
      <c r="O42" s="1894"/>
      <c r="P42" s="1895" t="s">
        <v>73</v>
      </c>
      <c r="Q42" s="1896"/>
      <c r="R42" s="1890"/>
      <c r="S42" s="132"/>
      <c r="T42" s="133"/>
      <c r="U42" s="132"/>
      <c r="V42" s="132"/>
      <c r="W42" s="132"/>
    </row>
    <row r="43" spans="1:23" ht="14.45" customHeight="1">
      <c r="A43" s="321"/>
      <c r="B43" s="322"/>
      <c r="C43" s="323"/>
      <c r="D43" s="324"/>
      <c r="E43" s="296"/>
      <c r="F43" s="296"/>
      <c r="G43" s="109"/>
      <c r="H43" s="94"/>
      <c r="I43" s="95"/>
      <c r="J43" s="96"/>
      <c r="K43" s="97"/>
      <c r="L43" s="98"/>
      <c r="M43" s="99"/>
      <c r="N43" s="1835" t="s">
        <v>721</v>
      </c>
      <c r="O43" s="1894"/>
      <c r="P43" s="1895" t="s">
        <v>73</v>
      </c>
      <c r="Q43" s="1896"/>
      <c r="R43" s="1890"/>
      <c r="S43" s="132"/>
      <c r="T43" s="133"/>
      <c r="U43" s="132"/>
      <c r="V43" s="132"/>
      <c r="W43" s="132"/>
    </row>
    <row r="44" spans="1:23" ht="17.25" customHeight="1" thickBot="1">
      <c r="A44" s="318"/>
      <c r="B44" s="320"/>
      <c r="C44" s="287"/>
      <c r="D44" s="280"/>
      <c r="E44" s="282"/>
      <c r="F44" s="282"/>
      <c r="G44" s="102" t="s">
        <v>13</v>
      </c>
      <c r="H44" s="103">
        <f>SUM(H40:H42)</f>
        <v>14.2</v>
      </c>
      <c r="I44" s="104">
        <f>SUM(I40:I42)</f>
        <v>0</v>
      </c>
      <c r="J44" s="105">
        <f>SUM(J40:J42)</f>
        <v>0</v>
      </c>
      <c r="K44" s="106">
        <f>SUM(K40:K42)</f>
        <v>0</v>
      </c>
      <c r="L44" s="107">
        <f>SUM(L40:L43)</f>
        <v>840</v>
      </c>
      <c r="M44" s="110">
        <f>SUM(M40:M42)</f>
        <v>840</v>
      </c>
      <c r="N44" s="1897" t="s">
        <v>738</v>
      </c>
      <c r="O44" s="1888"/>
      <c r="P44" s="1889"/>
      <c r="Q44" s="1833"/>
      <c r="R44" s="132"/>
      <c r="S44" s="132"/>
      <c r="T44" s="132"/>
      <c r="U44" s="132"/>
      <c r="V44" s="132"/>
      <c r="W44" s="132"/>
    </row>
    <row r="45" spans="1:23" ht="18" customHeight="1">
      <c r="A45" s="317" t="s">
        <v>12</v>
      </c>
      <c r="B45" s="319" t="s">
        <v>14</v>
      </c>
      <c r="C45" s="286" t="s">
        <v>14</v>
      </c>
      <c r="D45" s="279" t="s">
        <v>739</v>
      </c>
      <c r="E45" s="283" t="s">
        <v>64</v>
      </c>
      <c r="F45" s="281" t="s">
        <v>731</v>
      </c>
      <c r="G45" s="88" t="s">
        <v>167</v>
      </c>
      <c r="H45" s="89">
        <v>0</v>
      </c>
      <c r="I45" s="50">
        <v>0</v>
      </c>
      <c r="J45" s="90"/>
      <c r="K45" s="91">
        <v>0</v>
      </c>
      <c r="L45" s="92">
        <v>16</v>
      </c>
      <c r="M45" s="52">
        <v>16</v>
      </c>
      <c r="N45" s="1834" t="s">
        <v>720</v>
      </c>
      <c r="O45" s="1855" t="s">
        <v>73</v>
      </c>
      <c r="P45" s="1856"/>
      <c r="Q45" s="1880"/>
      <c r="R45" s="132"/>
      <c r="S45" s="132"/>
      <c r="T45" s="132"/>
      <c r="U45" s="132"/>
      <c r="V45" s="132"/>
      <c r="W45" s="132"/>
    </row>
    <row r="46" spans="1:23" ht="15.75" customHeight="1">
      <c r="A46" s="321"/>
      <c r="B46" s="322"/>
      <c r="C46" s="323"/>
      <c r="D46" s="324"/>
      <c r="E46" s="295"/>
      <c r="F46" s="1475"/>
      <c r="G46" s="553" t="s">
        <v>106</v>
      </c>
      <c r="H46" s="527"/>
      <c r="I46" s="528"/>
      <c r="J46" s="529"/>
      <c r="K46" s="530"/>
      <c r="L46" s="554">
        <v>16</v>
      </c>
      <c r="M46" s="532">
        <v>16</v>
      </c>
      <c r="N46" s="1835" t="s">
        <v>719</v>
      </c>
      <c r="O46" s="1858" t="s">
        <v>73</v>
      </c>
      <c r="P46" s="1859"/>
      <c r="Q46" s="1837"/>
      <c r="R46" s="132"/>
      <c r="S46" s="132"/>
      <c r="T46" s="132"/>
      <c r="U46" s="132"/>
      <c r="V46" s="132"/>
      <c r="W46" s="132"/>
    </row>
    <row r="47" spans="1:23" ht="16.5" customHeight="1">
      <c r="A47" s="321"/>
      <c r="B47" s="322"/>
      <c r="C47" s="323"/>
      <c r="D47" s="324"/>
      <c r="E47" s="296"/>
      <c r="F47" s="327"/>
      <c r="G47" s="553" t="s">
        <v>129</v>
      </c>
      <c r="H47" s="527"/>
      <c r="I47" s="1861"/>
      <c r="J47" s="529"/>
      <c r="K47" s="1862"/>
      <c r="L47" s="98">
        <v>180</v>
      </c>
      <c r="M47" s="99">
        <v>180</v>
      </c>
      <c r="N47" s="1835" t="s">
        <v>726</v>
      </c>
      <c r="O47" s="1894" t="s">
        <v>73</v>
      </c>
      <c r="P47" s="1895"/>
      <c r="Q47" s="1896"/>
      <c r="R47" s="132"/>
      <c r="S47" s="132"/>
      <c r="T47" s="132"/>
      <c r="U47" s="132"/>
      <c r="V47" s="132"/>
      <c r="W47" s="132"/>
    </row>
    <row r="48" spans="1:23" ht="16.5" customHeight="1">
      <c r="A48" s="321"/>
      <c r="B48" s="322"/>
      <c r="C48" s="323"/>
      <c r="D48" s="324"/>
      <c r="E48" s="296"/>
      <c r="F48" s="296"/>
      <c r="G48" s="109"/>
      <c r="H48" s="94"/>
      <c r="I48" s="95"/>
      <c r="J48" s="96"/>
      <c r="K48" s="97"/>
      <c r="L48" s="98"/>
      <c r="M48" s="99"/>
      <c r="N48" s="1835" t="s">
        <v>721</v>
      </c>
      <c r="O48" s="1894"/>
      <c r="P48" s="1895" t="s">
        <v>73</v>
      </c>
      <c r="Q48" s="1896"/>
      <c r="R48" s="132"/>
      <c r="S48" s="132"/>
      <c r="T48" s="132"/>
      <c r="U48" s="132"/>
      <c r="V48" s="132"/>
      <c r="W48" s="132"/>
    </row>
    <row r="49" spans="1:23" ht="26.25" customHeight="1" thickBot="1">
      <c r="A49" s="318"/>
      <c r="B49" s="320"/>
      <c r="C49" s="287"/>
      <c r="D49" s="280"/>
      <c r="E49" s="282"/>
      <c r="F49" s="282"/>
      <c r="G49" s="102" t="s">
        <v>13</v>
      </c>
      <c r="H49" s="103">
        <f t="shared" ref="H49:K49" si="6">SUM(H45:H47)</f>
        <v>0</v>
      </c>
      <c r="I49" s="104">
        <f t="shared" si="6"/>
        <v>0</v>
      </c>
      <c r="J49" s="105">
        <f t="shared" si="6"/>
        <v>0</v>
      </c>
      <c r="K49" s="106">
        <f t="shared" si="6"/>
        <v>0</v>
      </c>
      <c r="L49" s="107">
        <f>SUM(L45:L48)</f>
        <v>212</v>
      </c>
      <c r="M49" s="110">
        <f>SUM(M45:M48)</f>
        <v>212</v>
      </c>
      <c r="N49" s="1577" t="s">
        <v>740</v>
      </c>
      <c r="O49" s="1864"/>
      <c r="P49" s="1865"/>
      <c r="Q49" s="1898"/>
      <c r="R49" s="132"/>
      <c r="S49" s="132"/>
      <c r="T49" s="132"/>
      <c r="U49" s="132"/>
      <c r="V49" s="132"/>
      <c r="W49" s="132"/>
    </row>
    <row r="50" spans="1:23" ht="15.75" customHeight="1">
      <c r="A50" s="317" t="s">
        <v>12</v>
      </c>
      <c r="B50" s="319" t="s">
        <v>14</v>
      </c>
      <c r="C50" s="286" t="s">
        <v>37</v>
      </c>
      <c r="D50" s="279" t="s">
        <v>741</v>
      </c>
      <c r="E50" s="283" t="s">
        <v>64</v>
      </c>
      <c r="F50" s="281" t="s">
        <v>731</v>
      </c>
      <c r="G50" s="88" t="s">
        <v>167</v>
      </c>
      <c r="H50" s="89">
        <v>0</v>
      </c>
      <c r="I50" s="50">
        <v>0</v>
      </c>
      <c r="J50" s="90"/>
      <c r="K50" s="91">
        <v>0</v>
      </c>
      <c r="L50" s="92">
        <v>150</v>
      </c>
      <c r="M50" s="52">
        <v>151</v>
      </c>
      <c r="N50" s="1834" t="s">
        <v>720</v>
      </c>
      <c r="O50" s="1855" t="s">
        <v>73</v>
      </c>
      <c r="P50" s="1856"/>
      <c r="Q50" s="1880"/>
      <c r="R50" s="132"/>
      <c r="S50" s="132"/>
      <c r="T50" s="132"/>
      <c r="U50" s="132"/>
      <c r="V50" s="132"/>
      <c r="W50" s="132"/>
    </row>
    <row r="51" spans="1:23" ht="13.5" customHeight="1">
      <c r="A51" s="321"/>
      <c r="B51" s="322"/>
      <c r="C51" s="323"/>
      <c r="D51" s="324"/>
      <c r="E51" s="295"/>
      <c r="F51" s="1475"/>
      <c r="G51" s="553" t="s">
        <v>106</v>
      </c>
      <c r="H51" s="527"/>
      <c r="I51" s="528"/>
      <c r="J51" s="529"/>
      <c r="K51" s="530"/>
      <c r="L51" s="554">
        <v>0</v>
      </c>
      <c r="M51" s="532">
        <v>0</v>
      </c>
      <c r="N51" s="1835" t="s">
        <v>719</v>
      </c>
      <c r="O51" s="1858" t="s">
        <v>73</v>
      </c>
      <c r="P51" s="1859"/>
      <c r="Q51" s="1837"/>
      <c r="R51" s="132"/>
      <c r="S51" s="132"/>
      <c r="T51" s="132"/>
      <c r="U51" s="132"/>
      <c r="V51" s="132"/>
      <c r="W51" s="132"/>
    </row>
    <row r="52" spans="1:23" ht="17.25" customHeight="1">
      <c r="A52" s="321"/>
      <c r="B52" s="322"/>
      <c r="C52" s="323"/>
      <c r="D52" s="324"/>
      <c r="E52" s="296"/>
      <c r="F52" s="327"/>
      <c r="G52" s="553" t="s">
        <v>129</v>
      </c>
      <c r="H52" s="527"/>
      <c r="I52" s="1861"/>
      <c r="J52" s="529"/>
      <c r="K52" s="1862"/>
      <c r="L52" s="98">
        <v>451</v>
      </c>
      <c r="M52" s="99">
        <v>451</v>
      </c>
      <c r="N52" s="1835" t="s">
        <v>726</v>
      </c>
      <c r="O52" s="1894"/>
      <c r="P52" s="1895" t="s">
        <v>73</v>
      </c>
      <c r="Q52" s="1896"/>
      <c r="R52" s="132"/>
      <c r="S52" s="132"/>
      <c r="T52" s="132"/>
      <c r="U52" s="132"/>
      <c r="V52" s="132"/>
      <c r="W52" s="132"/>
    </row>
    <row r="53" spans="1:23" ht="12" customHeight="1">
      <c r="A53" s="321"/>
      <c r="B53" s="322"/>
      <c r="C53" s="323"/>
      <c r="D53" s="324"/>
      <c r="E53" s="296"/>
      <c r="F53" s="296"/>
      <c r="G53" s="109"/>
      <c r="H53" s="94"/>
      <c r="I53" s="95"/>
      <c r="J53" s="96"/>
      <c r="K53" s="97"/>
      <c r="L53" s="98"/>
      <c r="M53" s="99"/>
      <c r="N53" s="1835" t="s">
        <v>721</v>
      </c>
      <c r="O53" s="1894"/>
      <c r="P53" s="1895" t="s">
        <v>73</v>
      </c>
      <c r="Q53" s="1896"/>
      <c r="R53" s="132"/>
      <c r="S53" s="132"/>
      <c r="T53" s="132"/>
      <c r="U53" s="132"/>
      <c r="V53" s="132"/>
      <c r="W53" s="132"/>
    </row>
    <row r="54" spans="1:23" ht="12" customHeight="1" thickBot="1">
      <c r="A54" s="318"/>
      <c r="B54" s="320"/>
      <c r="C54" s="287"/>
      <c r="D54" s="280"/>
      <c r="E54" s="282"/>
      <c r="F54" s="282"/>
      <c r="G54" s="102" t="s">
        <v>13</v>
      </c>
      <c r="H54" s="103">
        <f t="shared" ref="H54:K54" si="7">SUM(H50:H52)</f>
        <v>0</v>
      </c>
      <c r="I54" s="104">
        <f t="shared" si="7"/>
        <v>0</v>
      </c>
      <c r="J54" s="105">
        <f t="shared" si="7"/>
        <v>0</v>
      </c>
      <c r="K54" s="106">
        <f t="shared" si="7"/>
        <v>0</v>
      </c>
      <c r="L54" s="107">
        <f>SUM(L50:L53)</f>
        <v>601</v>
      </c>
      <c r="M54" s="110">
        <f>SUM(M50:M53)</f>
        <v>602</v>
      </c>
      <c r="N54" s="1899" t="s">
        <v>742</v>
      </c>
      <c r="O54" s="1864"/>
      <c r="P54" s="1865"/>
      <c r="Q54" s="1898"/>
      <c r="R54" s="132"/>
      <c r="S54" s="132"/>
      <c r="T54" s="132"/>
      <c r="U54" s="132"/>
      <c r="V54" s="132"/>
      <c r="W54" s="132"/>
    </row>
    <row r="55" spans="1:23" ht="15.75" customHeight="1">
      <c r="A55" s="317" t="s">
        <v>12</v>
      </c>
      <c r="B55" s="319" t="s">
        <v>14</v>
      </c>
      <c r="C55" s="286" t="s">
        <v>38</v>
      </c>
      <c r="D55" s="279" t="s">
        <v>743</v>
      </c>
      <c r="E55" s="283" t="s">
        <v>64</v>
      </c>
      <c r="F55" s="281" t="s">
        <v>744</v>
      </c>
      <c r="G55" s="88" t="s">
        <v>167</v>
      </c>
      <c r="H55" s="89">
        <v>0</v>
      </c>
      <c r="I55" s="50">
        <v>0</v>
      </c>
      <c r="J55" s="90"/>
      <c r="K55" s="91">
        <v>0</v>
      </c>
      <c r="L55" s="92">
        <v>106</v>
      </c>
      <c r="M55" s="52">
        <v>106</v>
      </c>
      <c r="N55" s="1834" t="s">
        <v>720</v>
      </c>
      <c r="O55" s="1855" t="s">
        <v>73</v>
      </c>
      <c r="P55" s="1856"/>
      <c r="Q55" s="1880"/>
      <c r="R55" s="132"/>
      <c r="S55" s="132"/>
      <c r="T55" s="132"/>
      <c r="U55" s="132"/>
      <c r="V55" s="132"/>
      <c r="W55" s="132"/>
    </row>
    <row r="56" spans="1:23" ht="13.5" customHeight="1">
      <c r="A56" s="321"/>
      <c r="B56" s="322"/>
      <c r="C56" s="323"/>
      <c r="D56" s="324"/>
      <c r="E56" s="295"/>
      <c r="F56" s="1475"/>
      <c r="G56" s="553" t="s">
        <v>106</v>
      </c>
      <c r="H56" s="527"/>
      <c r="I56" s="528"/>
      <c r="J56" s="529"/>
      <c r="K56" s="530"/>
      <c r="L56" s="554">
        <v>0</v>
      </c>
      <c r="M56" s="532">
        <v>0</v>
      </c>
      <c r="N56" s="1835" t="s">
        <v>719</v>
      </c>
      <c r="O56" s="1858" t="s">
        <v>73</v>
      </c>
      <c r="P56" s="1859"/>
      <c r="Q56" s="1837"/>
      <c r="R56" s="132"/>
      <c r="S56" s="132"/>
      <c r="T56" s="132"/>
      <c r="U56" s="132"/>
      <c r="V56" s="132"/>
      <c r="W56" s="132"/>
    </row>
    <row r="57" spans="1:23" ht="13.5" customHeight="1">
      <c r="A57" s="321"/>
      <c r="B57" s="322"/>
      <c r="C57" s="323"/>
      <c r="D57" s="324"/>
      <c r="E57" s="296"/>
      <c r="F57" s="327"/>
      <c r="G57" s="553" t="s">
        <v>129</v>
      </c>
      <c r="H57" s="527"/>
      <c r="I57" s="1861"/>
      <c r="J57" s="529"/>
      <c r="K57" s="1862"/>
      <c r="L57" s="98">
        <v>340</v>
      </c>
      <c r="M57" s="99">
        <v>340</v>
      </c>
      <c r="N57" s="1835" t="s">
        <v>726</v>
      </c>
      <c r="O57" s="1894"/>
      <c r="P57" s="1895" t="s">
        <v>73</v>
      </c>
      <c r="Q57" s="1896"/>
      <c r="R57" s="132"/>
      <c r="S57" s="132"/>
      <c r="T57" s="132"/>
      <c r="U57" s="132"/>
      <c r="V57" s="132"/>
      <c r="W57" s="132"/>
    </row>
    <row r="58" spans="1:23" ht="13.5" customHeight="1">
      <c r="A58" s="321"/>
      <c r="B58" s="322"/>
      <c r="C58" s="323"/>
      <c r="D58" s="324"/>
      <c r="E58" s="296"/>
      <c r="F58" s="296"/>
      <c r="G58" s="109"/>
      <c r="H58" s="94"/>
      <c r="I58" s="95"/>
      <c r="J58" s="96"/>
      <c r="K58" s="97"/>
      <c r="L58" s="98"/>
      <c r="M58" s="99"/>
      <c r="N58" s="1835" t="s">
        <v>721</v>
      </c>
      <c r="O58" s="1894"/>
      <c r="P58" s="1895" t="s">
        <v>73</v>
      </c>
      <c r="Q58" s="1896"/>
      <c r="R58" s="132"/>
      <c r="S58" s="132"/>
      <c r="T58" s="132"/>
      <c r="U58" s="132"/>
      <c r="V58" s="132"/>
      <c r="W58" s="132"/>
    </row>
    <row r="59" spans="1:23" ht="12.75" customHeight="1" thickBot="1">
      <c r="A59" s="318"/>
      <c r="B59" s="320"/>
      <c r="C59" s="287"/>
      <c r="D59" s="280"/>
      <c r="E59" s="282"/>
      <c r="F59" s="282"/>
      <c r="G59" s="102" t="s">
        <v>13</v>
      </c>
      <c r="H59" s="103">
        <f t="shared" ref="H59:K59" si="8">SUM(H55:H57)</f>
        <v>0</v>
      </c>
      <c r="I59" s="104">
        <f t="shared" si="8"/>
        <v>0</v>
      </c>
      <c r="J59" s="105">
        <f t="shared" si="8"/>
        <v>0</v>
      </c>
      <c r="K59" s="106">
        <f t="shared" si="8"/>
        <v>0</v>
      </c>
      <c r="L59" s="107">
        <f>SUM(L55:L58)</f>
        <v>446</v>
      </c>
      <c r="M59" s="110">
        <f>SUM(M55:M58)</f>
        <v>446</v>
      </c>
      <c r="N59" s="1899" t="s">
        <v>742</v>
      </c>
      <c r="O59" s="1864"/>
      <c r="P59" s="1865"/>
      <c r="Q59" s="1898"/>
      <c r="R59" s="132"/>
      <c r="S59" s="132"/>
      <c r="T59" s="132"/>
      <c r="U59" s="132"/>
      <c r="V59" s="132"/>
      <c r="W59" s="132"/>
    </row>
    <row r="60" spans="1:23" ht="15.75" customHeight="1">
      <c r="A60" s="317" t="s">
        <v>12</v>
      </c>
      <c r="B60" s="319" t="s">
        <v>14</v>
      </c>
      <c r="C60" s="286" t="s">
        <v>42</v>
      </c>
      <c r="D60" s="279" t="s">
        <v>745</v>
      </c>
      <c r="E60" s="283" t="s">
        <v>64</v>
      </c>
      <c r="F60" s="281" t="s">
        <v>731</v>
      </c>
      <c r="G60" s="88" t="s">
        <v>167</v>
      </c>
      <c r="H60" s="89">
        <v>0</v>
      </c>
      <c r="I60" s="50">
        <v>0</v>
      </c>
      <c r="J60" s="90"/>
      <c r="K60" s="91">
        <v>0</v>
      </c>
      <c r="L60" s="92">
        <v>26</v>
      </c>
      <c r="M60" s="52">
        <v>26</v>
      </c>
      <c r="N60" s="1834" t="s">
        <v>720</v>
      </c>
      <c r="O60" s="1855" t="s">
        <v>73</v>
      </c>
      <c r="P60" s="1856"/>
      <c r="Q60" s="1880"/>
      <c r="R60" s="132"/>
      <c r="S60" s="132"/>
      <c r="T60" s="132"/>
      <c r="U60" s="132"/>
      <c r="V60" s="132"/>
      <c r="W60" s="132"/>
    </row>
    <row r="61" spans="1:23" ht="19.5" customHeight="1">
      <c r="A61" s="321"/>
      <c r="B61" s="322"/>
      <c r="C61" s="323"/>
      <c r="D61" s="324"/>
      <c r="E61" s="295"/>
      <c r="F61" s="1475"/>
      <c r="G61" s="553" t="s">
        <v>106</v>
      </c>
      <c r="H61" s="527"/>
      <c r="I61" s="528"/>
      <c r="J61" s="529"/>
      <c r="K61" s="530"/>
      <c r="L61" s="554">
        <v>26</v>
      </c>
      <c r="M61" s="532">
        <v>26</v>
      </c>
      <c r="N61" s="1835" t="s">
        <v>719</v>
      </c>
      <c r="O61" s="1858" t="s">
        <v>73</v>
      </c>
      <c r="P61" s="1859"/>
      <c r="Q61" s="1837"/>
      <c r="R61" s="132"/>
      <c r="S61" s="132"/>
      <c r="T61" s="132"/>
      <c r="U61" s="132"/>
      <c r="V61" s="132"/>
      <c r="W61" s="132"/>
    </row>
    <row r="62" spans="1:23" ht="15.75" customHeight="1">
      <c r="A62" s="321"/>
      <c r="B62" s="322"/>
      <c r="C62" s="323"/>
      <c r="D62" s="324"/>
      <c r="E62" s="296"/>
      <c r="F62" s="327"/>
      <c r="G62" s="109" t="s">
        <v>129</v>
      </c>
      <c r="H62" s="527"/>
      <c r="I62" s="1861"/>
      <c r="J62" s="529"/>
      <c r="K62" s="1862"/>
      <c r="L62" s="567">
        <v>292</v>
      </c>
      <c r="M62" s="532">
        <v>292</v>
      </c>
      <c r="N62" s="1835" t="s">
        <v>726</v>
      </c>
      <c r="O62" s="1894" t="s">
        <v>73</v>
      </c>
      <c r="P62" s="1895"/>
      <c r="Q62" s="1896"/>
      <c r="R62" s="132"/>
      <c r="S62" s="132"/>
      <c r="T62" s="132"/>
      <c r="U62" s="132"/>
      <c r="V62" s="132"/>
      <c r="W62" s="132"/>
    </row>
    <row r="63" spans="1:23" ht="15.75" customHeight="1">
      <c r="A63" s="321"/>
      <c r="B63" s="322"/>
      <c r="C63" s="323"/>
      <c r="D63" s="324"/>
      <c r="E63" s="296"/>
      <c r="F63" s="296"/>
      <c r="G63" s="109"/>
      <c r="H63" s="94"/>
      <c r="I63" s="95"/>
      <c r="J63" s="96"/>
      <c r="K63" s="97"/>
      <c r="L63" s="98"/>
      <c r="M63" s="99"/>
      <c r="N63" s="1835" t="s">
        <v>721</v>
      </c>
      <c r="O63" s="1894"/>
      <c r="P63" s="1895" t="s">
        <v>73</v>
      </c>
      <c r="Q63" s="1896"/>
      <c r="R63" s="132"/>
      <c r="S63" s="132"/>
      <c r="T63" s="132"/>
      <c r="U63" s="132"/>
      <c r="V63" s="132"/>
      <c r="W63" s="132"/>
    </row>
    <row r="64" spans="1:23" ht="15" customHeight="1" thickBot="1">
      <c r="A64" s="318"/>
      <c r="B64" s="320"/>
      <c r="C64" s="287"/>
      <c r="D64" s="280"/>
      <c r="E64" s="282"/>
      <c r="F64" s="282"/>
      <c r="G64" s="102" t="s">
        <v>13</v>
      </c>
      <c r="H64" s="103">
        <f t="shared" ref="H64:K64" si="9">SUM(H60:H62)</f>
        <v>0</v>
      </c>
      <c r="I64" s="104">
        <f t="shared" si="9"/>
        <v>0</v>
      </c>
      <c r="J64" s="105">
        <f t="shared" si="9"/>
        <v>0</v>
      </c>
      <c r="K64" s="106">
        <f t="shared" si="9"/>
        <v>0</v>
      </c>
      <c r="L64" s="107">
        <f>SUM(L60:L63)</f>
        <v>344</v>
      </c>
      <c r="M64" s="110">
        <f>SUM(M60:M63)</f>
        <v>344</v>
      </c>
      <c r="N64" s="1899" t="s">
        <v>742</v>
      </c>
      <c r="O64" s="1864"/>
      <c r="P64" s="1865"/>
      <c r="Q64" s="1898"/>
      <c r="R64" s="132"/>
      <c r="S64" s="132"/>
      <c r="T64" s="132"/>
      <c r="U64" s="132"/>
      <c r="V64" s="132"/>
      <c r="W64" s="132"/>
    </row>
    <row r="65" spans="1:23" ht="12.75" customHeight="1">
      <c r="A65" s="317" t="s">
        <v>12</v>
      </c>
      <c r="B65" s="319" t="s">
        <v>14</v>
      </c>
      <c r="C65" s="286" t="s">
        <v>43</v>
      </c>
      <c r="D65" s="279" t="s">
        <v>746</v>
      </c>
      <c r="E65" s="283" t="s">
        <v>64</v>
      </c>
      <c r="F65" s="281" t="s">
        <v>731</v>
      </c>
      <c r="G65" s="88" t="s">
        <v>167</v>
      </c>
      <c r="H65" s="89">
        <v>0</v>
      </c>
      <c r="I65" s="50">
        <v>0</v>
      </c>
      <c r="J65" s="90"/>
      <c r="K65" s="91">
        <v>0</v>
      </c>
      <c r="L65" s="92">
        <v>4.5999999999999996</v>
      </c>
      <c r="M65" s="52">
        <v>4.7</v>
      </c>
      <c r="N65" s="1834" t="s">
        <v>720</v>
      </c>
      <c r="O65" s="1855"/>
      <c r="P65" s="1856" t="s">
        <v>73</v>
      </c>
      <c r="Q65" s="1880"/>
      <c r="R65" s="132"/>
      <c r="S65" s="132"/>
      <c r="T65" s="132"/>
      <c r="U65" s="132"/>
      <c r="V65" s="132"/>
      <c r="W65" s="132"/>
    </row>
    <row r="66" spans="1:23" ht="14.25" customHeight="1">
      <c r="A66" s="321"/>
      <c r="B66" s="322"/>
      <c r="C66" s="323"/>
      <c r="D66" s="324"/>
      <c r="E66" s="295"/>
      <c r="F66" s="1475"/>
      <c r="G66" s="553" t="s">
        <v>106</v>
      </c>
      <c r="H66" s="527"/>
      <c r="I66" s="528"/>
      <c r="J66" s="529"/>
      <c r="K66" s="530"/>
      <c r="L66" s="554">
        <v>4.5999999999999996</v>
      </c>
      <c r="M66" s="532">
        <v>4.7</v>
      </c>
      <c r="N66" s="1900" t="s">
        <v>719</v>
      </c>
      <c r="O66" s="1858"/>
      <c r="P66" s="1859" t="s">
        <v>73</v>
      </c>
      <c r="Q66" s="1837"/>
      <c r="R66" s="132"/>
      <c r="S66" s="132"/>
      <c r="T66" s="132"/>
      <c r="U66" s="132"/>
      <c r="V66" s="132"/>
      <c r="W66" s="132"/>
    </row>
    <row r="67" spans="1:23" ht="15.75" customHeight="1">
      <c r="A67" s="321"/>
      <c r="B67" s="322"/>
      <c r="C67" s="323"/>
      <c r="D67" s="324"/>
      <c r="E67" s="296"/>
      <c r="F67" s="327"/>
      <c r="G67" s="109" t="s">
        <v>129</v>
      </c>
      <c r="H67" s="527"/>
      <c r="I67" s="1861"/>
      <c r="J67" s="529"/>
      <c r="K67" s="1862"/>
      <c r="L67" s="554">
        <v>53</v>
      </c>
      <c r="M67" s="532">
        <v>5.3</v>
      </c>
      <c r="N67" s="1900" t="s">
        <v>726</v>
      </c>
      <c r="O67" s="1894"/>
      <c r="P67" s="1895" t="s">
        <v>73</v>
      </c>
      <c r="Q67" s="1896"/>
      <c r="R67" s="132"/>
      <c r="S67" s="132"/>
      <c r="T67" s="132"/>
      <c r="U67" s="132"/>
      <c r="V67" s="132"/>
      <c r="W67" s="132"/>
    </row>
    <row r="68" spans="1:23" ht="21" customHeight="1">
      <c r="A68" s="321"/>
      <c r="B68" s="322"/>
      <c r="C68" s="323"/>
      <c r="D68" s="324"/>
      <c r="E68" s="296"/>
      <c r="F68" s="296"/>
      <c r="G68" s="109"/>
      <c r="H68" s="94"/>
      <c r="I68" s="95"/>
      <c r="J68" s="96"/>
      <c r="K68" s="97"/>
      <c r="L68" s="98"/>
      <c r="M68" s="99"/>
      <c r="N68" s="1900" t="s">
        <v>721</v>
      </c>
      <c r="O68" s="1894"/>
      <c r="P68" s="1895" t="s">
        <v>73</v>
      </c>
      <c r="Q68" s="1896"/>
      <c r="R68" s="132"/>
      <c r="S68" s="132"/>
      <c r="T68" s="132"/>
      <c r="U68" s="132"/>
      <c r="V68" s="132"/>
      <c r="W68" s="132"/>
    </row>
    <row r="69" spans="1:23" ht="19.899999999999999" customHeight="1" thickBot="1">
      <c r="A69" s="318"/>
      <c r="B69" s="320"/>
      <c r="C69" s="287"/>
      <c r="D69" s="280"/>
      <c r="E69" s="282"/>
      <c r="F69" s="282"/>
      <c r="G69" s="102" t="s">
        <v>13</v>
      </c>
      <c r="H69" s="103">
        <f t="shared" ref="H69:K69" si="10">SUM(H65:H67)</f>
        <v>0</v>
      </c>
      <c r="I69" s="104">
        <f t="shared" si="10"/>
        <v>0</v>
      </c>
      <c r="J69" s="105">
        <f t="shared" si="10"/>
        <v>0</v>
      </c>
      <c r="K69" s="106">
        <f t="shared" si="10"/>
        <v>0</v>
      </c>
      <c r="L69" s="107">
        <f>SUM(L65:L68)</f>
        <v>62.2</v>
      </c>
      <c r="M69" s="110">
        <f>SUM(M65:M68)</f>
        <v>14.7</v>
      </c>
      <c r="N69" s="1899" t="s">
        <v>742</v>
      </c>
      <c r="O69" s="1864"/>
      <c r="P69" s="1865"/>
      <c r="Q69" s="1898"/>
      <c r="R69" s="132"/>
      <c r="S69" s="132"/>
      <c r="T69" s="132"/>
      <c r="U69" s="132"/>
      <c r="V69" s="132"/>
      <c r="W69" s="132"/>
    </row>
    <row r="70" spans="1:23" ht="15" customHeight="1">
      <c r="A70" s="317" t="s">
        <v>12</v>
      </c>
      <c r="B70" s="319" t="s">
        <v>14</v>
      </c>
      <c r="C70" s="286" t="s">
        <v>44</v>
      </c>
      <c r="D70" s="279" t="s">
        <v>747</v>
      </c>
      <c r="E70" s="283" t="s">
        <v>64</v>
      </c>
      <c r="F70" s="281" t="s">
        <v>731</v>
      </c>
      <c r="G70" s="88" t="s">
        <v>167</v>
      </c>
      <c r="H70" s="89">
        <v>0</v>
      </c>
      <c r="I70" s="50">
        <v>0</v>
      </c>
      <c r="J70" s="90"/>
      <c r="K70" s="91">
        <v>0</v>
      </c>
      <c r="L70" s="92">
        <v>0</v>
      </c>
      <c r="M70" s="52">
        <v>23</v>
      </c>
      <c r="N70" s="1834" t="s">
        <v>720</v>
      </c>
      <c r="O70" s="1855" t="s">
        <v>73</v>
      </c>
      <c r="P70" s="1856"/>
      <c r="Q70" s="1880"/>
    </row>
    <row r="71" spans="1:23" ht="16.5" customHeight="1">
      <c r="A71" s="321"/>
      <c r="B71" s="322"/>
      <c r="C71" s="323"/>
      <c r="D71" s="324"/>
      <c r="E71" s="295"/>
      <c r="F71" s="1475"/>
      <c r="G71" s="553" t="s">
        <v>106</v>
      </c>
      <c r="H71" s="527"/>
      <c r="I71" s="528"/>
      <c r="J71" s="529"/>
      <c r="K71" s="530"/>
      <c r="L71" s="554"/>
      <c r="M71" s="532">
        <v>23</v>
      </c>
      <c r="N71" s="1900" t="s">
        <v>719</v>
      </c>
      <c r="O71" s="1858" t="s">
        <v>73</v>
      </c>
      <c r="P71" s="1859"/>
      <c r="Q71" s="1837"/>
      <c r="R71" s="132"/>
      <c r="S71" s="132"/>
      <c r="T71" s="132"/>
      <c r="U71" s="132"/>
      <c r="V71" s="132"/>
      <c r="W71" s="132"/>
    </row>
    <row r="72" spans="1:23" ht="15.75" customHeight="1">
      <c r="A72" s="321"/>
      <c r="B72" s="322"/>
      <c r="C72" s="323"/>
      <c r="D72" s="324"/>
      <c r="E72" s="296"/>
      <c r="F72" s="327"/>
      <c r="G72" s="553" t="s">
        <v>129</v>
      </c>
      <c r="H72" s="527"/>
      <c r="I72" s="1861"/>
      <c r="J72" s="529"/>
      <c r="K72" s="1862"/>
      <c r="L72" s="554"/>
      <c r="M72" s="532">
        <v>130</v>
      </c>
      <c r="N72" s="1900" t="s">
        <v>726</v>
      </c>
      <c r="O72" s="1894"/>
      <c r="P72" s="1895" t="s">
        <v>73</v>
      </c>
      <c r="Q72" s="1896"/>
      <c r="R72" s="132"/>
      <c r="S72" s="132"/>
      <c r="T72" s="132"/>
      <c r="U72" s="132"/>
      <c r="V72" s="132"/>
      <c r="W72" s="132"/>
    </row>
    <row r="73" spans="1:23" ht="15.75" customHeight="1">
      <c r="A73" s="321"/>
      <c r="B73" s="322"/>
      <c r="C73" s="323"/>
      <c r="D73" s="324"/>
      <c r="E73" s="296"/>
      <c r="F73" s="296"/>
      <c r="G73" s="109"/>
      <c r="H73" s="94"/>
      <c r="I73" s="95"/>
      <c r="J73" s="96"/>
      <c r="K73" s="97"/>
      <c r="L73" s="98"/>
      <c r="M73" s="99"/>
      <c r="N73" s="1900" t="s">
        <v>721</v>
      </c>
      <c r="O73" s="1894"/>
      <c r="P73" s="1895" t="s">
        <v>73</v>
      </c>
      <c r="Q73" s="1896"/>
      <c r="R73" s="132"/>
      <c r="S73" s="132"/>
      <c r="T73" s="132"/>
      <c r="U73" s="132"/>
      <c r="V73" s="132"/>
      <c r="W73" s="132"/>
    </row>
    <row r="74" spans="1:23" ht="23.45" customHeight="1" thickBot="1">
      <c r="A74" s="318"/>
      <c r="B74" s="320"/>
      <c r="C74" s="287"/>
      <c r="D74" s="280"/>
      <c r="E74" s="282"/>
      <c r="F74" s="282"/>
      <c r="G74" s="102" t="s">
        <v>13</v>
      </c>
      <c r="H74" s="103">
        <f>SUM(H70:H73)</f>
        <v>0</v>
      </c>
      <c r="I74" s="104">
        <f t="shared" ref="I74:K74" si="11">SUM(I70:I72)</f>
        <v>0</v>
      </c>
      <c r="J74" s="105">
        <f t="shared" si="11"/>
        <v>0</v>
      </c>
      <c r="K74" s="106">
        <f t="shared" si="11"/>
        <v>0</v>
      </c>
      <c r="L74" s="107">
        <f>SUM(L70:L73)</f>
        <v>0</v>
      </c>
      <c r="M74" s="110">
        <f>SUM(M70:M73)</f>
        <v>176</v>
      </c>
      <c r="N74" s="1899" t="s">
        <v>742</v>
      </c>
      <c r="O74" s="1864"/>
      <c r="P74" s="1865"/>
      <c r="Q74" s="1898"/>
      <c r="R74" s="132"/>
      <c r="S74" s="132"/>
      <c r="T74" s="132"/>
      <c r="U74" s="132"/>
      <c r="V74" s="132"/>
      <c r="W74" s="132"/>
    </row>
    <row r="75" spans="1:23" ht="21" customHeight="1">
      <c r="A75" s="317" t="s">
        <v>12</v>
      </c>
      <c r="B75" s="319" t="s">
        <v>14</v>
      </c>
      <c r="C75" s="286" t="s">
        <v>45</v>
      </c>
      <c r="D75" s="279" t="s">
        <v>748</v>
      </c>
      <c r="E75" s="283" t="s">
        <v>64</v>
      </c>
      <c r="F75" s="281" t="s">
        <v>749</v>
      </c>
      <c r="G75" s="88"/>
      <c r="H75" s="89">
        <v>0</v>
      </c>
      <c r="I75" s="50">
        <v>0</v>
      </c>
      <c r="J75" s="90"/>
      <c r="K75" s="91">
        <v>0</v>
      </c>
      <c r="L75" s="92">
        <v>0</v>
      </c>
      <c r="M75" s="52">
        <v>0</v>
      </c>
      <c r="N75" s="1901" t="s">
        <v>726</v>
      </c>
      <c r="O75" s="1855" t="s">
        <v>73</v>
      </c>
      <c r="P75" s="1902"/>
      <c r="Q75" s="1825"/>
      <c r="R75" s="132"/>
      <c r="S75" s="132"/>
      <c r="T75" s="132"/>
      <c r="U75" s="132"/>
      <c r="V75" s="132"/>
      <c r="W75" s="132"/>
    </row>
    <row r="76" spans="1:23" ht="16.5" customHeight="1">
      <c r="A76" s="321"/>
      <c r="B76" s="322"/>
      <c r="C76" s="323"/>
      <c r="D76" s="324"/>
      <c r="E76" s="295"/>
      <c r="F76" s="1475"/>
      <c r="G76" s="553" t="s">
        <v>106</v>
      </c>
      <c r="H76" s="527">
        <v>150</v>
      </c>
      <c r="I76" s="528"/>
      <c r="J76" s="529"/>
      <c r="K76" s="530">
        <v>150</v>
      </c>
      <c r="L76" s="554">
        <v>799</v>
      </c>
      <c r="M76" s="532">
        <v>224</v>
      </c>
      <c r="N76" s="1903"/>
      <c r="O76" s="1904"/>
      <c r="P76" s="1905"/>
      <c r="Q76" s="1828"/>
      <c r="R76" s="132"/>
      <c r="S76" s="132"/>
      <c r="T76" s="132"/>
      <c r="U76" s="132"/>
      <c r="V76" s="132"/>
      <c r="W76" s="132"/>
    </row>
    <row r="77" spans="1:23" ht="16.5" customHeight="1">
      <c r="A77" s="321"/>
      <c r="B77" s="322"/>
      <c r="C77" s="323"/>
      <c r="D77" s="324"/>
      <c r="E77" s="296"/>
      <c r="F77" s="327"/>
      <c r="G77" s="109"/>
      <c r="H77" s="94"/>
      <c r="I77" s="95"/>
      <c r="J77" s="96"/>
      <c r="K77" s="97"/>
      <c r="L77" s="98"/>
      <c r="M77" s="99"/>
      <c r="N77" s="1903"/>
      <c r="O77" s="1885"/>
      <c r="P77" s="1886"/>
      <c r="Q77" s="1830"/>
      <c r="R77" s="132"/>
      <c r="S77" s="132"/>
      <c r="T77" s="132"/>
      <c r="U77" s="132"/>
      <c r="V77" s="132"/>
      <c r="W77" s="132"/>
    </row>
    <row r="78" spans="1:23" ht="25.5" customHeight="1" thickBot="1">
      <c r="A78" s="318"/>
      <c r="B78" s="320"/>
      <c r="C78" s="287"/>
      <c r="D78" s="280"/>
      <c r="E78" s="282"/>
      <c r="F78" s="282"/>
      <c r="G78" s="102" t="s">
        <v>13</v>
      </c>
      <c r="H78" s="103">
        <f t="shared" ref="H78:M78" si="12">SUM(H75:H77)</f>
        <v>150</v>
      </c>
      <c r="I78" s="104">
        <f t="shared" si="12"/>
        <v>0</v>
      </c>
      <c r="J78" s="105">
        <f t="shared" si="12"/>
        <v>0</v>
      </c>
      <c r="K78" s="106">
        <f t="shared" si="12"/>
        <v>150</v>
      </c>
      <c r="L78" s="107">
        <f>SUM(L75:L77)</f>
        <v>799</v>
      </c>
      <c r="M78" s="110">
        <f t="shared" si="12"/>
        <v>224</v>
      </c>
      <c r="N78" s="1831" t="s">
        <v>742</v>
      </c>
      <c r="O78" s="1888"/>
      <c r="P78" s="1889"/>
      <c r="Q78" s="1833"/>
      <c r="R78" s="132"/>
      <c r="S78" s="132"/>
      <c r="T78" s="132"/>
      <c r="U78" s="132"/>
      <c r="V78" s="132"/>
      <c r="W78" s="132"/>
    </row>
    <row r="79" spans="1:23" ht="16.5" customHeight="1">
      <c r="A79" s="317" t="s">
        <v>12</v>
      </c>
      <c r="B79" s="319" t="s">
        <v>14</v>
      </c>
      <c r="C79" s="286" t="s">
        <v>46</v>
      </c>
      <c r="D79" s="279" t="s">
        <v>750</v>
      </c>
      <c r="E79" s="283" t="s">
        <v>64</v>
      </c>
      <c r="F79" s="281" t="s">
        <v>751</v>
      </c>
      <c r="G79" s="88" t="s">
        <v>167</v>
      </c>
      <c r="H79" s="89">
        <v>0</v>
      </c>
      <c r="I79" s="50">
        <v>0</v>
      </c>
      <c r="J79" s="90"/>
      <c r="K79" s="91">
        <v>0</v>
      </c>
      <c r="L79" s="92">
        <v>110</v>
      </c>
      <c r="M79" s="52">
        <v>102</v>
      </c>
      <c r="N79" s="1834" t="s">
        <v>720</v>
      </c>
      <c r="O79" s="1855"/>
      <c r="P79" s="1856"/>
      <c r="Q79" s="1880"/>
      <c r="R79" s="132"/>
      <c r="S79" s="132"/>
      <c r="T79" s="132"/>
      <c r="U79" s="132"/>
      <c r="V79" s="132"/>
      <c r="W79" s="132"/>
    </row>
    <row r="80" spans="1:23" ht="18" customHeight="1">
      <c r="A80" s="321"/>
      <c r="B80" s="322"/>
      <c r="C80" s="323"/>
      <c r="D80" s="324"/>
      <c r="E80" s="295"/>
      <c r="F80" s="1475"/>
      <c r="G80" s="553" t="s">
        <v>106</v>
      </c>
      <c r="H80" s="527"/>
      <c r="I80" s="528"/>
      <c r="J80" s="529"/>
      <c r="K80" s="530"/>
      <c r="L80" s="554">
        <v>0</v>
      </c>
      <c r="M80" s="532">
        <v>0</v>
      </c>
      <c r="N80" s="1900" t="s">
        <v>719</v>
      </c>
      <c r="O80" s="1858" t="s">
        <v>73</v>
      </c>
      <c r="P80" s="1859"/>
      <c r="Q80" s="1837"/>
      <c r="R80" s="132"/>
      <c r="S80" s="132"/>
      <c r="T80" s="132"/>
      <c r="U80" s="132"/>
      <c r="V80" s="132"/>
      <c r="W80" s="132"/>
    </row>
    <row r="81" spans="1:23" ht="16.149999999999999" customHeight="1">
      <c r="A81" s="321"/>
      <c r="B81" s="322"/>
      <c r="C81" s="323"/>
      <c r="D81" s="324"/>
      <c r="E81" s="296"/>
      <c r="F81" s="327"/>
      <c r="G81" s="1906" t="s">
        <v>129</v>
      </c>
      <c r="H81" s="745"/>
      <c r="I81" s="1907"/>
      <c r="J81" s="746"/>
      <c r="K81" s="1908"/>
      <c r="L81" s="1598">
        <v>590</v>
      </c>
      <c r="M81" s="165">
        <v>592</v>
      </c>
      <c r="N81" s="1900" t="s">
        <v>726</v>
      </c>
      <c r="O81" s="1894" t="s">
        <v>73</v>
      </c>
      <c r="P81" s="1895"/>
      <c r="Q81" s="1896"/>
      <c r="R81" s="132"/>
      <c r="S81" s="132"/>
      <c r="T81" s="132"/>
      <c r="U81" s="132"/>
      <c r="V81" s="132"/>
      <c r="W81" s="132"/>
    </row>
    <row r="82" spans="1:23" ht="11.25" customHeight="1">
      <c r="A82" s="321"/>
      <c r="B82" s="322"/>
      <c r="C82" s="323"/>
      <c r="D82" s="324"/>
      <c r="E82" s="296"/>
      <c r="F82" s="296"/>
      <c r="G82" s="109"/>
      <c r="H82" s="94"/>
      <c r="I82" s="95"/>
      <c r="J82" s="96"/>
      <c r="K82" s="97"/>
      <c r="L82" s="98"/>
      <c r="M82" s="99"/>
      <c r="N82" s="1900" t="s">
        <v>721</v>
      </c>
      <c r="O82" s="1894"/>
      <c r="P82" s="1895" t="s">
        <v>73</v>
      </c>
      <c r="Q82" s="1896"/>
      <c r="R82" s="132"/>
      <c r="S82" s="132"/>
      <c r="T82" s="132"/>
      <c r="U82" s="132"/>
      <c r="V82" s="132"/>
      <c r="W82" s="132"/>
    </row>
    <row r="83" spans="1:23" ht="13.5" customHeight="1" thickBot="1">
      <c r="A83" s="318"/>
      <c r="B83" s="320"/>
      <c r="C83" s="287"/>
      <c r="D83" s="280"/>
      <c r="E83" s="282"/>
      <c r="F83" s="282"/>
      <c r="G83" s="102" t="s">
        <v>13</v>
      </c>
      <c r="H83" s="103">
        <f t="shared" ref="H83:K83" si="13">SUM(H79:H81)</f>
        <v>0</v>
      </c>
      <c r="I83" s="104">
        <f t="shared" si="13"/>
        <v>0</v>
      </c>
      <c r="J83" s="105">
        <f t="shared" si="13"/>
        <v>0</v>
      </c>
      <c r="K83" s="106">
        <f t="shared" si="13"/>
        <v>0</v>
      </c>
      <c r="L83" s="107">
        <f>SUM(L79:L82)</f>
        <v>700</v>
      </c>
      <c r="M83" s="110">
        <f>SUM(M79:M82)</f>
        <v>694</v>
      </c>
      <c r="N83" s="1899" t="s">
        <v>742</v>
      </c>
      <c r="O83" s="1888"/>
      <c r="P83" s="1889"/>
      <c r="Q83" s="1833"/>
      <c r="R83" s="132"/>
      <c r="S83" s="132"/>
      <c r="T83" s="132"/>
      <c r="U83" s="132"/>
      <c r="V83" s="132"/>
      <c r="W83" s="132"/>
    </row>
    <row r="84" spans="1:23" ht="13.5" customHeight="1">
      <c r="A84" s="317" t="s">
        <v>12</v>
      </c>
      <c r="B84" s="319" t="s">
        <v>14</v>
      </c>
      <c r="C84" s="286" t="s">
        <v>47</v>
      </c>
      <c r="D84" s="279" t="s">
        <v>752</v>
      </c>
      <c r="E84" s="283" t="s">
        <v>64</v>
      </c>
      <c r="F84" s="281" t="s">
        <v>731</v>
      </c>
      <c r="G84" s="88" t="s">
        <v>167</v>
      </c>
      <c r="H84" s="89">
        <v>0</v>
      </c>
      <c r="I84" s="50">
        <v>0</v>
      </c>
      <c r="J84" s="90"/>
      <c r="K84" s="91">
        <v>0</v>
      </c>
      <c r="L84" s="92">
        <v>0</v>
      </c>
      <c r="M84" s="52">
        <v>111</v>
      </c>
      <c r="N84" s="1900" t="s">
        <v>719</v>
      </c>
      <c r="O84" s="1909"/>
      <c r="P84" s="1902"/>
      <c r="Q84" s="1825"/>
      <c r="R84" s="132"/>
      <c r="S84" s="132"/>
      <c r="T84" s="132"/>
      <c r="U84" s="132"/>
      <c r="V84" s="132"/>
      <c r="W84" s="132"/>
    </row>
    <row r="85" spans="1:23" ht="13.5" customHeight="1">
      <c r="A85" s="321"/>
      <c r="B85" s="322"/>
      <c r="C85" s="323"/>
      <c r="D85" s="324"/>
      <c r="E85" s="295"/>
      <c r="F85" s="1475"/>
      <c r="G85" s="553" t="s">
        <v>106</v>
      </c>
      <c r="H85" s="527"/>
      <c r="I85" s="528"/>
      <c r="J85" s="529"/>
      <c r="K85" s="530"/>
      <c r="L85" s="554"/>
      <c r="M85" s="532">
        <v>0</v>
      </c>
      <c r="N85" s="1900" t="s">
        <v>726</v>
      </c>
      <c r="O85" s="1904"/>
      <c r="P85" s="1905"/>
      <c r="Q85" s="1837" t="s">
        <v>73</v>
      </c>
      <c r="R85" s="132"/>
      <c r="S85" s="132"/>
      <c r="T85" s="132"/>
      <c r="U85" s="132"/>
      <c r="V85" s="132"/>
      <c r="W85" s="132"/>
    </row>
    <row r="86" spans="1:23" ht="13.5" customHeight="1">
      <c r="A86" s="321"/>
      <c r="B86" s="322"/>
      <c r="C86" s="323"/>
      <c r="D86" s="324"/>
      <c r="E86" s="296"/>
      <c r="F86" s="327"/>
      <c r="G86" s="109" t="s">
        <v>129</v>
      </c>
      <c r="H86" s="94"/>
      <c r="I86" s="95"/>
      <c r="J86" s="96"/>
      <c r="K86" s="97"/>
      <c r="L86" s="98"/>
      <c r="M86" s="99">
        <v>48</v>
      </c>
      <c r="N86" s="1900" t="s">
        <v>721</v>
      </c>
      <c r="O86" s="1885"/>
      <c r="P86" s="1886"/>
      <c r="Q86" s="1830"/>
      <c r="R86" s="132"/>
      <c r="S86" s="132"/>
      <c r="T86" s="132"/>
      <c r="U86" s="132"/>
      <c r="V86" s="132"/>
      <c r="W86" s="132"/>
    </row>
    <row r="87" spans="1:23" ht="23.25" customHeight="1" thickBot="1">
      <c r="A87" s="318"/>
      <c r="B87" s="320"/>
      <c r="C87" s="287"/>
      <c r="D87" s="280"/>
      <c r="E87" s="282"/>
      <c r="F87" s="282"/>
      <c r="G87" s="102" t="s">
        <v>13</v>
      </c>
      <c r="H87" s="103">
        <f t="shared" ref="H87:M87" si="14">SUM(H84:H86)</f>
        <v>0</v>
      </c>
      <c r="I87" s="104">
        <f t="shared" si="14"/>
        <v>0</v>
      </c>
      <c r="J87" s="105">
        <f t="shared" si="14"/>
        <v>0</v>
      </c>
      <c r="K87" s="106">
        <f t="shared" si="14"/>
        <v>0</v>
      </c>
      <c r="L87" s="107">
        <f t="shared" si="14"/>
        <v>0</v>
      </c>
      <c r="M87" s="110">
        <f t="shared" si="14"/>
        <v>159</v>
      </c>
      <c r="N87" s="1899" t="s">
        <v>742</v>
      </c>
      <c r="O87" s="1888"/>
      <c r="P87" s="1889"/>
      <c r="Q87" s="1833"/>
      <c r="R87" s="132"/>
      <c r="S87" s="132"/>
      <c r="T87" s="132"/>
      <c r="U87" s="132"/>
      <c r="V87" s="132"/>
      <c r="W87" s="132"/>
    </row>
    <row r="88" spans="1:23" ht="17.25" customHeight="1">
      <c r="A88" s="317" t="s">
        <v>12</v>
      </c>
      <c r="B88" s="319" t="s">
        <v>14</v>
      </c>
      <c r="C88" s="286" t="s">
        <v>48</v>
      </c>
      <c r="D88" s="1606" t="s">
        <v>753</v>
      </c>
      <c r="E88" s="1910" t="s">
        <v>64</v>
      </c>
      <c r="F88" s="1607" t="s">
        <v>754</v>
      </c>
      <c r="G88" s="1608"/>
      <c r="H88" s="1610">
        <v>0</v>
      </c>
      <c r="I88" s="1911">
        <v>0</v>
      </c>
      <c r="J88" s="1912"/>
      <c r="K88" s="1587">
        <v>0</v>
      </c>
      <c r="L88" s="1913">
        <v>0</v>
      </c>
      <c r="M88" s="1914">
        <v>0</v>
      </c>
      <c r="N88" s="1901" t="s">
        <v>726</v>
      </c>
      <c r="O88" s="1855" t="s">
        <v>73</v>
      </c>
      <c r="P88" s="1902"/>
      <c r="Q88" s="1825"/>
      <c r="R88" s="132"/>
      <c r="S88" s="132"/>
      <c r="T88" s="132"/>
      <c r="U88" s="132"/>
      <c r="V88" s="132"/>
      <c r="W88" s="132"/>
    </row>
    <row r="89" spans="1:23" ht="16.5" customHeight="1">
      <c r="A89" s="321"/>
      <c r="B89" s="322"/>
      <c r="C89" s="323"/>
      <c r="D89" s="1915"/>
      <c r="E89" s="1916"/>
      <c r="F89" s="1917"/>
      <c r="G89" s="1918" t="s">
        <v>106</v>
      </c>
      <c r="H89" s="1919">
        <v>40</v>
      </c>
      <c r="I89" s="1730"/>
      <c r="J89" s="1920"/>
      <c r="K89" s="1921">
        <v>40</v>
      </c>
      <c r="L89" s="1922">
        <v>0</v>
      </c>
      <c r="M89" s="1923">
        <v>0</v>
      </c>
      <c r="N89" s="1924" t="s">
        <v>742</v>
      </c>
      <c r="O89" s="1904"/>
      <c r="P89" s="1905"/>
      <c r="Q89" s="1828"/>
      <c r="R89" s="132"/>
      <c r="S89" s="132"/>
      <c r="T89" s="132"/>
      <c r="U89" s="132"/>
      <c r="V89" s="132"/>
      <c r="W89" s="132"/>
    </row>
    <row r="90" spans="1:23" ht="18" customHeight="1">
      <c r="A90" s="321"/>
      <c r="B90" s="322"/>
      <c r="C90" s="323"/>
      <c r="D90" s="1915"/>
      <c r="E90" s="1925"/>
      <c r="F90" s="1926"/>
      <c r="G90" s="1927"/>
      <c r="H90" s="1928"/>
      <c r="I90" s="1929"/>
      <c r="J90" s="1930"/>
      <c r="K90" s="1931"/>
      <c r="L90" s="1932"/>
      <c r="M90" s="1933"/>
      <c r="N90" s="1903"/>
      <c r="O90" s="1885"/>
      <c r="P90" s="1886"/>
      <c r="Q90" s="1830"/>
      <c r="R90" s="132"/>
      <c r="S90" s="132"/>
      <c r="T90" s="132"/>
      <c r="U90" s="132"/>
      <c r="V90" s="132"/>
      <c r="W90" s="132"/>
    </row>
    <row r="91" spans="1:23" ht="28.15" customHeight="1" thickBot="1">
      <c r="A91" s="318"/>
      <c r="B91" s="320"/>
      <c r="C91" s="287"/>
      <c r="D91" s="1616"/>
      <c r="E91" s="1617"/>
      <c r="F91" s="1617"/>
      <c r="G91" s="1618" t="s">
        <v>13</v>
      </c>
      <c r="H91" s="1628">
        <f t="shared" ref="H91:M91" si="15">SUM(H88:H90)</f>
        <v>40</v>
      </c>
      <c r="I91" s="1629">
        <f t="shared" si="15"/>
        <v>0</v>
      </c>
      <c r="J91" s="1621">
        <f t="shared" si="15"/>
        <v>0</v>
      </c>
      <c r="K91" s="1622">
        <f t="shared" si="15"/>
        <v>40</v>
      </c>
      <c r="L91" s="1623">
        <f t="shared" si="15"/>
        <v>0</v>
      </c>
      <c r="M91" s="1624">
        <f t="shared" si="15"/>
        <v>0</v>
      </c>
      <c r="N91" s="1934"/>
      <c r="O91" s="1888"/>
      <c r="P91" s="1889"/>
      <c r="Q91" s="1833"/>
      <c r="R91" s="132"/>
      <c r="S91" s="132"/>
      <c r="T91" s="132"/>
      <c r="U91" s="132"/>
      <c r="V91" s="132"/>
      <c r="W91" s="132"/>
    </row>
    <row r="92" spans="1:23" ht="19.5" customHeight="1" thickBot="1">
      <c r="A92" s="41" t="s">
        <v>12</v>
      </c>
      <c r="B92" s="86" t="s">
        <v>14</v>
      </c>
      <c r="C92" s="268" t="s">
        <v>15</v>
      </c>
      <c r="D92" s="269"/>
      <c r="E92" s="269"/>
      <c r="F92" s="269"/>
      <c r="G92" s="271"/>
      <c r="H92" s="177">
        <f>H44+H49+H54+H59+H64+H69+H74+H78+H83+H91+H87</f>
        <v>204.2</v>
      </c>
      <c r="I92" s="177">
        <f t="shared" ref="I92:M92" si="16">I44+I49+I54+I59+I64+I69+I74+I78+I83+I91+I87</f>
        <v>0</v>
      </c>
      <c r="J92" s="177">
        <f t="shared" si="16"/>
        <v>0</v>
      </c>
      <c r="K92" s="177">
        <f t="shared" si="16"/>
        <v>190</v>
      </c>
      <c r="L92" s="177">
        <f t="shared" si="16"/>
        <v>4004.2</v>
      </c>
      <c r="M92" s="177">
        <f t="shared" si="16"/>
        <v>3711.7</v>
      </c>
      <c r="N92" s="87"/>
      <c r="O92" s="67"/>
      <c r="P92" s="67"/>
      <c r="Q92" s="68"/>
      <c r="R92" s="132"/>
      <c r="S92" s="132"/>
      <c r="T92" s="132"/>
      <c r="U92" s="132"/>
      <c r="V92" s="132"/>
      <c r="W92" s="132"/>
    </row>
    <row r="93" spans="1:23" ht="18.75" customHeight="1" thickBot="1">
      <c r="A93" s="116" t="s">
        <v>12</v>
      </c>
      <c r="B93" s="297" t="s">
        <v>16</v>
      </c>
      <c r="C93" s="297"/>
      <c r="D93" s="297"/>
      <c r="E93" s="297"/>
      <c r="F93" s="297"/>
      <c r="G93" s="298"/>
      <c r="H93" s="119">
        <f t="shared" ref="H93:M93" si="17">H92+H38</f>
        <v>298.89999999999998</v>
      </c>
      <c r="I93" s="119">
        <f t="shared" si="17"/>
        <v>0</v>
      </c>
      <c r="J93" s="119">
        <f t="shared" si="17"/>
        <v>0</v>
      </c>
      <c r="K93" s="119">
        <f t="shared" si="17"/>
        <v>279.5</v>
      </c>
      <c r="L93" s="119">
        <f t="shared" si="17"/>
        <v>5847.7</v>
      </c>
      <c r="M93" s="119">
        <f t="shared" si="17"/>
        <v>7687.7</v>
      </c>
      <c r="N93" s="71"/>
      <c r="O93" s="71"/>
      <c r="P93" s="71"/>
      <c r="Q93" s="72"/>
      <c r="R93" s="132"/>
      <c r="S93" s="132"/>
      <c r="T93" s="132"/>
      <c r="U93" s="132"/>
      <c r="V93" s="132"/>
      <c r="W93" s="132"/>
    </row>
    <row r="94" spans="1:23" ht="16.5" customHeight="1" thickBot="1">
      <c r="A94" s="40" t="s">
        <v>14</v>
      </c>
      <c r="B94" s="379" t="s">
        <v>755</v>
      </c>
      <c r="C94" s="379"/>
      <c r="D94" s="379"/>
      <c r="E94" s="379"/>
      <c r="F94" s="379"/>
      <c r="G94" s="379"/>
      <c r="H94" s="379"/>
      <c r="I94" s="379"/>
      <c r="J94" s="379"/>
      <c r="K94" s="379"/>
      <c r="L94" s="379"/>
      <c r="M94" s="379"/>
      <c r="N94" s="379"/>
      <c r="O94" s="379"/>
      <c r="P94" s="379"/>
      <c r="Q94" s="380"/>
      <c r="R94" s="132"/>
      <c r="S94" s="132"/>
      <c r="T94" s="132"/>
      <c r="U94" s="132"/>
      <c r="V94" s="132"/>
      <c r="W94" s="132"/>
    </row>
    <row r="95" spans="1:23" ht="15.75" customHeight="1" thickBot="1">
      <c r="A95" s="41" t="s">
        <v>14</v>
      </c>
      <c r="B95" s="42" t="s">
        <v>12</v>
      </c>
      <c r="C95" s="304" t="s">
        <v>756</v>
      </c>
      <c r="D95" s="305"/>
      <c r="E95" s="306"/>
      <c r="F95" s="306"/>
      <c r="G95" s="305"/>
      <c r="H95" s="305"/>
      <c r="I95" s="305"/>
      <c r="J95" s="305"/>
      <c r="K95" s="305"/>
      <c r="L95" s="305"/>
      <c r="M95" s="305"/>
      <c r="N95" s="305"/>
      <c r="O95" s="305"/>
      <c r="P95" s="305"/>
      <c r="Q95" s="307"/>
      <c r="R95" s="132"/>
      <c r="S95" s="132"/>
      <c r="T95" s="132"/>
      <c r="U95" s="132"/>
      <c r="V95" s="132"/>
      <c r="W95" s="132"/>
    </row>
    <row r="96" spans="1:23" ht="19.149999999999999" customHeight="1">
      <c r="A96" s="317" t="s">
        <v>14</v>
      </c>
      <c r="B96" s="319" t="s">
        <v>12</v>
      </c>
      <c r="C96" s="286" t="s">
        <v>12</v>
      </c>
      <c r="D96" s="279" t="s">
        <v>757</v>
      </c>
      <c r="E96" s="283" t="s">
        <v>64</v>
      </c>
      <c r="F96" s="281" t="s">
        <v>731</v>
      </c>
      <c r="G96" s="88" t="s">
        <v>167</v>
      </c>
      <c r="H96" s="89">
        <v>0</v>
      </c>
      <c r="I96" s="50">
        <v>0</v>
      </c>
      <c r="J96" s="90"/>
      <c r="K96" s="91">
        <v>0</v>
      </c>
      <c r="L96" s="92">
        <v>116</v>
      </c>
      <c r="M96" s="52">
        <v>117</v>
      </c>
      <c r="N96" s="1834" t="s">
        <v>720</v>
      </c>
      <c r="O96" s="1855"/>
      <c r="P96" s="1856"/>
      <c r="Q96" s="1880"/>
      <c r="R96" s="132"/>
      <c r="S96" s="132"/>
      <c r="T96" s="132"/>
      <c r="U96" s="132"/>
      <c r="V96" s="132"/>
      <c r="W96" s="132"/>
    </row>
    <row r="97" spans="1:23" ht="19.5" customHeight="1">
      <c r="A97" s="321"/>
      <c r="B97" s="322"/>
      <c r="C97" s="323"/>
      <c r="D97" s="324"/>
      <c r="E97" s="295"/>
      <c r="F97" s="1475"/>
      <c r="G97" s="553" t="s">
        <v>106</v>
      </c>
      <c r="H97" s="527"/>
      <c r="I97" s="528"/>
      <c r="J97" s="529"/>
      <c r="K97" s="530"/>
      <c r="L97" s="554">
        <v>116</v>
      </c>
      <c r="M97" s="532">
        <v>117</v>
      </c>
      <c r="N97" s="1900" t="s">
        <v>719</v>
      </c>
      <c r="O97" s="1858" t="s">
        <v>73</v>
      </c>
      <c r="P97" s="1859"/>
      <c r="Q97" s="1837"/>
      <c r="R97" s="132"/>
      <c r="S97" s="132"/>
      <c r="T97" s="132"/>
      <c r="U97" s="132"/>
      <c r="V97" s="132"/>
      <c r="W97" s="132"/>
    </row>
    <row r="98" spans="1:23" ht="18" customHeight="1">
      <c r="A98" s="321"/>
      <c r="B98" s="322"/>
      <c r="C98" s="323"/>
      <c r="D98" s="324"/>
      <c r="E98" s="296"/>
      <c r="F98" s="327"/>
      <c r="G98" s="553" t="s">
        <v>129</v>
      </c>
      <c r="H98" s="527"/>
      <c r="I98" s="1861"/>
      <c r="J98" s="529"/>
      <c r="K98" s="1862"/>
      <c r="L98" s="554">
        <v>1317</v>
      </c>
      <c r="M98" s="532">
        <v>1318</v>
      </c>
      <c r="N98" s="1900" t="s">
        <v>726</v>
      </c>
      <c r="O98" s="1894" t="s">
        <v>73</v>
      </c>
      <c r="P98" s="1895"/>
      <c r="Q98" s="1896"/>
      <c r="R98" s="132"/>
      <c r="S98" s="132"/>
      <c r="T98" s="132"/>
      <c r="U98" s="132"/>
      <c r="V98" s="132"/>
      <c r="W98" s="132"/>
    </row>
    <row r="99" spans="1:23" ht="18" customHeight="1">
      <c r="A99" s="321"/>
      <c r="B99" s="322"/>
      <c r="C99" s="323"/>
      <c r="D99" s="324"/>
      <c r="E99" s="296"/>
      <c r="F99" s="296"/>
      <c r="G99" s="109"/>
      <c r="H99" s="94"/>
      <c r="I99" s="95"/>
      <c r="J99" s="96"/>
      <c r="K99" s="97"/>
      <c r="L99" s="98"/>
      <c r="M99" s="99"/>
      <c r="N99" s="1900" t="s">
        <v>721</v>
      </c>
      <c r="O99" s="1894"/>
      <c r="P99" s="1895" t="s">
        <v>73</v>
      </c>
      <c r="Q99" s="1896"/>
      <c r="R99" s="132"/>
      <c r="S99" s="132"/>
      <c r="T99" s="132"/>
      <c r="U99" s="132"/>
      <c r="V99" s="132"/>
      <c r="W99" s="132"/>
    </row>
    <row r="100" spans="1:23" ht="20.25" customHeight="1" thickBot="1">
      <c r="A100" s="318"/>
      <c r="B100" s="320"/>
      <c r="C100" s="287"/>
      <c r="D100" s="280"/>
      <c r="E100" s="282"/>
      <c r="F100" s="282"/>
      <c r="G100" s="102" t="s">
        <v>13</v>
      </c>
      <c r="H100" s="103">
        <f t="shared" ref="H100:K100" si="18">SUM(H96:H98)</f>
        <v>0</v>
      </c>
      <c r="I100" s="104">
        <f t="shared" si="18"/>
        <v>0</v>
      </c>
      <c r="J100" s="105">
        <f t="shared" si="18"/>
        <v>0</v>
      </c>
      <c r="K100" s="106">
        <f t="shared" si="18"/>
        <v>0</v>
      </c>
      <c r="L100" s="107">
        <f>SUM(L96:L99)</f>
        <v>1549</v>
      </c>
      <c r="M100" s="110">
        <f>SUM(M96:M99)</f>
        <v>1552</v>
      </c>
      <c r="N100" s="1899" t="s">
        <v>742</v>
      </c>
      <c r="O100" s="1864"/>
      <c r="P100" s="1865"/>
      <c r="Q100" s="1898"/>
      <c r="R100" s="132"/>
      <c r="S100" s="132"/>
      <c r="T100" s="132"/>
      <c r="U100" s="132"/>
      <c r="V100" s="132"/>
      <c r="W100" s="132"/>
    </row>
    <row r="101" spans="1:23" ht="18.75" customHeight="1">
      <c r="A101" s="317" t="s">
        <v>14</v>
      </c>
      <c r="B101" s="319" t="s">
        <v>12</v>
      </c>
      <c r="C101" s="286" t="s">
        <v>14</v>
      </c>
      <c r="D101" s="279" t="s">
        <v>758</v>
      </c>
      <c r="E101" s="283" t="s">
        <v>64</v>
      </c>
      <c r="F101" s="281" t="s">
        <v>731</v>
      </c>
      <c r="G101" s="88" t="s">
        <v>167</v>
      </c>
      <c r="H101" s="89">
        <v>0</v>
      </c>
      <c r="I101" s="50">
        <v>0</v>
      </c>
      <c r="J101" s="90"/>
      <c r="K101" s="91">
        <v>0</v>
      </c>
      <c r="L101" s="92">
        <v>4.2</v>
      </c>
      <c r="M101" s="52">
        <v>24</v>
      </c>
      <c r="N101" s="1834" t="s">
        <v>720</v>
      </c>
      <c r="O101" s="1855" t="s">
        <v>73</v>
      </c>
      <c r="P101" s="1856"/>
      <c r="Q101" s="1880"/>
      <c r="R101" s="132"/>
      <c r="S101" s="132"/>
      <c r="T101" s="132"/>
      <c r="U101" s="132"/>
      <c r="V101" s="132"/>
      <c r="W101" s="132"/>
    </row>
    <row r="102" spans="1:23" ht="14.25" customHeight="1">
      <c r="A102" s="321"/>
      <c r="B102" s="322"/>
      <c r="C102" s="323"/>
      <c r="D102" s="324"/>
      <c r="E102" s="295"/>
      <c r="F102" s="1475"/>
      <c r="G102" s="553" t="s">
        <v>106</v>
      </c>
      <c r="H102" s="527"/>
      <c r="I102" s="528"/>
      <c r="J102" s="529"/>
      <c r="K102" s="530"/>
      <c r="L102" s="554">
        <v>4.2</v>
      </c>
      <c r="M102" s="532">
        <v>24</v>
      </c>
      <c r="N102" s="1900" t="s">
        <v>719</v>
      </c>
      <c r="O102" s="1858" t="s">
        <v>73</v>
      </c>
      <c r="P102" s="1859"/>
      <c r="Q102" s="1837"/>
      <c r="R102" s="132"/>
      <c r="S102" s="132"/>
      <c r="T102" s="132"/>
      <c r="U102" s="132"/>
      <c r="V102" s="132"/>
      <c r="W102" s="132"/>
    </row>
    <row r="103" spans="1:23" ht="20.25" customHeight="1">
      <c r="A103" s="321"/>
      <c r="B103" s="322"/>
      <c r="C103" s="323"/>
      <c r="D103" s="324"/>
      <c r="E103" s="296"/>
      <c r="F103" s="327"/>
      <c r="G103" s="553" t="s">
        <v>129</v>
      </c>
      <c r="H103" s="527"/>
      <c r="I103" s="1861"/>
      <c r="J103" s="529"/>
      <c r="K103" s="1862"/>
      <c r="L103" s="554">
        <v>47</v>
      </c>
      <c r="M103" s="532">
        <v>267</v>
      </c>
      <c r="N103" s="1900" t="s">
        <v>726</v>
      </c>
      <c r="O103" s="1894" t="s">
        <v>73</v>
      </c>
      <c r="P103" s="1895"/>
      <c r="Q103" s="1896"/>
      <c r="R103" s="132"/>
      <c r="S103" s="132"/>
      <c r="T103" s="132"/>
      <c r="U103" s="132"/>
      <c r="V103" s="132"/>
      <c r="W103" s="132"/>
    </row>
    <row r="104" spans="1:23" ht="17.25" customHeight="1">
      <c r="A104" s="321"/>
      <c r="B104" s="322"/>
      <c r="C104" s="323"/>
      <c r="D104" s="324"/>
      <c r="E104" s="296"/>
      <c r="F104" s="296"/>
      <c r="G104" s="109"/>
      <c r="H104" s="94"/>
      <c r="I104" s="95"/>
      <c r="J104" s="96"/>
      <c r="K104" s="97"/>
      <c r="L104" s="98"/>
      <c r="M104" s="99"/>
      <c r="N104" s="1900" t="s">
        <v>759</v>
      </c>
      <c r="O104" s="1894"/>
      <c r="P104" s="1895" t="s">
        <v>73</v>
      </c>
      <c r="Q104" s="1896"/>
      <c r="R104" s="132"/>
      <c r="S104" s="132"/>
      <c r="T104" s="132"/>
      <c r="U104" s="132"/>
      <c r="V104" s="132"/>
      <c r="W104" s="132"/>
    </row>
    <row r="105" spans="1:23" ht="15" customHeight="1" thickBot="1">
      <c r="A105" s="318"/>
      <c r="B105" s="320"/>
      <c r="C105" s="287"/>
      <c r="D105" s="280"/>
      <c r="E105" s="282"/>
      <c r="F105" s="282"/>
      <c r="G105" s="102" t="s">
        <v>13</v>
      </c>
      <c r="H105" s="103">
        <f t="shared" ref="H105:K105" si="19">SUM(H101:H103)</f>
        <v>0</v>
      </c>
      <c r="I105" s="104">
        <f t="shared" si="19"/>
        <v>0</v>
      </c>
      <c r="J105" s="105">
        <f t="shared" si="19"/>
        <v>0</v>
      </c>
      <c r="K105" s="106">
        <f t="shared" si="19"/>
        <v>0</v>
      </c>
      <c r="L105" s="107">
        <f>SUM(L101:L104)</f>
        <v>55.4</v>
      </c>
      <c r="M105" s="110">
        <f>SUM(M101:M104)</f>
        <v>315</v>
      </c>
      <c r="N105" s="1899" t="s">
        <v>742</v>
      </c>
      <c r="O105" s="1864"/>
      <c r="P105" s="1865"/>
      <c r="Q105" s="1898"/>
      <c r="R105" s="132"/>
      <c r="S105" s="132"/>
      <c r="T105" s="132"/>
      <c r="U105" s="132"/>
      <c r="V105" s="132"/>
      <c r="W105" s="132"/>
    </row>
    <row r="106" spans="1:23" ht="15" customHeight="1">
      <c r="A106" s="317" t="s">
        <v>14</v>
      </c>
      <c r="B106" s="319" t="s">
        <v>12</v>
      </c>
      <c r="C106" s="286" t="s">
        <v>37</v>
      </c>
      <c r="D106" s="279" t="s">
        <v>760</v>
      </c>
      <c r="E106" s="283" t="s">
        <v>64</v>
      </c>
      <c r="F106" s="281" t="s">
        <v>731</v>
      </c>
      <c r="G106" s="88" t="s">
        <v>167</v>
      </c>
      <c r="H106" s="89">
        <v>0</v>
      </c>
      <c r="I106" s="50">
        <v>0</v>
      </c>
      <c r="J106" s="90"/>
      <c r="K106" s="91">
        <v>0</v>
      </c>
      <c r="L106" s="92">
        <v>0</v>
      </c>
      <c r="M106" s="52">
        <v>75</v>
      </c>
      <c r="N106" s="1834" t="s">
        <v>720</v>
      </c>
      <c r="O106" s="1909"/>
      <c r="P106" s="1856" t="s">
        <v>73</v>
      </c>
      <c r="Q106" s="1880"/>
      <c r="R106" s="132"/>
      <c r="S106" s="132"/>
      <c r="T106" s="132"/>
      <c r="U106" s="132"/>
      <c r="V106" s="132"/>
      <c r="W106" s="132"/>
    </row>
    <row r="107" spans="1:23" ht="16.5" customHeight="1">
      <c r="A107" s="321"/>
      <c r="B107" s="322"/>
      <c r="C107" s="323"/>
      <c r="D107" s="324"/>
      <c r="E107" s="295"/>
      <c r="F107" s="1475"/>
      <c r="G107" s="553" t="s">
        <v>106</v>
      </c>
      <c r="H107" s="527"/>
      <c r="I107" s="528"/>
      <c r="J107" s="529"/>
      <c r="K107" s="530"/>
      <c r="L107" s="554"/>
      <c r="M107" s="532">
        <v>75</v>
      </c>
      <c r="N107" s="1900" t="s">
        <v>719</v>
      </c>
      <c r="O107" s="1904"/>
      <c r="P107" s="1859" t="s">
        <v>73</v>
      </c>
      <c r="Q107" s="1837"/>
      <c r="R107" s="132"/>
      <c r="S107" s="132"/>
      <c r="T107" s="132"/>
      <c r="U107" s="132"/>
      <c r="V107" s="132"/>
      <c r="W107" s="132"/>
    </row>
    <row r="108" spans="1:23" ht="15" customHeight="1">
      <c r="A108" s="321"/>
      <c r="B108" s="322"/>
      <c r="C108" s="323"/>
      <c r="D108" s="324"/>
      <c r="E108" s="296"/>
      <c r="F108" s="327"/>
      <c r="G108" s="553" t="s">
        <v>129</v>
      </c>
      <c r="H108" s="527"/>
      <c r="I108" s="1861"/>
      <c r="J108" s="529"/>
      <c r="K108" s="1862"/>
      <c r="L108" s="554"/>
      <c r="M108" s="532">
        <v>845</v>
      </c>
      <c r="N108" s="1900" t="s">
        <v>726</v>
      </c>
      <c r="O108" s="1885"/>
      <c r="P108" s="1895" t="s">
        <v>73</v>
      </c>
      <c r="Q108" s="1896"/>
      <c r="R108" s="132"/>
      <c r="S108" s="132"/>
      <c r="T108" s="132"/>
      <c r="U108" s="132"/>
      <c r="V108" s="132"/>
      <c r="W108" s="132"/>
    </row>
    <row r="109" spans="1:23" ht="15" customHeight="1">
      <c r="A109" s="321"/>
      <c r="B109" s="322"/>
      <c r="C109" s="323"/>
      <c r="D109" s="324"/>
      <c r="E109" s="296"/>
      <c r="F109" s="296"/>
      <c r="G109" s="109"/>
      <c r="H109" s="94"/>
      <c r="I109" s="95"/>
      <c r="J109" s="96"/>
      <c r="K109" s="97"/>
      <c r="L109" s="98"/>
      <c r="M109" s="99"/>
      <c r="N109" s="1900" t="s">
        <v>721</v>
      </c>
      <c r="O109" s="1885"/>
      <c r="P109" s="1895" t="s">
        <v>73</v>
      </c>
      <c r="Q109" s="1896"/>
      <c r="R109" s="132"/>
      <c r="S109" s="132"/>
      <c r="T109" s="132"/>
      <c r="U109" s="132"/>
      <c r="V109" s="132"/>
      <c r="W109" s="132"/>
    </row>
    <row r="110" spans="1:23" ht="15" customHeight="1" thickBot="1">
      <c r="A110" s="318"/>
      <c r="B110" s="320"/>
      <c r="C110" s="287"/>
      <c r="D110" s="280"/>
      <c r="E110" s="282"/>
      <c r="F110" s="282"/>
      <c r="G110" s="102" t="s">
        <v>13</v>
      </c>
      <c r="H110" s="103">
        <f t="shared" ref="H110:K110" si="20">SUM(H106:H108)</f>
        <v>0</v>
      </c>
      <c r="I110" s="104">
        <f t="shared" si="20"/>
        <v>0</v>
      </c>
      <c r="J110" s="105">
        <f t="shared" si="20"/>
        <v>0</v>
      </c>
      <c r="K110" s="106">
        <f t="shared" si="20"/>
        <v>0</v>
      </c>
      <c r="L110" s="107">
        <f>SUM(L106:L109)</f>
        <v>0</v>
      </c>
      <c r="M110" s="110">
        <f>SUM(M106:M109)</f>
        <v>995</v>
      </c>
      <c r="N110" s="1899" t="s">
        <v>742</v>
      </c>
      <c r="O110" s="1888"/>
      <c r="P110" s="1889"/>
      <c r="Q110" s="1833"/>
      <c r="R110" s="132"/>
      <c r="S110" s="132"/>
      <c r="T110" s="132"/>
      <c r="U110" s="132"/>
      <c r="V110" s="132"/>
      <c r="W110" s="132"/>
    </row>
    <row r="111" spans="1:23" ht="14.25" customHeight="1">
      <c r="A111" s="317" t="s">
        <v>14</v>
      </c>
      <c r="B111" s="319" t="s">
        <v>12</v>
      </c>
      <c r="C111" s="286" t="s">
        <v>38</v>
      </c>
      <c r="D111" s="279" t="s">
        <v>761</v>
      </c>
      <c r="E111" s="283" t="s">
        <v>64</v>
      </c>
      <c r="F111" s="281" t="s">
        <v>762</v>
      </c>
      <c r="G111" s="88" t="s">
        <v>167</v>
      </c>
      <c r="H111" s="89">
        <v>0</v>
      </c>
      <c r="I111" s="50">
        <v>0</v>
      </c>
      <c r="J111" s="90"/>
      <c r="K111" s="91">
        <v>0</v>
      </c>
      <c r="L111" s="92">
        <v>0</v>
      </c>
      <c r="M111" s="52">
        <v>0</v>
      </c>
      <c r="N111" s="1834" t="s">
        <v>720</v>
      </c>
      <c r="O111" s="1855"/>
      <c r="P111" s="1856" t="s">
        <v>73</v>
      </c>
      <c r="Q111" s="1880"/>
      <c r="R111" s="132"/>
      <c r="S111" s="132"/>
      <c r="T111" s="132"/>
      <c r="U111" s="132"/>
      <c r="V111" s="132"/>
      <c r="W111" s="132"/>
    </row>
    <row r="112" spans="1:23" ht="15" customHeight="1">
      <c r="A112" s="321"/>
      <c r="B112" s="322"/>
      <c r="C112" s="323"/>
      <c r="D112" s="324"/>
      <c r="E112" s="295"/>
      <c r="F112" s="1475"/>
      <c r="G112" s="553" t="s">
        <v>106</v>
      </c>
      <c r="H112" s="527"/>
      <c r="I112" s="528"/>
      <c r="J112" s="529"/>
      <c r="K112" s="530"/>
      <c r="L112" s="554"/>
      <c r="M112" s="532"/>
      <c r="N112" s="1900" t="s">
        <v>719</v>
      </c>
      <c r="O112" s="1858"/>
      <c r="P112" s="1859" t="s">
        <v>73</v>
      </c>
      <c r="Q112" s="1837"/>
      <c r="R112" s="132"/>
      <c r="S112" s="132"/>
      <c r="T112" s="132"/>
      <c r="U112" s="132"/>
      <c r="V112" s="132"/>
      <c r="W112" s="132"/>
    </row>
    <row r="113" spans="1:23" ht="15.75" customHeight="1">
      <c r="A113" s="321"/>
      <c r="B113" s="322"/>
      <c r="C113" s="323"/>
      <c r="D113" s="324"/>
      <c r="E113" s="296"/>
      <c r="F113" s="327"/>
      <c r="G113" s="109" t="s">
        <v>129</v>
      </c>
      <c r="H113" s="94"/>
      <c r="I113" s="95"/>
      <c r="J113" s="96"/>
      <c r="K113" s="97"/>
      <c r="L113" s="98"/>
      <c r="M113" s="99"/>
      <c r="N113" s="1900" t="s">
        <v>726</v>
      </c>
      <c r="O113" s="1894"/>
      <c r="P113" s="1895" t="s">
        <v>73</v>
      </c>
      <c r="Q113" s="1896"/>
      <c r="R113" s="132"/>
      <c r="S113" s="132"/>
      <c r="T113" s="132"/>
      <c r="U113" s="132"/>
      <c r="V113" s="132"/>
      <c r="W113" s="132"/>
    </row>
    <row r="114" spans="1:23" ht="15.75" customHeight="1">
      <c r="A114" s="321"/>
      <c r="B114" s="322"/>
      <c r="C114" s="323"/>
      <c r="D114" s="324"/>
      <c r="E114" s="296"/>
      <c r="F114" s="296"/>
      <c r="G114" s="109"/>
      <c r="H114" s="94"/>
      <c r="I114" s="95"/>
      <c r="J114" s="96"/>
      <c r="K114" s="97"/>
      <c r="L114" s="98"/>
      <c r="M114" s="99"/>
      <c r="N114" s="1900" t="s">
        <v>721</v>
      </c>
      <c r="O114" s="1894"/>
      <c r="P114" s="1895"/>
      <c r="Q114" s="1896" t="s">
        <v>73</v>
      </c>
      <c r="R114" s="132"/>
      <c r="S114" s="132"/>
      <c r="T114" s="132"/>
      <c r="U114" s="132"/>
      <c r="V114" s="132"/>
      <c r="W114" s="132"/>
    </row>
    <row r="115" spans="1:23" ht="29.25" customHeight="1" thickBot="1">
      <c r="A115" s="318"/>
      <c r="B115" s="320"/>
      <c r="C115" s="287"/>
      <c r="D115" s="280"/>
      <c r="E115" s="282"/>
      <c r="F115" s="282"/>
      <c r="G115" s="102" t="s">
        <v>13</v>
      </c>
      <c r="H115" s="103">
        <f t="shared" ref="H115:M115" si="21">SUM(H111:H113)</f>
        <v>0</v>
      </c>
      <c r="I115" s="104">
        <f t="shared" si="21"/>
        <v>0</v>
      </c>
      <c r="J115" s="105">
        <f t="shared" si="21"/>
        <v>0</v>
      </c>
      <c r="K115" s="106">
        <f t="shared" si="21"/>
        <v>0</v>
      </c>
      <c r="L115" s="107">
        <f t="shared" si="21"/>
        <v>0</v>
      </c>
      <c r="M115" s="110">
        <f t="shared" si="21"/>
        <v>0</v>
      </c>
      <c r="N115" s="1577" t="s">
        <v>763</v>
      </c>
      <c r="O115" s="1864"/>
      <c r="P115" s="1865"/>
      <c r="Q115" s="1898"/>
      <c r="R115" s="132"/>
      <c r="S115" s="132"/>
      <c r="T115" s="132"/>
      <c r="U115" s="132"/>
      <c r="V115" s="132"/>
      <c r="W115" s="132"/>
    </row>
    <row r="116" spans="1:23" ht="15.75" customHeight="1">
      <c r="A116" s="317" t="s">
        <v>14</v>
      </c>
      <c r="B116" s="319" t="s">
        <v>12</v>
      </c>
      <c r="C116" s="286" t="s">
        <v>42</v>
      </c>
      <c r="D116" s="279" t="s">
        <v>764</v>
      </c>
      <c r="E116" s="283" t="s">
        <v>64</v>
      </c>
      <c r="F116" s="281" t="s">
        <v>765</v>
      </c>
      <c r="G116" s="88" t="s">
        <v>167</v>
      </c>
      <c r="H116" s="89">
        <v>0</v>
      </c>
      <c r="I116" s="50">
        <v>0</v>
      </c>
      <c r="J116" s="90"/>
      <c r="K116" s="91">
        <v>0</v>
      </c>
      <c r="L116" s="92">
        <v>82</v>
      </c>
      <c r="M116" s="52">
        <v>82</v>
      </c>
      <c r="N116" s="1834" t="s">
        <v>720</v>
      </c>
      <c r="O116" s="1909"/>
      <c r="P116" s="1902"/>
      <c r="Q116" s="1825"/>
      <c r="R116" s="132"/>
      <c r="S116" s="132"/>
      <c r="T116" s="132"/>
      <c r="U116" s="132"/>
      <c r="V116" s="132"/>
      <c r="W116" s="132"/>
    </row>
    <row r="117" spans="1:23" ht="13.5" customHeight="1">
      <c r="A117" s="321"/>
      <c r="B117" s="322"/>
      <c r="C117" s="323"/>
      <c r="D117" s="324"/>
      <c r="E117" s="295"/>
      <c r="F117" s="1475"/>
      <c r="G117" s="553" t="s">
        <v>106</v>
      </c>
      <c r="H117" s="527"/>
      <c r="I117" s="528"/>
      <c r="J117" s="529"/>
      <c r="K117" s="530"/>
      <c r="L117" s="554">
        <v>0</v>
      </c>
      <c r="M117" s="532">
        <v>0</v>
      </c>
      <c r="N117" s="1900" t="s">
        <v>719</v>
      </c>
      <c r="O117" s="1858" t="s">
        <v>73</v>
      </c>
      <c r="P117" s="1905"/>
      <c r="Q117" s="1828"/>
      <c r="R117" s="132"/>
      <c r="S117" s="132"/>
      <c r="T117" s="132"/>
      <c r="U117" s="132"/>
      <c r="V117" s="132"/>
      <c r="W117" s="132"/>
    </row>
    <row r="118" spans="1:23" ht="15" customHeight="1">
      <c r="A118" s="321"/>
      <c r="B118" s="322"/>
      <c r="C118" s="323"/>
      <c r="D118" s="324"/>
      <c r="E118" s="296"/>
      <c r="F118" s="327"/>
      <c r="G118" s="553" t="s">
        <v>129</v>
      </c>
      <c r="H118" s="527"/>
      <c r="I118" s="1861"/>
      <c r="J118" s="529"/>
      <c r="K118" s="1862"/>
      <c r="L118" s="554">
        <v>465</v>
      </c>
      <c r="M118" s="532">
        <v>466</v>
      </c>
      <c r="N118" s="1900" t="s">
        <v>726</v>
      </c>
      <c r="O118" s="1894" t="s">
        <v>73</v>
      </c>
      <c r="P118" s="1886"/>
      <c r="Q118" s="1830"/>
      <c r="R118" s="132"/>
      <c r="S118" s="132"/>
      <c r="T118" s="132"/>
      <c r="U118" s="132"/>
      <c r="V118" s="132"/>
      <c r="W118" s="132"/>
    </row>
    <row r="119" spans="1:23" ht="15" customHeight="1">
      <c r="A119" s="321"/>
      <c r="B119" s="322"/>
      <c r="C119" s="323"/>
      <c r="D119" s="324"/>
      <c r="E119" s="296"/>
      <c r="F119" s="296"/>
      <c r="G119" s="109"/>
      <c r="H119" s="94"/>
      <c r="I119" s="95"/>
      <c r="J119" s="96"/>
      <c r="K119" s="97"/>
      <c r="L119" s="98"/>
      <c r="M119" s="99"/>
      <c r="N119" s="1900" t="s">
        <v>721</v>
      </c>
      <c r="O119" s="1885"/>
      <c r="P119" s="1886"/>
      <c r="Q119" s="1830"/>
      <c r="R119" s="132"/>
      <c r="S119" s="132"/>
      <c r="T119" s="132"/>
      <c r="U119" s="132"/>
      <c r="V119" s="132"/>
      <c r="W119" s="132"/>
    </row>
    <row r="120" spans="1:23" ht="13.5" customHeight="1" thickBot="1">
      <c r="A120" s="318"/>
      <c r="B120" s="320"/>
      <c r="C120" s="287"/>
      <c r="D120" s="280"/>
      <c r="E120" s="282"/>
      <c r="F120" s="282"/>
      <c r="G120" s="102" t="s">
        <v>13</v>
      </c>
      <c r="H120" s="103">
        <f t="shared" ref="H120:M120" si="22">SUM(H116:H118)</f>
        <v>0</v>
      </c>
      <c r="I120" s="104">
        <f t="shared" si="22"/>
        <v>0</v>
      </c>
      <c r="J120" s="105">
        <f t="shared" si="22"/>
        <v>0</v>
      </c>
      <c r="K120" s="106">
        <f t="shared" si="22"/>
        <v>0</v>
      </c>
      <c r="L120" s="107">
        <f t="shared" si="22"/>
        <v>547</v>
      </c>
      <c r="M120" s="110">
        <f t="shared" si="22"/>
        <v>548</v>
      </c>
      <c r="N120" s="1899" t="s">
        <v>742</v>
      </c>
      <c r="O120" s="1888"/>
      <c r="P120" s="1889"/>
      <c r="Q120" s="1833"/>
      <c r="R120" s="132"/>
      <c r="S120" s="132"/>
      <c r="T120" s="132"/>
      <c r="U120" s="132"/>
      <c r="V120" s="132"/>
      <c r="W120" s="132"/>
    </row>
    <row r="121" spans="1:23" ht="15.75" customHeight="1">
      <c r="A121" s="317" t="s">
        <v>14</v>
      </c>
      <c r="B121" s="319" t="s">
        <v>12</v>
      </c>
      <c r="C121" s="286" t="s">
        <v>43</v>
      </c>
      <c r="D121" s="279" t="s">
        <v>766</v>
      </c>
      <c r="E121" s="283" t="s">
        <v>64</v>
      </c>
      <c r="F121" s="281" t="s">
        <v>731</v>
      </c>
      <c r="G121" s="88" t="s">
        <v>167</v>
      </c>
      <c r="H121" s="89">
        <v>0</v>
      </c>
      <c r="I121" s="50">
        <v>0</v>
      </c>
      <c r="J121" s="90"/>
      <c r="K121" s="91">
        <v>0</v>
      </c>
      <c r="L121" s="92">
        <v>9</v>
      </c>
      <c r="M121" s="52">
        <v>9</v>
      </c>
      <c r="N121" s="1834"/>
      <c r="O121" s="1909"/>
      <c r="P121" s="1902"/>
      <c r="Q121" s="1825"/>
      <c r="R121" s="132"/>
      <c r="S121" s="132"/>
      <c r="T121" s="132"/>
      <c r="U121" s="132"/>
      <c r="V121" s="132"/>
      <c r="W121" s="132"/>
    </row>
    <row r="122" spans="1:23" ht="14.25" customHeight="1">
      <c r="A122" s="321"/>
      <c r="B122" s="322"/>
      <c r="C122" s="323"/>
      <c r="D122" s="324"/>
      <c r="E122" s="295"/>
      <c r="F122" s="1475"/>
      <c r="G122" s="553" t="s">
        <v>106</v>
      </c>
      <c r="H122" s="527"/>
      <c r="I122" s="528"/>
      <c r="J122" s="529"/>
      <c r="K122" s="530"/>
      <c r="L122" s="554"/>
      <c r="M122" s="532"/>
      <c r="N122" s="1900" t="s">
        <v>719</v>
      </c>
      <c r="O122" s="1858" t="s">
        <v>73</v>
      </c>
      <c r="P122" s="1905"/>
      <c r="Q122" s="1828"/>
      <c r="R122" s="132"/>
      <c r="S122" s="132"/>
      <c r="T122" s="132"/>
      <c r="U122" s="132"/>
      <c r="V122" s="132"/>
      <c r="W122" s="132"/>
    </row>
    <row r="123" spans="1:23" ht="12" customHeight="1">
      <c r="A123" s="321"/>
      <c r="B123" s="322"/>
      <c r="C123" s="323"/>
      <c r="D123" s="324"/>
      <c r="E123" s="296"/>
      <c r="F123" s="327"/>
      <c r="G123" s="553" t="s">
        <v>129</v>
      </c>
      <c r="H123" s="527"/>
      <c r="I123" s="1861"/>
      <c r="J123" s="529"/>
      <c r="K123" s="1862"/>
      <c r="L123" s="554">
        <v>49</v>
      </c>
      <c r="M123" s="532">
        <v>49</v>
      </c>
      <c r="N123" s="1900" t="s">
        <v>726</v>
      </c>
      <c r="O123" s="1894"/>
      <c r="P123" s="1895" t="s">
        <v>73</v>
      </c>
      <c r="Q123" s="1830"/>
      <c r="R123" s="132"/>
      <c r="S123" s="132"/>
      <c r="T123" s="132"/>
      <c r="U123" s="132"/>
      <c r="V123" s="132"/>
      <c r="W123" s="132"/>
    </row>
    <row r="124" spans="1:23" ht="12" customHeight="1">
      <c r="A124" s="321"/>
      <c r="B124" s="322"/>
      <c r="C124" s="323"/>
      <c r="D124" s="324"/>
      <c r="E124" s="296"/>
      <c r="F124" s="296"/>
      <c r="G124" s="109"/>
      <c r="H124" s="94"/>
      <c r="I124" s="95"/>
      <c r="J124" s="96"/>
      <c r="K124" s="97"/>
      <c r="L124" s="98"/>
      <c r="M124" s="99"/>
      <c r="N124" s="1900"/>
      <c r="O124" s="1885"/>
      <c r="P124" s="1886"/>
      <c r="Q124" s="1830"/>
      <c r="R124" s="132"/>
      <c r="S124" s="132"/>
      <c r="T124" s="132"/>
      <c r="U124" s="132"/>
      <c r="V124" s="132"/>
      <c r="W124" s="132"/>
    </row>
    <row r="125" spans="1:23" ht="13.5" customHeight="1" thickBot="1">
      <c r="A125" s="318"/>
      <c r="B125" s="320"/>
      <c r="C125" s="287"/>
      <c r="D125" s="280"/>
      <c r="E125" s="282"/>
      <c r="F125" s="282"/>
      <c r="G125" s="102" t="s">
        <v>13</v>
      </c>
      <c r="H125" s="103">
        <f t="shared" ref="H125:K125" si="23">SUM(H121:H123)</f>
        <v>0</v>
      </c>
      <c r="I125" s="104">
        <f t="shared" si="23"/>
        <v>0</v>
      </c>
      <c r="J125" s="105">
        <f t="shared" si="23"/>
        <v>0</v>
      </c>
      <c r="K125" s="106">
        <f t="shared" si="23"/>
        <v>0</v>
      </c>
      <c r="L125" s="107">
        <f>SUM(L121:L124)</f>
        <v>58</v>
      </c>
      <c r="M125" s="110">
        <f>SUM(M121:M124)</f>
        <v>58</v>
      </c>
      <c r="N125" s="1899" t="s">
        <v>742</v>
      </c>
      <c r="O125" s="1888"/>
      <c r="P125" s="1889"/>
      <c r="Q125" s="1833"/>
      <c r="R125" s="132"/>
      <c r="S125" s="132"/>
      <c r="T125" s="132"/>
      <c r="U125" s="132"/>
      <c r="V125" s="132"/>
      <c r="W125" s="132"/>
    </row>
    <row r="126" spans="1:23" ht="15.75" customHeight="1">
      <c r="A126" s="317" t="s">
        <v>14</v>
      </c>
      <c r="B126" s="319" t="s">
        <v>12</v>
      </c>
      <c r="C126" s="286" t="s">
        <v>44</v>
      </c>
      <c r="D126" s="279" t="s">
        <v>767</v>
      </c>
      <c r="E126" s="283" t="s">
        <v>64</v>
      </c>
      <c r="F126" s="281" t="s">
        <v>731</v>
      </c>
      <c r="G126" s="88" t="s">
        <v>167</v>
      </c>
      <c r="H126" s="89">
        <v>0</v>
      </c>
      <c r="I126" s="50">
        <v>0</v>
      </c>
      <c r="J126" s="90"/>
      <c r="K126" s="91">
        <v>0</v>
      </c>
      <c r="L126" s="92">
        <v>0</v>
      </c>
      <c r="M126" s="52">
        <v>29</v>
      </c>
      <c r="N126" s="1834" t="s">
        <v>720</v>
      </c>
      <c r="O126" s="1855"/>
      <c r="P126" s="1856" t="s">
        <v>73</v>
      </c>
      <c r="Q126" s="1880"/>
      <c r="R126" s="132"/>
      <c r="S126" s="132"/>
      <c r="T126" s="132"/>
      <c r="U126" s="132"/>
      <c r="V126" s="132"/>
      <c r="W126" s="132"/>
    </row>
    <row r="127" spans="1:23" ht="13.5" customHeight="1">
      <c r="A127" s="321"/>
      <c r="B127" s="322"/>
      <c r="C127" s="323"/>
      <c r="D127" s="324"/>
      <c r="E127" s="295"/>
      <c r="F127" s="1475"/>
      <c r="G127" s="553" t="s">
        <v>106</v>
      </c>
      <c r="H127" s="527"/>
      <c r="I127" s="528"/>
      <c r="J127" s="529"/>
      <c r="K127" s="530"/>
      <c r="L127" s="554"/>
      <c r="M127" s="532">
        <v>0</v>
      </c>
      <c r="N127" s="1900" t="s">
        <v>719</v>
      </c>
      <c r="O127" s="1858"/>
      <c r="P127" s="1859" t="s">
        <v>73</v>
      </c>
      <c r="Q127" s="1837"/>
      <c r="R127" s="132"/>
      <c r="S127" s="132"/>
      <c r="T127" s="132"/>
      <c r="U127" s="132"/>
      <c r="V127" s="132"/>
      <c r="W127" s="132"/>
    </row>
    <row r="128" spans="1:23" ht="14.25" customHeight="1">
      <c r="A128" s="321"/>
      <c r="B128" s="322"/>
      <c r="C128" s="323"/>
      <c r="D128" s="324"/>
      <c r="E128" s="296"/>
      <c r="F128" s="327"/>
      <c r="G128" s="553" t="s">
        <v>129</v>
      </c>
      <c r="H128" s="527"/>
      <c r="I128" s="1861"/>
      <c r="J128" s="529"/>
      <c r="K128" s="1862"/>
      <c r="L128" s="554"/>
      <c r="M128" s="532">
        <v>164</v>
      </c>
      <c r="N128" s="1900" t="s">
        <v>726</v>
      </c>
      <c r="O128" s="1894"/>
      <c r="P128" s="1895" t="s">
        <v>73</v>
      </c>
      <c r="Q128" s="1896"/>
      <c r="R128" s="132"/>
      <c r="S128" s="132"/>
      <c r="T128" s="132"/>
      <c r="U128" s="132"/>
      <c r="V128" s="132"/>
      <c r="W128" s="132"/>
    </row>
    <row r="129" spans="1:23" ht="16.5" customHeight="1">
      <c r="A129" s="321"/>
      <c r="B129" s="322"/>
      <c r="C129" s="323"/>
      <c r="D129" s="324"/>
      <c r="E129" s="296"/>
      <c r="F129" s="296"/>
      <c r="G129" s="109"/>
      <c r="H129" s="94"/>
      <c r="I129" s="95"/>
      <c r="J129" s="96"/>
      <c r="K129" s="97"/>
      <c r="L129" s="98"/>
      <c r="M129" s="99"/>
      <c r="N129" s="1900" t="s">
        <v>721</v>
      </c>
      <c r="O129" s="1894"/>
      <c r="P129" s="1895" t="s">
        <v>73</v>
      </c>
      <c r="Q129" s="1896"/>
      <c r="R129" s="132"/>
      <c r="S129" s="132"/>
      <c r="T129" s="132"/>
      <c r="U129" s="132"/>
      <c r="V129" s="132"/>
      <c r="W129" s="132"/>
    </row>
    <row r="130" spans="1:23" ht="14.25" customHeight="1" thickBot="1">
      <c r="A130" s="318"/>
      <c r="B130" s="320"/>
      <c r="C130" s="287"/>
      <c r="D130" s="280"/>
      <c r="E130" s="282"/>
      <c r="F130" s="282"/>
      <c r="G130" s="102" t="s">
        <v>13</v>
      </c>
      <c r="H130" s="103">
        <f t="shared" ref="H130:K130" si="24">SUM(H126:H128)</f>
        <v>0</v>
      </c>
      <c r="I130" s="104">
        <f t="shared" si="24"/>
        <v>0</v>
      </c>
      <c r="J130" s="105">
        <f t="shared" si="24"/>
        <v>0</v>
      </c>
      <c r="K130" s="106">
        <f t="shared" si="24"/>
        <v>0</v>
      </c>
      <c r="L130" s="107">
        <f>SUM(L126:L129)</f>
        <v>0</v>
      </c>
      <c r="M130" s="110">
        <f>SUM(M126:M129)</f>
        <v>193</v>
      </c>
      <c r="N130" s="1899" t="s">
        <v>742</v>
      </c>
      <c r="O130" s="1864"/>
      <c r="P130" s="1865"/>
      <c r="Q130" s="1898"/>
      <c r="R130" s="132"/>
      <c r="S130" s="132"/>
      <c r="T130" s="132"/>
      <c r="U130" s="132"/>
      <c r="V130" s="132"/>
      <c r="W130" s="132"/>
    </row>
    <row r="131" spans="1:23" ht="16.899999999999999" customHeight="1">
      <c r="A131" s="317" t="s">
        <v>14</v>
      </c>
      <c r="B131" s="319" t="s">
        <v>12</v>
      </c>
      <c r="C131" s="286" t="s">
        <v>45</v>
      </c>
      <c r="D131" s="279" t="s">
        <v>768</v>
      </c>
      <c r="E131" s="283" t="s">
        <v>64</v>
      </c>
      <c r="F131" s="281" t="s">
        <v>769</v>
      </c>
      <c r="G131" s="88" t="s">
        <v>167</v>
      </c>
      <c r="H131" s="89">
        <v>0</v>
      </c>
      <c r="I131" s="50">
        <v>0</v>
      </c>
      <c r="J131" s="90"/>
      <c r="K131" s="91">
        <v>0</v>
      </c>
      <c r="L131" s="92">
        <v>0</v>
      </c>
      <c r="M131" s="52">
        <v>195.5</v>
      </c>
      <c r="N131" s="1834" t="s">
        <v>720</v>
      </c>
      <c r="O131" s="1909"/>
      <c r="P131" s="1856" t="s">
        <v>73</v>
      </c>
      <c r="Q131" s="1825"/>
      <c r="R131" s="132"/>
      <c r="S131" s="132"/>
      <c r="T131" s="132"/>
      <c r="U131" s="132"/>
      <c r="V131" s="132"/>
      <c r="W131" s="132"/>
    </row>
    <row r="132" spans="1:23" ht="18.75" customHeight="1">
      <c r="A132" s="321"/>
      <c r="B132" s="322"/>
      <c r="C132" s="323"/>
      <c r="D132" s="324"/>
      <c r="E132" s="295"/>
      <c r="F132" s="1475"/>
      <c r="G132" s="553" t="s">
        <v>106</v>
      </c>
      <c r="H132" s="527"/>
      <c r="I132" s="528"/>
      <c r="J132" s="529"/>
      <c r="K132" s="530"/>
      <c r="L132" s="554"/>
      <c r="M132" s="532"/>
      <c r="N132" s="1900" t="s">
        <v>719</v>
      </c>
      <c r="O132" s="1904"/>
      <c r="P132" s="1859" t="s">
        <v>73</v>
      </c>
      <c r="Q132" s="1828"/>
      <c r="R132" s="132"/>
      <c r="S132" s="132"/>
      <c r="T132" s="132"/>
      <c r="U132" s="132"/>
      <c r="V132" s="132"/>
      <c r="W132" s="132"/>
    </row>
    <row r="133" spans="1:23" ht="18" customHeight="1">
      <c r="A133" s="321"/>
      <c r="B133" s="322"/>
      <c r="C133" s="323"/>
      <c r="D133" s="324"/>
      <c r="E133" s="296"/>
      <c r="F133" s="327"/>
      <c r="G133" s="553" t="s">
        <v>129</v>
      </c>
      <c r="H133" s="527"/>
      <c r="I133" s="1861"/>
      <c r="J133" s="529"/>
      <c r="K133" s="1862"/>
      <c r="L133" s="554"/>
      <c r="M133" s="532">
        <v>1108</v>
      </c>
      <c r="N133" s="1900" t="s">
        <v>726</v>
      </c>
      <c r="O133" s="1885"/>
      <c r="P133" s="1895" t="s">
        <v>73</v>
      </c>
      <c r="Q133" s="1830"/>
      <c r="R133" s="132"/>
      <c r="S133" s="132"/>
      <c r="T133" s="132"/>
      <c r="U133" s="132"/>
      <c r="V133" s="132"/>
      <c r="W133" s="132"/>
    </row>
    <row r="134" spans="1:23" ht="14.25" customHeight="1">
      <c r="A134" s="321"/>
      <c r="B134" s="322"/>
      <c r="C134" s="323"/>
      <c r="D134" s="324"/>
      <c r="E134" s="296"/>
      <c r="F134" s="296"/>
      <c r="G134" s="109"/>
      <c r="H134" s="94"/>
      <c r="I134" s="95"/>
      <c r="J134" s="96"/>
      <c r="K134" s="97"/>
      <c r="L134" s="98"/>
      <c r="M134" s="99"/>
      <c r="N134" s="1900" t="s">
        <v>721</v>
      </c>
      <c r="O134" s="1885"/>
      <c r="P134" s="1895"/>
      <c r="Q134" s="1830"/>
      <c r="R134" s="132"/>
      <c r="S134" s="132"/>
      <c r="T134" s="132"/>
      <c r="U134" s="132"/>
      <c r="V134" s="132"/>
      <c r="W134" s="132"/>
    </row>
    <row r="135" spans="1:23" ht="19.899999999999999" customHeight="1" thickBot="1">
      <c r="A135" s="318"/>
      <c r="B135" s="320"/>
      <c r="C135" s="287"/>
      <c r="D135" s="280"/>
      <c r="E135" s="282"/>
      <c r="F135" s="282"/>
      <c r="G135" s="102" t="s">
        <v>13</v>
      </c>
      <c r="H135" s="103">
        <f t="shared" ref="H135:L135" si="25">SUM(H131:H133)</f>
        <v>0</v>
      </c>
      <c r="I135" s="104">
        <f t="shared" si="25"/>
        <v>0</v>
      </c>
      <c r="J135" s="105">
        <f t="shared" si="25"/>
        <v>0</v>
      </c>
      <c r="K135" s="106">
        <f t="shared" si="25"/>
        <v>0</v>
      </c>
      <c r="L135" s="107">
        <f t="shared" si="25"/>
        <v>0</v>
      </c>
      <c r="M135" s="110">
        <f>SUM(M131:M134)</f>
        <v>1303.5</v>
      </c>
      <c r="N135" s="1899" t="s">
        <v>770</v>
      </c>
      <c r="O135" s="1888"/>
      <c r="P135" s="1889"/>
      <c r="Q135" s="1833"/>
      <c r="R135" s="132"/>
      <c r="S135" s="132"/>
      <c r="T135" s="132"/>
      <c r="U135" s="132"/>
      <c r="V135" s="132"/>
      <c r="W135" s="132"/>
    </row>
    <row r="136" spans="1:23" ht="18" customHeight="1">
      <c r="A136" s="317" t="s">
        <v>14</v>
      </c>
      <c r="B136" s="319" t="s">
        <v>12</v>
      </c>
      <c r="C136" s="286" t="s">
        <v>46</v>
      </c>
      <c r="D136" s="279" t="s">
        <v>771</v>
      </c>
      <c r="E136" s="283" t="s">
        <v>64</v>
      </c>
      <c r="F136" s="281" t="s">
        <v>718</v>
      </c>
      <c r="G136" s="88" t="s">
        <v>167</v>
      </c>
      <c r="H136" s="89">
        <v>0</v>
      </c>
      <c r="I136" s="50">
        <v>0</v>
      </c>
      <c r="J136" s="90"/>
      <c r="K136" s="91">
        <v>0</v>
      </c>
      <c r="L136" s="92">
        <v>17</v>
      </c>
      <c r="M136" s="52">
        <v>18</v>
      </c>
      <c r="N136" s="1834" t="s">
        <v>720</v>
      </c>
      <c r="O136" s="1855" t="s">
        <v>73</v>
      </c>
      <c r="P136" s="1856"/>
      <c r="Q136" s="1880"/>
      <c r="R136" s="132"/>
      <c r="S136" s="132"/>
      <c r="T136" s="132"/>
      <c r="U136" s="132"/>
      <c r="V136" s="132"/>
      <c r="W136" s="132"/>
    </row>
    <row r="137" spans="1:23" ht="18" customHeight="1">
      <c r="A137" s="321"/>
      <c r="B137" s="322"/>
      <c r="C137" s="323"/>
      <c r="D137" s="324"/>
      <c r="E137" s="295"/>
      <c r="F137" s="1475"/>
      <c r="G137" s="553" t="s">
        <v>106</v>
      </c>
      <c r="H137" s="527"/>
      <c r="I137" s="528"/>
      <c r="J137" s="529"/>
      <c r="K137" s="530"/>
      <c r="L137" s="554"/>
      <c r="M137" s="532"/>
      <c r="N137" s="1900" t="s">
        <v>719</v>
      </c>
      <c r="O137" s="1858" t="s">
        <v>73</v>
      </c>
      <c r="P137" s="1859"/>
      <c r="Q137" s="1837"/>
      <c r="R137" s="132"/>
      <c r="S137" s="132"/>
      <c r="T137" s="132"/>
      <c r="U137" s="132"/>
      <c r="V137" s="132"/>
      <c r="W137" s="132"/>
    </row>
    <row r="138" spans="1:23" ht="14.45" customHeight="1">
      <c r="A138" s="321"/>
      <c r="B138" s="322"/>
      <c r="C138" s="323"/>
      <c r="D138" s="324"/>
      <c r="E138" s="296"/>
      <c r="F138" s="327"/>
      <c r="G138" s="553" t="s">
        <v>129</v>
      </c>
      <c r="H138" s="527"/>
      <c r="I138" s="1861"/>
      <c r="J138" s="529"/>
      <c r="K138" s="1862"/>
      <c r="L138" s="554">
        <v>97</v>
      </c>
      <c r="M138" s="532">
        <v>98</v>
      </c>
      <c r="N138" s="1900" t="s">
        <v>726</v>
      </c>
      <c r="O138" s="1894"/>
      <c r="P138" s="1895" t="s">
        <v>73</v>
      </c>
      <c r="Q138" s="1896"/>
      <c r="R138" s="132"/>
      <c r="S138" s="132"/>
      <c r="T138" s="132"/>
      <c r="U138" s="132"/>
      <c r="V138" s="132"/>
      <c r="W138" s="132"/>
    </row>
    <row r="139" spans="1:23" ht="15.6" customHeight="1">
      <c r="A139" s="321"/>
      <c r="B139" s="322"/>
      <c r="C139" s="323"/>
      <c r="D139" s="324"/>
      <c r="E139" s="296"/>
      <c r="F139" s="296"/>
      <c r="G139" s="109"/>
      <c r="H139" s="94"/>
      <c r="I139" s="95"/>
      <c r="J139" s="96"/>
      <c r="K139" s="97"/>
      <c r="L139" s="98"/>
      <c r="M139" s="99"/>
      <c r="N139" s="1900" t="s">
        <v>721</v>
      </c>
      <c r="O139" s="1894"/>
      <c r="P139" s="1895" t="s">
        <v>73</v>
      </c>
      <c r="Q139" s="1896"/>
      <c r="R139" s="132"/>
      <c r="S139" s="132"/>
      <c r="T139" s="132"/>
      <c r="U139" s="132"/>
      <c r="V139" s="132"/>
      <c r="W139" s="132"/>
    </row>
    <row r="140" spans="1:23" ht="13.15" customHeight="1" thickBot="1">
      <c r="A140" s="318"/>
      <c r="B140" s="320"/>
      <c r="C140" s="287"/>
      <c r="D140" s="280"/>
      <c r="E140" s="282"/>
      <c r="F140" s="282"/>
      <c r="G140" s="102" t="s">
        <v>13</v>
      </c>
      <c r="H140" s="103">
        <f t="shared" ref="H140:M140" si="26">SUM(H136:H138)</f>
        <v>0</v>
      </c>
      <c r="I140" s="104">
        <f t="shared" si="26"/>
        <v>0</v>
      </c>
      <c r="J140" s="105">
        <f t="shared" si="26"/>
        <v>0</v>
      </c>
      <c r="K140" s="106">
        <f t="shared" si="26"/>
        <v>0</v>
      </c>
      <c r="L140" s="107">
        <f t="shared" si="26"/>
        <v>114</v>
      </c>
      <c r="M140" s="110">
        <f t="shared" si="26"/>
        <v>116</v>
      </c>
      <c r="N140" s="1899" t="s">
        <v>742</v>
      </c>
      <c r="O140" s="1864"/>
      <c r="P140" s="1865"/>
      <c r="Q140" s="1898"/>
      <c r="R140" s="132"/>
      <c r="S140" s="132"/>
      <c r="T140" s="132"/>
      <c r="U140" s="132"/>
      <c r="V140" s="132"/>
      <c r="W140" s="132"/>
    </row>
    <row r="141" spans="1:23" ht="15" customHeight="1">
      <c r="A141" s="317" t="s">
        <v>14</v>
      </c>
      <c r="B141" s="319" t="s">
        <v>12</v>
      </c>
      <c r="C141" s="286" t="s">
        <v>47</v>
      </c>
      <c r="D141" s="279" t="s">
        <v>772</v>
      </c>
      <c r="E141" s="283" t="s">
        <v>64</v>
      </c>
      <c r="F141" s="281" t="s">
        <v>765</v>
      </c>
      <c r="G141" s="88" t="s">
        <v>167</v>
      </c>
      <c r="H141" s="89">
        <v>0</v>
      </c>
      <c r="I141" s="50">
        <v>0</v>
      </c>
      <c r="J141" s="90"/>
      <c r="K141" s="91">
        <v>0</v>
      </c>
      <c r="L141" s="92">
        <v>0</v>
      </c>
      <c r="M141" s="52">
        <v>6</v>
      </c>
      <c r="N141" s="1834" t="s">
        <v>720</v>
      </c>
      <c r="O141" s="1909"/>
      <c r="P141" s="1902"/>
      <c r="Q141" s="1825"/>
      <c r="R141" s="132"/>
      <c r="S141" s="132"/>
      <c r="T141" s="132"/>
      <c r="U141" s="132"/>
      <c r="V141" s="132"/>
      <c r="W141" s="132"/>
    </row>
    <row r="142" spans="1:23" ht="18.600000000000001" customHeight="1">
      <c r="A142" s="321"/>
      <c r="B142" s="322"/>
      <c r="C142" s="323"/>
      <c r="D142" s="324"/>
      <c r="E142" s="295"/>
      <c r="F142" s="1475"/>
      <c r="G142" s="553" t="s">
        <v>106</v>
      </c>
      <c r="H142" s="527"/>
      <c r="I142" s="528"/>
      <c r="J142" s="529"/>
      <c r="K142" s="530"/>
      <c r="L142" s="554"/>
      <c r="M142" s="532"/>
      <c r="N142" s="1900" t="s">
        <v>719</v>
      </c>
      <c r="O142" s="1904"/>
      <c r="P142" s="1859" t="s">
        <v>73</v>
      </c>
      <c r="Q142" s="1828"/>
      <c r="R142" s="132"/>
      <c r="S142" s="132"/>
      <c r="T142" s="132"/>
      <c r="U142" s="132"/>
      <c r="V142" s="132"/>
      <c r="W142" s="132"/>
    </row>
    <row r="143" spans="1:23" ht="16.149999999999999" customHeight="1">
      <c r="A143" s="321"/>
      <c r="B143" s="322"/>
      <c r="C143" s="323"/>
      <c r="D143" s="324"/>
      <c r="E143" s="296"/>
      <c r="F143" s="327"/>
      <c r="G143" s="553" t="s">
        <v>129</v>
      </c>
      <c r="H143" s="527"/>
      <c r="I143" s="1861"/>
      <c r="J143" s="529"/>
      <c r="K143" s="1862"/>
      <c r="L143" s="554"/>
      <c r="M143" s="532">
        <v>36</v>
      </c>
      <c r="N143" s="1900" t="s">
        <v>726</v>
      </c>
      <c r="O143" s="1885"/>
      <c r="P143" s="1895" t="s">
        <v>73</v>
      </c>
      <c r="Q143" s="1830"/>
      <c r="R143" s="132"/>
      <c r="S143" s="132"/>
      <c r="T143" s="132"/>
      <c r="U143" s="132"/>
      <c r="V143" s="132"/>
      <c r="W143" s="132"/>
    </row>
    <row r="144" spans="1:23" ht="10.15" customHeight="1">
      <c r="A144" s="321"/>
      <c r="B144" s="322"/>
      <c r="C144" s="323"/>
      <c r="D144" s="324"/>
      <c r="E144" s="296"/>
      <c r="F144" s="296"/>
      <c r="G144" s="109"/>
      <c r="H144" s="94"/>
      <c r="I144" s="95"/>
      <c r="J144" s="96"/>
      <c r="K144" s="97"/>
      <c r="L144" s="98"/>
      <c r="M144" s="99"/>
      <c r="N144" s="1900" t="s">
        <v>721</v>
      </c>
      <c r="O144" s="1885"/>
      <c r="P144" s="1895" t="s">
        <v>73</v>
      </c>
      <c r="Q144" s="1830"/>
      <c r="R144" s="132"/>
      <c r="S144" s="132"/>
      <c r="T144" s="132"/>
      <c r="U144" s="132"/>
      <c r="V144" s="132"/>
      <c r="W144" s="132"/>
    </row>
    <row r="145" spans="1:23" ht="16.149999999999999" customHeight="1" thickBot="1">
      <c r="A145" s="318"/>
      <c r="B145" s="320"/>
      <c r="C145" s="287"/>
      <c r="D145" s="280"/>
      <c r="E145" s="282"/>
      <c r="F145" s="282"/>
      <c r="G145" s="102" t="s">
        <v>13</v>
      </c>
      <c r="H145" s="103">
        <f t="shared" ref="H145:L145" si="27">SUM(H141:H143)</f>
        <v>0</v>
      </c>
      <c r="I145" s="104">
        <f t="shared" si="27"/>
        <v>0</v>
      </c>
      <c r="J145" s="105">
        <f t="shared" si="27"/>
        <v>0</v>
      </c>
      <c r="K145" s="106">
        <f t="shared" si="27"/>
        <v>0</v>
      </c>
      <c r="L145" s="107">
        <f t="shared" si="27"/>
        <v>0</v>
      </c>
      <c r="M145" s="110">
        <f>SUM(M141:M144)</f>
        <v>42</v>
      </c>
      <c r="N145" s="1899" t="s">
        <v>742</v>
      </c>
      <c r="O145" s="1888"/>
      <c r="P145" s="1889"/>
      <c r="Q145" s="1833"/>
      <c r="R145" s="132"/>
      <c r="S145" s="132"/>
      <c r="T145" s="132"/>
      <c r="U145" s="132"/>
      <c r="V145" s="132"/>
      <c r="W145" s="132"/>
    </row>
    <row r="146" spans="1:23" ht="15" customHeight="1">
      <c r="A146" s="317" t="s">
        <v>14</v>
      </c>
      <c r="B146" s="319" t="s">
        <v>12</v>
      </c>
      <c r="C146" s="286" t="s">
        <v>48</v>
      </c>
      <c r="D146" s="279" t="s">
        <v>773</v>
      </c>
      <c r="E146" s="283" t="s">
        <v>64</v>
      </c>
      <c r="F146" s="281" t="s">
        <v>769</v>
      </c>
      <c r="G146" s="88" t="s">
        <v>167</v>
      </c>
      <c r="H146" s="89">
        <v>0</v>
      </c>
      <c r="I146" s="50">
        <v>0</v>
      </c>
      <c r="J146" s="90"/>
      <c r="K146" s="91">
        <v>0</v>
      </c>
      <c r="L146" s="92">
        <v>79</v>
      </c>
      <c r="M146" s="52">
        <v>79</v>
      </c>
      <c r="N146" s="1834" t="s">
        <v>720</v>
      </c>
      <c r="O146" s="1855" t="s">
        <v>73</v>
      </c>
      <c r="P146" s="1856"/>
      <c r="Q146" s="1880"/>
      <c r="R146" s="132"/>
      <c r="S146" s="132"/>
      <c r="T146" s="132"/>
      <c r="U146" s="132"/>
      <c r="V146" s="132"/>
      <c r="W146" s="132"/>
    </row>
    <row r="147" spans="1:23" ht="13.15" customHeight="1">
      <c r="A147" s="321"/>
      <c r="B147" s="322"/>
      <c r="C147" s="323"/>
      <c r="D147" s="324"/>
      <c r="E147" s="295"/>
      <c r="F147" s="1475"/>
      <c r="G147" s="553" t="s">
        <v>106</v>
      </c>
      <c r="H147" s="1935"/>
      <c r="I147" s="528"/>
      <c r="J147" s="529"/>
      <c r="K147" s="530"/>
      <c r="L147" s="554"/>
      <c r="M147" s="532"/>
      <c r="N147" s="1900" t="s">
        <v>719</v>
      </c>
      <c r="O147" s="1858" t="s">
        <v>73</v>
      </c>
      <c r="P147" s="1859"/>
      <c r="Q147" s="1837"/>
      <c r="R147" s="132"/>
      <c r="S147" s="132"/>
      <c r="T147" s="132"/>
      <c r="U147" s="132"/>
      <c r="V147" s="132"/>
      <c r="W147" s="132"/>
    </row>
    <row r="148" spans="1:23" ht="15" customHeight="1">
      <c r="A148" s="321"/>
      <c r="B148" s="322"/>
      <c r="C148" s="323"/>
      <c r="D148" s="324"/>
      <c r="E148" s="296"/>
      <c r="F148" s="327"/>
      <c r="G148" s="553" t="s">
        <v>129</v>
      </c>
      <c r="H148" s="527"/>
      <c r="I148" s="1861"/>
      <c r="J148" s="529"/>
      <c r="K148" s="1862"/>
      <c r="L148" s="554">
        <v>447</v>
      </c>
      <c r="M148" s="532">
        <v>448</v>
      </c>
      <c r="N148" s="1900" t="s">
        <v>726</v>
      </c>
      <c r="O148" s="1894"/>
      <c r="P148" s="1895" t="s">
        <v>73</v>
      </c>
      <c r="Q148" s="1896"/>
      <c r="R148" s="132"/>
      <c r="S148" s="132"/>
      <c r="T148" s="132"/>
      <c r="U148" s="132"/>
      <c r="V148" s="132"/>
      <c r="W148" s="132"/>
    </row>
    <row r="149" spans="1:23" ht="10.9" customHeight="1">
      <c r="A149" s="321"/>
      <c r="B149" s="322"/>
      <c r="C149" s="323"/>
      <c r="D149" s="324"/>
      <c r="E149" s="296"/>
      <c r="F149" s="296"/>
      <c r="G149" s="109"/>
      <c r="H149" s="94"/>
      <c r="I149" s="95"/>
      <c r="J149" s="96"/>
      <c r="K149" s="97"/>
      <c r="L149" s="98"/>
      <c r="M149" s="99"/>
      <c r="N149" s="1900" t="s">
        <v>721</v>
      </c>
      <c r="O149" s="1894"/>
      <c r="P149" s="1895" t="s">
        <v>73</v>
      </c>
      <c r="Q149" s="1896"/>
      <c r="R149" s="132"/>
      <c r="S149" s="132"/>
      <c r="T149" s="132"/>
      <c r="U149" s="132"/>
      <c r="V149" s="132"/>
      <c r="W149" s="132"/>
    </row>
    <row r="150" spans="1:23" ht="14.25" customHeight="1" thickBot="1">
      <c r="A150" s="318"/>
      <c r="B150" s="320"/>
      <c r="C150" s="287"/>
      <c r="D150" s="280"/>
      <c r="E150" s="282"/>
      <c r="F150" s="282"/>
      <c r="G150" s="102" t="s">
        <v>13</v>
      </c>
      <c r="H150" s="103">
        <f t="shared" ref="H150:K150" si="28">SUM(H146:H148)</f>
        <v>0</v>
      </c>
      <c r="I150" s="104">
        <f t="shared" si="28"/>
        <v>0</v>
      </c>
      <c r="J150" s="105">
        <f t="shared" si="28"/>
        <v>0</v>
      </c>
      <c r="K150" s="106">
        <f t="shared" si="28"/>
        <v>0</v>
      </c>
      <c r="L150" s="107">
        <f>SUM(L146:L149)</f>
        <v>526</v>
      </c>
      <c r="M150" s="110">
        <f>SUM(M146:M149)</f>
        <v>527</v>
      </c>
      <c r="N150" s="1899" t="s">
        <v>742</v>
      </c>
      <c r="O150" s="1864"/>
      <c r="P150" s="1865"/>
      <c r="Q150" s="1898"/>
      <c r="R150" s="132"/>
      <c r="S150" s="132"/>
      <c r="T150" s="132"/>
      <c r="U150" s="132"/>
      <c r="V150" s="132"/>
      <c r="W150" s="132"/>
    </row>
    <row r="151" spans="1:23" ht="22.15" customHeight="1">
      <c r="A151" s="317" t="s">
        <v>14</v>
      </c>
      <c r="B151" s="319" t="s">
        <v>12</v>
      </c>
      <c r="C151" s="286" t="s">
        <v>49</v>
      </c>
      <c r="D151" s="279" t="s">
        <v>774</v>
      </c>
      <c r="E151" s="283" t="s">
        <v>64</v>
      </c>
      <c r="F151" s="281" t="s">
        <v>769</v>
      </c>
      <c r="G151" s="88" t="s">
        <v>167</v>
      </c>
      <c r="H151" s="89">
        <v>0</v>
      </c>
      <c r="I151" s="50">
        <v>0</v>
      </c>
      <c r="J151" s="90"/>
      <c r="K151" s="91">
        <v>0</v>
      </c>
      <c r="L151" s="92">
        <v>0</v>
      </c>
      <c r="M151" s="52">
        <v>0</v>
      </c>
      <c r="N151" s="1834" t="s">
        <v>720</v>
      </c>
      <c r="O151" s="1855"/>
      <c r="P151" s="1856" t="s">
        <v>73</v>
      </c>
      <c r="Q151" s="1880"/>
      <c r="R151" s="132"/>
      <c r="S151" s="132"/>
      <c r="T151" s="132"/>
      <c r="U151" s="132"/>
      <c r="V151" s="132"/>
      <c r="W151" s="132"/>
    </row>
    <row r="152" spans="1:23" ht="10.9" customHeight="1">
      <c r="A152" s="321"/>
      <c r="B152" s="322"/>
      <c r="C152" s="323"/>
      <c r="D152" s="324"/>
      <c r="E152" s="295"/>
      <c r="F152" s="1475"/>
      <c r="G152" s="553" t="s">
        <v>106</v>
      </c>
      <c r="H152" s="527"/>
      <c r="I152" s="528"/>
      <c r="J152" s="529"/>
      <c r="K152" s="530"/>
      <c r="L152" s="554"/>
      <c r="M152" s="532"/>
      <c r="N152" s="1900" t="s">
        <v>719</v>
      </c>
      <c r="O152" s="1858"/>
      <c r="P152" s="1859"/>
      <c r="Q152" s="1837"/>
      <c r="R152" s="132"/>
      <c r="S152" s="132"/>
      <c r="T152" s="132"/>
      <c r="U152" s="132"/>
      <c r="V152" s="132"/>
      <c r="W152" s="132"/>
    </row>
    <row r="153" spans="1:23" ht="14.45" customHeight="1">
      <c r="A153" s="321"/>
      <c r="B153" s="322"/>
      <c r="C153" s="323"/>
      <c r="D153" s="324"/>
      <c r="E153" s="296"/>
      <c r="F153" s="327"/>
      <c r="G153" s="553" t="s">
        <v>129</v>
      </c>
      <c r="H153" s="527"/>
      <c r="I153" s="1861"/>
      <c r="J153" s="529"/>
      <c r="K153" s="1862"/>
      <c r="L153" s="554">
        <v>100</v>
      </c>
      <c r="M153" s="532">
        <v>100</v>
      </c>
      <c r="N153" s="1900" t="s">
        <v>726</v>
      </c>
      <c r="O153" s="1894"/>
      <c r="P153" s="1895"/>
      <c r="Q153" s="1896"/>
      <c r="R153" s="132"/>
      <c r="S153" s="132"/>
      <c r="T153" s="132"/>
      <c r="U153" s="132"/>
      <c r="V153" s="132"/>
      <c r="W153" s="132"/>
    </row>
    <row r="154" spans="1:23" ht="15" customHeight="1">
      <c r="A154" s="321"/>
      <c r="B154" s="322"/>
      <c r="C154" s="323"/>
      <c r="D154" s="324"/>
      <c r="E154" s="296"/>
      <c r="F154" s="296"/>
      <c r="G154" s="109"/>
      <c r="H154" s="94"/>
      <c r="I154" s="95"/>
      <c r="J154" s="96"/>
      <c r="K154" s="97"/>
      <c r="L154" s="98"/>
      <c r="M154" s="99"/>
      <c r="N154" s="1900" t="s">
        <v>721</v>
      </c>
      <c r="O154" s="1894"/>
      <c r="P154" s="1895"/>
      <c r="Q154" s="1896"/>
      <c r="R154" s="132"/>
      <c r="S154" s="132"/>
      <c r="T154" s="132"/>
      <c r="U154" s="132"/>
      <c r="V154" s="132"/>
      <c r="W154" s="132"/>
    </row>
    <row r="155" spans="1:23" ht="15.75" customHeight="1" thickBot="1">
      <c r="A155" s="318"/>
      <c r="B155" s="320"/>
      <c r="C155" s="287"/>
      <c r="D155" s="280"/>
      <c r="E155" s="282"/>
      <c r="F155" s="282"/>
      <c r="G155" s="102" t="s">
        <v>13</v>
      </c>
      <c r="H155" s="103">
        <f t="shared" ref="H155:K155" si="29">SUM(H151:H153)</f>
        <v>0</v>
      </c>
      <c r="I155" s="104">
        <f t="shared" si="29"/>
        <v>0</v>
      </c>
      <c r="J155" s="105">
        <f t="shared" si="29"/>
        <v>0</v>
      </c>
      <c r="K155" s="106">
        <f t="shared" si="29"/>
        <v>0</v>
      </c>
      <c r="L155" s="107">
        <f>SUM(L151:L154)</f>
        <v>100</v>
      </c>
      <c r="M155" s="110">
        <f>SUM(M151:M154)</f>
        <v>100</v>
      </c>
      <c r="N155" s="1899" t="s">
        <v>742</v>
      </c>
      <c r="O155" s="1864"/>
      <c r="P155" s="1865"/>
      <c r="Q155" s="1898"/>
      <c r="R155" s="132"/>
      <c r="S155" s="132"/>
      <c r="T155" s="132"/>
      <c r="U155" s="132"/>
      <c r="V155" s="132"/>
      <c r="W155" s="132"/>
    </row>
    <row r="156" spans="1:23" ht="14.25" customHeight="1">
      <c r="A156" s="317" t="s">
        <v>14</v>
      </c>
      <c r="B156" s="319" t="s">
        <v>12</v>
      </c>
      <c r="C156" s="286" t="s">
        <v>50</v>
      </c>
      <c r="D156" s="279" t="s">
        <v>775</v>
      </c>
      <c r="E156" s="283" t="s">
        <v>64</v>
      </c>
      <c r="F156" s="281" t="s">
        <v>210</v>
      </c>
      <c r="G156" s="88" t="s">
        <v>167</v>
      </c>
      <c r="H156" s="89">
        <v>0</v>
      </c>
      <c r="I156" s="50">
        <v>0</v>
      </c>
      <c r="J156" s="90"/>
      <c r="K156" s="91">
        <v>0</v>
      </c>
      <c r="L156" s="92">
        <v>0</v>
      </c>
      <c r="M156" s="52">
        <v>0</v>
      </c>
      <c r="N156" s="1936" t="s">
        <v>776</v>
      </c>
      <c r="O156" s="1855" t="s">
        <v>73</v>
      </c>
      <c r="P156" s="1856"/>
      <c r="Q156" s="1880"/>
      <c r="R156" s="1937"/>
      <c r="S156" s="132"/>
      <c r="T156" s="133"/>
      <c r="U156" s="132"/>
      <c r="V156" s="132"/>
      <c r="W156" s="132"/>
    </row>
    <row r="157" spans="1:23" ht="11.45" customHeight="1">
      <c r="A157" s="321"/>
      <c r="B157" s="322"/>
      <c r="C157" s="323"/>
      <c r="D157" s="324"/>
      <c r="E157" s="295"/>
      <c r="F157" s="1475"/>
      <c r="G157" s="553" t="s">
        <v>106</v>
      </c>
      <c r="H157" s="527">
        <v>1762.4</v>
      </c>
      <c r="I157" s="528"/>
      <c r="J157" s="529"/>
      <c r="K157" s="530">
        <v>1762.4</v>
      </c>
      <c r="L157" s="554">
        <v>2500</v>
      </c>
      <c r="M157" s="532">
        <v>2300</v>
      </c>
      <c r="N157" s="1938"/>
      <c r="O157" s="1939"/>
      <c r="P157" s="1940"/>
      <c r="Q157" s="1941"/>
      <c r="R157" s="1937"/>
      <c r="S157" s="132"/>
      <c r="T157" s="133"/>
      <c r="U157" s="132"/>
      <c r="V157" s="132"/>
      <c r="W157" s="132"/>
    </row>
    <row r="158" spans="1:23" ht="14.25" customHeight="1">
      <c r="A158" s="321"/>
      <c r="B158" s="322"/>
      <c r="C158" s="323"/>
      <c r="D158" s="324"/>
      <c r="E158" s="295"/>
      <c r="F158" s="1475"/>
      <c r="G158" s="109"/>
      <c r="H158" s="94"/>
      <c r="I158" s="537"/>
      <c r="J158" s="96"/>
      <c r="K158" s="538"/>
      <c r="L158" s="1942"/>
      <c r="M158" s="694"/>
      <c r="N158" s="1943" t="s">
        <v>777</v>
      </c>
      <c r="O158" s="1836" t="s">
        <v>73</v>
      </c>
      <c r="P158" s="1944"/>
      <c r="Q158" s="1837"/>
      <c r="R158" s="1937"/>
      <c r="S158" s="132"/>
      <c r="T158" s="133"/>
      <c r="U158" s="132"/>
      <c r="V158" s="132"/>
      <c r="W158" s="132"/>
    </row>
    <row r="159" spans="1:23" ht="14.25" customHeight="1">
      <c r="A159" s="321"/>
      <c r="B159" s="322"/>
      <c r="C159" s="323"/>
      <c r="D159" s="324"/>
      <c r="E159" s="296"/>
      <c r="F159" s="327"/>
      <c r="G159" s="109" t="s">
        <v>129</v>
      </c>
      <c r="H159" s="94"/>
      <c r="I159" s="95"/>
      <c r="J159" s="96"/>
      <c r="K159" s="97"/>
      <c r="L159" s="1945"/>
      <c r="M159" s="694"/>
      <c r="N159" s="1938"/>
      <c r="O159" s="1946"/>
      <c r="P159" s="1947"/>
      <c r="Q159" s="1948"/>
      <c r="R159" s="1937"/>
      <c r="S159" s="132"/>
      <c r="T159" s="133"/>
      <c r="U159" s="132"/>
      <c r="V159" s="132"/>
      <c r="W159" s="132"/>
    </row>
    <row r="160" spans="1:23" ht="14.25" customHeight="1">
      <c r="A160" s="321"/>
      <c r="B160" s="322"/>
      <c r="C160" s="323"/>
      <c r="D160" s="324"/>
      <c r="E160" s="296"/>
      <c r="F160" s="296"/>
      <c r="G160" s="109"/>
      <c r="H160" s="94"/>
      <c r="I160" s="95"/>
      <c r="J160" s="96"/>
      <c r="K160" s="97"/>
      <c r="L160" s="1945"/>
      <c r="M160" s="694"/>
      <c r="N160" s="1949" t="s">
        <v>778</v>
      </c>
      <c r="O160" s="1950" t="s">
        <v>73</v>
      </c>
      <c r="P160" s="1951"/>
      <c r="Q160" s="1896"/>
      <c r="R160" s="1937"/>
      <c r="S160" s="132"/>
      <c r="T160" s="133"/>
      <c r="U160" s="132"/>
      <c r="V160" s="132"/>
      <c r="W160" s="132"/>
    </row>
    <row r="161" spans="1:23" ht="10.15" customHeight="1">
      <c r="A161" s="321"/>
      <c r="B161" s="322"/>
      <c r="C161" s="323"/>
      <c r="D161" s="324"/>
      <c r="E161" s="296"/>
      <c r="F161" s="296"/>
      <c r="G161" s="109"/>
      <c r="H161" s="94"/>
      <c r="I161" s="95"/>
      <c r="J161" s="96"/>
      <c r="K161" s="97"/>
      <c r="L161" s="1945"/>
      <c r="M161" s="694"/>
      <c r="N161" s="1952"/>
      <c r="O161" s="1950"/>
      <c r="P161" s="1951"/>
      <c r="Q161" s="1896"/>
      <c r="R161" s="1937"/>
      <c r="S161" s="132"/>
      <c r="T161" s="133"/>
      <c r="U161" s="132"/>
      <c r="V161" s="132"/>
      <c r="W161" s="132"/>
    </row>
    <row r="162" spans="1:23" ht="10.15" customHeight="1">
      <c r="A162" s="321"/>
      <c r="B162" s="322"/>
      <c r="C162" s="323"/>
      <c r="D162" s="324"/>
      <c r="E162" s="296"/>
      <c r="F162" s="296"/>
      <c r="G162" s="109"/>
      <c r="H162" s="94"/>
      <c r="I162" s="95"/>
      <c r="J162" s="96"/>
      <c r="K162" s="97"/>
      <c r="L162" s="1945"/>
      <c r="M162" s="694"/>
      <c r="N162" s="1938"/>
      <c r="O162" s="1946"/>
      <c r="P162" s="1947"/>
      <c r="Q162" s="1948"/>
      <c r="R162" s="1937"/>
      <c r="S162" s="132"/>
      <c r="T162" s="133"/>
      <c r="U162" s="132"/>
      <c r="V162" s="132"/>
      <c r="W162" s="132"/>
    </row>
    <row r="163" spans="1:23" ht="70.150000000000006" customHeight="1">
      <c r="A163" s="321"/>
      <c r="B163" s="322"/>
      <c r="C163" s="323"/>
      <c r="D163" s="324"/>
      <c r="E163" s="296"/>
      <c r="F163" s="296"/>
      <c r="G163" s="109"/>
      <c r="H163" s="94"/>
      <c r="I163" s="95"/>
      <c r="J163" s="96"/>
      <c r="K163" s="97"/>
      <c r="L163" s="1945"/>
      <c r="M163" s="694"/>
      <c r="N163" s="1953" t="s">
        <v>779</v>
      </c>
      <c r="O163" s="1954" t="s">
        <v>73</v>
      </c>
      <c r="P163" s="1955"/>
      <c r="Q163" s="1956"/>
      <c r="R163" s="1937"/>
      <c r="S163" s="132"/>
      <c r="T163" s="133"/>
      <c r="U163" s="132"/>
      <c r="V163" s="132"/>
      <c r="W163" s="132"/>
    </row>
    <row r="164" spans="1:23" ht="40.9" customHeight="1">
      <c r="A164" s="321"/>
      <c r="B164" s="322"/>
      <c r="C164" s="323"/>
      <c r="D164" s="324"/>
      <c r="E164" s="296"/>
      <c r="F164" s="296"/>
      <c r="G164" s="109"/>
      <c r="H164" s="94"/>
      <c r="I164" s="95"/>
      <c r="J164" s="96"/>
      <c r="K164" s="97"/>
      <c r="L164" s="1945"/>
      <c r="M164" s="694"/>
      <c r="N164" s="1953" t="s">
        <v>780</v>
      </c>
      <c r="O164" s="1954"/>
      <c r="P164" s="1955" t="s">
        <v>73</v>
      </c>
      <c r="Q164" s="1956"/>
      <c r="R164" s="1937"/>
      <c r="S164" s="132"/>
      <c r="T164" s="133"/>
      <c r="U164" s="132"/>
      <c r="V164" s="132"/>
      <c r="W164" s="132"/>
    </row>
    <row r="165" spans="1:23" ht="52.9" customHeight="1">
      <c r="A165" s="321"/>
      <c r="B165" s="322"/>
      <c r="C165" s="323"/>
      <c r="D165" s="324"/>
      <c r="E165" s="296"/>
      <c r="F165" s="296"/>
      <c r="G165" s="109"/>
      <c r="H165" s="94"/>
      <c r="I165" s="95"/>
      <c r="J165" s="96"/>
      <c r="K165" s="97"/>
      <c r="L165" s="1945"/>
      <c r="M165" s="694"/>
      <c r="N165" s="1957" t="s">
        <v>781</v>
      </c>
      <c r="O165" s="1950"/>
      <c r="P165" s="1951" t="s">
        <v>73</v>
      </c>
      <c r="Q165" s="1896"/>
      <c r="R165" s="1937"/>
      <c r="S165" s="132"/>
      <c r="T165" s="133"/>
      <c r="U165" s="132"/>
      <c r="V165" s="132"/>
      <c r="W165" s="132"/>
    </row>
    <row r="166" spans="1:23" ht="11.45" customHeight="1" thickBot="1">
      <c r="A166" s="321"/>
      <c r="B166" s="322"/>
      <c r="C166" s="323"/>
      <c r="D166" s="324"/>
      <c r="E166" s="296"/>
      <c r="F166" s="296"/>
      <c r="G166" s="109"/>
      <c r="H166" s="94"/>
      <c r="I166" s="95"/>
      <c r="J166" s="96"/>
      <c r="K166" s="97"/>
      <c r="L166" s="1945"/>
      <c r="M166" s="694"/>
      <c r="N166" s="1958" t="s">
        <v>782</v>
      </c>
      <c r="O166" s="1950" t="s">
        <v>73</v>
      </c>
      <c r="P166" s="1951" t="s">
        <v>73</v>
      </c>
      <c r="Q166" s="1896" t="s">
        <v>73</v>
      </c>
      <c r="R166" s="1937"/>
      <c r="S166" s="132"/>
      <c r="T166" s="133"/>
      <c r="U166" s="132"/>
      <c r="V166" s="132"/>
      <c r="W166" s="132"/>
    </row>
    <row r="167" spans="1:23" ht="15.6" customHeight="1" thickBot="1">
      <c r="A167" s="318"/>
      <c r="B167" s="320"/>
      <c r="C167" s="287"/>
      <c r="D167" s="280"/>
      <c r="E167" s="282"/>
      <c r="F167" s="282"/>
      <c r="G167" s="102" t="s">
        <v>13</v>
      </c>
      <c r="H167" s="103">
        <f t="shared" ref="H167:M167" si="30">SUM(H156:H159)</f>
        <v>1762.4</v>
      </c>
      <c r="I167" s="104">
        <f t="shared" si="30"/>
        <v>0</v>
      </c>
      <c r="J167" s="105">
        <f t="shared" si="30"/>
        <v>0</v>
      </c>
      <c r="K167" s="757">
        <f t="shared" si="30"/>
        <v>1762.4</v>
      </c>
      <c r="L167" s="108">
        <f t="shared" si="30"/>
        <v>2500</v>
      </c>
      <c r="M167" s="576">
        <f t="shared" si="30"/>
        <v>2300</v>
      </c>
      <c r="N167" s="1959"/>
      <c r="O167" s="1864"/>
      <c r="P167" s="1865"/>
      <c r="Q167" s="1898"/>
      <c r="R167" s="1937"/>
      <c r="S167" s="132"/>
      <c r="T167" s="133"/>
      <c r="U167" s="132"/>
      <c r="V167" s="132"/>
      <c r="W167" s="132"/>
    </row>
    <row r="168" spans="1:23" ht="15.6" customHeight="1">
      <c r="A168" s="233" t="s">
        <v>14</v>
      </c>
      <c r="B168" s="44" t="s">
        <v>12</v>
      </c>
      <c r="C168" s="1960" t="s">
        <v>586</v>
      </c>
      <c r="D168" s="1961" t="s">
        <v>783</v>
      </c>
      <c r="E168" s="250" t="s">
        <v>64</v>
      </c>
      <c r="F168" s="1027" t="s">
        <v>731</v>
      </c>
      <c r="G168" s="1962" t="s">
        <v>167</v>
      </c>
      <c r="H168" s="1963">
        <v>0</v>
      </c>
      <c r="I168" s="1964">
        <v>0</v>
      </c>
      <c r="J168" s="1964"/>
      <c r="K168" s="782">
        <v>0</v>
      </c>
      <c r="L168" s="1965">
        <v>4.2</v>
      </c>
      <c r="M168" s="1966">
        <v>24</v>
      </c>
      <c r="N168" s="1967" t="s">
        <v>720</v>
      </c>
      <c r="O168" s="1968" t="s">
        <v>73</v>
      </c>
      <c r="P168" s="1969"/>
      <c r="Q168" s="1970"/>
      <c r="R168" s="1937"/>
      <c r="S168" s="132"/>
      <c r="T168" s="133"/>
      <c r="U168" s="132"/>
      <c r="V168" s="132"/>
      <c r="W168" s="132"/>
    </row>
    <row r="169" spans="1:23" ht="15.6" customHeight="1">
      <c r="A169" s="233"/>
      <c r="B169" s="44"/>
      <c r="C169" s="1971"/>
      <c r="D169" s="1972"/>
      <c r="E169" s="1973"/>
      <c r="F169" s="1027"/>
      <c r="G169" s="1974" t="s">
        <v>106</v>
      </c>
      <c r="H169" s="1975"/>
      <c r="I169" s="1976"/>
      <c r="J169" s="1976"/>
      <c r="K169" s="1977"/>
      <c r="L169" s="1978">
        <v>4.2</v>
      </c>
      <c r="M169" s="1979">
        <v>24</v>
      </c>
      <c r="N169" s="1980" t="s">
        <v>719</v>
      </c>
      <c r="O169" s="1946" t="s">
        <v>73</v>
      </c>
      <c r="P169" s="1981"/>
      <c r="Q169" s="1982"/>
      <c r="R169" s="1937"/>
      <c r="S169" s="132"/>
      <c r="T169" s="133"/>
      <c r="U169" s="132"/>
      <c r="V169" s="132"/>
      <c r="W169" s="132"/>
    </row>
    <row r="170" spans="1:23" ht="15.6" customHeight="1">
      <c r="A170" s="233"/>
      <c r="B170" s="44"/>
      <c r="C170" s="1983"/>
      <c r="D170" s="1972"/>
      <c r="E170" s="1973"/>
      <c r="F170" s="1027"/>
      <c r="G170" s="1984" t="s">
        <v>129</v>
      </c>
      <c r="H170" s="1985"/>
      <c r="I170" s="1986"/>
      <c r="J170" s="1986"/>
      <c r="K170" s="1987"/>
      <c r="L170" s="1988">
        <v>47</v>
      </c>
      <c r="M170" s="1989">
        <v>267</v>
      </c>
      <c r="N170" s="1953" t="s">
        <v>726</v>
      </c>
      <c r="O170" s="1954" t="s">
        <v>73</v>
      </c>
      <c r="P170" s="1990"/>
      <c r="Q170" s="1991"/>
      <c r="R170" s="1937"/>
      <c r="S170" s="132"/>
      <c r="T170" s="133"/>
      <c r="U170" s="132"/>
      <c r="V170" s="132"/>
      <c r="W170" s="132"/>
    </row>
    <row r="171" spans="1:23" ht="15.6" customHeight="1">
      <c r="A171" s="233"/>
      <c r="B171" s="44"/>
      <c r="C171" s="1983"/>
      <c r="D171" s="1972"/>
      <c r="E171" s="1973"/>
      <c r="F171" s="1027"/>
      <c r="G171" s="1984"/>
      <c r="H171" s="1985"/>
      <c r="I171" s="1986"/>
      <c r="J171" s="1986"/>
      <c r="K171" s="1987"/>
      <c r="L171" s="1988"/>
      <c r="M171" s="1989"/>
      <c r="N171" s="1953" t="s">
        <v>759</v>
      </c>
      <c r="O171" s="1954"/>
      <c r="P171" s="1990" t="s">
        <v>73</v>
      </c>
      <c r="Q171" s="1991"/>
      <c r="R171" s="1937"/>
      <c r="S171" s="132"/>
      <c r="T171" s="133"/>
      <c r="U171" s="132"/>
      <c r="V171" s="132"/>
      <c r="W171" s="132"/>
    </row>
    <row r="172" spans="1:23" ht="15.6" customHeight="1" thickBot="1">
      <c r="A172" s="738"/>
      <c r="B172" s="23"/>
      <c r="C172" s="1992"/>
      <c r="D172" s="1993"/>
      <c r="E172" s="251"/>
      <c r="F172" s="1006"/>
      <c r="G172" s="1994" t="s">
        <v>13</v>
      </c>
      <c r="H172" s="1995">
        <f>H168+H169+H170+H171</f>
        <v>0</v>
      </c>
      <c r="I172" s="1995">
        <f t="shared" ref="I172:M172" si="31">I168+I169+I170+I171</f>
        <v>0</v>
      </c>
      <c r="J172" s="1995">
        <f t="shared" si="31"/>
        <v>0</v>
      </c>
      <c r="K172" s="1995">
        <f t="shared" si="31"/>
        <v>0</v>
      </c>
      <c r="L172" s="1995">
        <f t="shared" si="31"/>
        <v>55.4</v>
      </c>
      <c r="M172" s="1995">
        <f t="shared" si="31"/>
        <v>315</v>
      </c>
      <c r="N172" s="1996" t="s">
        <v>742</v>
      </c>
      <c r="O172" s="1997"/>
      <c r="P172" s="1998"/>
      <c r="Q172" s="1866"/>
      <c r="R172" s="1937"/>
      <c r="S172" s="132"/>
      <c r="T172" s="133"/>
      <c r="U172" s="132"/>
      <c r="V172" s="132"/>
      <c r="W172" s="132"/>
    </row>
    <row r="173" spans="1:23" ht="24.6" customHeight="1" thickBot="1">
      <c r="A173" s="41" t="s">
        <v>14</v>
      </c>
      <c r="B173" s="86" t="s">
        <v>12</v>
      </c>
      <c r="C173" s="268" t="s">
        <v>15</v>
      </c>
      <c r="D173" s="269"/>
      <c r="E173" s="269"/>
      <c r="F173" s="269"/>
      <c r="G173" s="271"/>
      <c r="H173" s="177">
        <f>H100+H105+H110+H115+H120+H125+H130+H135+H140+H145+H150+H155+H167+H172</f>
        <v>1762.4</v>
      </c>
      <c r="I173" s="177">
        <f t="shared" ref="I173:M173" si="32">I100+I105+I110+I115+I120+I125+I130+I135+I140+I145+I150+I155+I167+I172</f>
        <v>0</v>
      </c>
      <c r="J173" s="177">
        <f t="shared" si="32"/>
        <v>0</v>
      </c>
      <c r="K173" s="177">
        <f t="shared" si="32"/>
        <v>1762.4</v>
      </c>
      <c r="L173" s="177">
        <f t="shared" si="32"/>
        <v>5504.7999999999993</v>
      </c>
      <c r="M173" s="177">
        <f t="shared" si="32"/>
        <v>8364.5</v>
      </c>
      <c r="N173" s="87"/>
      <c r="O173" s="67"/>
      <c r="P173" s="67"/>
      <c r="Q173" s="68"/>
      <c r="R173" s="132"/>
      <c r="S173" s="132"/>
      <c r="T173" s="133"/>
      <c r="U173" s="132"/>
      <c r="V173" s="132"/>
      <c r="W173" s="132"/>
    </row>
    <row r="174" spans="1:23" ht="20.45" customHeight="1" thickBot="1">
      <c r="A174" s="41" t="s">
        <v>14</v>
      </c>
      <c r="B174" s="42" t="s">
        <v>14</v>
      </c>
      <c r="C174" s="1891" t="s">
        <v>784</v>
      </c>
      <c r="D174" s="1892"/>
      <c r="E174" s="1892"/>
      <c r="F174" s="1892"/>
      <c r="G174" s="1892"/>
      <c r="H174" s="1892"/>
      <c r="I174" s="1892"/>
      <c r="J174" s="1892"/>
      <c r="K174" s="1892"/>
      <c r="L174" s="1892"/>
      <c r="M174" s="1892"/>
      <c r="N174" s="1892"/>
      <c r="O174" s="1892"/>
      <c r="P174" s="1892"/>
      <c r="Q174" s="1893"/>
      <c r="R174" s="132"/>
      <c r="S174" s="132"/>
      <c r="T174" s="133"/>
      <c r="U174" s="132"/>
      <c r="V174" s="132"/>
      <c r="W174" s="132"/>
    </row>
    <row r="175" spans="1:23" ht="12.6" customHeight="1">
      <c r="A175" s="317" t="s">
        <v>14</v>
      </c>
      <c r="B175" s="319" t="s">
        <v>14</v>
      </c>
      <c r="C175" s="286" t="s">
        <v>12</v>
      </c>
      <c r="D175" s="279" t="s">
        <v>785</v>
      </c>
      <c r="E175" s="283" t="s">
        <v>64</v>
      </c>
      <c r="F175" s="281" t="s">
        <v>765</v>
      </c>
      <c r="G175" s="88" t="s">
        <v>167</v>
      </c>
      <c r="H175" s="89">
        <v>0</v>
      </c>
      <c r="I175" s="50">
        <v>0</v>
      </c>
      <c r="J175" s="90"/>
      <c r="K175" s="91">
        <v>0</v>
      </c>
      <c r="L175" s="92">
        <v>108</v>
      </c>
      <c r="M175" s="52">
        <v>109</v>
      </c>
      <c r="N175" s="1834" t="s">
        <v>720</v>
      </c>
      <c r="O175" s="1855" t="s">
        <v>73</v>
      </c>
      <c r="P175" s="1856"/>
      <c r="Q175" s="1880"/>
      <c r="R175" s="132"/>
      <c r="S175" s="132"/>
      <c r="T175" s="133"/>
      <c r="U175" s="132"/>
      <c r="V175" s="132"/>
      <c r="W175" s="132"/>
    </row>
    <row r="176" spans="1:23" ht="12.75" customHeight="1">
      <c r="A176" s="321"/>
      <c r="B176" s="322"/>
      <c r="C176" s="323"/>
      <c r="D176" s="324"/>
      <c r="E176" s="295"/>
      <c r="F176" s="1475"/>
      <c r="G176" s="553" t="s">
        <v>106</v>
      </c>
      <c r="H176" s="527"/>
      <c r="I176" s="528"/>
      <c r="J176" s="529"/>
      <c r="K176" s="530"/>
      <c r="L176" s="554"/>
      <c r="M176" s="532"/>
      <c r="N176" s="1900" t="s">
        <v>719</v>
      </c>
      <c r="O176" s="1858" t="s">
        <v>73</v>
      </c>
      <c r="P176" s="1859"/>
      <c r="Q176" s="1837"/>
      <c r="R176" s="132"/>
      <c r="S176" s="132"/>
      <c r="T176" s="133"/>
      <c r="U176" s="132"/>
      <c r="V176" s="132"/>
      <c r="W176" s="132"/>
    </row>
    <row r="177" spans="1:23" ht="24" customHeight="1">
      <c r="A177" s="321"/>
      <c r="B177" s="322"/>
      <c r="C177" s="323"/>
      <c r="D177" s="324"/>
      <c r="E177" s="296"/>
      <c r="F177" s="327"/>
      <c r="G177" s="553" t="s">
        <v>129</v>
      </c>
      <c r="H177" s="527"/>
      <c r="I177" s="1861"/>
      <c r="J177" s="529"/>
      <c r="K177" s="1862"/>
      <c r="L177" s="554">
        <v>615</v>
      </c>
      <c r="M177" s="532">
        <v>615</v>
      </c>
      <c r="N177" s="1900" t="s">
        <v>726</v>
      </c>
      <c r="O177" s="1894"/>
      <c r="P177" s="1895" t="s">
        <v>73</v>
      </c>
      <c r="Q177" s="1896"/>
      <c r="R177" s="132"/>
      <c r="S177" s="132"/>
      <c r="T177" s="133"/>
      <c r="U177" s="132"/>
      <c r="V177" s="132"/>
      <c r="W177" s="132"/>
    </row>
    <row r="178" spans="1:23" ht="16.149999999999999" customHeight="1">
      <c r="A178" s="321"/>
      <c r="B178" s="322"/>
      <c r="C178" s="323"/>
      <c r="D178" s="324"/>
      <c r="E178" s="296"/>
      <c r="F178" s="296"/>
      <c r="G178" s="109"/>
      <c r="H178" s="94"/>
      <c r="I178" s="95"/>
      <c r="J178" s="96"/>
      <c r="K178" s="97"/>
      <c r="L178" s="98"/>
      <c r="M178" s="99"/>
      <c r="N178" s="1900" t="s">
        <v>721</v>
      </c>
      <c r="O178" s="1894"/>
      <c r="P178" s="1895" t="s">
        <v>73</v>
      </c>
      <c r="Q178" s="1896"/>
      <c r="R178" s="132"/>
      <c r="S178" s="132"/>
      <c r="T178" s="133"/>
      <c r="U178" s="132"/>
      <c r="V178" s="132"/>
      <c r="W178" s="132"/>
    </row>
    <row r="179" spans="1:23" ht="19.149999999999999" customHeight="1" thickBot="1">
      <c r="A179" s="318"/>
      <c r="B179" s="320"/>
      <c r="C179" s="287"/>
      <c r="D179" s="280"/>
      <c r="E179" s="282"/>
      <c r="F179" s="282"/>
      <c r="G179" s="102" t="s">
        <v>13</v>
      </c>
      <c r="H179" s="103">
        <f t="shared" ref="H179:K179" si="33">SUM(H175:H177)</f>
        <v>0</v>
      </c>
      <c r="I179" s="104">
        <f t="shared" si="33"/>
        <v>0</v>
      </c>
      <c r="J179" s="105">
        <f t="shared" si="33"/>
        <v>0</v>
      </c>
      <c r="K179" s="106">
        <f t="shared" si="33"/>
        <v>0</v>
      </c>
      <c r="L179" s="107">
        <f>SUM(L175:L178)</f>
        <v>723</v>
      </c>
      <c r="M179" s="110">
        <f>SUM(M175:M178)</f>
        <v>724</v>
      </c>
      <c r="N179" s="1899" t="s">
        <v>742</v>
      </c>
      <c r="O179" s="1864"/>
      <c r="P179" s="1865"/>
      <c r="Q179" s="1898"/>
      <c r="R179" s="132"/>
      <c r="S179" s="132"/>
      <c r="T179" s="133"/>
      <c r="U179" s="132"/>
      <c r="V179" s="132"/>
      <c r="W179" s="132"/>
    </row>
    <row r="180" spans="1:23" ht="15.75" customHeight="1">
      <c r="A180" s="317" t="s">
        <v>14</v>
      </c>
      <c r="B180" s="319" t="s">
        <v>14</v>
      </c>
      <c r="C180" s="286" t="s">
        <v>14</v>
      </c>
      <c r="D180" s="279" t="s">
        <v>786</v>
      </c>
      <c r="E180" s="283" t="s">
        <v>64</v>
      </c>
      <c r="F180" s="281" t="s">
        <v>769</v>
      </c>
      <c r="G180" s="88" t="s">
        <v>167</v>
      </c>
      <c r="H180" s="89">
        <v>0</v>
      </c>
      <c r="I180" s="50">
        <v>0</v>
      </c>
      <c r="J180" s="90"/>
      <c r="K180" s="91">
        <v>0</v>
      </c>
      <c r="L180" s="92">
        <v>205</v>
      </c>
      <c r="M180" s="52">
        <v>206</v>
      </c>
      <c r="N180" s="1834" t="s">
        <v>720</v>
      </c>
      <c r="O180" s="1855" t="s">
        <v>73</v>
      </c>
      <c r="P180" s="1856"/>
      <c r="Q180" s="1880"/>
      <c r="R180" s="132"/>
      <c r="S180" s="132"/>
      <c r="T180" s="133"/>
      <c r="U180" s="132"/>
      <c r="V180" s="132"/>
      <c r="W180" s="132"/>
    </row>
    <row r="181" spans="1:23" ht="14.45" customHeight="1">
      <c r="A181" s="321"/>
      <c r="B181" s="322"/>
      <c r="C181" s="323"/>
      <c r="D181" s="324"/>
      <c r="E181" s="295"/>
      <c r="F181" s="1475"/>
      <c r="G181" s="553" t="s">
        <v>106</v>
      </c>
      <c r="H181" s="527"/>
      <c r="I181" s="528"/>
      <c r="J181" s="529"/>
      <c r="K181" s="530"/>
      <c r="L181" s="554"/>
      <c r="M181" s="532"/>
      <c r="N181" s="1900" t="s">
        <v>719</v>
      </c>
      <c r="O181" s="1858" t="s">
        <v>73</v>
      </c>
      <c r="P181" s="1859"/>
      <c r="Q181" s="1837"/>
      <c r="R181" s="132"/>
      <c r="S181" s="132"/>
      <c r="T181" s="133"/>
      <c r="U181" s="132"/>
      <c r="V181" s="132"/>
      <c r="W181" s="132"/>
    </row>
    <row r="182" spans="1:23" ht="11.45" customHeight="1">
      <c r="A182" s="321"/>
      <c r="B182" s="322"/>
      <c r="C182" s="323"/>
      <c r="D182" s="324"/>
      <c r="E182" s="296"/>
      <c r="F182" s="327"/>
      <c r="G182" s="109" t="s">
        <v>129</v>
      </c>
      <c r="H182" s="94"/>
      <c r="I182" s="95"/>
      <c r="J182" s="96"/>
      <c r="K182" s="97"/>
      <c r="L182" s="98">
        <v>1164</v>
      </c>
      <c r="M182" s="99">
        <v>1165</v>
      </c>
      <c r="N182" s="1900" t="s">
        <v>726</v>
      </c>
      <c r="O182" s="1894" t="s">
        <v>73</v>
      </c>
      <c r="P182" s="1895"/>
      <c r="Q182" s="1896"/>
      <c r="R182" s="132"/>
      <c r="S182" s="132"/>
      <c r="T182" s="133"/>
      <c r="U182" s="132"/>
      <c r="V182" s="132"/>
      <c r="W182" s="132"/>
    </row>
    <row r="183" spans="1:23" ht="10.15" customHeight="1">
      <c r="A183" s="321"/>
      <c r="B183" s="322"/>
      <c r="C183" s="323"/>
      <c r="D183" s="324"/>
      <c r="E183" s="296"/>
      <c r="F183" s="296"/>
      <c r="G183" s="109"/>
      <c r="H183" s="94"/>
      <c r="I183" s="95"/>
      <c r="J183" s="96"/>
      <c r="K183" s="97"/>
      <c r="L183" s="98"/>
      <c r="M183" s="99"/>
      <c r="N183" s="1900" t="s">
        <v>721</v>
      </c>
      <c r="O183" s="1894"/>
      <c r="P183" s="1895" t="s">
        <v>73</v>
      </c>
      <c r="Q183" s="1896"/>
      <c r="R183" s="132"/>
      <c r="S183" s="132"/>
      <c r="T183" s="133"/>
      <c r="U183" s="132"/>
      <c r="V183" s="132"/>
      <c r="W183" s="132"/>
    </row>
    <row r="184" spans="1:23" ht="25.15" customHeight="1" thickBot="1">
      <c r="A184" s="318"/>
      <c r="B184" s="320"/>
      <c r="C184" s="287"/>
      <c r="D184" s="280"/>
      <c r="E184" s="282"/>
      <c r="F184" s="282"/>
      <c r="G184" s="102" t="s">
        <v>13</v>
      </c>
      <c r="H184" s="103">
        <f t="shared" ref="H184:K184" si="34">SUM(H180:H182)</f>
        <v>0</v>
      </c>
      <c r="I184" s="104">
        <f t="shared" si="34"/>
        <v>0</v>
      </c>
      <c r="J184" s="105">
        <f t="shared" si="34"/>
        <v>0</v>
      </c>
      <c r="K184" s="106">
        <f t="shared" si="34"/>
        <v>0</v>
      </c>
      <c r="L184" s="107">
        <f>SUM(L180:L183)</f>
        <v>1369</v>
      </c>
      <c r="M184" s="110">
        <f>SUM(M180:M183)</f>
        <v>1371</v>
      </c>
      <c r="N184" s="1899" t="s">
        <v>742</v>
      </c>
      <c r="O184" s="1864"/>
      <c r="P184" s="1865"/>
      <c r="Q184" s="1898"/>
      <c r="R184" s="132"/>
      <c r="S184" s="132"/>
      <c r="T184" s="133"/>
      <c r="U184" s="132"/>
      <c r="V184" s="132"/>
      <c r="W184" s="132"/>
    </row>
    <row r="185" spans="1:23" ht="15.75" customHeight="1">
      <c r="A185" s="317" t="s">
        <v>14</v>
      </c>
      <c r="B185" s="319" t="s">
        <v>14</v>
      </c>
      <c r="C185" s="286" t="s">
        <v>37</v>
      </c>
      <c r="D185" s="279" t="s">
        <v>787</v>
      </c>
      <c r="E185" s="283" t="s">
        <v>64</v>
      </c>
      <c r="F185" s="281" t="s">
        <v>731</v>
      </c>
      <c r="G185" s="88" t="s">
        <v>167</v>
      </c>
      <c r="H185" s="89">
        <v>0</v>
      </c>
      <c r="I185" s="50">
        <v>0</v>
      </c>
      <c r="J185" s="90"/>
      <c r="K185" s="91">
        <v>0</v>
      </c>
      <c r="L185" s="92">
        <v>13</v>
      </c>
      <c r="M185" s="52">
        <v>13</v>
      </c>
      <c r="N185" s="1834" t="s">
        <v>720</v>
      </c>
      <c r="O185" s="1909"/>
      <c r="P185" s="1856" t="s">
        <v>73</v>
      </c>
      <c r="Q185" s="1825"/>
      <c r="R185" s="132"/>
      <c r="S185" s="132"/>
      <c r="T185" s="133"/>
      <c r="U185" s="132"/>
      <c r="V185" s="132"/>
      <c r="W185" s="132"/>
    </row>
    <row r="186" spans="1:23" ht="14.25" customHeight="1">
      <c r="A186" s="321"/>
      <c r="B186" s="322"/>
      <c r="C186" s="323"/>
      <c r="D186" s="324"/>
      <c r="E186" s="295"/>
      <c r="F186" s="1475"/>
      <c r="G186" s="553" t="s">
        <v>106</v>
      </c>
      <c r="H186" s="527"/>
      <c r="I186" s="528"/>
      <c r="J186" s="529"/>
      <c r="K186" s="530"/>
      <c r="L186" s="554"/>
      <c r="M186" s="532"/>
      <c r="N186" s="1900" t="s">
        <v>719</v>
      </c>
      <c r="O186" s="1904"/>
      <c r="P186" s="1859" t="s">
        <v>73</v>
      </c>
      <c r="Q186" s="1828"/>
      <c r="R186" s="132"/>
      <c r="S186" s="132"/>
      <c r="T186" s="133"/>
      <c r="U186" s="132"/>
      <c r="V186" s="132"/>
      <c r="W186" s="132"/>
    </row>
    <row r="187" spans="1:23" ht="12.75" customHeight="1">
      <c r="A187" s="321"/>
      <c r="B187" s="322"/>
      <c r="C187" s="323"/>
      <c r="D187" s="324"/>
      <c r="E187" s="296"/>
      <c r="F187" s="327"/>
      <c r="G187" s="109" t="s">
        <v>129</v>
      </c>
      <c r="H187" s="94"/>
      <c r="I187" s="95"/>
      <c r="J187" s="96"/>
      <c r="K187" s="97"/>
      <c r="L187" s="98">
        <v>73</v>
      </c>
      <c r="M187" s="99">
        <v>73</v>
      </c>
      <c r="N187" s="1900" t="s">
        <v>726</v>
      </c>
      <c r="O187" s="1885"/>
      <c r="P187" s="1895" t="s">
        <v>73</v>
      </c>
      <c r="Q187" s="1830"/>
      <c r="R187" s="132"/>
      <c r="S187" s="132"/>
      <c r="T187" s="133"/>
      <c r="U187" s="132"/>
      <c r="V187" s="132"/>
      <c r="W187" s="132"/>
    </row>
    <row r="188" spans="1:23" ht="12.75" customHeight="1">
      <c r="A188" s="321"/>
      <c r="B188" s="322"/>
      <c r="C188" s="323"/>
      <c r="D188" s="324"/>
      <c r="E188" s="296"/>
      <c r="F188" s="296"/>
      <c r="G188" s="109"/>
      <c r="H188" s="94"/>
      <c r="I188" s="95"/>
      <c r="J188" s="96"/>
      <c r="K188" s="97"/>
      <c r="L188" s="98"/>
      <c r="M188" s="99"/>
      <c r="N188" s="1900" t="s">
        <v>721</v>
      </c>
      <c r="O188" s="1885"/>
      <c r="P188" s="1895" t="s">
        <v>73</v>
      </c>
      <c r="Q188" s="1830"/>
      <c r="R188" s="132"/>
      <c r="S188" s="132"/>
      <c r="T188" s="133"/>
      <c r="U188" s="132"/>
      <c r="V188" s="132"/>
      <c r="W188" s="132"/>
    </row>
    <row r="189" spans="1:23" ht="12" customHeight="1" thickBot="1">
      <c r="A189" s="318"/>
      <c r="B189" s="320"/>
      <c r="C189" s="287"/>
      <c r="D189" s="280"/>
      <c r="E189" s="282"/>
      <c r="F189" s="282"/>
      <c r="G189" s="102" t="s">
        <v>13</v>
      </c>
      <c r="H189" s="103">
        <f t="shared" ref="H189:K189" si="35">SUM(H185:H187)</f>
        <v>0</v>
      </c>
      <c r="I189" s="104">
        <f t="shared" si="35"/>
        <v>0</v>
      </c>
      <c r="J189" s="105">
        <f t="shared" si="35"/>
        <v>0</v>
      </c>
      <c r="K189" s="106">
        <f t="shared" si="35"/>
        <v>0</v>
      </c>
      <c r="L189" s="107">
        <f>SUM(L185:L188)</f>
        <v>86</v>
      </c>
      <c r="M189" s="110">
        <f>SUM(M185:M188)</f>
        <v>86</v>
      </c>
      <c r="N189" s="1899" t="s">
        <v>742</v>
      </c>
      <c r="O189" s="1888"/>
      <c r="P189" s="1865"/>
      <c r="Q189" s="1833"/>
      <c r="R189" s="132"/>
      <c r="S189" s="132"/>
      <c r="T189" s="133"/>
      <c r="U189" s="132"/>
      <c r="V189" s="132"/>
      <c r="W189" s="132"/>
    </row>
    <row r="190" spans="1:23" ht="17.25" customHeight="1">
      <c r="A190" s="317" t="s">
        <v>14</v>
      </c>
      <c r="B190" s="319" t="s">
        <v>14</v>
      </c>
      <c r="C190" s="286" t="s">
        <v>38</v>
      </c>
      <c r="D190" s="279" t="s">
        <v>788</v>
      </c>
      <c r="E190" s="283" t="s">
        <v>64</v>
      </c>
      <c r="F190" s="281" t="s">
        <v>718</v>
      </c>
      <c r="G190" s="88" t="s">
        <v>167</v>
      </c>
      <c r="H190" s="89">
        <v>0</v>
      </c>
      <c r="I190" s="50">
        <v>0</v>
      </c>
      <c r="J190" s="90"/>
      <c r="K190" s="91">
        <v>0</v>
      </c>
      <c r="L190" s="92">
        <v>8</v>
      </c>
      <c r="M190" s="52">
        <v>9</v>
      </c>
      <c r="N190" s="1834" t="s">
        <v>720</v>
      </c>
      <c r="O190" s="1909"/>
      <c r="P190" s="1856" t="s">
        <v>73</v>
      </c>
      <c r="Q190" s="1825"/>
      <c r="R190" s="132"/>
      <c r="S190" s="132"/>
      <c r="T190" s="133"/>
      <c r="U190" s="132"/>
      <c r="V190" s="132"/>
      <c r="W190" s="132"/>
    </row>
    <row r="191" spans="1:23" ht="15" customHeight="1">
      <c r="A191" s="321"/>
      <c r="B191" s="322"/>
      <c r="C191" s="323"/>
      <c r="D191" s="324"/>
      <c r="E191" s="295"/>
      <c r="F191" s="1475"/>
      <c r="G191" s="553" t="s">
        <v>106</v>
      </c>
      <c r="H191" s="527"/>
      <c r="I191" s="528"/>
      <c r="J191" s="529"/>
      <c r="K191" s="530"/>
      <c r="L191" s="554">
        <v>8</v>
      </c>
      <c r="M191" s="532">
        <v>9</v>
      </c>
      <c r="N191" s="1900" t="s">
        <v>719</v>
      </c>
      <c r="O191" s="1904"/>
      <c r="P191" s="1859" t="s">
        <v>73</v>
      </c>
      <c r="Q191" s="1828"/>
      <c r="R191" s="132"/>
      <c r="S191" s="132"/>
      <c r="T191" s="133"/>
      <c r="U191" s="132"/>
      <c r="V191" s="132"/>
      <c r="W191" s="132"/>
    </row>
    <row r="192" spans="1:23" ht="15.75" customHeight="1">
      <c r="A192" s="321"/>
      <c r="B192" s="322"/>
      <c r="C192" s="323"/>
      <c r="D192" s="324"/>
      <c r="E192" s="296"/>
      <c r="F192" s="327"/>
      <c r="G192" s="109" t="s">
        <v>129</v>
      </c>
      <c r="H192" s="94"/>
      <c r="I192" s="95"/>
      <c r="J192" s="96"/>
      <c r="K192" s="97"/>
      <c r="L192" s="98">
        <v>93</v>
      </c>
      <c r="M192" s="99">
        <v>94</v>
      </c>
      <c r="N192" s="1900" t="s">
        <v>726</v>
      </c>
      <c r="O192" s="1885"/>
      <c r="P192" s="1895" t="s">
        <v>73</v>
      </c>
      <c r="Q192" s="1830"/>
      <c r="R192" s="132"/>
      <c r="S192" s="132"/>
      <c r="T192" s="133"/>
      <c r="U192" s="132"/>
      <c r="V192" s="132"/>
      <c r="W192" s="132"/>
    </row>
    <row r="193" spans="1:23" ht="14.25" customHeight="1">
      <c r="A193" s="321"/>
      <c r="B193" s="322"/>
      <c r="C193" s="323"/>
      <c r="D193" s="324"/>
      <c r="E193" s="296"/>
      <c r="F193" s="296"/>
      <c r="G193" s="109"/>
      <c r="H193" s="94"/>
      <c r="I193" s="95"/>
      <c r="J193" s="96"/>
      <c r="K193" s="97"/>
      <c r="L193" s="98"/>
      <c r="M193" s="99"/>
      <c r="N193" s="1900" t="s">
        <v>721</v>
      </c>
      <c r="O193" s="1885"/>
      <c r="P193" s="1895" t="s">
        <v>73</v>
      </c>
      <c r="Q193" s="1830"/>
      <c r="R193" s="132"/>
      <c r="S193" s="132"/>
      <c r="T193" s="133"/>
      <c r="U193" s="132"/>
      <c r="V193" s="132"/>
      <c r="W193" s="132"/>
    </row>
    <row r="194" spans="1:23" ht="15.75" customHeight="1" thickBot="1">
      <c r="A194" s="318"/>
      <c r="B194" s="320"/>
      <c r="C194" s="287"/>
      <c r="D194" s="280"/>
      <c r="E194" s="282"/>
      <c r="F194" s="282"/>
      <c r="G194" s="102" t="s">
        <v>13</v>
      </c>
      <c r="H194" s="103">
        <f t="shared" ref="H194:K194" si="36">SUM(H190:H192)</f>
        <v>0</v>
      </c>
      <c r="I194" s="104">
        <f t="shared" si="36"/>
        <v>0</v>
      </c>
      <c r="J194" s="105">
        <f t="shared" si="36"/>
        <v>0</v>
      </c>
      <c r="K194" s="106">
        <f t="shared" si="36"/>
        <v>0</v>
      </c>
      <c r="L194" s="107">
        <f>SUM(L190:L193)</f>
        <v>109</v>
      </c>
      <c r="M194" s="110">
        <f>SUM(M190:M193)</f>
        <v>112</v>
      </c>
      <c r="N194" s="1899" t="s">
        <v>742</v>
      </c>
      <c r="O194" s="1888"/>
      <c r="P194" s="1889"/>
      <c r="Q194" s="1833"/>
      <c r="R194" s="132"/>
      <c r="S194" s="132"/>
      <c r="T194" s="133"/>
      <c r="U194" s="132"/>
      <c r="V194" s="132"/>
      <c r="W194" s="132"/>
    </row>
    <row r="195" spans="1:23" ht="15.75" customHeight="1">
      <c r="A195" s="317" t="s">
        <v>14</v>
      </c>
      <c r="B195" s="319" t="s">
        <v>14</v>
      </c>
      <c r="C195" s="286" t="s">
        <v>42</v>
      </c>
      <c r="D195" s="279" t="s">
        <v>789</v>
      </c>
      <c r="E195" s="283" t="s">
        <v>64</v>
      </c>
      <c r="F195" s="281" t="s">
        <v>718</v>
      </c>
      <c r="G195" s="88" t="s">
        <v>167</v>
      </c>
      <c r="H195" s="89">
        <v>0</v>
      </c>
      <c r="I195" s="50">
        <v>0</v>
      </c>
      <c r="J195" s="90"/>
      <c r="K195" s="91">
        <v>0</v>
      </c>
      <c r="L195" s="92">
        <v>0</v>
      </c>
      <c r="M195" s="52">
        <v>8</v>
      </c>
      <c r="N195" s="1834" t="s">
        <v>720</v>
      </c>
      <c r="O195" s="1909"/>
      <c r="P195" s="1856" t="s">
        <v>73</v>
      </c>
      <c r="Q195" s="1825"/>
      <c r="R195" s="132"/>
      <c r="S195" s="132"/>
      <c r="T195" s="133"/>
      <c r="U195" s="132"/>
      <c r="V195" s="132"/>
      <c r="W195" s="132"/>
    </row>
    <row r="196" spans="1:23" ht="13.9" customHeight="1">
      <c r="A196" s="321"/>
      <c r="B196" s="322"/>
      <c r="C196" s="323"/>
      <c r="D196" s="324"/>
      <c r="E196" s="295"/>
      <c r="F196" s="1475"/>
      <c r="G196" s="553" t="s">
        <v>106</v>
      </c>
      <c r="H196" s="527"/>
      <c r="I196" s="528"/>
      <c r="J196" s="529"/>
      <c r="K196" s="530"/>
      <c r="L196" s="554"/>
      <c r="M196" s="532">
        <v>8</v>
      </c>
      <c r="N196" s="1900" t="s">
        <v>719</v>
      </c>
      <c r="O196" s="1904"/>
      <c r="P196" s="1859" t="s">
        <v>73</v>
      </c>
      <c r="Q196" s="1828"/>
      <c r="R196" s="132"/>
      <c r="S196" s="132"/>
      <c r="T196" s="133"/>
      <c r="U196" s="132"/>
      <c r="V196" s="132"/>
      <c r="W196" s="132"/>
    </row>
    <row r="197" spans="1:23" ht="10.9" customHeight="1">
      <c r="A197" s="321"/>
      <c r="B197" s="322"/>
      <c r="C197" s="323"/>
      <c r="D197" s="324"/>
      <c r="E197" s="296"/>
      <c r="F197" s="327"/>
      <c r="G197" s="109" t="s">
        <v>129</v>
      </c>
      <c r="H197" s="94"/>
      <c r="I197" s="95"/>
      <c r="J197" s="96"/>
      <c r="K197" s="97"/>
      <c r="L197" s="98"/>
      <c r="M197" s="99">
        <v>94</v>
      </c>
      <c r="N197" s="1900" t="s">
        <v>726</v>
      </c>
      <c r="O197" s="1885"/>
      <c r="P197" s="1895" t="s">
        <v>73</v>
      </c>
      <c r="Q197" s="1830"/>
      <c r="R197" s="132"/>
      <c r="S197" s="132"/>
      <c r="T197" s="133"/>
      <c r="U197" s="132"/>
      <c r="V197" s="132"/>
      <c r="W197" s="132"/>
    </row>
    <row r="198" spans="1:23" ht="10.9" customHeight="1">
      <c r="A198" s="321"/>
      <c r="B198" s="322"/>
      <c r="C198" s="323"/>
      <c r="D198" s="324"/>
      <c r="E198" s="296"/>
      <c r="F198" s="296"/>
      <c r="G198" s="109"/>
      <c r="H198" s="94"/>
      <c r="I198" s="95"/>
      <c r="J198" s="96"/>
      <c r="K198" s="97"/>
      <c r="L198" s="98"/>
      <c r="M198" s="99"/>
      <c r="N198" s="1900" t="s">
        <v>721</v>
      </c>
      <c r="O198" s="1885"/>
      <c r="P198" s="1895" t="s">
        <v>73</v>
      </c>
      <c r="Q198" s="1830"/>
      <c r="R198" s="132"/>
      <c r="S198" s="132"/>
      <c r="T198" s="133"/>
      <c r="U198" s="132"/>
      <c r="V198" s="132"/>
      <c r="W198" s="132"/>
    </row>
    <row r="199" spans="1:23" ht="14.25" customHeight="1" thickBot="1">
      <c r="A199" s="318"/>
      <c r="B199" s="320"/>
      <c r="C199" s="287"/>
      <c r="D199" s="280"/>
      <c r="E199" s="282"/>
      <c r="F199" s="282"/>
      <c r="G199" s="102" t="s">
        <v>13</v>
      </c>
      <c r="H199" s="103">
        <f t="shared" ref="H199:L199" si="37">SUM(H195:H197)</f>
        <v>0</v>
      </c>
      <c r="I199" s="104">
        <f t="shared" si="37"/>
        <v>0</v>
      </c>
      <c r="J199" s="105">
        <f t="shared" si="37"/>
        <v>0</v>
      </c>
      <c r="K199" s="106">
        <f t="shared" si="37"/>
        <v>0</v>
      </c>
      <c r="L199" s="107">
        <f t="shared" si="37"/>
        <v>0</v>
      </c>
      <c r="M199" s="110">
        <f>SUM(M195:M198)</f>
        <v>110</v>
      </c>
      <c r="N199" s="1899" t="s">
        <v>742</v>
      </c>
      <c r="O199" s="1888"/>
      <c r="P199" s="1865"/>
      <c r="Q199" s="1833"/>
      <c r="R199" s="132"/>
      <c r="S199" s="132"/>
      <c r="T199" s="133"/>
      <c r="U199" s="132"/>
      <c r="V199" s="132"/>
      <c r="W199" s="132"/>
    </row>
    <row r="200" spans="1:23" ht="22.9" customHeight="1">
      <c r="A200" s="317" t="s">
        <v>14</v>
      </c>
      <c r="B200" s="319" t="s">
        <v>14</v>
      </c>
      <c r="C200" s="286" t="s">
        <v>43</v>
      </c>
      <c r="D200" s="279" t="s">
        <v>790</v>
      </c>
      <c r="E200" s="283" t="s">
        <v>64</v>
      </c>
      <c r="F200" s="281" t="s">
        <v>718</v>
      </c>
      <c r="G200" s="88" t="s">
        <v>167</v>
      </c>
      <c r="H200" s="89">
        <v>0</v>
      </c>
      <c r="I200" s="50">
        <v>0</v>
      </c>
      <c r="J200" s="90"/>
      <c r="K200" s="91">
        <v>0</v>
      </c>
      <c r="L200" s="92">
        <v>0</v>
      </c>
      <c r="M200" s="52">
        <v>8</v>
      </c>
      <c r="N200" s="1834" t="s">
        <v>720</v>
      </c>
      <c r="O200" s="1855"/>
      <c r="P200" s="1856" t="s">
        <v>73</v>
      </c>
      <c r="Q200" s="1880"/>
      <c r="R200" s="132"/>
      <c r="S200" s="132"/>
      <c r="T200" s="133"/>
      <c r="U200" s="132"/>
      <c r="V200" s="132"/>
      <c r="W200" s="132"/>
    </row>
    <row r="201" spans="1:23" ht="21" customHeight="1">
      <c r="A201" s="321"/>
      <c r="B201" s="322"/>
      <c r="C201" s="323"/>
      <c r="D201" s="324"/>
      <c r="E201" s="295"/>
      <c r="F201" s="1475"/>
      <c r="G201" s="553" t="s">
        <v>106</v>
      </c>
      <c r="H201" s="527"/>
      <c r="I201" s="528"/>
      <c r="J201" s="529"/>
      <c r="K201" s="530"/>
      <c r="L201" s="554"/>
      <c r="M201" s="532">
        <v>8</v>
      </c>
      <c r="N201" s="1900" t="s">
        <v>719</v>
      </c>
      <c r="O201" s="1858"/>
      <c r="P201" s="1859" t="s">
        <v>73</v>
      </c>
      <c r="Q201" s="1837"/>
      <c r="R201" s="132"/>
      <c r="S201" s="132"/>
      <c r="T201" s="133"/>
      <c r="U201" s="132"/>
      <c r="V201" s="132"/>
      <c r="W201" s="132"/>
    </row>
    <row r="202" spans="1:23" ht="15" customHeight="1">
      <c r="A202" s="321"/>
      <c r="B202" s="322"/>
      <c r="C202" s="323"/>
      <c r="D202" s="324"/>
      <c r="E202" s="296"/>
      <c r="F202" s="327"/>
      <c r="G202" s="109" t="s">
        <v>129</v>
      </c>
      <c r="H202" s="94"/>
      <c r="I202" s="95"/>
      <c r="J202" s="96"/>
      <c r="K202" s="97"/>
      <c r="L202" s="98"/>
      <c r="M202" s="99">
        <v>94</v>
      </c>
      <c r="N202" s="1900" t="s">
        <v>726</v>
      </c>
      <c r="O202" s="1894"/>
      <c r="P202" s="1895" t="s">
        <v>73</v>
      </c>
      <c r="Q202" s="1896"/>
      <c r="R202" s="132"/>
      <c r="S202" s="132"/>
      <c r="T202" s="133"/>
      <c r="U202" s="132"/>
      <c r="V202" s="132"/>
      <c r="W202" s="132"/>
    </row>
    <row r="203" spans="1:23" ht="15.75" customHeight="1">
      <c r="A203" s="321"/>
      <c r="B203" s="322"/>
      <c r="C203" s="323"/>
      <c r="D203" s="324"/>
      <c r="E203" s="296"/>
      <c r="F203" s="296"/>
      <c r="G203" s="109"/>
      <c r="H203" s="94"/>
      <c r="I203" s="95"/>
      <c r="J203" s="96"/>
      <c r="K203" s="97"/>
      <c r="L203" s="98"/>
      <c r="M203" s="99"/>
      <c r="N203" s="1900" t="s">
        <v>721</v>
      </c>
      <c r="O203" s="1894"/>
      <c r="P203" s="1895" t="s">
        <v>73</v>
      </c>
      <c r="Q203" s="1896"/>
      <c r="R203" s="132"/>
      <c r="S203" s="132"/>
      <c r="T203" s="133"/>
      <c r="U203" s="132"/>
      <c r="V203" s="132"/>
      <c r="W203" s="132"/>
    </row>
    <row r="204" spans="1:23" ht="24" customHeight="1" thickBot="1">
      <c r="A204" s="318"/>
      <c r="B204" s="320"/>
      <c r="C204" s="287"/>
      <c r="D204" s="280"/>
      <c r="E204" s="282"/>
      <c r="F204" s="282"/>
      <c r="G204" s="102" t="s">
        <v>13</v>
      </c>
      <c r="H204" s="103">
        <f t="shared" ref="H204:L204" si="38">SUM(H200:H202)</f>
        <v>0</v>
      </c>
      <c r="I204" s="104">
        <f t="shared" si="38"/>
        <v>0</v>
      </c>
      <c r="J204" s="105">
        <f t="shared" si="38"/>
        <v>0</v>
      </c>
      <c r="K204" s="106">
        <f t="shared" si="38"/>
        <v>0</v>
      </c>
      <c r="L204" s="107">
        <f t="shared" si="38"/>
        <v>0</v>
      </c>
      <c r="M204" s="110">
        <f>SUM(M200:M203)</f>
        <v>110</v>
      </c>
      <c r="N204" s="1899" t="s">
        <v>742</v>
      </c>
      <c r="O204" s="1888"/>
      <c r="P204" s="1889"/>
      <c r="Q204" s="1833"/>
      <c r="R204" s="132"/>
      <c r="S204" s="132"/>
      <c r="T204" s="133"/>
      <c r="U204" s="132"/>
      <c r="V204" s="132"/>
      <c r="W204" s="132"/>
    </row>
    <row r="205" spans="1:23" ht="15" customHeight="1">
      <c r="A205" s="317" t="s">
        <v>14</v>
      </c>
      <c r="B205" s="319" t="s">
        <v>14</v>
      </c>
      <c r="C205" s="286" t="s">
        <v>44</v>
      </c>
      <c r="D205" s="279" t="s">
        <v>791</v>
      </c>
      <c r="E205" s="283" t="s">
        <v>64</v>
      </c>
      <c r="F205" s="281" t="s">
        <v>718</v>
      </c>
      <c r="G205" s="88" t="s">
        <v>167</v>
      </c>
      <c r="H205" s="89">
        <v>0</v>
      </c>
      <c r="I205" s="50">
        <v>0</v>
      </c>
      <c r="J205" s="90"/>
      <c r="K205" s="91">
        <v>0</v>
      </c>
      <c r="L205" s="92">
        <v>5</v>
      </c>
      <c r="M205" s="52">
        <v>5</v>
      </c>
      <c r="N205" s="1834" t="s">
        <v>720</v>
      </c>
      <c r="O205" s="1855"/>
      <c r="P205" s="1856" t="s">
        <v>73</v>
      </c>
      <c r="Q205" s="1880"/>
      <c r="R205" s="132"/>
      <c r="S205" s="132"/>
      <c r="T205" s="133"/>
      <c r="U205" s="132"/>
      <c r="V205" s="132"/>
      <c r="W205" s="132"/>
    </row>
    <row r="206" spans="1:23" ht="13.5" customHeight="1">
      <c r="A206" s="321"/>
      <c r="B206" s="322"/>
      <c r="C206" s="323"/>
      <c r="D206" s="324"/>
      <c r="E206" s="295"/>
      <c r="F206" s="1475"/>
      <c r="G206" s="553" t="s">
        <v>106</v>
      </c>
      <c r="H206" s="527"/>
      <c r="I206" s="528"/>
      <c r="J206" s="529"/>
      <c r="K206" s="530"/>
      <c r="L206" s="554">
        <v>5</v>
      </c>
      <c r="M206" s="532">
        <v>5</v>
      </c>
      <c r="N206" s="1900" t="s">
        <v>719</v>
      </c>
      <c r="O206" s="1858"/>
      <c r="P206" s="1859" t="s">
        <v>73</v>
      </c>
      <c r="Q206" s="1837"/>
      <c r="R206" s="132"/>
      <c r="S206" s="132"/>
      <c r="T206" s="133"/>
      <c r="U206" s="132"/>
      <c r="V206" s="132"/>
      <c r="W206" s="132"/>
    </row>
    <row r="207" spans="1:23" ht="15" customHeight="1">
      <c r="A207" s="321"/>
      <c r="B207" s="322"/>
      <c r="C207" s="323"/>
      <c r="D207" s="324"/>
      <c r="E207" s="296"/>
      <c r="F207" s="327"/>
      <c r="G207" s="109" t="s">
        <v>129</v>
      </c>
      <c r="H207" s="94"/>
      <c r="I207" s="95"/>
      <c r="J207" s="96"/>
      <c r="K207" s="97"/>
      <c r="L207" s="98">
        <v>52</v>
      </c>
      <c r="M207" s="99">
        <v>53</v>
      </c>
      <c r="N207" s="1900" t="s">
        <v>726</v>
      </c>
      <c r="O207" s="1894"/>
      <c r="P207" s="1895" t="s">
        <v>73</v>
      </c>
      <c r="Q207" s="1896"/>
      <c r="R207" s="132"/>
      <c r="S207" s="132"/>
      <c r="T207" s="133"/>
      <c r="U207" s="132"/>
      <c r="V207" s="132"/>
      <c r="W207" s="132"/>
    </row>
    <row r="208" spans="1:23" ht="15" customHeight="1">
      <c r="A208" s="321"/>
      <c r="B208" s="322"/>
      <c r="C208" s="323"/>
      <c r="D208" s="324"/>
      <c r="E208" s="296"/>
      <c r="F208" s="296"/>
      <c r="G208" s="109"/>
      <c r="H208" s="94"/>
      <c r="I208" s="95"/>
      <c r="J208" s="96"/>
      <c r="K208" s="97"/>
      <c r="L208" s="98"/>
      <c r="M208" s="99"/>
      <c r="N208" s="1900" t="s">
        <v>721</v>
      </c>
      <c r="O208" s="1894"/>
      <c r="P208" s="1895" t="s">
        <v>73</v>
      </c>
      <c r="Q208" s="1896"/>
      <c r="R208" s="132"/>
      <c r="S208" s="132"/>
      <c r="T208" s="133"/>
      <c r="U208" s="132"/>
      <c r="V208" s="132"/>
      <c r="W208" s="132"/>
    </row>
    <row r="209" spans="1:23" ht="18" customHeight="1" thickBot="1">
      <c r="A209" s="318"/>
      <c r="B209" s="320"/>
      <c r="C209" s="287"/>
      <c r="D209" s="280"/>
      <c r="E209" s="282"/>
      <c r="F209" s="282"/>
      <c r="G209" s="102" t="s">
        <v>13</v>
      </c>
      <c r="H209" s="103">
        <f t="shared" ref="H209:K209" si="39">SUM(H205:H207)</f>
        <v>0</v>
      </c>
      <c r="I209" s="104">
        <f t="shared" si="39"/>
        <v>0</v>
      </c>
      <c r="J209" s="105">
        <f t="shared" si="39"/>
        <v>0</v>
      </c>
      <c r="K209" s="106">
        <f t="shared" si="39"/>
        <v>0</v>
      </c>
      <c r="L209" s="107">
        <f>SUM(L205:L208)</f>
        <v>62</v>
      </c>
      <c r="M209" s="110">
        <f>SUM(M205:M208)</f>
        <v>63</v>
      </c>
      <c r="N209" s="1899" t="s">
        <v>742</v>
      </c>
      <c r="O209" s="1864"/>
      <c r="P209" s="1865"/>
      <c r="Q209" s="1898"/>
      <c r="R209" s="132"/>
      <c r="S209" s="132"/>
      <c r="T209" s="133"/>
      <c r="U209" s="132"/>
      <c r="V209" s="132"/>
      <c r="W209" s="132"/>
    </row>
    <row r="210" spans="1:23" ht="15.75" customHeight="1">
      <c r="A210" s="317" t="s">
        <v>14</v>
      </c>
      <c r="B210" s="319" t="s">
        <v>14</v>
      </c>
      <c r="C210" s="286" t="s">
        <v>45</v>
      </c>
      <c r="D210" s="279" t="s">
        <v>792</v>
      </c>
      <c r="E210" s="283" t="s">
        <v>64</v>
      </c>
      <c r="F210" s="281" t="s">
        <v>718</v>
      </c>
      <c r="G210" s="88" t="s">
        <v>167</v>
      </c>
      <c r="H210" s="89">
        <v>0</v>
      </c>
      <c r="I210" s="50">
        <v>0</v>
      </c>
      <c r="J210" s="90"/>
      <c r="K210" s="91">
        <v>0</v>
      </c>
      <c r="L210" s="92">
        <v>98</v>
      </c>
      <c r="M210" s="52">
        <v>99</v>
      </c>
      <c r="N210" s="1834" t="s">
        <v>720</v>
      </c>
      <c r="O210" s="1855" t="s">
        <v>73</v>
      </c>
      <c r="P210" s="1856"/>
      <c r="Q210" s="1880"/>
      <c r="R210" s="132"/>
      <c r="S210" s="132"/>
      <c r="T210" s="133"/>
      <c r="U210" s="132"/>
      <c r="V210" s="132"/>
      <c r="W210" s="132"/>
    </row>
    <row r="211" spans="1:23" ht="12.75" customHeight="1">
      <c r="A211" s="321"/>
      <c r="B211" s="322"/>
      <c r="C211" s="323"/>
      <c r="D211" s="324"/>
      <c r="E211" s="295"/>
      <c r="F211" s="1475"/>
      <c r="G211" s="553" t="s">
        <v>106</v>
      </c>
      <c r="H211" s="527"/>
      <c r="I211" s="528"/>
      <c r="J211" s="529"/>
      <c r="K211" s="530"/>
      <c r="L211" s="554">
        <v>0</v>
      </c>
      <c r="M211" s="532">
        <v>0</v>
      </c>
      <c r="N211" s="1900" t="s">
        <v>719</v>
      </c>
      <c r="O211" s="1858"/>
      <c r="P211" s="1859" t="s">
        <v>73</v>
      </c>
      <c r="Q211" s="1837"/>
      <c r="R211" s="132"/>
      <c r="S211" s="132"/>
      <c r="T211" s="133"/>
      <c r="U211" s="132"/>
      <c r="V211" s="132"/>
      <c r="W211" s="132"/>
    </row>
    <row r="212" spans="1:23" ht="14.25" customHeight="1">
      <c r="A212" s="321"/>
      <c r="B212" s="322"/>
      <c r="C212" s="323"/>
      <c r="D212" s="324"/>
      <c r="E212" s="296"/>
      <c r="F212" s="327"/>
      <c r="G212" s="109" t="s">
        <v>129</v>
      </c>
      <c r="H212" s="94"/>
      <c r="I212" s="95"/>
      <c r="J212" s="96"/>
      <c r="K212" s="97"/>
      <c r="L212" s="98">
        <v>42</v>
      </c>
      <c r="M212" s="99">
        <v>43</v>
      </c>
      <c r="N212" s="1900" t="s">
        <v>726</v>
      </c>
      <c r="O212" s="1894"/>
      <c r="P212" s="1895" t="s">
        <v>73</v>
      </c>
      <c r="Q212" s="1896"/>
      <c r="R212" s="132"/>
      <c r="S212" s="132"/>
      <c r="T212" s="133"/>
      <c r="U212" s="132"/>
      <c r="V212" s="132"/>
      <c r="W212" s="132"/>
    </row>
    <row r="213" spans="1:23" ht="12" customHeight="1">
      <c r="A213" s="321"/>
      <c r="B213" s="322"/>
      <c r="C213" s="323"/>
      <c r="D213" s="324"/>
      <c r="E213" s="296"/>
      <c r="F213" s="296"/>
      <c r="G213" s="109"/>
      <c r="H213" s="94"/>
      <c r="I213" s="95"/>
      <c r="J213" s="96"/>
      <c r="K213" s="97"/>
      <c r="L213" s="98"/>
      <c r="M213" s="99"/>
      <c r="N213" s="1900" t="s">
        <v>721</v>
      </c>
      <c r="O213" s="1894"/>
      <c r="P213" s="1895" t="s">
        <v>73</v>
      </c>
      <c r="Q213" s="1896"/>
      <c r="R213" s="132"/>
      <c r="S213" s="132"/>
      <c r="T213" s="133"/>
      <c r="U213" s="132"/>
      <c r="V213" s="132"/>
      <c r="W213" s="132"/>
    </row>
    <row r="214" spans="1:23" ht="14.25" customHeight="1" thickBot="1">
      <c r="A214" s="318"/>
      <c r="B214" s="320"/>
      <c r="C214" s="287"/>
      <c r="D214" s="280"/>
      <c r="E214" s="282"/>
      <c r="F214" s="282"/>
      <c r="G214" s="102" t="s">
        <v>13</v>
      </c>
      <c r="H214" s="103">
        <f t="shared" ref="H214:K214" si="40">SUM(H210:H212)</f>
        <v>0</v>
      </c>
      <c r="I214" s="104">
        <f t="shared" si="40"/>
        <v>0</v>
      </c>
      <c r="J214" s="105">
        <f t="shared" si="40"/>
        <v>0</v>
      </c>
      <c r="K214" s="106">
        <f t="shared" si="40"/>
        <v>0</v>
      </c>
      <c r="L214" s="107">
        <f>SUM(L210:L213)</f>
        <v>140</v>
      </c>
      <c r="M214" s="110">
        <f>SUM(M210:M213)</f>
        <v>142</v>
      </c>
      <c r="N214" s="1899" t="s">
        <v>742</v>
      </c>
      <c r="O214" s="1864"/>
      <c r="P214" s="1865"/>
      <c r="Q214" s="1898"/>
      <c r="R214" s="132"/>
      <c r="S214" s="132"/>
      <c r="T214" s="133"/>
      <c r="U214" s="132"/>
      <c r="V214" s="132"/>
      <c r="W214" s="132"/>
    </row>
    <row r="215" spans="1:23" ht="15.75" customHeight="1">
      <c r="A215" s="317" t="s">
        <v>14</v>
      </c>
      <c r="B215" s="319" t="s">
        <v>14</v>
      </c>
      <c r="C215" s="286" t="s">
        <v>46</v>
      </c>
      <c r="D215" s="279" t="s">
        <v>793</v>
      </c>
      <c r="E215" s="283" t="s">
        <v>64</v>
      </c>
      <c r="F215" s="281" t="s">
        <v>731</v>
      </c>
      <c r="G215" s="88" t="s">
        <v>167</v>
      </c>
      <c r="H215" s="89">
        <v>0</v>
      </c>
      <c r="I215" s="50">
        <v>0</v>
      </c>
      <c r="J215" s="90"/>
      <c r="K215" s="91">
        <v>0</v>
      </c>
      <c r="L215" s="92">
        <v>0</v>
      </c>
      <c r="M215" s="52">
        <v>141.5</v>
      </c>
      <c r="N215" s="1834" t="s">
        <v>720</v>
      </c>
      <c r="O215" s="1855" t="s">
        <v>73</v>
      </c>
      <c r="P215" s="1856"/>
      <c r="Q215" s="1880"/>
      <c r="R215" s="132"/>
      <c r="S215" s="132"/>
      <c r="T215" s="133"/>
      <c r="U215" s="132"/>
      <c r="V215" s="132"/>
      <c r="W215" s="132"/>
    </row>
    <row r="216" spans="1:23" ht="12.75" customHeight="1">
      <c r="A216" s="321"/>
      <c r="B216" s="322"/>
      <c r="C216" s="323"/>
      <c r="D216" s="324"/>
      <c r="E216" s="295"/>
      <c r="F216" s="1475"/>
      <c r="G216" s="553" t="s">
        <v>106</v>
      </c>
      <c r="H216" s="527"/>
      <c r="I216" s="528"/>
      <c r="J216" s="529"/>
      <c r="K216" s="530"/>
      <c r="L216" s="554"/>
      <c r="M216" s="532"/>
      <c r="N216" s="1900" t="s">
        <v>719</v>
      </c>
      <c r="O216" s="1858"/>
      <c r="P216" s="1859" t="s">
        <v>73</v>
      </c>
      <c r="Q216" s="1837"/>
      <c r="R216" s="132"/>
      <c r="S216" s="132"/>
      <c r="T216" s="133"/>
      <c r="U216" s="132"/>
      <c r="V216" s="132"/>
      <c r="W216" s="132"/>
    </row>
    <row r="217" spans="1:23" ht="12.75" customHeight="1">
      <c r="A217" s="321"/>
      <c r="B217" s="322"/>
      <c r="C217" s="323"/>
      <c r="D217" s="324"/>
      <c r="E217" s="296"/>
      <c r="F217" s="327"/>
      <c r="G217" s="109" t="s">
        <v>129</v>
      </c>
      <c r="H217" s="94"/>
      <c r="I217" s="95"/>
      <c r="J217" s="96"/>
      <c r="K217" s="97"/>
      <c r="L217" s="98"/>
      <c r="M217" s="99">
        <v>60.5</v>
      </c>
      <c r="N217" s="1900" t="s">
        <v>726</v>
      </c>
      <c r="O217" s="1894"/>
      <c r="P217" s="1895" t="s">
        <v>73</v>
      </c>
      <c r="Q217" s="1896"/>
      <c r="R217" s="132"/>
      <c r="S217" s="132"/>
      <c r="T217" s="133"/>
      <c r="U217" s="132"/>
      <c r="V217" s="132"/>
      <c r="W217" s="132"/>
    </row>
    <row r="218" spans="1:23" ht="12.75" customHeight="1">
      <c r="A218" s="321"/>
      <c r="B218" s="322"/>
      <c r="C218" s="323"/>
      <c r="D218" s="324"/>
      <c r="E218" s="296"/>
      <c r="F218" s="296"/>
      <c r="G218" s="109"/>
      <c r="H218" s="94"/>
      <c r="I218" s="95"/>
      <c r="J218" s="96"/>
      <c r="K218" s="97"/>
      <c r="L218" s="98"/>
      <c r="M218" s="99"/>
      <c r="N218" s="1900" t="s">
        <v>721</v>
      </c>
      <c r="O218" s="1894"/>
      <c r="P218" s="1895" t="s">
        <v>73</v>
      </c>
      <c r="Q218" s="1896"/>
      <c r="R218" s="132"/>
      <c r="S218" s="132"/>
      <c r="T218" s="133"/>
      <c r="U218" s="132"/>
      <c r="V218" s="132"/>
      <c r="W218" s="132"/>
    </row>
    <row r="219" spans="1:23" ht="22.9" customHeight="1" thickBot="1">
      <c r="A219" s="318"/>
      <c r="B219" s="320"/>
      <c r="C219" s="287"/>
      <c r="D219" s="280"/>
      <c r="E219" s="282"/>
      <c r="F219" s="282"/>
      <c r="G219" s="102" t="s">
        <v>13</v>
      </c>
      <c r="H219" s="103">
        <f t="shared" ref="H219:L219" si="41">SUM(H215:H217)</f>
        <v>0</v>
      </c>
      <c r="I219" s="104">
        <f t="shared" si="41"/>
        <v>0</v>
      </c>
      <c r="J219" s="105">
        <f t="shared" si="41"/>
        <v>0</v>
      </c>
      <c r="K219" s="106">
        <f t="shared" si="41"/>
        <v>0</v>
      </c>
      <c r="L219" s="107">
        <f t="shared" si="41"/>
        <v>0</v>
      </c>
      <c r="M219" s="110">
        <f>SUM(M215:M218)</f>
        <v>202</v>
      </c>
      <c r="N219" s="1899" t="s">
        <v>742</v>
      </c>
      <c r="O219" s="1864"/>
      <c r="P219" s="1865"/>
      <c r="Q219" s="1898"/>
      <c r="R219" s="132"/>
      <c r="S219" s="132"/>
      <c r="T219" s="133"/>
      <c r="U219" s="132"/>
      <c r="V219" s="132"/>
      <c r="W219" s="132"/>
    </row>
    <row r="220" spans="1:23" ht="18.75" customHeight="1">
      <c r="A220" s="317" t="s">
        <v>14</v>
      </c>
      <c r="B220" s="319" t="s">
        <v>14</v>
      </c>
      <c r="C220" s="286" t="s">
        <v>47</v>
      </c>
      <c r="D220" s="279" t="s">
        <v>794</v>
      </c>
      <c r="E220" s="283" t="s">
        <v>64</v>
      </c>
      <c r="F220" s="281" t="s">
        <v>731</v>
      </c>
      <c r="G220" s="88" t="s">
        <v>167</v>
      </c>
      <c r="H220" s="89">
        <v>0</v>
      </c>
      <c r="I220" s="50">
        <v>0</v>
      </c>
      <c r="J220" s="90"/>
      <c r="K220" s="91">
        <v>0</v>
      </c>
      <c r="L220" s="92">
        <v>612</v>
      </c>
      <c r="M220" s="52">
        <v>613</v>
      </c>
      <c r="N220" s="1834" t="s">
        <v>720</v>
      </c>
      <c r="O220" s="1855"/>
      <c r="P220" s="1856"/>
      <c r="Q220" s="1825"/>
      <c r="R220" s="132"/>
      <c r="S220" s="132"/>
      <c r="T220" s="133"/>
      <c r="U220" s="132"/>
      <c r="V220" s="132"/>
      <c r="W220" s="132"/>
    </row>
    <row r="221" spans="1:23" ht="16.5" customHeight="1">
      <c r="A221" s="321"/>
      <c r="B221" s="322"/>
      <c r="C221" s="323"/>
      <c r="D221" s="324"/>
      <c r="E221" s="295"/>
      <c r="F221" s="1475"/>
      <c r="G221" s="553" t="s">
        <v>106</v>
      </c>
      <c r="H221" s="527"/>
      <c r="I221" s="528"/>
      <c r="J221" s="529"/>
      <c r="K221" s="530"/>
      <c r="L221" s="554"/>
      <c r="M221" s="532"/>
      <c r="N221" s="1900"/>
      <c r="O221" s="1858"/>
      <c r="P221" s="1859"/>
      <c r="Q221" s="1828"/>
      <c r="R221" s="132"/>
      <c r="S221" s="132"/>
      <c r="T221" s="133"/>
      <c r="U221" s="132"/>
      <c r="V221" s="132"/>
      <c r="W221" s="132"/>
    </row>
    <row r="222" spans="1:23" ht="16.5" customHeight="1">
      <c r="A222" s="321"/>
      <c r="B222" s="322"/>
      <c r="C222" s="323"/>
      <c r="D222" s="324"/>
      <c r="E222" s="296"/>
      <c r="F222" s="327"/>
      <c r="G222" s="109" t="s">
        <v>129</v>
      </c>
      <c r="H222" s="94"/>
      <c r="I222" s="95"/>
      <c r="J222" s="96"/>
      <c r="K222" s="97"/>
      <c r="L222" s="98">
        <v>262</v>
      </c>
      <c r="M222" s="99">
        <v>263</v>
      </c>
      <c r="N222" s="1900" t="s">
        <v>726</v>
      </c>
      <c r="O222" s="1894" t="s">
        <v>73</v>
      </c>
      <c r="P222" s="1895"/>
      <c r="Q222" s="1830"/>
      <c r="R222" s="132"/>
      <c r="S222" s="132"/>
      <c r="T222" s="133"/>
      <c r="U222" s="132"/>
      <c r="V222" s="132"/>
      <c r="W222" s="132"/>
    </row>
    <row r="223" spans="1:23" ht="12.6" customHeight="1">
      <c r="A223" s="321"/>
      <c r="B223" s="322"/>
      <c r="C223" s="323"/>
      <c r="D223" s="324"/>
      <c r="E223" s="296"/>
      <c r="F223" s="296"/>
      <c r="G223" s="109"/>
      <c r="H223" s="94"/>
      <c r="I223" s="95"/>
      <c r="J223" s="96"/>
      <c r="K223" s="97"/>
      <c r="L223" s="98"/>
      <c r="M223" s="99"/>
      <c r="N223" s="1900" t="s">
        <v>721</v>
      </c>
      <c r="O223" s="1894"/>
      <c r="P223" s="1895" t="s">
        <v>73</v>
      </c>
      <c r="Q223" s="1830"/>
      <c r="R223" s="132"/>
      <c r="S223" s="132"/>
      <c r="T223" s="133"/>
      <c r="U223" s="132"/>
      <c r="V223" s="132"/>
      <c r="W223" s="132"/>
    </row>
    <row r="224" spans="1:23" ht="15.75" customHeight="1" thickBot="1">
      <c r="A224" s="318"/>
      <c r="B224" s="320"/>
      <c r="C224" s="287"/>
      <c r="D224" s="280"/>
      <c r="E224" s="282"/>
      <c r="F224" s="282"/>
      <c r="G224" s="102" t="s">
        <v>13</v>
      </c>
      <c r="H224" s="103">
        <f t="shared" ref="H224:M224" si="42">SUM(H220:H222)</f>
        <v>0</v>
      </c>
      <c r="I224" s="104">
        <f t="shared" si="42"/>
        <v>0</v>
      </c>
      <c r="J224" s="105">
        <f t="shared" si="42"/>
        <v>0</v>
      </c>
      <c r="K224" s="106">
        <f t="shared" si="42"/>
        <v>0</v>
      </c>
      <c r="L224" s="107">
        <f t="shared" si="42"/>
        <v>874</v>
      </c>
      <c r="M224" s="110">
        <f t="shared" si="42"/>
        <v>876</v>
      </c>
      <c r="N224" s="1899" t="s">
        <v>742</v>
      </c>
      <c r="O224" s="1864"/>
      <c r="P224" s="1865"/>
      <c r="Q224" s="1833"/>
      <c r="R224" s="132"/>
      <c r="S224" s="132"/>
      <c r="T224" s="133"/>
      <c r="U224" s="132"/>
      <c r="V224" s="132"/>
      <c r="W224" s="132"/>
    </row>
    <row r="225" spans="1:23" ht="18" customHeight="1">
      <c r="A225" s="317" t="s">
        <v>14</v>
      </c>
      <c r="B225" s="319" t="s">
        <v>14</v>
      </c>
      <c r="C225" s="286" t="s">
        <v>48</v>
      </c>
      <c r="D225" s="279" t="s">
        <v>795</v>
      </c>
      <c r="E225" s="283" t="s">
        <v>64</v>
      </c>
      <c r="F225" s="281" t="s">
        <v>765</v>
      </c>
      <c r="G225" s="88" t="s">
        <v>167</v>
      </c>
      <c r="H225" s="89">
        <v>0</v>
      </c>
      <c r="I225" s="50">
        <v>0</v>
      </c>
      <c r="J225" s="90"/>
      <c r="K225" s="91">
        <v>0</v>
      </c>
      <c r="L225" s="92">
        <v>0</v>
      </c>
      <c r="M225" s="52">
        <v>139</v>
      </c>
      <c r="N225" s="1834" t="s">
        <v>720</v>
      </c>
      <c r="O225" s="1909"/>
      <c r="P225" s="1856" t="s">
        <v>73</v>
      </c>
      <c r="Q225" s="1825"/>
      <c r="R225" s="132"/>
      <c r="S225" s="132"/>
      <c r="T225" s="133"/>
      <c r="U225" s="132"/>
      <c r="V225" s="132"/>
      <c r="W225" s="132"/>
    </row>
    <row r="226" spans="1:23" ht="13.15" customHeight="1">
      <c r="A226" s="321"/>
      <c r="B226" s="322"/>
      <c r="C226" s="323"/>
      <c r="D226" s="324"/>
      <c r="E226" s="295"/>
      <c r="F226" s="1475"/>
      <c r="G226" s="553" t="s">
        <v>106</v>
      </c>
      <c r="H226" s="527"/>
      <c r="I226" s="528"/>
      <c r="J226" s="529"/>
      <c r="K226" s="530"/>
      <c r="L226" s="554"/>
      <c r="M226" s="532">
        <v>556</v>
      </c>
      <c r="N226" s="1900" t="s">
        <v>726</v>
      </c>
      <c r="O226" s="1904"/>
      <c r="P226" s="1859" t="s">
        <v>73</v>
      </c>
      <c r="Q226" s="1828"/>
      <c r="R226" s="132"/>
      <c r="S226" s="132"/>
      <c r="T226" s="133"/>
      <c r="U226" s="132"/>
      <c r="V226" s="132"/>
      <c r="W226" s="132"/>
    </row>
    <row r="227" spans="1:23" ht="14.25" customHeight="1">
      <c r="A227" s="321"/>
      <c r="B227" s="322"/>
      <c r="C227" s="323"/>
      <c r="D227" s="324"/>
      <c r="E227" s="296"/>
      <c r="F227" s="327"/>
      <c r="G227" s="109" t="s">
        <v>129</v>
      </c>
      <c r="H227" s="94"/>
      <c r="I227" s="95"/>
      <c r="J227" s="96"/>
      <c r="K227" s="97"/>
      <c r="L227" s="98"/>
      <c r="M227" s="99"/>
      <c r="N227" s="1900" t="s">
        <v>796</v>
      </c>
      <c r="O227" s="1885"/>
      <c r="P227" s="1895" t="s">
        <v>73</v>
      </c>
      <c r="Q227" s="1830"/>
      <c r="R227" s="132"/>
      <c r="S227" s="132"/>
      <c r="T227" s="133"/>
      <c r="U227" s="132"/>
      <c r="V227" s="132"/>
      <c r="W227" s="132"/>
    </row>
    <row r="228" spans="1:23" ht="17.25" customHeight="1">
      <c r="A228" s="321"/>
      <c r="B228" s="322"/>
      <c r="C228" s="323"/>
      <c r="D228" s="324"/>
      <c r="E228" s="296"/>
      <c r="F228" s="296"/>
      <c r="G228" s="109"/>
      <c r="H228" s="94"/>
      <c r="I228" s="95"/>
      <c r="J228" s="96"/>
      <c r="K228" s="97"/>
      <c r="L228" s="98"/>
      <c r="M228" s="99"/>
      <c r="N228" s="1900" t="s">
        <v>721</v>
      </c>
      <c r="O228" s="1885"/>
      <c r="P228" s="1895" t="s">
        <v>73</v>
      </c>
      <c r="Q228" s="1830"/>
      <c r="R228" s="132"/>
      <c r="S228" s="132"/>
      <c r="T228" s="133"/>
      <c r="U228" s="132"/>
      <c r="V228" s="132"/>
      <c r="W228" s="132"/>
    </row>
    <row r="229" spans="1:23" ht="21.6" customHeight="1" thickBot="1">
      <c r="A229" s="318"/>
      <c r="B229" s="320"/>
      <c r="C229" s="287"/>
      <c r="D229" s="280"/>
      <c r="E229" s="282"/>
      <c r="F229" s="282"/>
      <c r="G229" s="102" t="s">
        <v>13</v>
      </c>
      <c r="H229" s="103">
        <f t="shared" ref="H229:L229" si="43">SUM(H225:H227)</f>
        <v>0</v>
      </c>
      <c r="I229" s="104">
        <f t="shared" si="43"/>
        <v>0</v>
      </c>
      <c r="J229" s="105">
        <f t="shared" si="43"/>
        <v>0</v>
      </c>
      <c r="K229" s="106">
        <f t="shared" si="43"/>
        <v>0</v>
      </c>
      <c r="L229" s="107">
        <f t="shared" si="43"/>
        <v>0</v>
      </c>
      <c r="M229" s="110">
        <f>SUM(M225:M228)</f>
        <v>695</v>
      </c>
      <c r="N229" s="1899" t="s">
        <v>742</v>
      </c>
      <c r="O229" s="1888"/>
      <c r="P229" s="1889"/>
      <c r="Q229" s="1833"/>
      <c r="R229" s="132"/>
      <c r="S229" s="132"/>
      <c r="T229" s="133"/>
      <c r="U229" s="132"/>
      <c r="V229" s="132"/>
      <c r="W229" s="132"/>
    </row>
    <row r="230" spans="1:23" ht="17.45" customHeight="1">
      <c r="A230" s="317" t="s">
        <v>14</v>
      </c>
      <c r="B230" s="319" t="s">
        <v>14</v>
      </c>
      <c r="C230" s="286" t="s">
        <v>49</v>
      </c>
      <c r="D230" s="279" t="s">
        <v>797</v>
      </c>
      <c r="E230" s="283" t="s">
        <v>64</v>
      </c>
      <c r="F230" s="281" t="s">
        <v>718</v>
      </c>
      <c r="G230" s="88" t="s">
        <v>167</v>
      </c>
      <c r="H230" s="89">
        <v>0</v>
      </c>
      <c r="I230" s="50">
        <v>0</v>
      </c>
      <c r="J230" s="90"/>
      <c r="K230" s="91">
        <v>0</v>
      </c>
      <c r="L230" s="92">
        <v>17</v>
      </c>
      <c r="M230" s="52">
        <v>0</v>
      </c>
      <c r="N230" s="1834" t="s">
        <v>720</v>
      </c>
      <c r="O230" s="1855"/>
      <c r="P230" s="1856" t="s">
        <v>73</v>
      </c>
      <c r="Q230" s="1880"/>
      <c r="R230" s="132"/>
      <c r="S230" s="132"/>
      <c r="T230" s="133"/>
      <c r="U230" s="132"/>
      <c r="V230" s="132"/>
      <c r="W230" s="132"/>
    </row>
    <row r="231" spans="1:23" ht="13.9" customHeight="1">
      <c r="A231" s="321"/>
      <c r="B231" s="322"/>
      <c r="C231" s="323"/>
      <c r="D231" s="324"/>
      <c r="E231" s="295"/>
      <c r="F231" s="1475"/>
      <c r="G231" s="553" t="s">
        <v>106</v>
      </c>
      <c r="H231" s="527"/>
      <c r="I231" s="528"/>
      <c r="J231" s="529"/>
      <c r="K231" s="530"/>
      <c r="L231" s="554">
        <v>17</v>
      </c>
      <c r="M231" s="532">
        <v>0</v>
      </c>
      <c r="N231" s="1900" t="s">
        <v>719</v>
      </c>
      <c r="O231" s="1858"/>
      <c r="P231" s="1859" t="s">
        <v>73</v>
      </c>
      <c r="Q231" s="1837"/>
      <c r="R231" s="132"/>
      <c r="S231" s="132"/>
      <c r="T231" s="133"/>
      <c r="U231" s="132"/>
      <c r="V231" s="132"/>
      <c r="W231" s="132"/>
    </row>
    <row r="232" spans="1:23" ht="11.45" customHeight="1">
      <c r="A232" s="321"/>
      <c r="B232" s="322"/>
      <c r="C232" s="323"/>
      <c r="D232" s="324"/>
      <c r="E232" s="296"/>
      <c r="F232" s="327"/>
      <c r="G232" s="109" t="s">
        <v>129</v>
      </c>
      <c r="H232" s="94"/>
      <c r="I232" s="95"/>
      <c r="J232" s="96"/>
      <c r="K232" s="97"/>
      <c r="L232" s="98">
        <v>187</v>
      </c>
      <c r="M232" s="99">
        <v>0</v>
      </c>
      <c r="N232" s="1900" t="s">
        <v>726</v>
      </c>
      <c r="O232" s="1894"/>
      <c r="P232" s="1895" t="s">
        <v>73</v>
      </c>
      <c r="Q232" s="1896"/>
      <c r="R232" s="132"/>
      <c r="S232" s="132"/>
      <c r="T232" s="133"/>
      <c r="U232" s="132"/>
      <c r="V232" s="132"/>
      <c r="W232" s="132"/>
    </row>
    <row r="233" spans="1:23" ht="12" customHeight="1">
      <c r="A233" s="321"/>
      <c r="B233" s="322"/>
      <c r="C233" s="323"/>
      <c r="D233" s="324"/>
      <c r="E233" s="296"/>
      <c r="F233" s="296"/>
      <c r="G233" s="109"/>
      <c r="H233" s="94"/>
      <c r="I233" s="95"/>
      <c r="J233" s="96"/>
      <c r="K233" s="97"/>
      <c r="L233" s="98"/>
      <c r="M233" s="99"/>
      <c r="N233" s="1900" t="s">
        <v>721</v>
      </c>
      <c r="O233" s="1894"/>
      <c r="P233" s="1895"/>
      <c r="Q233" s="1896"/>
      <c r="R233" s="132"/>
      <c r="S233" s="132"/>
      <c r="T233" s="133"/>
      <c r="U233" s="132"/>
      <c r="V233" s="132"/>
      <c r="W233" s="132"/>
    </row>
    <row r="234" spans="1:23" ht="21.6" customHeight="1" thickBot="1">
      <c r="A234" s="318"/>
      <c r="B234" s="320"/>
      <c r="C234" s="287"/>
      <c r="D234" s="280"/>
      <c r="E234" s="282"/>
      <c r="F234" s="282"/>
      <c r="G234" s="102" t="s">
        <v>13</v>
      </c>
      <c r="H234" s="103">
        <f t="shared" ref="H234:M234" si="44">SUM(H230:H232)</f>
        <v>0</v>
      </c>
      <c r="I234" s="104">
        <f t="shared" si="44"/>
        <v>0</v>
      </c>
      <c r="J234" s="105">
        <f t="shared" si="44"/>
        <v>0</v>
      </c>
      <c r="K234" s="106">
        <f t="shared" si="44"/>
        <v>0</v>
      </c>
      <c r="L234" s="107">
        <f>SUM(L230:L233)</f>
        <v>221</v>
      </c>
      <c r="M234" s="110">
        <f t="shared" si="44"/>
        <v>0</v>
      </c>
      <c r="N234" s="1899" t="s">
        <v>742</v>
      </c>
      <c r="O234" s="1864"/>
      <c r="P234" s="1865"/>
      <c r="Q234" s="1898"/>
      <c r="R234" s="132"/>
      <c r="S234" s="132"/>
      <c r="T234" s="133"/>
      <c r="U234" s="132"/>
      <c r="V234" s="132"/>
      <c r="W234" s="132"/>
    </row>
    <row r="235" spans="1:23" ht="15" customHeight="1">
      <c r="A235" s="317" t="s">
        <v>14</v>
      </c>
      <c r="B235" s="319" t="s">
        <v>14</v>
      </c>
      <c r="C235" s="286" t="s">
        <v>50</v>
      </c>
      <c r="D235" s="279" t="s">
        <v>798</v>
      </c>
      <c r="E235" s="283" t="s">
        <v>64</v>
      </c>
      <c r="F235" s="281" t="s">
        <v>769</v>
      </c>
      <c r="G235" s="88" t="s">
        <v>167</v>
      </c>
      <c r="H235" s="89">
        <v>68.8</v>
      </c>
      <c r="I235" s="50">
        <v>0</v>
      </c>
      <c r="J235" s="90"/>
      <c r="K235" s="91">
        <v>68.8</v>
      </c>
      <c r="L235" s="92">
        <v>507</v>
      </c>
      <c r="M235" s="52">
        <v>507</v>
      </c>
      <c r="N235" s="1834" t="s">
        <v>720</v>
      </c>
      <c r="O235" s="1855"/>
      <c r="P235" s="1856" t="s">
        <v>73</v>
      </c>
      <c r="Q235" s="1880"/>
      <c r="R235" s="132"/>
      <c r="S235" s="132"/>
      <c r="T235" s="133"/>
      <c r="U235" s="132"/>
      <c r="V235" s="132"/>
      <c r="W235" s="132"/>
    </row>
    <row r="236" spans="1:23" ht="13.15" customHeight="1">
      <c r="A236" s="321"/>
      <c r="B236" s="322"/>
      <c r="C236" s="323"/>
      <c r="D236" s="324"/>
      <c r="E236" s="295"/>
      <c r="F236" s="1475"/>
      <c r="G236" s="553" t="s">
        <v>106</v>
      </c>
      <c r="H236" s="527"/>
      <c r="I236" s="528"/>
      <c r="J236" s="529"/>
      <c r="K236" s="530"/>
      <c r="L236" s="554"/>
      <c r="M236" s="532"/>
      <c r="N236" s="1900" t="s">
        <v>719</v>
      </c>
      <c r="O236" s="1858"/>
      <c r="P236" s="1859" t="s">
        <v>73</v>
      </c>
      <c r="Q236" s="1837"/>
      <c r="R236" s="132"/>
      <c r="S236" s="132"/>
      <c r="T236" s="133"/>
      <c r="U236" s="132"/>
      <c r="V236" s="132"/>
      <c r="W236" s="132"/>
    </row>
    <row r="237" spans="1:23" ht="14.25" customHeight="1">
      <c r="A237" s="321"/>
      <c r="B237" s="322"/>
      <c r="C237" s="323"/>
      <c r="D237" s="324"/>
      <c r="E237" s="296"/>
      <c r="F237" s="327"/>
      <c r="G237" s="109" t="s">
        <v>129</v>
      </c>
      <c r="H237" s="94"/>
      <c r="I237" s="95"/>
      <c r="J237" s="96"/>
      <c r="K237" s="97"/>
      <c r="L237" s="98">
        <v>217</v>
      </c>
      <c r="M237" s="99">
        <v>2018</v>
      </c>
      <c r="N237" s="1900" t="s">
        <v>726</v>
      </c>
      <c r="O237" s="1894"/>
      <c r="P237" s="1895" t="s">
        <v>73</v>
      </c>
      <c r="Q237" s="1896"/>
      <c r="R237" s="132"/>
      <c r="S237" s="132"/>
      <c r="T237" s="133"/>
      <c r="U237" s="132"/>
      <c r="V237" s="132"/>
      <c r="W237" s="132"/>
    </row>
    <row r="238" spans="1:23" ht="10.9" customHeight="1">
      <c r="A238" s="321"/>
      <c r="B238" s="322"/>
      <c r="C238" s="323"/>
      <c r="D238" s="324"/>
      <c r="E238" s="296"/>
      <c r="F238" s="296"/>
      <c r="G238" s="109"/>
      <c r="H238" s="94"/>
      <c r="I238" s="95"/>
      <c r="J238" s="96"/>
      <c r="K238" s="97"/>
      <c r="L238" s="98"/>
      <c r="M238" s="99"/>
      <c r="N238" s="1900" t="s">
        <v>721</v>
      </c>
      <c r="O238" s="1894" t="s">
        <v>73</v>
      </c>
      <c r="P238" s="1895"/>
      <c r="Q238" s="1896"/>
      <c r="R238" s="132"/>
      <c r="S238" s="132"/>
      <c r="T238" s="133"/>
      <c r="U238" s="132"/>
      <c r="V238" s="132"/>
      <c r="W238" s="132"/>
    </row>
    <row r="239" spans="1:23" ht="19.149999999999999" customHeight="1" thickBot="1">
      <c r="A239" s="318"/>
      <c r="B239" s="320"/>
      <c r="C239" s="287"/>
      <c r="D239" s="280"/>
      <c r="E239" s="282"/>
      <c r="F239" s="282"/>
      <c r="G239" s="102" t="s">
        <v>13</v>
      </c>
      <c r="H239" s="103">
        <f t="shared" ref="H239:K239" si="45">SUM(H235:H237)</f>
        <v>68.8</v>
      </c>
      <c r="I239" s="104">
        <f t="shared" si="45"/>
        <v>0</v>
      </c>
      <c r="J239" s="105">
        <f t="shared" si="45"/>
        <v>0</v>
      </c>
      <c r="K239" s="106">
        <f t="shared" si="45"/>
        <v>68.8</v>
      </c>
      <c r="L239" s="107">
        <f>SUM(L235:L238)</f>
        <v>724</v>
      </c>
      <c r="M239" s="110">
        <f>SUM(M235:M238)</f>
        <v>2525</v>
      </c>
      <c r="N239" s="1899" t="s">
        <v>742</v>
      </c>
      <c r="O239" s="1864"/>
      <c r="P239" s="1865"/>
      <c r="Q239" s="1898"/>
      <c r="R239" s="132"/>
      <c r="S239" s="132"/>
      <c r="T239" s="133"/>
      <c r="U239" s="132"/>
      <c r="V239" s="132"/>
      <c r="W239" s="132"/>
    </row>
    <row r="240" spans="1:23" ht="11.45" customHeight="1">
      <c r="A240" s="317" t="s">
        <v>14</v>
      </c>
      <c r="B240" s="319" t="s">
        <v>14</v>
      </c>
      <c r="C240" s="286" t="s">
        <v>586</v>
      </c>
      <c r="D240" s="1999" t="s">
        <v>799</v>
      </c>
      <c r="E240" s="283" t="s">
        <v>64</v>
      </c>
      <c r="F240" s="453" t="s">
        <v>800</v>
      </c>
      <c r="G240" s="88" t="s">
        <v>167</v>
      </c>
      <c r="H240" s="89">
        <v>130.4</v>
      </c>
      <c r="I240" s="50">
        <v>0</v>
      </c>
      <c r="J240" s="90"/>
      <c r="K240" s="91">
        <v>130.4</v>
      </c>
      <c r="L240" s="92">
        <v>0</v>
      </c>
      <c r="M240" s="52">
        <v>0</v>
      </c>
      <c r="N240" s="1834" t="s">
        <v>720</v>
      </c>
      <c r="O240" s="1855" t="s">
        <v>73</v>
      </c>
      <c r="P240" s="1902"/>
      <c r="Q240" s="1825"/>
      <c r="R240" s="132"/>
      <c r="S240" s="132"/>
      <c r="T240" s="133"/>
      <c r="U240" s="132"/>
      <c r="V240" s="132"/>
      <c r="W240" s="132"/>
    </row>
    <row r="241" spans="1:23" ht="14.25" customHeight="1">
      <c r="A241" s="321"/>
      <c r="B241" s="322"/>
      <c r="C241" s="323"/>
      <c r="D241" s="2000"/>
      <c r="E241" s="295"/>
      <c r="F241" s="1475"/>
      <c r="G241" s="2001" t="s">
        <v>106</v>
      </c>
      <c r="H241" s="1935">
        <v>303</v>
      </c>
      <c r="I241" s="1651"/>
      <c r="J241" s="2002"/>
      <c r="K241" s="2003">
        <v>303</v>
      </c>
      <c r="L241" s="554">
        <v>0</v>
      </c>
      <c r="M241" s="532">
        <v>0</v>
      </c>
      <c r="N241" s="1900"/>
      <c r="O241" s="1858"/>
      <c r="P241" s="1859"/>
      <c r="Q241" s="1837"/>
      <c r="R241" s="132"/>
      <c r="S241" s="132"/>
      <c r="T241" s="133"/>
      <c r="U241" s="132"/>
      <c r="V241" s="132"/>
      <c r="W241" s="132"/>
    </row>
    <row r="242" spans="1:23" ht="12.6" customHeight="1">
      <c r="A242" s="321"/>
      <c r="B242" s="322"/>
      <c r="C242" s="323"/>
      <c r="D242" s="2000"/>
      <c r="E242" s="296"/>
      <c r="F242" s="327"/>
      <c r="G242" s="109"/>
      <c r="H242" s="94"/>
      <c r="I242" s="95"/>
      <c r="J242" s="96"/>
      <c r="K242" s="97"/>
      <c r="L242" s="98"/>
      <c r="M242" s="99"/>
      <c r="N242" s="1900" t="s">
        <v>726</v>
      </c>
      <c r="O242" s="1894" t="s">
        <v>73</v>
      </c>
      <c r="P242" s="1895"/>
      <c r="Q242" s="1896"/>
      <c r="R242" s="132"/>
      <c r="S242" s="132"/>
      <c r="T242" s="133"/>
      <c r="U242" s="132"/>
      <c r="V242" s="132"/>
      <c r="W242" s="132"/>
    </row>
    <row r="243" spans="1:23" ht="21.6" customHeight="1">
      <c r="A243" s="321"/>
      <c r="B243" s="322"/>
      <c r="C243" s="323"/>
      <c r="D243" s="2000"/>
      <c r="E243" s="296"/>
      <c r="F243" s="296"/>
      <c r="G243" s="109"/>
      <c r="H243" s="94"/>
      <c r="I243" s="95"/>
      <c r="J243" s="96"/>
      <c r="K243" s="97"/>
      <c r="L243" s="98"/>
      <c r="M243" s="99"/>
      <c r="N243" s="1900" t="s">
        <v>721</v>
      </c>
      <c r="O243" s="1894" t="s">
        <v>73</v>
      </c>
      <c r="P243" s="1895"/>
      <c r="Q243" s="1896"/>
      <c r="R243" s="132"/>
      <c r="S243" s="132"/>
      <c r="T243" s="133"/>
      <c r="U243" s="132"/>
      <c r="V243" s="132"/>
      <c r="W243" s="132"/>
    </row>
    <row r="244" spans="1:23" ht="15.6" customHeight="1" thickBot="1">
      <c r="A244" s="318"/>
      <c r="B244" s="320"/>
      <c r="C244" s="287"/>
      <c r="D244" s="2004"/>
      <c r="E244" s="282"/>
      <c r="F244" s="282"/>
      <c r="G244" s="102" t="s">
        <v>13</v>
      </c>
      <c r="H244" s="1594">
        <f t="shared" ref="H244:M244" si="46">SUM(H240:H242)</f>
        <v>433.4</v>
      </c>
      <c r="I244" s="1595">
        <f t="shared" si="46"/>
        <v>0</v>
      </c>
      <c r="J244" s="2005">
        <f t="shared" si="46"/>
        <v>0</v>
      </c>
      <c r="K244" s="2006">
        <f t="shared" si="46"/>
        <v>433.4</v>
      </c>
      <c r="L244" s="107">
        <f t="shared" si="46"/>
        <v>0</v>
      </c>
      <c r="M244" s="110">
        <f t="shared" si="46"/>
        <v>0</v>
      </c>
      <c r="N244" s="1899" t="s">
        <v>742</v>
      </c>
      <c r="O244" s="1888"/>
      <c r="P244" s="1889"/>
      <c r="Q244" s="1833"/>
      <c r="R244" s="132"/>
      <c r="S244" s="132"/>
      <c r="T244" s="133"/>
      <c r="U244" s="132"/>
      <c r="V244" s="132"/>
      <c r="W244" s="132"/>
    </row>
    <row r="245" spans="1:23" ht="17.25" customHeight="1">
      <c r="A245" s="317" t="s">
        <v>14</v>
      </c>
      <c r="B245" s="319" t="s">
        <v>14</v>
      </c>
      <c r="C245" s="286" t="s">
        <v>326</v>
      </c>
      <c r="D245" s="279" t="s">
        <v>801</v>
      </c>
      <c r="E245" s="283" t="s">
        <v>64</v>
      </c>
      <c r="F245" s="281" t="s">
        <v>731</v>
      </c>
      <c r="G245" s="88" t="s">
        <v>167</v>
      </c>
      <c r="H245" s="89">
        <v>0</v>
      </c>
      <c r="I245" s="50">
        <v>0</v>
      </c>
      <c r="J245" s="90"/>
      <c r="K245" s="91">
        <v>0</v>
      </c>
      <c r="L245" s="92">
        <v>91</v>
      </c>
      <c r="M245" s="52">
        <v>92</v>
      </c>
      <c r="N245" s="1834" t="s">
        <v>720</v>
      </c>
      <c r="O245" s="1855"/>
      <c r="P245" s="1856" t="s">
        <v>73</v>
      </c>
      <c r="Q245" s="1880"/>
      <c r="R245" s="132"/>
      <c r="S245" s="132"/>
      <c r="T245" s="133"/>
      <c r="U245" s="132"/>
      <c r="V245" s="132"/>
      <c r="W245" s="132"/>
    </row>
    <row r="246" spans="1:23" ht="13.5" customHeight="1">
      <c r="A246" s="321"/>
      <c r="B246" s="322"/>
      <c r="C246" s="323"/>
      <c r="D246" s="324"/>
      <c r="E246" s="295"/>
      <c r="F246" s="1475"/>
      <c r="G246" s="553" t="s">
        <v>106</v>
      </c>
      <c r="H246" s="527"/>
      <c r="I246" s="528"/>
      <c r="J246" s="529"/>
      <c r="K246" s="530"/>
      <c r="L246" s="554"/>
      <c r="M246" s="532"/>
      <c r="N246" s="1900" t="s">
        <v>719</v>
      </c>
      <c r="O246" s="1858"/>
      <c r="P246" s="1859"/>
      <c r="Q246" s="1837"/>
      <c r="R246" s="132"/>
      <c r="S246" s="132"/>
      <c r="T246" s="133"/>
      <c r="U246" s="132"/>
      <c r="V246" s="132"/>
      <c r="W246" s="132"/>
    </row>
    <row r="247" spans="1:23" ht="15" customHeight="1">
      <c r="A247" s="321"/>
      <c r="B247" s="322"/>
      <c r="C247" s="323"/>
      <c r="D247" s="324"/>
      <c r="E247" s="296"/>
      <c r="F247" s="327"/>
      <c r="G247" s="109" t="s">
        <v>129</v>
      </c>
      <c r="H247" s="94"/>
      <c r="I247" s="95"/>
      <c r="J247" s="96"/>
      <c r="K247" s="97"/>
      <c r="L247" s="98">
        <v>39.5</v>
      </c>
      <c r="M247" s="99">
        <v>39.5</v>
      </c>
      <c r="N247" s="1900" t="s">
        <v>726</v>
      </c>
      <c r="O247" s="1894"/>
      <c r="P247" s="1895" t="s">
        <v>73</v>
      </c>
      <c r="Q247" s="1896"/>
      <c r="R247" s="132"/>
      <c r="S247" s="132"/>
      <c r="T247" s="133"/>
      <c r="U247" s="132"/>
      <c r="V247" s="132"/>
      <c r="W247" s="132"/>
    </row>
    <row r="248" spans="1:23" ht="15" customHeight="1">
      <c r="A248" s="321"/>
      <c r="B248" s="322"/>
      <c r="C248" s="323"/>
      <c r="D248" s="324"/>
      <c r="E248" s="296"/>
      <c r="F248" s="296"/>
      <c r="G248" s="109"/>
      <c r="H248" s="94"/>
      <c r="I248" s="95"/>
      <c r="J248" s="96"/>
      <c r="K248" s="97"/>
      <c r="L248" s="98"/>
      <c r="M248" s="99"/>
      <c r="N248" s="1900" t="s">
        <v>721</v>
      </c>
      <c r="O248" s="1894"/>
      <c r="P248" s="1895" t="s">
        <v>73</v>
      </c>
      <c r="Q248" s="1896"/>
      <c r="R248" s="132"/>
      <c r="S248" s="132"/>
      <c r="T248" s="133"/>
      <c r="U248" s="132"/>
      <c r="V248" s="132"/>
      <c r="W248" s="132"/>
    </row>
    <row r="249" spans="1:23" ht="23.45" customHeight="1" thickBot="1">
      <c r="A249" s="318"/>
      <c r="B249" s="320"/>
      <c r="C249" s="287"/>
      <c r="D249" s="280"/>
      <c r="E249" s="282"/>
      <c r="F249" s="282"/>
      <c r="G249" s="102" t="s">
        <v>13</v>
      </c>
      <c r="H249" s="103">
        <f t="shared" ref="H249:M249" si="47">SUM(H245:H247)</f>
        <v>0</v>
      </c>
      <c r="I249" s="104">
        <f t="shared" si="47"/>
        <v>0</v>
      </c>
      <c r="J249" s="105">
        <f t="shared" si="47"/>
        <v>0</v>
      </c>
      <c r="K249" s="106">
        <f t="shared" si="47"/>
        <v>0</v>
      </c>
      <c r="L249" s="107">
        <f t="shared" si="47"/>
        <v>130.5</v>
      </c>
      <c r="M249" s="110">
        <f t="shared" si="47"/>
        <v>131.5</v>
      </c>
      <c r="N249" s="1899" t="s">
        <v>742</v>
      </c>
      <c r="O249" s="1864"/>
      <c r="P249" s="1865"/>
      <c r="Q249" s="1898"/>
      <c r="R249" s="132"/>
      <c r="S249" s="132"/>
      <c r="T249" s="133"/>
      <c r="U249" s="132"/>
      <c r="V249" s="132"/>
      <c r="W249" s="132"/>
    </row>
    <row r="250" spans="1:23" ht="15" customHeight="1">
      <c r="A250" s="317" t="s">
        <v>14</v>
      </c>
      <c r="B250" s="319" t="s">
        <v>14</v>
      </c>
      <c r="C250" s="286" t="s">
        <v>356</v>
      </c>
      <c r="D250" s="279" t="s">
        <v>802</v>
      </c>
      <c r="E250" s="283" t="s">
        <v>64</v>
      </c>
      <c r="F250" s="281" t="s">
        <v>731</v>
      </c>
      <c r="G250" s="88" t="s">
        <v>167</v>
      </c>
      <c r="H250" s="89">
        <v>0</v>
      </c>
      <c r="I250" s="50">
        <v>0</v>
      </c>
      <c r="J250" s="90"/>
      <c r="K250" s="91">
        <v>0</v>
      </c>
      <c r="L250" s="92">
        <v>0</v>
      </c>
      <c r="M250" s="52">
        <v>4.5</v>
      </c>
      <c r="N250" s="1834" t="s">
        <v>720</v>
      </c>
      <c r="O250" s="1855"/>
      <c r="P250" s="1856" t="s">
        <v>73</v>
      </c>
      <c r="Q250" s="1880"/>
      <c r="R250" s="132"/>
      <c r="S250" s="132"/>
      <c r="T250" s="133"/>
      <c r="U250" s="132"/>
      <c r="V250" s="132"/>
      <c r="W250" s="132"/>
    </row>
    <row r="251" spans="1:23" ht="14.25" customHeight="1">
      <c r="A251" s="321"/>
      <c r="B251" s="322"/>
      <c r="C251" s="323"/>
      <c r="D251" s="324"/>
      <c r="E251" s="295"/>
      <c r="F251" s="1475"/>
      <c r="G251" s="553" t="s">
        <v>106</v>
      </c>
      <c r="H251" s="527"/>
      <c r="I251" s="528"/>
      <c r="J251" s="529"/>
      <c r="K251" s="530"/>
      <c r="L251" s="554"/>
      <c r="M251" s="532">
        <v>5</v>
      </c>
      <c r="N251" s="1900" t="s">
        <v>719</v>
      </c>
      <c r="O251" s="1858"/>
      <c r="P251" s="1859" t="s">
        <v>73</v>
      </c>
      <c r="Q251" s="1837"/>
      <c r="R251" s="132"/>
      <c r="S251" s="132"/>
      <c r="T251" s="133"/>
      <c r="U251" s="132"/>
      <c r="V251" s="132"/>
      <c r="W251" s="132"/>
    </row>
    <row r="252" spans="1:23" ht="12.6" customHeight="1">
      <c r="A252" s="321"/>
      <c r="B252" s="322"/>
      <c r="C252" s="323"/>
      <c r="D252" s="324"/>
      <c r="E252" s="296"/>
      <c r="F252" s="327"/>
      <c r="G252" s="109" t="s">
        <v>129</v>
      </c>
      <c r="H252" s="94"/>
      <c r="I252" s="95"/>
      <c r="J252" s="96"/>
      <c r="K252" s="97"/>
      <c r="L252" s="98"/>
      <c r="M252" s="99">
        <v>51</v>
      </c>
      <c r="N252" s="1900" t="s">
        <v>726</v>
      </c>
      <c r="O252" s="1894"/>
      <c r="P252" s="1895" t="s">
        <v>73</v>
      </c>
      <c r="Q252" s="1896"/>
      <c r="R252" s="132"/>
      <c r="S252" s="132"/>
      <c r="T252" s="133"/>
      <c r="U252" s="132"/>
      <c r="V252" s="132"/>
      <c r="W252" s="132"/>
    </row>
    <row r="253" spans="1:23" ht="12.6" customHeight="1">
      <c r="A253" s="321"/>
      <c r="B253" s="322"/>
      <c r="C253" s="323"/>
      <c r="D253" s="324"/>
      <c r="E253" s="296"/>
      <c r="F253" s="296"/>
      <c r="G253" s="109"/>
      <c r="H253" s="94"/>
      <c r="I253" s="95"/>
      <c r="J253" s="96"/>
      <c r="K253" s="97"/>
      <c r="L253" s="98"/>
      <c r="M253" s="99"/>
      <c r="N253" s="1900" t="s">
        <v>721</v>
      </c>
      <c r="O253" s="1894"/>
      <c r="P253" s="1895"/>
      <c r="Q253" s="1896" t="s">
        <v>73</v>
      </c>
      <c r="R253" s="132"/>
      <c r="S253" s="132"/>
      <c r="T253" s="133"/>
      <c r="U253" s="132"/>
      <c r="V253" s="132"/>
      <c r="W253" s="132"/>
    </row>
    <row r="254" spans="1:23" ht="13.5" customHeight="1" thickBot="1">
      <c r="A254" s="318"/>
      <c r="B254" s="320"/>
      <c r="C254" s="287"/>
      <c r="D254" s="280"/>
      <c r="E254" s="282"/>
      <c r="F254" s="282"/>
      <c r="G254" s="102" t="s">
        <v>13</v>
      </c>
      <c r="H254" s="103">
        <f t="shared" ref="H254:M254" si="48">SUM(H250:H252)</f>
        <v>0</v>
      </c>
      <c r="I254" s="104">
        <f t="shared" si="48"/>
        <v>0</v>
      </c>
      <c r="J254" s="105">
        <f t="shared" si="48"/>
        <v>0</v>
      </c>
      <c r="K254" s="106">
        <f t="shared" si="48"/>
        <v>0</v>
      </c>
      <c r="L254" s="107">
        <f t="shared" si="48"/>
        <v>0</v>
      </c>
      <c r="M254" s="110">
        <f t="shared" si="48"/>
        <v>60.5</v>
      </c>
      <c r="N254" s="1899" t="s">
        <v>742</v>
      </c>
      <c r="O254" s="1864"/>
      <c r="P254" s="1865"/>
      <c r="Q254" s="1898"/>
      <c r="R254" s="132"/>
      <c r="S254" s="132"/>
      <c r="T254" s="133"/>
      <c r="U254" s="132"/>
      <c r="V254" s="132"/>
      <c r="W254" s="132"/>
    </row>
    <row r="255" spans="1:23" ht="14.25" customHeight="1">
      <c r="A255" s="317" t="s">
        <v>14</v>
      </c>
      <c r="B255" s="319" t="s">
        <v>14</v>
      </c>
      <c r="C255" s="286" t="s">
        <v>272</v>
      </c>
      <c r="D255" s="279" t="s">
        <v>803</v>
      </c>
      <c r="E255" s="283" t="s">
        <v>64</v>
      </c>
      <c r="F255" s="281" t="s">
        <v>731</v>
      </c>
      <c r="G255" s="88" t="s">
        <v>167</v>
      </c>
      <c r="H255" s="89">
        <v>0</v>
      </c>
      <c r="I255" s="50">
        <v>0</v>
      </c>
      <c r="J255" s="90"/>
      <c r="K255" s="91">
        <v>0</v>
      </c>
      <c r="L255" s="92">
        <v>0</v>
      </c>
      <c r="M255" s="52">
        <v>81.5</v>
      </c>
      <c r="N255" s="1834" t="s">
        <v>720</v>
      </c>
      <c r="O255" s="1855"/>
      <c r="P255" s="1856" t="s">
        <v>73</v>
      </c>
      <c r="Q255" s="1880"/>
      <c r="R255" s="132"/>
      <c r="S255" s="132"/>
      <c r="T255" s="133"/>
      <c r="U255" s="132"/>
      <c r="V255" s="132"/>
      <c r="W255" s="132"/>
    </row>
    <row r="256" spans="1:23" ht="12.75" customHeight="1">
      <c r="A256" s="321"/>
      <c r="B256" s="322"/>
      <c r="C256" s="323"/>
      <c r="D256" s="324"/>
      <c r="E256" s="295"/>
      <c r="F256" s="1475"/>
      <c r="G256" s="553" t="s">
        <v>106</v>
      </c>
      <c r="H256" s="527"/>
      <c r="I256" s="528"/>
      <c r="J256" s="529"/>
      <c r="K256" s="530"/>
      <c r="L256" s="554"/>
      <c r="M256" s="532"/>
      <c r="N256" s="1900" t="s">
        <v>726</v>
      </c>
      <c r="O256" s="1858"/>
      <c r="P256" s="1859" t="s">
        <v>73</v>
      </c>
      <c r="Q256" s="1837"/>
      <c r="R256" s="132"/>
      <c r="S256" s="132"/>
      <c r="T256" s="133"/>
      <c r="U256" s="132"/>
      <c r="V256" s="132"/>
      <c r="W256" s="132"/>
    </row>
    <row r="257" spans="1:23" ht="15" customHeight="1">
      <c r="A257" s="321"/>
      <c r="B257" s="322"/>
      <c r="C257" s="323"/>
      <c r="D257" s="324"/>
      <c r="E257" s="296"/>
      <c r="F257" s="327"/>
      <c r="G257" s="109" t="s">
        <v>129</v>
      </c>
      <c r="H257" s="94"/>
      <c r="I257" s="95"/>
      <c r="J257" s="96"/>
      <c r="K257" s="97"/>
      <c r="L257" s="98"/>
      <c r="M257" s="99">
        <v>35</v>
      </c>
      <c r="N257" s="1900" t="s">
        <v>796</v>
      </c>
      <c r="O257" s="1894"/>
      <c r="P257" s="1895" t="s">
        <v>73</v>
      </c>
      <c r="Q257" s="1896"/>
      <c r="R257" s="132"/>
      <c r="S257" s="132"/>
      <c r="T257" s="133"/>
      <c r="U257" s="132"/>
      <c r="V257" s="132"/>
      <c r="W257" s="132"/>
    </row>
    <row r="258" spans="1:23" ht="12" customHeight="1">
      <c r="A258" s="321"/>
      <c r="B258" s="322"/>
      <c r="C258" s="323"/>
      <c r="D258" s="324"/>
      <c r="E258" s="296"/>
      <c r="F258" s="296"/>
      <c r="G258" s="109"/>
      <c r="H258" s="94"/>
      <c r="I258" s="95"/>
      <c r="J258" s="96"/>
      <c r="K258" s="97"/>
      <c r="L258" s="98"/>
      <c r="M258" s="99"/>
      <c r="N258" s="1900" t="s">
        <v>721</v>
      </c>
      <c r="O258" s="1894"/>
      <c r="P258" s="1895"/>
      <c r="Q258" s="1896" t="s">
        <v>73</v>
      </c>
      <c r="R258" s="132"/>
      <c r="S258" s="132"/>
      <c r="T258" s="133"/>
      <c r="U258" s="132"/>
      <c r="V258" s="132"/>
      <c r="W258" s="132"/>
    </row>
    <row r="259" spans="1:23" ht="15" customHeight="1" thickBot="1">
      <c r="A259" s="318"/>
      <c r="B259" s="320"/>
      <c r="C259" s="287"/>
      <c r="D259" s="280"/>
      <c r="E259" s="282"/>
      <c r="F259" s="282"/>
      <c r="G259" s="102" t="s">
        <v>13</v>
      </c>
      <c r="H259" s="103">
        <f t="shared" ref="H259:M259" si="49">SUM(H255:H257)</f>
        <v>0</v>
      </c>
      <c r="I259" s="104">
        <f t="shared" si="49"/>
        <v>0</v>
      </c>
      <c r="J259" s="105">
        <f t="shared" si="49"/>
        <v>0</v>
      </c>
      <c r="K259" s="106">
        <f t="shared" si="49"/>
        <v>0</v>
      </c>
      <c r="L259" s="107">
        <f t="shared" si="49"/>
        <v>0</v>
      </c>
      <c r="M259" s="110">
        <f t="shared" si="49"/>
        <v>116.5</v>
      </c>
      <c r="N259" s="1899" t="s">
        <v>742</v>
      </c>
      <c r="O259" s="1864"/>
      <c r="P259" s="1865"/>
      <c r="Q259" s="1898"/>
      <c r="R259" s="132"/>
      <c r="S259" s="132"/>
      <c r="T259" s="133"/>
      <c r="U259" s="132"/>
      <c r="V259" s="132"/>
      <c r="W259" s="132"/>
    </row>
    <row r="260" spans="1:23" ht="15" customHeight="1">
      <c r="A260" s="317" t="s">
        <v>14</v>
      </c>
      <c r="B260" s="319" t="s">
        <v>14</v>
      </c>
      <c r="C260" s="286" t="s">
        <v>271</v>
      </c>
      <c r="D260" s="279" t="s">
        <v>804</v>
      </c>
      <c r="E260" s="283" t="s">
        <v>64</v>
      </c>
      <c r="F260" s="281" t="s">
        <v>731</v>
      </c>
      <c r="G260" s="88" t="s">
        <v>167</v>
      </c>
      <c r="H260" s="89">
        <v>0</v>
      </c>
      <c r="I260" s="50">
        <v>0</v>
      </c>
      <c r="J260" s="90"/>
      <c r="K260" s="91">
        <v>0</v>
      </c>
      <c r="L260" s="92">
        <v>0</v>
      </c>
      <c r="M260" s="52">
        <v>187</v>
      </c>
      <c r="N260" s="1834" t="s">
        <v>720</v>
      </c>
      <c r="O260" s="1909"/>
      <c r="P260" s="1856" t="s">
        <v>73</v>
      </c>
      <c r="Q260" s="1880"/>
      <c r="S260" s="132"/>
      <c r="T260" s="133"/>
      <c r="U260" s="132"/>
      <c r="V260" s="132"/>
      <c r="W260" s="132"/>
    </row>
    <row r="261" spans="1:23" ht="12.75" customHeight="1">
      <c r="A261" s="321"/>
      <c r="B261" s="322"/>
      <c r="C261" s="323"/>
      <c r="D261" s="324"/>
      <c r="E261" s="295"/>
      <c r="F261" s="1475"/>
      <c r="G261" s="553" t="s">
        <v>106</v>
      </c>
      <c r="H261" s="527"/>
      <c r="I261" s="528"/>
      <c r="J261" s="529"/>
      <c r="K261" s="530"/>
      <c r="L261" s="554"/>
      <c r="M261" s="532"/>
      <c r="N261" s="1900" t="s">
        <v>719</v>
      </c>
      <c r="O261" s="1904"/>
      <c r="P261" s="1859"/>
      <c r="Q261" s="1837"/>
      <c r="S261" s="132"/>
      <c r="T261" s="133"/>
      <c r="U261" s="132"/>
      <c r="V261" s="132"/>
      <c r="W261" s="132"/>
    </row>
    <row r="262" spans="1:23" ht="15" customHeight="1">
      <c r="A262" s="321"/>
      <c r="B262" s="322"/>
      <c r="C262" s="323"/>
      <c r="D262" s="324"/>
      <c r="E262" s="296"/>
      <c r="F262" s="327"/>
      <c r="G262" s="109" t="s">
        <v>129</v>
      </c>
      <c r="H262" s="94"/>
      <c r="I262" s="95"/>
      <c r="J262" s="96"/>
      <c r="K262" s="97"/>
      <c r="L262" s="98"/>
      <c r="M262" s="99">
        <v>80</v>
      </c>
      <c r="N262" s="1900" t="s">
        <v>726</v>
      </c>
      <c r="O262" s="1885"/>
      <c r="P262" s="1895" t="s">
        <v>73</v>
      </c>
      <c r="Q262" s="1896"/>
      <c r="S262" s="132"/>
      <c r="T262" s="133"/>
      <c r="U262" s="132"/>
      <c r="V262" s="132"/>
      <c r="W262" s="132"/>
    </row>
    <row r="263" spans="1:23" ht="13.15" customHeight="1">
      <c r="A263" s="321"/>
      <c r="B263" s="322"/>
      <c r="C263" s="323"/>
      <c r="D263" s="324"/>
      <c r="E263" s="296"/>
      <c r="F263" s="296"/>
      <c r="G263" s="109"/>
      <c r="H263" s="94"/>
      <c r="I263" s="95"/>
      <c r="J263" s="96"/>
      <c r="K263" s="97"/>
      <c r="L263" s="98"/>
      <c r="M263" s="99"/>
      <c r="N263" s="1900" t="s">
        <v>721</v>
      </c>
      <c r="O263" s="1885"/>
      <c r="P263" s="1895"/>
      <c r="Q263" s="1896" t="s">
        <v>73</v>
      </c>
      <c r="S263" s="132"/>
      <c r="T263" s="133"/>
      <c r="U263" s="132"/>
      <c r="V263" s="132"/>
      <c r="W263" s="132"/>
    </row>
    <row r="264" spans="1:23" ht="15" customHeight="1" thickBot="1">
      <c r="A264" s="318"/>
      <c r="B264" s="320"/>
      <c r="C264" s="287"/>
      <c r="D264" s="280"/>
      <c r="E264" s="282"/>
      <c r="F264" s="282"/>
      <c r="G264" s="102" t="s">
        <v>13</v>
      </c>
      <c r="H264" s="103">
        <f t="shared" ref="H264:M264" si="50">SUM(H260:H262)</f>
        <v>0</v>
      </c>
      <c r="I264" s="104">
        <f t="shared" si="50"/>
        <v>0</v>
      </c>
      <c r="J264" s="105">
        <f t="shared" si="50"/>
        <v>0</v>
      </c>
      <c r="K264" s="106">
        <f t="shared" si="50"/>
        <v>0</v>
      </c>
      <c r="L264" s="107">
        <f t="shared" si="50"/>
        <v>0</v>
      </c>
      <c r="M264" s="110">
        <f t="shared" si="50"/>
        <v>267</v>
      </c>
      <c r="N264" s="1899" t="s">
        <v>742</v>
      </c>
      <c r="O264" s="1888"/>
      <c r="P264" s="1865"/>
      <c r="Q264" s="1898"/>
      <c r="S264" s="132"/>
      <c r="T264" s="133"/>
      <c r="U264" s="132"/>
      <c r="V264" s="132"/>
      <c r="W264" s="132"/>
    </row>
    <row r="265" spans="1:23" ht="14.45" customHeight="1">
      <c r="A265" s="317" t="s">
        <v>14</v>
      </c>
      <c r="B265" s="319" t="s">
        <v>14</v>
      </c>
      <c r="C265" s="286" t="s">
        <v>270</v>
      </c>
      <c r="D265" s="279" t="s">
        <v>805</v>
      </c>
      <c r="E265" s="283" t="s">
        <v>64</v>
      </c>
      <c r="F265" s="281" t="s">
        <v>718</v>
      </c>
      <c r="G265" s="88" t="s">
        <v>167</v>
      </c>
      <c r="H265" s="89">
        <v>0</v>
      </c>
      <c r="I265" s="50">
        <v>0</v>
      </c>
      <c r="J265" s="90"/>
      <c r="K265" s="91">
        <v>0</v>
      </c>
      <c r="L265" s="92">
        <v>0</v>
      </c>
      <c r="M265" s="52">
        <v>4.5</v>
      </c>
      <c r="N265" s="1834" t="s">
        <v>720</v>
      </c>
      <c r="O265" s="1855"/>
      <c r="P265" s="1856" t="s">
        <v>73</v>
      </c>
      <c r="Q265" s="1880"/>
      <c r="R265" s="132"/>
      <c r="S265" s="132"/>
      <c r="T265" s="133"/>
      <c r="U265" s="132"/>
      <c r="V265" s="132"/>
      <c r="W265" s="132"/>
    </row>
    <row r="266" spans="1:23" ht="12.6" customHeight="1">
      <c r="A266" s="321"/>
      <c r="B266" s="322"/>
      <c r="C266" s="323"/>
      <c r="D266" s="324"/>
      <c r="E266" s="295"/>
      <c r="F266" s="1475"/>
      <c r="G266" s="553" t="s">
        <v>106</v>
      </c>
      <c r="H266" s="527"/>
      <c r="I266" s="528"/>
      <c r="J266" s="529"/>
      <c r="K266" s="530"/>
      <c r="L266" s="554"/>
      <c r="M266" s="532">
        <v>5</v>
      </c>
      <c r="N266" s="1900" t="s">
        <v>719</v>
      </c>
      <c r="O266" s="1858"/>
      <c r="P266" s="1859" t="s">
        <v>73</v>
      </c>
      <c r="Q266" s="1837"/>
      <c r="R266" s="132"/>
      <c r="S266" s="132"/>
      <c r="T266" s="133"/>
      <c r="U266" s="132"/>
      <c r="V266" s="132"/>
      <c r="W266" s="132"/>
    </row>
    <row r="267" spans="1:23" ht="11.45" customHeight="1">
      <c r="A267" s="321"/>
      <c r="B267" s="322"/>
      <c r="C267" s="323"/>
      <c r="D267" s="324"/>
      <c r="E267" s="296"/>
      <c r="F267" s="327"/>
      <c r="G267" s="109" t="s">
        <v>129</v>
      </c>
      <c r="H267" s="94"/>
      <c r="I267" s="95"/>
      <c r="J267" s="96"/>
      <c r="K267" s="97"/>
      <c r="L267" s="98"/>
      <c r="M267" s="99">
        <v>52.5</v>
      </c>
      <c r="N267" s="1900" t="s">
        <v>726</v>
      </c>
      <c r="O267" s="1894"/>
      <c r="P267" s="1895" t="s">
        <v>73</v>
      </c>
      <c r="Q267" s="1896"/>
      <c r="R267" s="132"/>
      <c r="S267" s="132"/>
      <c r="T267" s="133"/>
      <c r="U267" s="132"/>
      <c r="V267" s="132"/>
      <c r="W267" s="132"/>
    </row>
    <row r="268" spans="1:23" ht="12" customHeight="1">
      <c r="A268" s="321"/>
      <c r="B268" s="322"/>
      <c r="C268" s="323"/>
      <c r="D268" s="324"/>
      <c r="E268" s="296"/>
      <c r="F268" s="296"/>
      <c r="G268" s="109"/>
      <c r="H268" s="94"/>
      <c r="I268" s="95"/>
      <c r="J268" s="96"/>
      <c r="K268" s="97"/>
      <c r="L268" s="98"/>
      <c r="M268" s="99"/>
      <c r="N268" s="1900" t="s">
        <v>721</v>
      </c>
      <c r="O268" s="1894"/>
      <c r="P268" s="1895" t="s">
        <v>73</v>
      </c>
      <c r="Q268" s="1896"/>
      <c r="R268" s="132"/>
      <c r="S268" s="132"/>
      <c r="T268" s="133"/>
      <c r="U268" s="132"/>
      <c r="V268" s="132"/>
      <c r="W268" s="132"/>
    </row>
    <row r="269" spans="1:23" ht="13.5" customHeight="1" thickBot="1">
      <c r="A269" s="318"/>
      <c r="B269" s="320"/>
      <c r="C269" s="287"/>
      <c r="D269" s="280"/>
      <c r="E269" s="282"/>
      <c r="F269" s="282"/>
      <c r="G269" s="102" t="s">
        <v>13</v>
      </c>
      <c r="H269" s="103">
        <f t="shared" ref="H269:M269" si="51">SUM(H265:H267)</f>
        <v>0</v>
      </c>
      <c r="I269" s="104">
        <f t="shared" si="51"/>
        <v>0</v>
      </c>
      <c r="J269" s="105">
        <f t="shared" si="51"/>
        <v>0</v>
      </c>
      <c r="K269" s="106">
        <f t="shared" si="51"/>
        <v>0</v>
      </c>
      <c r="L269" s="107">
        <f t="shared" si="51"/>
        <v>0</v>
      </c>
      <c r="M269" s="110">
        <f t="shared" si="51"/>
        <v>62</v>
      </c>
      <c r="N269" s="1899" t="s">
        <v>742</v>
      </c>
      <c r="O269" s="1864"/>
      <c r="P269" s="1865"/>
      <c r="Q269" s="1898"/>
      <c r="R269" s="132"/>
      <c r="S269" s="132"/>
      <c r="T269" s="133"/>
      <c r="U269" s="132"/>
      <c r="V269" s="132"/>
      <c r="W269" s="132"/>
    </row>
    <row r="270" spans="1:23" ht="15.75" customHeight="1">
      <c r="A270" s="317" t="s">
        <v>14</v>
      </c>
      <c r="B270" s="319" t="s">
        <v>14</v>
      </c>
      <c r="C270" s="286" t="s">
        <v>261</v>
      </c>
      <c r="D270" s="279" t="s">
        <v>806</v>
      </c>
      <c r="E270" s="283" t="s">
        <v>64</v>
      </c>
      <c r="F270" s="281" t="s">
        <v>731</v>
      </c>
      <c r="G270" s="88" t="s">
        <v>167</v>
      </c>
      <c r="H270" s="89">
        <v>0</v>
      </c>
      <c r="I270" s="50">
        <v>0</v>
      </c>
      <c r="J270" s="90"/>
      <c r="K270" s="91">
        <v>0</v>
      </c>
      <c r="L270" s="92">
        <v>0</v>
      </c>
      <c r="M270" s="52">
        <v>4.5</v>
      </c>
      <c r="N270" s="1834" t="s">
        <v>720</v>
      </c>
      <c r="O270" s="1855"/>
      <c r="P270" s="1856" t="s">
        <v>73</v>
      </c>
      <c r="Q270" s="1880"/>
      <c r="R270" s="132"/>
      <c r="S270" s="132"/>
      <c r="T270" s="133"/>
      <c r="U270" s="132"/>
      <c r="V270" s="132"/>
      <c r="W270" s="132"/>
    </row>
    <row r="271" spans="1:23" ht="12.6" customHeight="1">
      <c r="A271" s="321"/>
      <c r="B271" s="322"/>
      <c r="C271" s="323"/>
      <c r="D271" s="324"/>
      <c r="E271" s="295"/>
      <c r="F271" s="1475"/>
      <c r="G271" s="553" t="s">
        <v>106</v>
      </c>
      <c r="H271" s="527"/>
      <c r="I271" s="528"/>
      <c r="J271" s="529"/>
      <c r="K271" s="530"/>
      <c r="L271" s="554"/>
      <c r="M271" s="532">
        <v>5</v>
      </c>
      <c r="N271" s="1900" t="s">
        <v>719</v>
      </c>
      <c r="O271" s="1858"/>
      <c r="P271" s="1859" t="s">
        <v>73</v>
      </c>
      <c r="Q271" s="1837"/>
      <c r="R271" s="132"/>
      <c r="S271" s="132"/>
      <c r="T271" s="133"/>
      <c r="U271" s="132"/>
      <c r="V271" s="132"/>
      <c r="W271" s="132"/>
    </row>
    <row r="272" spans="1:23" ht="12" customHeight="1">
      <c r="A272" s="321"/>
      <c r="B272" s="322"/>
      <c r="C272" s="323"/>
      <c r="D272" s="324"/>
      <c r="E272" s="296"/>
      <c r="F272" s="327"/>
      <c r="G272" s="109" t="s">
        <v>129</v>
      </c>
      <c r="H272" s="94"/>
      <c r="I272" s="95"/>
      <c r="J272" s="96"/>
      <c r="K272" s="97"/>
      <c r="L272" s="98"/>
      <c r="M272" s="99">
        <v>52.5</v>
      </c>
      <c r="N272" s="1900" t="s">
        <v>726</v>
      </c>
      <c r="O272" s="1894"/>
      <c r="P272" s="1895" t="s">
        <v>73</v>
      </c>
      <c r="Q272" s="1896"/>
      <c r="R272" s="132"/>
      <c r="S272" s="132"/>
      <c r="T272" s="133"/>
      <c r="U272" s="132"/>
      <c r="V272" s="132"/>
      <c r="W272" s="132"/>
    </row>
    <row r="273" spans="1:23" ht="12" customHeight="1">
      <c r="A273" s="321"/>
      <c r="B273" s="322"/>
      <c r="C273" s="323"/>
      <c r="D273" s="324"/>
      <c r="E273" s="296"/>
      <c r="F273" s="296"/>
      <c r="G273" s="109"/>
      <c r="H273" s="94"/>
      <c r="I273" s="95"/>
      <c r="J273" s="96"/>
      <c r="K273" s="97"/>
      <c r="L273" s="98"/>
      <c r="M273" s="99"/>
      <c r="N273" s="1900" t="s">
        <v>721</v>
      </c>
      <c r="O273" s="1894"/>
      <c r="P273" s="1895" t="s">
        <v>73</v>
      </c>
      <c r="Q273" s="1896"/>
      <c r="R273" s="132"/>
      <c r="S273" s="132"/>
      <c r="T273" s="133"/>
      <c r="U273" s="132"/>
      <c r="V273" s="132"/>
      <c r="W273" s="132"/>
    </row>
    <row r="274" spans="1:23" ht="12.75" customHeight="1" thickBot="1">
      <c r="A274" s="318"/>
      <c r="B274" s="320"/>
      <c r="C274" s="287"/>
      <c r="D274" s="280"/>
      <c r="E274" s="282"/>
      <c r="F274" s="282"/>
      <c r="G274" s="102" t="s">
        <v>13</v>
      </c>
      <c r="H274" s="103">
        <f t="shared" ref="H274:M274" si="52">SUM(H270:H272)</f>
        <v>0</v>
      </c>
      <c r="I274" s="104">
        <f t="shared" si="52"/>
        <v>0</v>
      </c>
      <c r="J274" s="105">
        <f t="shared" si="52"/>
        <v>0</v>
      </c>
      <c r="K274" s="106">
        <f t="shared" si="52"/>
        <v>0</v>
      </c>
      <c r="L274" s="107">
        <f t="shared" si="52"/>
        <v>0</v>
      </c>
      <c r="M274" s="110">
        <f t="shared" si="52"/>
        <v>62</v>
      </c>
      <c r="N274" s="1899" t="s">
        <v>742</v>
      </c>
      <c r="O274" s="1864"/>
      <c r="P274" s="1865"/>
      <c r="Q274" s="1898"/>
      <c r="R274" s="132"/>
      <c r="S274" s="132"/>
      <c r="T274" s="133"/>
      <c r="U274" s="132"/>
      <c r="V274" s="132"/>
      <c r="W274" s="132"/>
    </row>
    <row r="275" spans="1:23" ht="14.25" customHeight="1">
      <c r="A275" s="317" t="s">
        <v>14</v>
      </c>
      <c r="B275" s="319" t="s">
        <v>14</v>
      </c>
      <c r="C275" s="286" t="s">
        <v>807</v>
      </c>
      <c r="D275" s="279" t="s">
        <v>808</v>
      </c>
      <c r="E275" s="283" t="s">
        <v>64</v>
      </c>
      <c r="F275" s="281" t="s">
        <v>718</v>
      </c>
      <c r="G275" s="88" t="s">
        <v>167</v>
      </c>
      <c r="H275" s="89">
        <v>0</v>
      </c>
      <c r="I275" s="50">
        <v>0</v>
      </c>
      <c r="J275" s="90"/>
      <c r="K275" s="91">
        <v>0</v>
      </c>
      <c r="L275" s="92">
        <v>0</v>
      </c>
      <c r="M275" s="52">
        <v>4.5</v>
      </c>
      <c r="N275" s="1834" t="s">
        <v>720</v>
      </c>
      <c r="O275" s="1855"/>
      <c r="P275" s="1856" t="s">
        <v>73</v>
      </c>
      <c r="Q275" s="1880"/>
      <c r="R275" s="132"/>
      <c r="S275" s="132"/>
      <c r="T275" s="133"/>
      <c r="U275" s="132"/>
      <c r="V275" s="132"/>
      <c r="W275" s="132"/>
    </row>
    <row r="276" spans="1:23" ht="12.75" customHeight="1">
      <c r="A276" s="321"/>
      <c r="B276" s="322"/>
      <c r="C276" s="323"/>
      <c r="D276" s="324"/>
      <c r="E276" s="295"/>
      <c r="F276" s="1475"/>
      <c r="G276" s="553" t="s">
        <v>106</v>
      </c>
      <c r="H276" s="527"/>
      <c r="I276" s="528"/>
      <c r="J276" s="529"/>
      <c r="K276" s="530"/>
      <c r="L276" s="554"/>
      <c r="M276" s="532">
        <v>5</v>
      </c>
      <c r="N276" s="1900" t="s">
        <v>719</v>
      </c>
      <c r="O276" s="1858"/>
      <c r="P276" s="1859" t="s">
        <v>73</v>
      </c>
      <c r="Q276" s="1837"/>
      <c r="R276" s="132"/>
      <c r="S276" s="132"/>
      <c r="T276" s="133"/>
      <c r="U276" s="132"/>
      <c r="V276" s="132"/>
      <c r="W276" s="132"/>
    </row>
    <row r="277" spans="1:23" ht="15" customHeight="1">
      <c r="A277" s="321"/>
      <c r="B277" s="322"/>
      <c r="C277" s="323"/>
      <c r="D277" s="324"/>
      <c r="E277" s="296"/>
      <c r="F277" s="327"/>
      <c r="G277" s="109" t="s">
        <v>129</v>
      </c>
      <c r="H277" s="94"/>
      <c r="I277" s="95"/>
      <c r="J277" s="96"/>
      <c r="K277" s="97"/>
      <c r="L277" s="98"/>
      <c r="M277" s="99">
        <v>52.5</v>
      </c>
      <c r="N277" s="1900" t="s">
        <v>726</v>
      </c>
      <c r="O277" s="1894"/>
      <c r="P277" s="1895" t="s">
        <v>73</v>
      </c>
      <c r="Q277" s="1896"/>
      <c r="R277" s="132"/>
      <c r="S277" s="132"/>
      <c r="T277" s="133"/>
      <c r="U277" s="132"/>
      <c r="V277" s="132"/>
      <c r="W277" s="132"/>
    </row>
    <row r="278" spans="1:23" ht="9.6" customHeight="1">
      <c r="A278" s="321"/>
      <c r="B278" s="322"/>
      <c r="C278" s="323"/>
      <c r="D278" s="324"/>
      <c r="E278" s="296"/>
      <c r="F278" s="296"/>
      <c r="G278" s="109"/>
      <c r="H278" s="94"/>
      <c r="I278" s="95"/>
      <c r="J278" s="96"/>
      <c r="K278" s="97"/>
      <c r="L278" s="98"/>
      <c r="M278" s="99"/>
      <c r="N278" s="1900" t="s">
        <v>721</v>
      </c>
      <c r="O278" s="1894"/>
      <c r="P278" s="1895" t="s">
        <v>73</v>
      </c>
      <c r="Q278" s="1896"/>
      <c r="R278" s="132"/>
      <c r="S278" s="132"/>
      <c r="T278" s="133"/>
      <c r="U278" s="132"/>
      <c r="V278" s="132"/>
      <c r="W278" s="132"/>
    </row>
    <row r="279" spans="1:23" ht="14.25" customHeight="1" thickBot="1">
      <c r="A279" s="318"/>
      <c r="B279" s="320"/>
      <c r="C279" s="287"/>
      <c r="D279" s="280"/>
      <c r="E279" s="282"/>
      <c r="F279" s="282"/>
      <c r="G279" s="102" t="s">
        <v>13</v>
      </c>
      <c r="H279" s="103">
        <f t="shared" ref="H279:M279" si="53">SUM(H275:H277)</f>
        <v>0</v>
      </c>
      <c r="I279" s="104">
        <f t="shared" si="53"/>
        <v>0</v>
      </c>
      <c r="J279" s="105">
        <f t="shared" si="53"/>
        <v>0</v>
      </c>
      <c r="K279" s="106">
        <f t="shared" si="53"/>
        <v>0</v>
      </c>
      <c r="L279" s="107">
        <f t="shared" si="53"/>
        <v>0</v>
      </c>
      <c r="M279" s="110">
        <f t="shared" si="53"/>
        <v>62</v>
      </c>
      <c r="N279" s="1899" t="s">
        <v>742</v>
      </c>
      <c r="O279" s="1864"/>
      <c r="P279" s="1865"/>
      <c r="Q279" s="1898"/>
      <c r="R279" s="132"/>
      <c r="S279" s="132"/>
      <c r="T279" s="133"/>
      <c r="U279" s="132"/>
      <c r="V279" s="132"/>
      <c r="W279" s="132"/>
    </row>
    <row r="280" spans="1:23" ht="15" customHeight="1">
      <c r="A280" s="317" t="s">
        <v>14</v>
      </c>
      <c r="B280" s="319" t="s">
        <v>14</v>
      </c>
      <c r="C280" s="286" t="s">
        <v>809</v>
      </c>
      <c r="D280" s="279" t="s">
        <v>810</v>
      </c>
      <c r="E280" s="283" t="s">
        <v>64</v>
      </c>
      <c r="F280" s="281" t="s">
        <v>718</v>
      </c>
      <c r="G280" s="88" t="s">
        <v>167</v>
      </c>
      <c r="H280" s="89">
        <v>0</v>
      </c>
      <c r="I280" s="50">
        <v>0</v>
      </c>
      <c r="J280" s="90"/>
      <c r="K280" s="91">
        <v>0</v>
      </c>
      <c r="L280" s="92">
        <v>0</v>
      </c>
      <c r="M280" s="52">
        <v>338</v>
      </c>
      <c r="N280" s="1834" t="s">
        <v>720</v>
      </c>
      <c r="O280" s="1855"/>
      <c r="P280" s="1856" t="s">
        <v>73</v>
      </c>
      <c r="Q280" s="1880"/>
      <c r="R280" s="132"/>
      <c r="S280" s="132"/>
      <c r="T280" s="133"/>
      <c r="U280" s="132"/>
      <c r="V280" s="132"/>
      <c r="W280" s="132"/>
    </row>
    <row r="281" spans="1:23" ht="15.75" customHeight="1">
      <c r="A281" s="321"/>
      <c r="B281" s="322"/>
      <c r="C281" s="323"/>
      <c r="D281" s="324"/>
      <c r="E281" s="295"/>
      <c r="F281" s="1475"/>
      <c r="G281" s="553" t="s">
        <v>106</v>
      </c>
      <c r="H281" s="527"/>
      <c r="I281" s="528"/>
      <c r="J281" s="529"/>
      <c r="K281" s="530"/>
      <c r="L281" s="554"/>
      <c r="M281" s="532"/>
      <c r="N281" s="1900" t="s">
        <v>726</v>
      </c>
      <c r="O281" s="1858"/>
      <c r="P281" s="1859" t="s">
        <v>73</v>
      </c>
      <c r="Q281" s="1837"/>
      <c r="R281" s="132"/>
      <c r="S281" s="132"/>
      <c r="T281" s="133"/>
      <c r="U281" s="132"/>
      <c r="V281" s="132"/>
      <c r="W281" s="132"/>
    </row>
    <row r="282" spans="1:23" ht="13.5" customHeight="1">
      <c r="A282" s="321"/>
      <c r="B282" s="322"/>
      <c r="C282" s="323"/>
      <c r="D282" s="324"/>
      <c r="E282" s="296"/>
      <c r="F282" s="327"/>
      <c r="G282" s="109" t="s">
        <v>129</v>
      </c>
      <c r="H282" s="94"/>
      <c r="I282" s="95"/>
      <c r="J282" s="96"/>
      <c r="K282" s="97"/>
      <c r="L282" s="98"/>
      <c r="M282" s="99">
        <v>145</v>
      </c>
      <c r="N282" s="1900" t="s">
        <v>796</v>
      </c>
      <c r="O282" s="1894"/>
      <c r="P282" s="1895" t="s">
        <v>73</v>
      </c>
      <c r="Q282" s="1896"/>
      <c r="R282" s="132"/>
      <c r="S282" s="132"/>
      <c r="T282" s="133"/>
      <c r="U282" s="132"/>
      <c r="V282" s="132"/>
      <c r="W282" s="132"/>
    </row>
    <row r="283" spans="1:23" ht="13.5" customHeight="1">
      <c r="A283" s="321"/>
      <c r="B283" s="322"/>
      <c r="C283" s="323"/>
      <c r="D283" s="324"/>
      <c r="E283" s="296"/>
      <c r="F283" s="296"/>
      <c r="G283" s="109"/>
      <c r="H283" s="94"/>
      <c r="I283" s="95"/>
      <c r="J283" s="96"/>
      <c r="K283" s="97"/>
      <c r="L283" s="98"/>
      <c r="M283" s="99"/>
      <c r="N283" s="1900" t="s">
        <v>721</v>
      </c>
      <c r="O283" s="1894"/>
      <c r="P283" s="1895"/>
      <c r="Q283" s="1896" t="s">
        <v>73</v>
      </c>
      <c r="R283" s="132"/>
      <c r="S283" s="132"/>
      <c r="T283" s="133"/>
      <c r="U283" s="132"/>
      <c r="V283" s="132"/>
      <c r="W283" s="132"/>
    </row>
    <row r="284" spans="1:23" ht="15" customHeight="1" thickBot="1">
      <c r="A284" s="318"/>
      <c r="B284" s="320"/>
      <c r="C284" s="287"/>
      <c r="D284" s="280"/>
      <c r="E284" s="282"/>
      <c r="F284" s="282"/>
      <c r="G284" s="102" t="s">
        <v>13</v>
      </c>
      <c r="H284" s="103">
        <f t="shared" ref="H284:M284" si="54">SUM(H280:H282)</f>
        <v>0</v>
      </c>
      <c r="I284" s="104">
        <f t="shared" si="54"/>
        <v>0</v>
      </c>
      <c r="J284" s="105">
        <f t="shared" si="54"/>
        <v>0</v>
      </c>
      <c r="K284" s="106">
        <f t="shared" si="54"/>
        <v>0</v>
      </c>
      <c r="L284" s="107">
        <f t="shared" si="54"/>
        <v>0</v>
      </c>
      <c r="M284" s="110">
        <f t="shared" si="54"/>
        <v>483</v>
      </c>
      <c r="N284" s="1899" t="s">
        <v>742</v>
      </c>
      <c r="O284" s="1864"/>
      <c r="P284" s="1865"/>
      <c r="Q284" s="1898"/>
      <c r="R284" s="132"/>
      <c r="S284" s="132"/>
      <c r="T284" s="133"/>
      <c r="U284" s="132"/>
      <c r="V284" s="132"/>
      <c r="W284" s="132"/>
    </row>
    <row r="285" spans="1:23" ht="15.75" customHeight="1">
      <c r="A285" s="317" t="s">
        <v>14</v>
      </c>
      <c r="B285" s="319" t="s">
        <v>14</v>
      </c>
      <c r="C285" s="286" t="s">
        <v>449</v>
      </c>
      <c r="D285" s="279" t="s">
        <v>811</v>
      </c>
      <c r="E285" s="283" t="s">
        <v>64</v>
      </c>
      <c r="F285" s="281" t="s">
        <v>731</v>
      </c>
      <c r="G285" s="88" t="s">
        <v>167</v>
      </c>
      <c r="H285" s="89">
        <v>0</v>
      </c>
      <c r="I285" s="50">
        <v>0</v>
      </c>
      <c r="J285" s="90"/>
      <c r="K285" s="91">
        <v>0</v>
      </c>
      <c r="L285" s="92">
        <v>0</v>
      </c>
      <c r="M285" s="52">
        <v>338</v>
      </c>
      <c r="N285" s="1834" t="s">
        <v>720</v>
      </c>
      <c r="O285" s="1855"/>
      <c r="P285" s="1856" t="s">
        <v>73</v>
      </c>
      <c r="Q285" s="1880"/>
      <c r="R285" s="132"/>
      <c r="S285" s="132"/>
      <c r="T285" s="133"/>
      <c r="U285" s="132"/>
      <c r="V285" s="132"/>
      <c r="W285" s="132"/>
    </row>
    <row r="286" spans="1:23" ht="14.45" customHeight="1">
      <c r="A286" s="321"/>
      <c r="B286" s="322"/>
      <c r="C286" s="323"/>
      <c r="D286" s="324"/>
      <c r="E286" s="295"/>
      <c r="F286" s="1475"/>
      <c r="G286" s="553" t="s">
        <v>106</v>
      </c>
      <c r="H286" s="527"/>
      <c r="I286" s="528"/>
      <c r="J286" s="529"/>
      <c r="K286" s="530"/>
      <c r="L286" s="554"/>
      <c r="M286" s="532"/>
      <c r="N286" s="1900" t="s">
        <v>726</v>
      </c>
      <c r="O286" s="1858"/>
      <c r="P286" s="1859" t="s">
        <v>73</v>
      </c>
      <c r="Q286" s="1837"/>
      <c r="R286" s="132"/>
      <c r="S286" s="132"/>
      <c r="T286" s="133"/>
      <c r="U286" s="132"/>
      <c r="V286" s="132"/>
      <c r="W286" s="132"/>
    </row>
    <row r="287" spans="1:23" ht="11.45" customHeight="1">
      <c r="A287" s="321"/>
      <c r="B287" s="322"/>
      <c r="C287" s="323"/>
      <c r="D287" s="324"/>
      <c r="E287" s="296"/>
      <c r="F287" s="327"/>
      <c r="G287" s="109" t="s">
        <v>129</v>
      </c>
      <c r="H287" s="94"/>
      <c r="I287" s="95"/>
      <c r="J287" s="96"/>
      <c r="K287" s="97"/>
      <c r="L287" s="98"/>
      <c r="M287" s="99">
        <v>145</v>
      </c>
      <c r="N287" s="1900" t="s">
        <v>796</v>
      </c>
      <c r="O287" s="1894"/>
      <c r="P287" s="1895" t="s">
        <v>73</v>
      </c>
      <c r="Q287" s="1896"/>
      <c r="R287" s="132"/>
      <c r="S287" s="132"/>
      <c r="T287" s="133"/>
      <c r="U287" s="132"/>
      <c r="V287" s="132"/>
      <c r="W287" s="132"/>
    </row>
    <row r="288" spans="1:23" ht="15" customHeight="1">
      <c r="A288" s="321"/>
      <c r="B288" s="322"/>
      <c r="C288" s="323"/>
      <c r="D288" s="324"/>
      <c r="E288" s="296"/>
      <c r="F288" s="296"/>
      <c r="G288" s="109"/>
      <c r="H288" s="94"/>
      <c r="I288" s="95"/>
      <c r="J288" s="96"/>
      <c r="K288" s="97"/>
      <c r="L288" s="98"/>
      <c r="M288" s="99"/>
      <c r="N288" s="1900" t="s">
        <v>721</v>
      </c>
      <c r="O288" s="1894"/>
      <c r="P288" s="1895"/>
      <c r="Q288" s="1896" t="s">
        <v>73</v>
      </c>
      <c r="R288" s="132"/>
      <c r="S288" s="132"/>
      <c r="T288" s="133"/>
      <c r="U288" s="132"/>
      <c r="V288" s="132"/>
      <c r="W288" s="132"/>
    </row>
    <row r="289" spans="1:23" ht="20.25" customHeight="1" thickBot="1">
      <c r="A289" s="318"/>
      <c r="B289" s="320"/>
      <c r="C289" s="287"/>
      <c r="D289" s="280"/>
      <c r="E289" s="282"/>
      <c r="F289" s="282"/>
      <c r="G289" s="102" t="s">
        <v>13</v>
      </c>
      <c r="H289" s="103">
        <f t="shared" ref="H289:M289" si="55">SUM(H285:H287)</f>
        <v>0</v>
      </c>
      <c r="I289" s="104">
        <f t="shared" si="55"/>
        <v>0</v>
      </c>
      <c r="J289" s="105">
        <f t="shared" si="55"/>
        <v>0</v>
      </c>
      <c r="K289" s="106">
        <f t="shared" si="55"/>
        <v>0</v>
      </c>
      <c r="L289" s="107">
        <f t="shared" si="55"/>
        <v>0</v>
      </c>
      <c r="M289" s="110">
        <f t="shared" si="55"/>
        <v>483</v>
      </c>
      <c r="N289" s="1899" t="s">
        <v>742</v>
      </c>
      <c r="O289" s="1864"/>
      <c r="P289" s="1865"/>
      <c r="Q289" s="1898"/>
      <c r="R289" s="132"/>
      <c r="S289" s="132"/>
      <c r="T289" s="133"/>
      <c r="U289" s="132"/>
      <c r="V289" s="132"/>
      <c r="W289" s="132"/>
    </row>
    <row r="290" spans="1:23" ht="12" customHeight="1">
      <c r="A290" s="317" t="s">
        <v>14</v>
      </c>
      <c r="B290" s="319" t="s">
        <v>14</v>
      </c>
      <c r="C290" s="286" t="s">
        <v>327</v>
      </c>
      <c r="D290" s="279" t="s">
        <v>812</v>
      </c>
      <c r="E290" s="283" t="s">
        <v>64</v>
      </c>
      <c r="F290" s="281" t="s">
        <v>731</v>
      </c>
      <c r="G290" s="88" t="s">
        <v>167</v>
      </c>
      <c r="H290" s="89">
        <v>0</v>
      </c>
      <c r="I290" s="50">
        <v>0</v>
      </c>
      <c r="J290" s="90"/>
      <c r="K290" s="91">
        <v>0</v>
      </c>
      <c r="L290" s="92">
        <v>0</v>
      </c>
      <c r="M290" s="52">
        <v>40</v>
      </c>
      <c r="N290" s="1834" t="s">
        <v>720</v>
      </c>
      <c r="O290" s="1855"/>
      <c r="P290" s="1856" t="s">
        <v>73</v>
      </c>
      <c r="Q290" s="1880"/>
      <c r="R290" s="132"/>
      <c r="S290" s="132"/>
      <c r="T290" s="133"/>
      <c r="U290" s="132"/>
      <c r="V290" s="132"/>
      <c r="W290" s="132"/>
    </row>
    <row r="291" spans="1:23" ht="9" customHeight="1">
      <c r="A291" s="321"/>
      <c r="B291" s="322"/>
      <c r="C291" s="323"/>
      <c r="D291" s="324"/>
      <c r="E291" s="295"/>
      <c r="F291" s="1475"/>
      <c r="G291" s="553" t="s">
        <v>106</v>
      </c>
      <c r="H291" s="527"/>
      <c r="I291" s="528"/>
      <c r="J291" s="529"/>
      <c r="K291" s="530"/>
      <c r="L291" s="554"/>
      <c r="M291" s="532"/>
      <c r="N291" s="1900" t="s">
        <v>726</v>
      </c>
      <c r="O291" s="1858"/>
      <c r="P291" s="1859" t="s">
        <v>73</v>
      </c>
      <c r="Q291" s="1837"/>
      <c r="R291" s="132"/>
      <c r="S291" s="132"/>
      <c r="T291" s="133"/>
      <c r="U291" s="132"/>
      <c r="V291" s="132"/>
      <c r="W291" s="132"/>
    </row>
    <row r="292" spans="1:23" ht="11.45" customHeight="1">
      <c r="A292" s="321"/>
      <c r="B292" s="322"/>
      <c r="C292" s="323"/>
      <c r="D292" s="324"/>
      <c r="E292" s="296"/>
      <c r="F292" s="327"/>
      <c r="G292" s="109" t="s">
        <v>129</v>
      </c>
      <c r="H292" s="94"/>
      <c r="I292" s="95"/>
      <c r="J292" s="96"/>
      <c r="K292" s="97"/>
      <c r="L292" s="98"/>
      <c r="M292" s="99">
        <v>17</v>
      </c>
      <c r="N292" s="1900" t="s">
        <v>796</v>
      </c>
      <c r="O292" s="1894"/>
      <c r="P292" s="1895" t="s">
        <v>73</v>
      </c>
      <c r="Q292" s="1896"/>
      <c r="R292" s="132"/>
      <c r="S292" s="132"/>
      <c r="T292" s="133"/>
      <c r="U292" s="132"/>
      <c r="V292" s="132"/>
      <c r="W292" s="132"/>
    </row>
    <row r="293" spans="1:23" ht="12" customHeight="1">
      <c r="A293" s="321"/>
      <c r="B293" s="322"/>
      <c r="C293" s="323"/>
      <c r="D293" s="324"/>
      <c r="E293" s="296"/>
      <c r="F293" s="296"/>
      <c r="G293" s="109"/>
      <c r="H293" s="94"/>
      <c r="I293" s="95"/>
      <c r="J293" s="96"/>
      <c r="K293" s="97"/>
      <c r="L293" s="98"/>
      <c r="M293" s="99"/>
      <c r="N293" s="1900" t="s">
        <v>721</v>
      </c>
      <c r="O293" s="1894"/>
      <c r="P293" s="1895"/>
      <c r="Q293" s="1896" t="s">
        <v>73</v>
      </c>
      <c r="R293" s="132"/>
      <c r="S293" s="132"/>
      <c r="T293" s="133"/>
      <c r="U293" s="132"/>
      <c r="V293" s="132"/>
      <c r="W293" s="132"/>
    </row>
    <row r="294" spans="1:23" ht="15" customHeight="1" thickBot="1">
      <c r="A294" s="318"/>
      <c r="B294" s="320"/>
      <c r="C294" s="287"/>
      <c r="D294" s="280"/>
      <c r="E294" s="282"/>
      <c r="F294" s="282"/>
      <c r="G294" s="102" t="s">
        <v>13</v>
      </c>
      <c r="H294" s="103">
        <f t="shared" ref="H294:M294" si="56">SUM(H290:H292)</f>
        <v>0</v>
      </c>
      <c r="I294" s="104">
        <f t="shared" si="56"/>
        <v>0</v>
      </c>
      <c r="J294" s="105">
        <f t="shared" si="56"/>
        <v>0</v>
      </c>
      <c r="K294" s="106">
        <f t="shared" si="56"/>
        <v>0</v>
      </c>
      <c r="L294" s="107">
        <f t="shared" si="56"/>
        <v>0</v>
      </c>
      <c r="M294" s="110">
        <f t="shared" si="56"/>
        <v>57</v>
      </c>
      <c r="N294" s="1899" t="s">
        <v>742</v>
      </c>
      <c r="O294" s="1864"/>
      <c r="P294" s="1865"/>
      <c r="Q294" s="1898"/>
      <c r="R294" s="132"/>
      <c r="S294" s="132"/>
      <c r="T294" s="133"/>
      <c r="U294" s="132"/>
      <c r="V294" s="132"/>
      <c r="W294" s="132"/>
    </row>
    <row r="295" spans="1:23" ht="16.5" customHeight="1">
      <c r="A295" s="317" t="s">
        <v>14</v>
      </c>
      <c r="B295" s="319" t="s">
        <v>14</v>
      </c>
      <c r="C295" s="286" t="s">
        <v>329</v>
      </c>
      <c r="D295" s="279" t="s">
        <v>813</v>
      </c>
      <c r="E295" s="283" t="s">
        <v>64</v>
      </c>
      <c r="F295" s="281" t="s">
        <v>731</v>
      </c>
      <c r="G295" s="88" t="s">
        <v>167</v>
      </c>
      <c r="H295" s="89">
        <v>0</v>
      </c>
      <c r="I295" s="50">
        <v>0</v>
      </c>
      <c r="J295" s="90"/>
      <c r="K295" s="91">
        <v>0</v>
      </c>
      <c r="L295" s="92">
        <v>0</v>
      </c>
      <c r="M295" s="52">
        <v>25</v>
      </c>
      <c r="N295" s="1834" t="s">
        <v>720</v>
      </c>
      <c r="O295" s="1855"/>
      <c r="P295" s="1856" t="s">
        <v>73</v>
      </c>
      <c r="Q295" s="1880"/>
      <c r="R295" s="132"/>
      <c r="S295" s="132"/>
      <c r="T295" s="133"/>
      <c r="U295" s="132"/>
      <c r="V295" s="132"/>
      <c r="W295" s="132"/>
    </row>
    <row r="296" spans="1:23" ht="13.5" customHeight="1">
      <c r="A296" s="321"/>
      <c r="B296" s="322"/>
      <c r="C296" s="323"/>
      <c r="D296" s="324"/>
      <c r="E296" s="295"/>
      <c r="F296" s="1475"/>
      <c r="G296" s="553" t="s">
        <v>106</v>
      </c>
      <c r="H296" s="527"/>
      <c r="I296" s="528"/>
      <c r="J296" s="529"/>
      <c r="K296" s="530"/>
      <c r="L296" s="554"/>
      <c r="M296" s="532"/>
      <c r="N296" s="1900" t="s">
        <v>719</v>
      </c>
      <c r="O296" s="1858"/>
      <c r="P296" s="1859"/>
      <c r="Q296" s="1837"/>
      <c r="R296" s="132"/>
      <c r="S296" s="132"/>
      <c r="T296" s="133"/>
      <c r="U296" s="132"/>
      <c r="V296" s="132"/>
      <c r="W296" s="132"/>
    </row>
    <row r="297" spans="1:23" ht="12.75">
      <c r="A297" s="321"/>
      <c r="B297" s="322"/>
      <c r="C297" s="323"/>
      <c r="D297" s="324"/>
      <c r="E297" s="296"/>
      <c r="F297" s="327"/>
      <c r="G297" s="109" t="s">
        <v>129</v>
      </c>
      <c r="H297" s="94"/>
      <c r="I297" s="95"/>
      <c r="J297" s="96"/>
      <c r="K297" s="97"/>
      <c r="L297" s="98"/>
      <c r="M297" s="99">
        <v>58</v>
      </c>
      <c r="N297" s="1900" t="s">
        <v>726</v>
      </c>
      <c r="O297" s="1894"/>
      <c r="P297" s="1895" t="s">
        <v>73</v>
      </c>
      <c r="Q297" s="1896"/>
      <c r="R297" s="132"/>
      <c r="S297" s="132"/>
      <c r="T297" s="133"/>
      <c r="U297" s="132"/>
      <c r="V297" s="132"/>
      <c r="W297" s="132"/>
    </row>
    <row r="298" spans="1:23" ht="12.75">
      <c r="A298" s="321"/>
      <c r="B298" s="322"/>
      <c r="C298" s="323"/>
      <c r="D298" s="324"/>
      <c r="E298" s="296"/>
      <c r="F298" s="296"/>
      <c r="G298" s="109"/>
      <c r="H298" s="94"/>
      <c r="I298" s="95"/>
      <c r="J298" s="96"/>
      <c r="K298" s="97"/>
      <c r="L298" s="98"/>
      <c r="M298" s="99"/>
      <c r="N298" s="1900" t="s">
        <v>721</v>
      </c>
      <c r="O298" s="1894"/>
      <c r="P298" s="1895"/>
      <c r="Q298" s="1896" t="s">
        <v>73</v>
      </c>
      <c r="R298" s="132"/>
      <c r="S298" s="132"/>
      <c r="T298" s="133"/>
      <c r="U298" s="132"/>
      <c r="V298" s="132"/>
      <c r="W298" s="132"/>
    </row>
    <row r="299" spans="1:23" ht="12.75" customHeight="1" thickBot="1">
      <c r="A299" s="318"/>
      <c r="B299" s="320"/>
      <c r="C299" s="287"/>
      <c r="D299" s="280"/>
      <c r="E299" s="282"/>
      <c r="F299" s="282"/>
      <c r="G299" s="102" t="s">
        <v>13</v>
      </c>
      <c r="H299" s="103">
        <f t="shared" ref="H299:M299" si="57">SUM(H295:H297)</f>
        <v>0</v>
      </c>
      <c r="I299" s="104">
        <f t="shared" si="57"/>
        <v>0</v>
      </c>
      <c r="J299" s="105">
        <f t="shared" si="57"/>
        <v>0</v>
      </c>
      <c r="K299" s="106">
        <f t="shared" si="57"/>
        <v>0</v>
      </c>
      <c r="L299" s="107">
        <f t="shared" si="57"/>
        <v>0</v>
      </c>
      <c r="M299" s="110">
        <f t="shared" si="57"/>
        <v>83</v>
      </c>
      <c r="N299" s="1899" t="s">
        <v>742</v>
      </c>
      <c r="O299" s="1864"/>
      <c r="P299" s="1865"/>
      <c r="Q299" s="1898"/>
      <c r="R299" s="132"/>
      <c r="S299" s="132"/>
      <c r="T299" s="133"/>
      <c r="U299" s="132"/>
      <c r="V299" s="132"/>
      <c r="W299" s="132"/>
    </row>
    <row r="300" spans="1:23" ht="15.75" customHeight="1">
      <c r="A300" s="317" t="s">
        <v>14</v>
      </c>
      <c r="B300" s="319" t="s">
        <v>14</v>
      </c>
      <c r="C300" s="286" t="s">
        <v>444</v>
      </c>
      <c r="D300" s="279" t="s">
        <v>814</v>
      </c>
      <c r="E300" s="283" t="s">
        <v>64</v>
      </c>
      <c r="F300" s="281" t="s">
        <v>731</v>
      </c>
      <c r="G300" s="88" t="s">
        <v>167</v>
      </c>
      <c r="H300" s="89">
        <v>0</v>
      </c>
      <c r="I300" s="50">
        <v>0</v>
      </c>
      <c r="J300" s="90"/>
      <c r="K300" s="91">
        <v>0</v>
      </c>
      <c r="L300" s="92">
        <v>0</v>
      </c>
      <c r="M300" s="52">
        <v>44</v>
      </c>
      <c r="N300" s="1834" t="s">
        <v>720</v>
      </c>
      <c r="O300" s="1855"/>
      <c r="P300" s="1856" t="s">
        <v>73</v>
      </c>
      <c r="Q300" s="1880"/>
      <c r="R300" s="132"/>
      <c r="S300" s="132"/>
      <c r="T300" s="133"/>
      <c r="U300" s="132"/>
      <c r="V300" s="132"/>
      <c r="W300" s="132"/>
    </row>
    <row r="301" spans="1:23" ht="15" customHeight="1">
      <c r="A301" s="321"/>
      <c r="B301" s="322"/>
      <c r="C301" s="323"/>
      <c r="D301" s="324"/>
      <c r="E301" s="295"/>
      <c r="F301" s="1475"/>
      <c r="G301" s="553" t="s">
        <v>106</v>
      </c>
      <c r="H301" s="527"/>
      <c r="I301" s="528"/>
      <c r="J301" s="529"/>
      <c r="K301" s="530"/>
      <c r="L301" s="554"/>
      <c r="M301" s="532"/>
      <c r="N301" s="1900" t="s">
        <v>726</v>
      </c>
      <c r="O301" s="1858"/>
      <c r="P301" s="1859" t="s">
        <v>73</v>
      </c>
      <c r="Q301" s="1837"/>
      <c r="R301" s="132"/>
      <c r="S301" s="132"/>
      <c r="T301" s="133"/>
      <c r="U301" s="132"/>
      <c r="V301" s="132"/>
      <c r="W301" s="132"/>
    </row>
    <row r="302" spans="1:23" ht="14.25" customHeight="1">
      <c r="A302" s="321"/>
      <c r="B302" s="322"/>
      <c r="C302" s="323"/>
      <c r="D302" s="324"/>
      <c r="E302" s="296"/>
      <c r="F302" s="327"/>
      <c r="G302" s="109" t="s">
        <v>129</v>
      </c>
      <c r="H302" s="94"/>
      <c r="I302" s="95"/>
      <c r="J302" s="96"/>
      <c r="K302" s="97"/>
      <c r="L302" s="98"/>
      <c r="M302" s="99">
        <v>18.600000000000001</v>
      </c>
      <c r="N302" s="1900" t="s">
        <v>796</v>
      </c>
      <c r="O302" s="1894"/>
      <c r="P302" s="1895" t="s">
        <v>73</v>
      </c>
      <c r="Q302" s="1896"/>
      <c r="R302" s="132"/>
      <c r="S302" s="132"/>
      <c r="T302" s="133"/>
      <c r="U302" s="132"/>
      <c r="V302" s="132"/>
      <c r="W302" s="132"/>
    </row>
    <row r="303" spans="1:23" ht="14.25" customHeight="1">
      <c r="A303" s="321"/>
      <c r="B303" s="322"/>
      <c r="C303" s="323"/>
      <c r="D303" s="324"/>
      <c r="E303" s="296"/>
      <c r="F303" s="296"/>
      <c r="G303" s="109"/>
      <c r="H303" s="94"/>
      <c r="I303" s="95"/>
      <c r="J303" s="96"/>
      <c r="K303" s="97"/>
      <c r="L303" s="98"/>
      <c r="M303" s="99"/>
      <c r="N303" s="1900" t="s">
        <v>721</v>
      </c>
      <c r="O303" s="1894"/>
      <c r="P303" s="1895"/>
      <c r="Q303" s="1896" t="s">
        <v>73</v>
      </c>
      <c r="R303" s="132"/>
      <c r="S303" s="132"/>
      <c r="T303" s="133"/>
      <c r="U303" s="132"/>
      <c r="V303" s="132"/>
      <c r="W303" s="132"/>
    </row>
    <row r="304" spans="1:23" ht="13.9" customHeight="1" thickBot="1">
      <c r="A304" s="318"/>
      <c r="B304" s="320"/>
      <c r="C304" s="287"/>
      <c r="D304" s="280"/>
      <c r="E304" s="282"/>
      <c r="F304" s="282"/>
      <c r="G304" s="102" t="s">
        <v>13</v>
      </c>
      <c r="H304" s="103">
        <f t="shared" ref="H304:M304" si="58">SUM(H300:H302)</f>
        <v>0</v>
      </c>
      <c r="I304" s="104">
        <f t="shared" si="58"/>
        <v>0</v>
      </c>
      <c r="J304" s="105">
        <f t="shared" si="58"/>
        <v>0</v>
      </c>
      <c r="K304" s="106">
        <f t="shared" si="58"/>
        <v>0</v>
      </c>
      <c r="L304" s="107">
        <f t="shared" si="58"/>
        <v>0</v>
      </c>
      <c r="M304" s="110">
        <f t="shared" si="58"/>
        <v>62.6</v>
      </c>
      <c r="N304" s="1899" t="s">
        <v>742</v>
      </c>
      <c r="O304" s="1864"/>
      <c r="P304" s="1865"/>
      <c r="Q304" s="1898"/>
      <c r="R304" s="132"/>
      <c r="S304" s="132"/>
      <c r="T304" s="133"/>
      <c r="U304" s="132"/>
      <c r="V304" s="132"/>
      <c r="W304" s="132"/>
    </row>
    <row r="305" spans="1:23" ht="14.25" customHeight="1">
      <c r="A305" s="317" t="s">
        <v>14</v>
      </c>
      <c r="B305" s="319" t="s">
        <v>14</v>
      </c>
      <c r="C305" s="286" t="s">
        <v>258</v>
      </c>
      <c r="D305" s="279" t="s">
        <v>815</v>
      </c>
      <c r="E305" s="283" t="s">
        <v>64</v>
      </c>
      <c r="F305" s="281" t="s">
        <v>731</v>
      </c>
      <c r="G305" s="88" t="s">
        <v>167</v>
      </c>
      <c r="H305" s="89">
        <v>0</v>
      </c>
      <c r="I305" s="50">
        <v>0</v>
      </c>
      <c r="J305" s="90"/>
      <c r="K305" s="91">
        <v>0</v>
      </c>
      <c r="L305" s="92">
        <v>0</v>
      </c>
      <c r="M305" s="52">
        <v>58</v>
      </c>
      <c r="N305" s="1834" t="s">
        <v>720</v>
      </c>
      <c r="O305" s="1855"/>
      <c r="P305" s="1856"/>
      <c r="Q305" s="1880" t="s">
        <v>73</v>
      </c>
      <c r="R305" s="132"/>
      <c r="S305" s="132"/>
      <c r="T305" s="133"/>
      <c r="U305" s="132"/>
      <c r="V305" s="132"/>
      <c r="W305" s="132"/>
    </row>
    <row r="306" spans="1:23" ht="15" customHeight="1">
      <c r="A306" s="321"/>
      <c r="B306" s="322"/>
      <c r="C306" s="323"/>
      <c r="D306" s="324"/>
      <c r="E306" s="295"/>
      <c r="F306" s="1475"/>
      <c r="G306" s="553" t="s">
        <v>106</v>
      </c>
      <c r="H306" s="527"/>
      <c r="I306" s="528"/>
      <c r="J306" s="529"/>
      <c r="K306" s="530"/>
      <c r="L306" s="554"/>
      <c r="M306" s="532">
        <v>232</v>
      </c>
      <c r="N306" s="1900" t="s">
        <v>726</v>
      </c>
      <c r="O306" s="1858"/>
      <c r="P306" s="1859"/>
      <c r="Q306" s="1837" t="s">
        <v>73</v>
      </c>
      <c r="R306" s="132"/>
      <c r="S306" s="132"/>
      <c r="T306" s="133"/>
      <c r="U306" s="132"/>
      <c r="V306" s="132"/>
      <c r="W306" s="132"/>
    </row>
    <row r="307" spans="1:23" ht="12" customHeight="1">
      <c r="A307" s="321"/>
      <c r="B307" s="322"/>
      <c r="C307" s="323"/>
      <c r="D307" s="324"/>
      <c r="E307" s="296"/>
      <c r="F307" s="327"/>
      <c r="G307" s="109" t="s">
        <v>129</v>
      </c>
      <c r="H307" s="94"/>
      <c r="I307" s="95"/>
      <c r="J307" s="96"/>
      <c r="K307" s="97"/>
      <c r="L307" s="98"/>
      <c r="M307" s="99"/>
      <c r="N307" s="1900" t="s">
        <v>796</v>
      </c>
      <c r="O307" s="1894"/>
      <c r="P307" s="1895"/>
      <c r="Q307" s="1896"/>
      <c r="R307" s="132"/>
      <c r="S307" s="132"/>
      <c r="T307" s="133"/>
      <c r="U307" s="132"/>
      <c r="V307" s="132"/>
      <c r="W307" s="132"/>
    </row>
    <row r="308" spans="1:23" ht="18" customHeight="1" thickBot="1">
      <c r="A308" s="318"/>
      <c r="B308" s="320"/>
      <c r="C308" s="287"/>
      <c r="D308" s="280"/>
      <c r="E308" s="282"/>
      <c r="F308" s="282"/>
      <c r="G308" s="102" t="s">
        <v>13</v>
      </c>
      <c r="H308" s="103">
        <f t="shared" ref="H308:M308" si="59">SUM(H305:H307)</f>
        <v>0</v>
      </c>
      <c r="I308" s="104">
        <f t="shared" si="59"/>
        <v>0</v>
      </c>
      <c r="J308" s="105">
        <f t="shared" si="59"/>
        <v>0</v>
      </c>
      <c r="K308" s="106">
        <f t="shared" si="59"/>
        <v>0</v>
      </c>
      <c r="L308" s="107">
        <f t="shared" si="59"/>
        <v>0</v>
      </c>
      <c r="M308" s="110">
        <f t="shared" si="59"/>
        <v>290</v>
      </c>
      <c r="N308" s="1900" t="s">
        <v>721</v>
      </c>
      <c r="O308" s="1864"/>
      <c r="P308" s="1865"/>
      <c r="Q308" s="1898"/>
      <c r="R308" s="132"/>
      <c r="S308" s="132"/>
      <c r="T308" s="133"/>
      <c r="U308" s="132"/>
      <c r="V308" s="132"/>
      <c r="W308" s="132"/>
    </row>
    <row r="309" spans="1:23" ht="16.5" customHeight="1">
      <c r="A309" s="317" t="s">
        <v>14</v>
      </c>
      <c r="B309" s="319" t="s">
        <v>14</v>
      </c>
      <c r="C309" s="286" t="s">
        <v>262</v>
      </c>
      <c r="D309" s="279" t="s">
        <v>816</v>
      </c>
      <c r="E309" s="283" t="s">
        <v>64</v>
      </c>
      <c r="F309" s="281" t="s">
        <v>817</v>
      </c>
      <c r="G309" s="88" t="s">
        <v>167</v>
      </c>
      <c r="H309" s="89">
        <v>0</v>
      </c>
      <c r="I309" s="50">
        <v>0</v>
      </c>
      <c r="J309" s="90"/>
      <c r="K309" s="91">
        <v>0</v>
      </c>
      <c r="L309" s="92">
        <v>0</v>
      </c>
      <c r="M309" s="52">
        <v>63</v>
      </c>
      <c r="N309" s="1834" t="s">
        <v>720</v>
      </c>
      <c r="O309" s="1855"/>
      <c r="P309" s="1856" t="s">
        <v>73</v>
      </c>
      <c r="Q309" s="1880"/>
      <c r="R309" s="132"/>
      <c r="S309" s="132"/>
      <c r="T309" s="133"/>
      <c r="U309" s="132"/>
      <c r="V309" s="132"/>
      <c r="W309" s="132"/>
    </row>
    <row r="310" spans="1:23" ht="14.25" customHeight="1">
      <c r="A310" s="321"/>
      <c r="B310" s="322"/>
      <c r="C310" s="323"/>
      <c r="D310" s="324"/>
      <c r="E310" s="295"/>
      <c r="F310" s="1475"/>
      <c r="G310" s="553" t="s">
        <v>106</v>
      </c>
      <c r="H310" s="527"/>
      <c r="I310" s="528"/>
      <c r="J310" s="529"/>
      <c r="K310" s="530"/>
      <c r="L310" s="554"/>
      <c r="M310" s="532">
        <v>252.6</v>
      </c>
      <c r="N310" s="1900"/>
      <c r="O310" s="1858"/>
      <c r="P310" s="1859"/>
      <c r="Q310" s="1837"/>
      <c r="R310" s="132"/>
      <c r="S310" s="132"/>
      <c r="T310" s="133"/>
      <c r="U310" s="132"/>
      <c r="V310" s="132"/>
      <c r="W310" s="132"/>
    </row>
    <row r="311" spans="1:23" ht="15" customHeight="1">
      <c r="A311" s="321"/>
      <c r="B311" s="322"/>
      <c r="C311" s="323"/>
      <c r="D311" s="324"/>
      <c r="E311" s="296"/>
      <c r="F311" s="327"/>
      <c r="G311" s="109" t="s">
        <v>129</v>
      </c>
      <c r="H311" s="527"/>
      <c r="I311" s="1861"/>
      <c r="J311" s="529"/>
      <c r="K311" s="1862"/>
      <c r="L311" s="554"/>
      <c r="M311" s="532">
        <v>0</v>
      </c>
      <c r="N311" s="1900" t="s">
        <v>726</v>
      </c>
      <c r="O311" s="1894"/>
      <c r="P311" s="1895" t="s">
        <v>73</v>
      </c>
      <c r="Q311" s="1896"/>
      <c r="R311" s="132"/>
      <c r="S311" s="132"/>
      <c r="T311" s="133"/>
      <c r="U311" s="132"/>
      <c r="V311" s="132"/>
      <c r="W311" s="132"/>
    </row>
    <row r="312" spans="1:23" ht="10.9" customHeight="1">
      <c r="A312" s="321"/>
      <c r="B312" s="322"/>
      <c r="C312" s="323"/>
      <c r="D312" s="324"/>
      <c r="E312" s="296"/>
      <c r="F312" s="296"/>
      <c r="G312" s="109"/>
      <c r="H312" s="94"/>
      <c r="I312" s="95"/>
      <c r="J312" s="96"/>
      <c r="K312" s="97"/>
      <c r="L312" s="98"/>
      <c r="M312" s="99"/>
      <c r="N312" s="1900" t="s">
        <v>721</v>
      </c>
      <c r="O312" s="1894"/>
      <c r="P312" s="1895" t="s">
        <v>73</v>
      </c>
      <c r="Q312" s="1896"/>
      <c r="R312" s="132"/>
      <c r="S312" s="132"/>
      <c r="T312" s="133"/>
      <c r="U312" s="132"/>
      <c r="V312" s="132"/>
      <c r="W312" s="132"/>
    </row>
    <row r="313" spans="1:23" ht="15.6" customHeight="1" thickBot="1">
      <c r="A313" s="318"/>
      <c r="B313" s="320"/>
      <c r="C313" s="287"/>
      <c r="D313" s="280"/>
      <c r="E313" s="282"/>
      <c r="F313" s="282"/>
      <c r="G313" s="102" t="s">
        <v>13</v>
      </c>
      <c r="H313" s="103">
        <f t="shared" ref="H313:M313" si="60">SUM(H309:H311)</f>
        <v>0</v>
      </c>
      <c r="I313" s="104">
        <f t="shared" si="60"/>
        <v>0</v>
      </c>
      <c r="J313" s="105">
        <f t="shared" si="60"/>
        <v>0</v>
      </c>
      <c r="K313" s="106">
        <f t="shared" si="60"/>
        <v>0</v>
      </c>
      <c r="L313" s="107">
        <f t="shared" si="60"/>
        <v>0</v>
      </c>
      <c r="M313" s="110">
        <f t="shared" si="60"/>
        <v>315.60000000000002</v>
      </c>
      <c r="N313" s="1899" t="s">
        <v>742</v>
      </c>
      <c r="O313" s="1864"/>
      <c r="P313" s="1865"/>
      <c r="Q313" s="1898"/>
      <c r="R313" s="132"/>
      <c r="S313" s="132"/>
      <c r="T313" s="133"/>
      <c r="U313" s="132"/>
      <c r="V313" s="132"/>
      <c r="W313" s="132"/>
    </row>
    <row r="314" spans="1:23" ht="15" customHeight="1">
      <c r="A314" s="317" t="s">
        <v>14</v>
      </c>
      <c r="B314" s="319" t="s">
        <v>14</v>
      </c>
      <c r="C314" s="286" t="s">
        <v>267</v>
      </c>
      <c r="D314" s="2007" t="s">
        <v>818</v>
      </c>
      <c r="E314" s="283" t="s">
        <v>64</v>
      </c>
      <c r="F314" s="281" t="s">
        <v>765</v>
      </c>
      <c r="G314" s="2008" t="s">
        <v>40</v>
      </c>
      <c r="H314" s="794">
        <v>9.3000000000000007</v>
      </c>
      <c r="I314" s="1592">
        <v>0</v>
      </c>
      <c r="J314" s="2009"/>
      <c r="K314" s="2010">
        <v>9.3000000000000007</v>
      </c>
      <c r="L314" s="92">
        <v>0</v>
      </c>
      <c r="M314" s="52">
        <v>0</v>
      </c>
      <c r="N314" s="1834" t="s">
        <v>720</v>
      </c>
      <c r="O314" s="1855" t="s">
        <v>73</v>
      </c>
      <c r="P314" s="1856"/>
      <c r="Q314" s="1880"/>
      <c r="R314" s="132"/>
      <c r="S314" s="132"/>
      <c r="T314" s="133"/>
      <c r="U314" s="132"/>
      <c r="V314" s="132"/>
      <c r="W314" s="132"/>
    </row>
    <row r="315" spans="1:23" ht="14.25" customHeight="1">
      <c r="A315" s="321"/>
      <c r="B315" s="322"/>
      <c r="C315" s="323"/>
      <c r="D315" s="2011"/>
      <c r="E315" s="295"/>
      <c r="F315" s="1475"/>
      <c r="G315" s="553" t="s">
        <v>106</v>
      </c>
      <c r="H315" s="527">
        <v>30</v>
      </c>
      <c r="I315" s="528"/>
      <c r="J315" s="529"/>
      <c r="K315" s="530">
        <v>30</v>
      </c>
      <c r="L315" s="554"/>
      <c r="M315" s="532"/>
      <c r="N315" s="1900"/>
      <c r="O315" s="1858"/>
      <c r="P315" s="1859"/>
      <c r="Q315" s="1837"/>
      <c r="R315" s="132"/>
      <c r="S315" s="132"/>
      <c r="T315" s="133"/>
      <c r="U315" s="132"/>
      <c r="V315" s="132"/>
      <c r="W315" s="132"/>
    </row>
    <row r="316" spans="1:23" ht="12" customHeight="1">
      <c r="A316" s="321"/>
      <c r="B316" s="322"/>
      <c r="C316" s="323"/>
      <c r="D316" s="2011"/>
      <c r="E316" s="296"/>
      <c r="F316" s="327"/>
      <c r="G316" s="2012"/>
      <c r="H316" s="2013"/>
      <c r="I316" s="2014"/>
      <c r="J316" s="2015"/>
      <c r="K316" s="2016"/>
      <c r="L316" s="2017"/>
      <c r="M316" s="2018"/>
      <c r="N316" s="1900" t="s">
        <v>726</v>
      </c>
      <c r="O316" s="1894"/>
      <c r="P316" s="1895"/>
      <c r="Q316" s="1896"/>
      <c r="R316" s="132"/>
      <c r="S316" s="132"/>
      <c r="T316" s="133"/>
      <c r="U316" s="132"/>
      <c r="V316" s="132"/>
      <c r="W316" s="132"/>
    </row>
    <row r="317" spans="1:23" ht="16.899999999999999" customHeight="1">
      <c r="A317" s="321"/>
      <c r="B317" s="322"/>
      <c r="C317" s="323"/>
      <c r="D317" s="2011"/>
      <c r="E317" s="296"/>
      <c r="F317" s="296"/>
      <c r="G317" s="1906"/>
      <c r="H317" s="745"/>
      <c r="I317" s="1907"/>
      <c r="J317" s="746"/>
      <c r="K317" s="1908"/>
      <c r="L317" s="1598"/>
      <c r="M317" s="165"/>
      <c r="N317" s="1900" t="s">
        <v>721</v>
      </c>
      <c r="O317" s="1894" t="s">
        <v>73</v>
      </c>
      <c r="P317" s="1895"/>
      <c r="Q317" s="1896"/>
      <c r="R317" s="132"/>
      <c r="S317" s="132"/>
      <c r="T317" s="133"/>
      <c r="U317" s="132"/>
      <c r="V317" s="132"/>
      <c r="W317" s="132"/>
    </row>
    <row r="318" spans="1:23" ht="13.15" customHeight="1" thickBot="1">
      <c r="A318" s="318"/>
      <c r="B318" s="320"/>
      <c r="C318" s="287"/>
      <c r="D318" s="2019"/>
      <c r="E318" s="282"/>
      <c r="F318" s="282"/>
      <c r="G318" s="102" t="s">
        <v>13</v>
      </c>
      <c r="H318" s="103">
        <f t="shared" ref="H318:M318" si="61">SUM(H314:H316)</f>
        <v>39.299999999999997</v>
      </c>
      <c r="I318" s="104">
        <f t="shared" si="61"/>
        <v>0</v>
      </c>
      <c r="J318" s="105">
        <f t="shared" si="61"/>
        <v>0</v>
      </c>
      <c r="K318" s="106">
        <f t="shared" si="61"/>
        <v>39.299999999999997</v>
      </c>
      <c r="L318" s="107">
        <f t="shared" si="61"/>
        <v>0</v>
      </c>
      <c r="M318" s="110">
        <f t="shared" si="61"/>
        <v>0</v>
      </c>
      <c r="N318" s="1899" t="s">
        <v>742</v>
      </c>
      <c r="O318" s="1864"/>
      <c r="P318" s="1865"/>
      <c r="Q318" s="1898"/>
      <c r="R318" s="132"/>
      <c r="S318" s="132"/>
      <c r="T318" s="133"/>
      <c r="U318" s="132"/>
      <c r="V318" s="132"/>
      <c r="W318" s="132"/>
    </row>
    <row r="319" spans="1:23" ht="13.5" customHeight="1">
      <c r="A319" s="317" t="s">
        <v>14</v>
      </c>
      <c r="B319" s="319" t="s">
        <v>14</v>
      </c>
      <c r="C319" s="286" t="s">
        <v>273</v>
      </c>
      <c r="D319" s="1999" t="s">
        <v>819</v>
      </c>
      <c r="E319" s="283" t="s">
        <v>64</v>
      </c>
      <c r="F319" s="281" t="s">
        <v>765</v>
      </c>
      <c r="G319" s="88" t="s">
        <v>106</v>
      </c>
      <c r="H319" s="89">
        <v>13</v>
      </c>
      <c r="I319" s="50">
        <v>0</v>
      </c>
      <c r="J319" s="90"/>
      <c r="K319" s="91">
        <v>13</v>
      </c>
      <c r="L319" s="92">
        <v>0</v>
      </c>
      <c r="M319" s="52">
        <v>0</v>
      </c>
      <c r="N319" s="1834" t="s">
        <v>720</v>
      </c>
      <c r="O319" s="1855" t="s">
        <v>73</v>
      </c>
      <c r="P319" s="1856"/>
      <c r="Q319" s="1880"/>
      <c r="R319" s="132"/>
      <c r="S319" s="132"/>
      <c r="T319" s="133"/>
      <c r="U319" s="132"/>
      <c r="V319" s="132"/>
      <c r="W319" s="132"/>
    </row>
    <row r="320" spans="1:23" ht="17.25" customHeight="1">
      <c r="A320" s="321"/>
      <c r="B320" s="322"/>
      <c r="C320" s="323"/>
      <c r="D320" s="2000"/>
      <c r="E320" s="295"/>
      <c r="F320" s="1475"/>
      <c r="G320" s="2001" t="s">
        <v>40</v>
      </c>
      <c r="H320" s="1935">
        <v>19</v>
      </c>
      <c r="I320" s="1651"/>
      <c r="J320" s="2002"/>
      <c r="K320" s="2003">
        <v>19</v>
      </c>
      <c r="L320" s="554"/>
      <c r="M320" s="532"/>
      <c r="N320" s="1900"/>
      <c r="O320" s="1858"/>
      <c r="P320" s="1859"/>
      <c r="Q320" s="1837"/>
      <c r="R320" s="132"/>
      <c r="S320" s="132"/>
      <c r="T320" s="133"/>
      <c r="U320" s="132"/>
      <c r="V320" s="132"/>
      <c r="W320" s="132"/>
    </row>
    <row r="321" spans="1:23" ht="15" customHeight="1">
      <c r="A321" s="321"/>
      <c r="B321" s="322"/>
      <c r="C321" s="323"/>
      <c r="D321" s="2000"/>
      <c r="E321" s="296"/>
      <c r="F321" s="327"/>
      <c r="G321" s="109"/>
      <c r="H321" s="527"/>
      <c r="I321" s="1861"/>
      <c r="J321" s="529"/>
      <c r="K321" s="1862"/>
      <c r="L321" s="554"/>
      <c r="M321" s="532"/>
      <c r="N321" s="1900" t="s">
        <v>726</v>
      </c>
      <c r="O321" s="1894" t="s">
        <v>73</v>
      </c>
      <c r="P321" s="1895"/>
      <c r="Q321" s="1896"/>
      <c r="R321" s="132"/>
      <c r="S321" s="132"/>
      <c r="T321" s="133"/>
      <c r="U321" s="132"/>
      <c r="V321" s="132"/>
      <c r="W321" s="132"/>
    </row>
    <row r="322" spans="1:23" ht="13.5" customHeight="1">
      <c r="A322" s="321"/>
      <c r="B322" s="322"/>
      <c r="C322" s="323"/>
      <c r="D322" s="2000"/>
      <c r="E322" s="296"/>
      <c r="F322" s="296"/>
      <c r="G322" s="109"/>
      <c r="H322" s="94"/>
      <c r="I322" s="95"/>
      <c r="J322" s="96"/>
      <c r="K322" s="97"/>
      <c r="L322" s="98"/>
      <c r="M322" s="99"/>
      <c r="N322" s="1900" t="s">
        <v>721</v>
      </c>
      <c r="O322" s="1894" t="s">
        <v>73</v>
      </c>
      <c r="P322" s="1895"/>
      <c r="Q322" s="1896"/>
      <c r="R322" s="132"/>
      <c r="S322" s="132"/>
      <c r="T322" s="133"/>
      <c r="U322" s="132"/>
      <c r="V322" s="132"/>
      <c r="W322" s="132"/>
    </row>
    <row r="323" spans="1:23" ht="24.75" customHeight="1" thickBot="1">
      <c r="A323" s="318"/>
      <c r="B323" s="320"/>
      <c r="C323" s="287"/>
      <c r="D323" s="2004"/>
      <c r="E323" s="282"/>
      <c r="F323" s="282"/>
      <c r="G323" s="102" t="s">
        <v>13</v>
      </c>
      <c r="H323" s="103">
        <f t="shared" ref="H323:M323" si="62">SUM(H319:H321)</f>
        <v>32</v>
      </c>
      <c r="I323" s="104">
        <f t="shared" si="62"/>
        <v>0</v>
      </c>
      <c r="J323" s="105">
        <f t="shared" si="62"/>
        <v>0</v>
      </c>
      <c r="K323" s="106">
        <f t="shared" si="62"/>
        <v>32</v>
      </c>
      <c r="L323" s="107">
        <f t="shared" si="62"/>
        <v>0</v>
      </c>
      <c r="M323" s="110">
        <f t="shared" si="62"/>
        <v>0</v>
      </c>
      <c r="N323" s="1899" t="s">
        <v>742</v>
      </c>
      <c r="O323" s="1864"/>
      <c r="P323" s="1865"/>
      <c r="Q323" s="1898"/>
      <c r="R323" s="132"/>
      <c r="S323" s="132"/>
      <c r="T323" s="133"/>
      <c r="U323" s="132"/>
      <c r="V323" s="132"/>
      <c r="W323" s="132"/>
    </row>
    <row r="324" spans="1:23" ht="13.5" customHeight="1">
      <c r="A324" s="317" t="s">
        <v>14</v>
      </c>
      <c r="B324" s="319" t="s">
        <v>14</v>
      </c>
      <c r="C324" s="286" t="s">
        <v>278</v>
      </c>
      <c r="D324" s="2007" t="s">
        <v>820</v>
      </c>
      <c r="E324" s="283" t="s">
        <v>64</v>
      </c>
      <c r="F324" s="281" t="s">
        <v>765</v>
      </c>
      <c r="G324" s="88" t="s">
        <v>106</v>
      </c>
      <c r="H324" s="89">
        <v>50</v>
      </c>
      <c r="I324" s="50">
        <v>0</v>
      </c>
      <c r="J324" s="90"/>
      <c r="K324" s="91">
        <v>50</v>
      </c>
      <c r="L324" s="92">
        <v>0</v>
      </c>
      <c r="M324" s="52">
        <v>0</v>
      </c>
      <c r="N324" s="1834" t="s">
        <v>720</v>
      </c>
      <c r="O324" s="1855" t="s">
        <v>73</v>
      </c>
      <c r="P324" s="1856"/>
      <c r="Q324" s="1880"/>
      <c r="R324" s="132"/>
      <c r="S324" s="132"/>
      <c r="T324" s="133"/>
      <c r="U324" s="132"/>
      <c r="V324" s="132"/>
      <c r="W324" s="132"/>
    </row>
    <row r="325" spans="1:23" ht="13.5" customHeight="1">
      <c r="A325" s="321"/>
      <c r="B325" s="322"/>
      <c r="C325" s="323"/>
      <c r="D325" s="2011"/>
      <c r="E325" s="295"/>
      <c r="F325" s="1475"/>
      <c r="G325" s="2001" t="s">
        <v>40</v>
      </c>
      <c r="H325" s="1935">
        <v>4.9000000000000004</v>
      </c>
      <c r="I325" s="1651"/>
      <c r="J325" s="2002"/>
      <c r="K325" s="2003">
        <v>4.9000000000000004</v>
      </c>
      <c r="L325" s="554"/>
      <c r="M325" s="532"/>
      <c r="N325" s="1900"/>
      <c r="O325" s="1858"/>
      <c r="P325" s="1859"/>
      <c r="Q325" s="1837"/>
      <c r="R325" s="132"/>
      <c r="S325" s="132"/>
      <c r="T325" s="133"/>
      <c r="U325" s="132"/>
      <c r="V325" s="132"/>
      <c r="W325" s="132"/>
    </row>
    <row r="326" spans="1:23" ht="13.5" customHeight="1">
      <c r="A326" s="321"/>
      <c r="B326" s="322"/>
      <c r="C326" s="323"/>
      <c r="D326" s="2011"/>
      <c r="E326" s="295"/>
      <c r="F326" s="1475"/>
      <c r="G326" s="109"/>
      <c r="H326" s="94"/>
      <c r="I326" s="537"/>
      <c r="J326" s="96"/>
      <c r="K326" s="538"/>
      <c r="L326" s="98"/>
      <c r="M326" s="99"/>
      <c r="N326" s="1900" t="s">
        <v>726</v>
      </c>
      <c r="O326" s="1894" t="s">
        <v>73</v>
      </c>
      <c r="P326" s="1895"/>
      <c r="Q326" s="1896"/>
      <c r="R326" s="132"/>
      <c r="S326" s="132"/>
      <c r="T326" s="133"/>
      <c r="U326" s="132"/>
      <c r="V326" s="132"/>
      <c r="W326" s="132"/>
    </row>
    <row r="327" spans="1:23" ht="13.5" customHeight="1">
      <c r="A327" s="321"/>
      <c r="B327" s="322"/>
      <c r="C327" s="323"/>
      <c r="D327" s="2011"/>
      <c r="E327" s="296"/>
      <c r="F327" s="327"/>
      <c r="G327" s="109"/>
      <c r="H327" s="94"/>
      <c r="I327" s="95"/>
      <c r="J327" s="96"/>
      <c r="K327" s="97"/>
      <c r="L327" s="98"/>
      <c r="M327" s="99"/>
      <c r="N327" s="1900" t="s">
        <v>721</v>
      </c>
      <c r="O327" s="1894" t="s">
        <v>73</v>
      </c>
      <c r="P327" s="1895"/>
      <c r="Q327" s="1896"/>
      <c r="R327" s="132"/>
      <c r="S327" s="132"/>
      <c r="T327" s="133"/>
      <c r="U327" s="132"/>
      <c r="V327" s="132"/>
      <c r="W327" s="132"/>
    </row>
    <row r="328" spans="1:23" ht="13.5" customHeight="1" thickBot="1">
      <c r="A328" s="318"/>
      <c r="B328" s="320"/>
      <c r="C328" s="287"/>
      <c r="D328" s="2019"/>
      <c r="E328" s="282"/>
      <c r="F328" s="282"/>
      <c r="G328" s="102" t="s">
        <v>13</v>
      </c>
      <c r="H328" s="103">
        <f t="shared" ref="H328:M328" si="63">SUM(H324:H327)</f>
        <v>54.9</v>
      </c>
      <c r="I328" s="104">
        <f t="shared" si="63"/>
        <v>0</v>
      </c>
      <c r="J328" s="105">
        <f t="shared" si="63"/>
        <v>0</v>
      </c>
      <c r="K328" s="106">
        <f t="shared" si="63"/>
        <v>54.9</v>
      </c>
      <c r="L328" s="107">
        <f t="shared" si="63"/>
        <v>0</v>
      </c>
      <c r="M328" s="110">
        <f t="shared" si="63"/>
        <v>0</v>
      </c>
      <c r="N328" s="1899" t="s">
        <v>742</v>
      </c>
      <c r="O328" s="1864"/>
      <c r="P328" s="1865"/>
      <c r="Q328" s="1898"/>
      <c r="R328" s="132"/>
      <c r="S328" s="132"/>
      <c r="T328" s="133"/>
      <c r="U328" s="132"/>
      <c r="V328" s="132"/>
      <c r="W328" s="132"/>
    </row>
    <row r="329" spans="1:23" ht="13.5" customHeight="1">
      <c r="A329" s="233" t="s">
        <v>14</v>
      </c>
      <c r="B329" s="234" t="s">
        <v>14</v>
      </c>
      <c r="C329" s="235" t="s">
        <v>821</v>
      </c>
      <c r="D329" s="545" t="s">
        <v>822</v>
      </c>
      <c r="E329" s="313" t="s">
        <v>64</v>
      </c>
      <c r="F329" s="2020"/>
      <c r="G329" s="2021" t="s">
        <v>106</v>
      </c>
      <c r="H329" s="2022"/>
      <c r="I329" s="784"/>
      <c r="J329" s="2023"/>
      <c r="K329" s="2024"/>
      <c r="L329" s="2025">
        <v>289.60000000000002</v>
      </c>
      <c r="M329" s="785"/>
      <c r="N329" s="1834" t="s">
        <v>720</v>
      </c>
      <c r="O329" s="2026"/>
      <c r="P329" s="2027" t="s">
        <v>73</v>
      </c>
      <c r="Q329" s="2028"/>
      <c r="R329" s="132"/>
      <c r="S329" s="132"/>
      <c r="T329" s="133"/>
      <c r="U329" s="132"/>
      <c r="V329" s="132"/>
      <c r="W329" s="132"/>
    </row>
    <row r="330" spans="1:23" ht="13.5" customHeight="1">
      <c r="A330" s="233"/>
      <c r="B330" s="234"/>
      <c r="C330" s="235"/>
      <c r="D330" s="551"/>
      <c r="E330" s="314"/>
      <c r="F330" s="2020" t="s">
        <v>731</v>
      </c>
      <c r="G330" s="2029"/>
      <c r="H330" s="2030"/>
      <c r="I330" s="2031"/>
      <c r="J330" s="2032"/>
      <c r="K330" s="2033"/>
      <c r="L330" s="2034"/>
      <c r="M330" s="2035"/>
      <c r="N330" s="1900"/>
      <c r="O330" s="1894"/>
      <c r="P330" s="1895"/>
      <c r="Q330" s="1896"/>
      <c r="R330" s="132"/>
      <c r="S330" s="132"/>
      <c r="T330" s="133"/>
      <c r="U330" s="132"/>
      <c r="V330" s="132"/>
      <c r="W330" s="132"/>
    </row>
    <row r="331" spans="1:23" ht="13.5" customHeight="1">
      <c r="A331" s="233"/>
      <c r="B331" s="234"/>
      <c r="C331" s="235"/>
      <c r="D331" s="551"/>
      <c r="E331" s="314"/>
      <c r="F331" s="2020"/>
      <c r="G331" s="2029"/>
      <c r="H331" s="2030"/>
      <c r="I331" s="2031"/>
      <c r="J331" s="2032"/>
      <c r="K331" s="2033"/>
      <c r="L331" s="2034"/>
      <c r="M331" s="2035"/>
      <c r="N331" s="1900" t="s">
        <v>726</v>
      </c>
      <c r="O331" s="1894"/>
      <c r="P331" s="1895"/>
      <c r="Q331" s="1896"/>
      <c r="R331" s="132"/>
      <c r="S331" s="132"/>
      <c r="T331" s="133"/>
      <c r="U331" s="132"/>
      <c r="V331" s="132"/>
      <c r="W331" s="132"/>
    </row>
    <row r="332" spans="1:23" ht="13.5" customHeight="1" thickBot="1">
      <c r="A332" s="233"/>
      <c r="B332" s="234"/>
      <c r="C332" s="235"/>
      <c r="D332" s="561"/>
      <c r="E332" s="824"/>
      <c r="F332" s="2020"/>
      <c r="G332" s="2036"/>
      <c r="H332" s="2037">
        <f>H329+H330+H331</f>
        <v>0</v>
      </c>
      <c r="I332" s="2037">
        <f t="shared" ref="I332:M332" si="64">I329+I330+I331</f>
        <v>0</v>
      </c>
      <c r="J332" s="2037">
        <f t="shared" si="64"/>
        <v>0</v>
      </c>
      <c r="K332" s="2037">
        <f t="shared" si="64"/>
        <v>0</v>
      </c>
      <c r="L332" s="2037">
        <f t="shared" si="64"/>
        <v>289.60000000000002</v>
      </c>
      <c r="M332" s="2037">
        <f t="shared" si="64"/>
        <v>0</v>
      </c>
      <c r="N332" s="1900" t="s">
        <v>721</v>
      </c>
      <c r="O332" s="1864"/>
      <c r="P332" s="1865" t="s">
        <v>73</v>
      </c>
      <c r="Q332" s="1898"/>
      <c r="R332" s="132"/>
      <c r="S332" s="132"/>
      <c r="T332" s="133"/>
      <c r="U332" s="132"/>
      <c r="V332" s="132"/>
      <c r="W332" s="132"/>
    </row>
    <row r="333" spans="1:23" ht="15" customHeight="1">
      <c r="A333" s="317" t="s">
        <v>14</v>
      </c>
      <c r="B333" s="319" t="s">
        <v>14</v>
      </c>
      <c r="C333" s="286" t="s">
        <v>823</v>
      </c>
      <c r="D333" s="279" t="s">
        <v>824</v>
      </c>
      <c r="E333" s="283" t="s">
        <v>64</v>
      </c>
      <c r="F333" s="281" t="s">
        <v>718</v>
      </c>
      <c r="G333" s="88" t="s">
        <v>40</v>
      </c>
      <c r="H333" s="89">
        <v>139</v>
      </c>
      <c r="I333" s="50">
        <v>0</v>
      </c>
      <c r="J333" s="90"/>
      <c r="K333" s="91">
        <v>0</v>
      </c>
      <c r="L333" s="92">
        <v>0</v>
      </c>
      <c r="M333" s="52">
        <v>0</v>
      </c>
      <c r="N333" s="577" t="s">
        <v>825</v>
      </c>
      <c r="O333" s="1856" t="s">
        <v>73</v>
      </c>
      <c r="P333" s="1856"/>
      <c r="Q333" s="1880"/>
      <c r="S333" s="132"/>
      <c r="T333" s="133"/>
      <c r="U333" s="132"/>
      <c r="V333" s="132"/>
      <c r="W333" s="132"/>
    </row>
    <row r="334" spans="1:23" ht="15" customHeight="1">
      <c r="A334" s="321"/>
      <c r="B334" s="322"/>
      <c r="C334" s="323"/>
      <c r="D334" s="324"/>
      <c r="E334" s="295"/>
      <c r="F334" s="1475"/>
      <c r="G334" s="553"/>
      <c r="H334" s="527"/>
      <c r="I334" s="528"/>
      <c r="J334" s="529"/>
      <c r="K334" s="530"/>
      <c r="L334" s="554"/>
      <c r="M334" s="532"/>
      <c r="N334" s="2038"/>
      <c r="O334" s="1859"/>
      <c r="P334" s="1859"/>
      <c r="Q334" s="1837"/>
      <c r="S334" s="132"/>
      <c r="T334" s="133"/>
      <c r="U334" s="132"/>
      <c r="V334" s="132"/>
      <c r="W334" s="132"/>
    </row>
    <row r="335" spans="1:23" ht="14.25" customHeight="1">
      <c r="A335" s="321"/>
      <c r="B335" s="322"/>
      <c r="C335" s="323"/>
      <c r="D335" s="324"/>
      <c r="E335" s="296"/>
      <c r="F335" s="327"/>
      <c r="G335" s="109"/>
      <c r="H335" s="94"/>
      <c r="I335" s="95"/>
      <c r="J335" s="96"/>
      <c r="K335" s="97"/>
      <c r="L335" s="98"/>
      <c r="M335" s="99"/>
      <c r="N335" s="2039" t="s">
        <v>826</v>
      </c>
      <c r="O335" s="1895"/>
      <c r="P335" s="1895" t="s">
        <v>73</v>
      </c>
      <c r="Q335" s="1896"/>
      <c r="S335" s="132"/>
      <c r="T335" s="133"/>
      <c r="U335" s="132"/>
      <c r="V335" s="132"/>
      <c r="W335" s="132"/>
    </row>
    <row r="336" spans="1:23" ht="15.75" customHeight="1" thickBot="1">
      <c r="A336" s="318"/>
      <c r="B336" s="320"/>
      <c r="C336" s="287"/>
      <c r="D336" s="280"/>
      <c r="E336" s="282"/>
      <c r="F336" s="282"/>
      <c r="G336" s="102" t="s">
        <v>13</v>
      </c>
      <c r="H336" s="103">
        <f t="shared" ref="H336:M336" si="65">SUM(H333:H335)</f>
        <v>139</v>
      </c>
      <c r="I336" s="104">
        <f t="shared" si="65"/>
        <v>0</v>
      </c>
      <c r="J336" s="105">
        <f t="shared" si="65"/>
        <v>0</v>
      </c>
      <c r="K336" s="106">
        <f t="shared" si="65"/>
        <v>0</v>
      </c>
      <c r="L336" s="107">
        <f t="shared" si="65"/>
        <v>0</v>
      </c>
      <c r="M336" s="110">
        <f t="shared" si="65"/>
        <v>0</v>
      </c>
      <c r="N336" s="2040"/>
      <c r="O336" s="1865"/>
      <c r="P336" s="1865"/>
      <c r="Q336" s="1898"/>
      <c r="S336" s="132"/>
      <c r="T336" s="133"/>
      <c r="U336" s="132"/>
      <c r="V336" s="132"/>
      <c r="W336" s="132"/>
    </row>
    <row r="337" spans="1:39" ht="18.75" customHeight="1">
      <c r="A337" s="317" t="s">
        <v>14</v>
      </c>
      <c r="B337" s="319" t="s">
        <v>14</v>
      </c>
      <c r="C337" s="286" t="s">
        <v>827</v>
      </c>
      <c r="D337" s="279" t="s">
        <v>828</v>
      </c>
      <c r="E337" s="283" t="s">
        <v>64</v>
      </c>
      <c r="F337" s="281" t="s">
        <v>731</v>
      </c>
      <c r="G337" s="88" t="s">
        <v>40</v>
      </c>
      <c r="H337" s="89">
        <v>110.6</v>
      </c>
      <c r="I337" s="50">
        <v>0</v>
      </c>
      <c r="J337" s="49">
        <v>84.4</v>
      </c>
      <c r="K337" s="91">
        <v>0</v>
      </c>
      <c r="L337" s="92">
        <v>0</v>
      </c>
      <c r="M337" s="52">
        <v>0</v>
      </c>
      <c r="N337" s="2041"/>
      <c r="O337" s="1902"/>
      <c r="P337" s="1902"/>
      <c r="Q337" s="1825"/>
      <c r="R337" s="132"/>
      <c r="S337" s="132"/>
      <c r="T337" s="133"/>
      <c r="U337" s="132"/>
      <c r="V337" s="132"/>
      <c r="W337" s="132"/>
    </row>
    <row r="338" spans="1:39" ht="12.75" customHeight="1" thickBot="1">
      <c r="A338" s="318"/>
      <c r="B338" s="320"/>
      <c r="C338" s="287"/>
      <c r="D338" s="280"/>
      <c r="E338" s="282"/>
      <c r="F338" s="282"/>
      <c r="G338" s="102" t="s">
        <v>13</v>
      </c>
      <c r="H338" s="103">
        <f t="shared" ref="H338:M338" si="66">SUM(H337:H337)</f>
        <v>110.6</v>
      </c>
      <c r="I338" s="104">
        <f t="shared" si="66"/>
        <v>0</v>
      </c>
      <c r="J338" s="105">
        <f t="shared" si="66"/>
        <v>84.4</v>
      </c>
      <c r="K338" s="106">
        <f t="shared" si="66"/>
        <v>0</v>
      </c>
      <c r="L338" s="107">
        <f t="shared" si="66"/>
        <v>0</v>
      </c>
      <c r="M338" s="110">
        <f t="shared" si="66"/>
        <v>0</v>
      </c>
      <c r="N338" s="2040"/>
      <c r="O338" s="1889"/>
      <c r="P338" s="1889"/>
      <c r="Q338" s="1833"/>
      <c r="R338" s="132"/>
      <c r="S338" s="132"/>
      <c r="T338" s="133"/>
      <c r="U338" s="132"/>
      <c r="V338" s="132"/>
      <c r="W338" s="132"/>
    </row>
    <row r="339" spans="1:39" ht="15.6" customHeight="1">
      <c r="A339" s="317" t="s">
        <v>14</v>
      </c>
      <c r="B339" s="319" t="s">
        <v>14</v>
      </c>
      <c r="C339" s="286" t="s">
        <v>829</v>
      </c>
      <c r="D339" s="279" t="s">
        <v>830</v>
      </c>
      <c r="E339" s="283" t="s">
        <v>64</v>
      </c>
      <c r="F339" s="281" t="s">
        <v>731</v>
      </c>
      <c r="G339" s="88" t="s">
        <v>167</v>
      </c>
      <c r="H339" s="89"/>
      <c r="I339" s="50"/>
      <c r="J339" s="90"/>
      <c r="K339" s="91"/>
      <c r="L339" s="92">
        <v>0</v>
      </c>
      <c r="M339" s="52">
        <v>0</v>
      </c>
      <c r="N339" s="2041"/>
      <c r="O339" s="1902"/>
      <c r="P339" s="1902"/>
      <c r="Q339" s="1825"/>
      <c r="R339" s="132"/>
      <c r="S339" s="132"/>
      <c r="T339" s="133"/>
      <c r="U339" s="132"/>
      <c r="V339" s="132"/>
      <c r="W339" s="132"/>
    </row>
    <row r="340" spans="1:39" ht="10.9" customHeight="1">
      <c r="A340" s="321"/>
      <c r="B340" s="322"/>
      <c r="C340" s="323"/>
      <c r="D340" s="324"/>
      <c r="E340" s="295"/>
      <c r="F340" s="1475"/>
      <c r="G340" s="553" t="s">
        <v>167</v>
      </c>
      <c r="H340" s="527">
        <v>235.3</v>
      </c>
      <c r="I340" s="528"/>
      <c r="J340" s="529"/>
      <c r="K340" s="530">
        <v>220.3</v>
      </c>
      <c r="L340" s="554"/>
      <c r="M340" s="532"/>
      <c r="N340" s="2039"/>
      <c r="O340" s="1905"/>
      <c r="P340" s="1905"/>
      <c r="Q340" s="1828"/>
      <c r="R340" s="132"/>
      <c r="S340" s="132"/>
      <c r="T340" s="133"/>
      <c r="U340" s="132"/>
      <c r="V340" s="132"/>
      <c r="W340" s="132"/>
    </row>
    <row r="341" spans="1:39" ht="14.25" customHeight="1">
      <c r="A341" s="321"/>
      <c r="B341" s="322"/>
      <c r="C341" s="323"/>
      <c r="D341" s="324"/>
      <c r="E341" s="296"/>
      <c r="F341" s="327"/>
      <c r="G341" s="109"/>
      <c r="H341" s="94"/>
      <c r="I341" s="95"/>
      <c r="J341" s="96"/>
      <c r="K341" s="97"/>
      <c r="L341" s="98"/>
      <c r="M341" s="99"/>
      <c r="N341" s="2039"/>
      <c r="O341" s="1886"/>
      <c r="P341" s="1886"/>
      <c r="Q341" s="1830"/>
      <c r="R341" s="132"/>
      <c r="S341" s="132"/>
      <c r="T341" s="133"/>
      <c r="U341" s="132"/>
      <c r="V341" s="132"/>
      <c r="W341" s="132"/>
    </row>
    <row r="342" spans="1:39" ht="9.6" customHeight="1" thickBot="1">
      <c r="A342" s="318"/>
      <c r="B342" s="320"/>
      <c r="C342" s="287"/>
      <c r="D342" s="280"/>
      <c r="E342" s="282"/>
      <c r="F342" s="282"/>
      <c r="G342" s="102" t="s">
        <v>13</v>
      </c>
      <c r="H342" s="103">
        <f>SUM(H339:H341)</f>
        <v>235.3</v>
      </c>
      <c r="I342" s="104">
        <f t="shared" ref="I342:M342" si="67">SUM(I339:I341)</f>
        <v>0</v>
      </c>
      <c r="J342" s="105">
        <f t="shared" si="67"/>
        <v>0</v>
      </c>
      <c r="K342" s="106">
        <f t="shared" si="67"/>
        <v>220.3</v>
      </c>
      <c r="L342" s="107">
        <f t="shared" si="67"/>
        <v>0</v>
      </c>
      <c r="M342" s="110">
        <f t="shared" si="67"/>
        <v>0</v>
      </c>
      <c r="N342" s="2040"/>
      <c r="O342" s="1889"/>
      <c r="P342" s="1889"/>
      <c r="Q342" s="1833"/>
      <c r="R342" s="132"/>
      <c r="S342" s="132"/>
      <c r="T342" s="133"/>
      <c r="U342" s="132"/>
      <c r="V342" s="132"/>
      <c r="W342" s="132"/>
    </row>
    <row r="343" spans="1:39" ht="14.25" customHeight="1" thickBot="1">
      <c r="A343" s="116" t="s">
        <v>14</v>
      </c>
      <c r="B343" s="86" t="s">
        <v>14</v>
      </c>
      <c r="C343" s="268" t="s">
        <v>15</v>
      </c>
      <c r="D343" s="269"/>
      <c r="E343" s="269"/>
      <c r="F343" s="269"/>
      <c r="G343" s="271"/>
      <c r="H343" s="115">
        <f>H179+H184+H189+H194+H199+H204+H209+H214+H219+H224+H229+H234+H239+H244+H249+H254+H259+H264+H269+H274+H279+H284+H289+H294+H299+H304+H308+H313+H318+H323+H328+H336+H338+H342+H332</f>
        <v>1113.3</v>
      </c>
      <c r="I343" s="115">
        <f t="shared" ref="I343:K343" si="68">I179+I184+I189+I194+I199+I204+I209+I214+I219+I224+I229+I234+I239+I244+I249+I254+I259+I264+I269+I274+I279+I284+I289+I294+I299+I304+I308+I313+I318+I323+I328+I336+I338+I342</f>
        <v>0</v>
      </c>
      <c r="J343" s="115">
        <f t="shared" si="68"/>
        <v>84.4</v>
      </c>
      <c r="K343" s="115">
        <f t="shared" si="68"/>
        <v>848.7</v>
      </c>
      <c r="L343" s="115">
        <f>L179+L184+L189+L194+L199+L204+L209+L214+L219+L224+L229+L234+L239+L244+L249+L254+L259+L264+L269+L274+L279+L284+L289+L294+L299+L304+L308+L313+L318+L323+L328+L336+L338+L342+L332</f>
        <v>4728.1000000000004</v>
      </c>
      <c r="M343" s="115">
        <f>M179+M184+M189+M194+M199+M204+M209+M214+M219+M224+M229+M234+M239+M244+M249+M254+M259+M264+M269+M274+M279+M284+M289+M294+M299+M304+M308+M313+M318+M323+M328+M336+M338+M342+M332</f>
        <v>9551.7000000000007</v>
      </c>
      <c r="N343" s="87"/>
      <c r="O343" s="117"/>
      <c r="P343" s="117"/>
      <c r="Q343" s="2042"/>
      <c r="R343" s="132"/>
      <c r="S343" s="132"/>
      <c r="T343" s="132"/>
      <c r="U343" s="132"/>
      <c r="V343" s="132"/>
      <c r="W343" s="132"/>
    </row>
    <row r="344" spans="1:39" s="26" customFormat="1" ht="14.25" customHeight="1" thickBot="1">
      <c r="A344" s="116" t="s">
        <v>14</v>
      </c>
      <c r="B344" s="297" t="s">
        <v>16</v>
      </c>
      <c r="C344" s="297"/>
      <c r="D344" s="297"/>
      <c r="E344" s="297"/>
      <c r="F344" s="297"/>
      <c r="G344" s="298"/>
      <c r="H344" s="119">
        <f t="shared" ref="H344:M344" si="69">H343+H173</f>
        <v>2875.7</v>
      </c>
      <c r="I344" s="119">
        <f t="shared" si="69"/>
        <v>0</v>
      </c>
      <c r="J344" s="119">
        <f t="shared" si="69"/>
        <v>84.4</v>
      </c>
      <c r="K344" s="119">
        <f t="shared" si="69"/>
        <v>2611.1000000000004</v>
      </c>
      <c r="L344" s="119">
        <f t="shared" si="69"/>
        <v>10232.9</v>
      </c>
      <c r="M344" s="119">
        <f t="shared" si="69"/>
        <v>17916.2</v>
      </c>
      <c r="N344" s="71"/>
      <c r="O344" s="71"/>
      <c r="P344" s="71"/>
      <c r="Q344" s="72"/>
      <c r="R344" s="25"/>
      <c r="S344" s="25"/>
      <c r="T344" s="25"/>
      <c r="U344" s="25"/>
      <c r="V344" s="25"/>
      <c r="W344" s="25"/>
      <c r="X344" s="25"/>
      <c r="Y344" s="25"/>
      <c r="Z344" s="25"/>
      <c r="AA344" s="25"/>
      <c r="AB344" s="25"/>
      <c r="AC344" s="25"/>
      <c r="AD344" s="25"/>
      <c r="AE344" s="25"/>
      <c r="AF344" s="25"/>
      <c r="AG344" s="25"/>
      <c r="AH344" s="25"/>
      <c r="AI344" s="25"/>
      <c r="AJ344" s="25"/>
      <c r="AK344" s="25"/>
      <c r="AL344" s="25"/>
      <c r="AM344" s="25"/>
    </row>
    <row r="345" spans="1:39" s="26" customFormat="1" ht="14.25" customHeight="1" thickBot="1">
      <c r="A345" s="156"/>
      <c r="B345" s="454" t="s">
        <v>17</v>
      </c>
      <c r="C345" s="454"/>
      <c r="D345" s="454"/>
      <c r="E345" s="454"/>
      <c r="F345" s="454"/>
      <c r="G345" s="454"/>
      <c r="H345" s="120">
        <f t="shared" ref="H345:M345" si="70">H344+H93</f>
        <v>3174.6</v>
      </c>
      <c r="I345" s="120">
        <f t="shared" si="70"/>
        <v>0</v>
      </c>
      <c r="J345" s="120">
        <f t="shared" si="70"/>
        <v>84.4</v>
      </c>
      <c r="K345" s="120">
        <f t="shared" si="70"/>
        <v>2890.6000000000004</v>
      </c>
      <c r="L345" s="120">
        <f t="shared" si="70"/>
        <v>16080.599999999999</v>
      </c>
      <c r="M345" s="120">
        <f t="shared" si="70"/>
        <v>25603.9</v>
      </c>
      <c r="N345" s="439"/>
      <c r="O345" s="440"/>
      <c r="P345" s="440"/>
      <c r="Q345" s="441"/>
      <c r="R345" s="25"/>
      <c r="S345" s="25"/>
      <c r="T345" s="25"/>
      <c r="U345" s="25"/>
      <c r="V345" s="25"/>
      <c r="W345" s="25"/>
      <c r="X345" s="25"/>
      <c r="Y345" s="25"/>
      <c r="Z345" s="25"/>
      <c r="AA345" s="25"/>
      <c r="AB345" s="25"/>
      <c r="AC345" s="25"/>
      <c r="AD345" s="25"/>
      <c r="AE345" s="25"/>
      <c r="AF345" s="25"/>
      <c r="AG345" s="25"/>
      <c r="AH345" s="25"/>
      <c r="AI345" s="25"/>
      <c r="AJ345" s="25"/>
      <c r="AK345" s="25"/>
      <c r="AL345" s="25"/>
      <c r="AM345" s="25"/>
    </row>
    <row r="346" spans="1:39" ht="13.5" customHeight="1">
      <c r="A346" s="174"/>
      <c r="B346" s="175"/>
      <c r="C346" s="175"/>
      <c r="D346" s="175"/>
      <c r="E346" s="175"/>
      <c r="F346" s="5"/>
      <c r="G346" s="5"/>
      <c r="H346" s="5"/>
      <c r="I346" s="5"/>
      <c r="J346" s="5"/>
      <c r="K346" s="5"/>
      <c r="L346" s="5"/>
      <c r="M346" s="5"/>
      <c r="N346" s="802"/>
      <c r="O346" s="802"/>
      <c r="P346" s="802"/>
      <c r="Q346" s="802"/>
    </row>
    <row r="347" spans="1:39" ht="13.5" customHeight="1">
      <c r="A347" s="174"/>
      <c r="B347" s="175"/>
      <c r="C347" s="175"/>
      <c r="D347" s="175"/>
      <c r="E347" s="175"/>
      <c r="F347" s="5"/>
      <c r="G347" s="5"/>
      <c r="H347" s="5"/>
      <c r="I347" s="5"/>
      <c r="J347" s="5"/>
      <c r="K347" s="5"/>
      <c r="L347" s="5"/>
      <c r="M347" s="5"/>
      <c r="N347" s="802"/>
      <c r="O347" s="802"/>
      <c r="P347" s="802"/>
      <c r="Q347" s="802"/>
    </row>
    <row r="348" spans="1:39" ht="13.5" customHeight="1">
      <c r="A348" s="174"/>
      <c r="B348" s="175"/>
      <c r="C348" s="175"/>
      <c r="D348" s="175"/>
      <c r="E348" s="175"/>
      <c r="F348" s="5"/>
      <c r="G348" s="5"/>
      <c r="H348" s="5"/>
      <c r="I348" s="5"/>
      <c r="J348" s="5"/>
      <c r="K348" s="5"/>
      <c r="L348" s="5"/>
      <c r="M348" s="5"/>
      <c r="N348" s="802"/>
      <c r="O348" s="802"/>
      <c r="P348" s="802"/>
      <c r="Q348" s="802"/>
    </row>
    <row r="349" spans="1:39" ht="13.5" customHeight="1">
      <c r="A349" s="174"/>
      <c r="B349" s="175"/>
      <c r="C349" s="175"/>
      <c r="D349" s="175"/>
      <c r="E349" s="175"/>
      <c r="F349" s="5"/>
      <c r="G349" s="5"/>
      <c r="H349" s="5"/>
      <c r="I349" s="5"/>
      <c r="J349" s="5"/>
      <c r="K349" s="5"/>
      <c r="L349" s="5"/>
      <c r="M349" s="5"/>
      <c r="N349" s="802"/>
      <c r="O349" s="802"/>
      <c r="P349" s="802"/>
      <c r="Q349" s="802"/>
    </row>
    <row r="350" spans="1:39" ht="13.5" customHeight="1">
      <c r="A350" s="174"/>
      <c r="B350" s="175"/>
      <c r="C350" s="175"/>
      <c r="D350" s="175"/>
      <c r="E350" s="175"/>
      <c r="F350" s="5"/>
      <c r="G350" s="5"/>
      <c r="H350" s="5"/>
      <c r="I350" s="5"/>
      <c r="J350" s="5"/>
      <c r="K350" s="5"/>
      <c r="L350" s="5"/>
      <c r="M350" s="5"/>
      <c r="N350" s="802"/>
      <c r="O350" s="802"/>
      <c r="P350" s="802"/>
      <c r="Q350" s="802"/>
    </row>
    <row r="351" spans="1:39" ht="13.5" customHeight="1">
      <c r="A351" s="174"/>
      <c r="B351" s="175"/>
      <c r="C351" s="175"/>
      <c r="D351" s="175"/>
      <c r="E351" s="175"/>
      <c r="F351" s="5"/>
      <c r="G351" s="5"/>
      <c r="H351" s="5"/>
      <c r="I351" s="5"/>
      <c r="J351" s="5"/>
      <c r="K351" s="5"/>
      <c r="L351" s="5"/>
      <c r="M351" s="5"/>
      <c r="N351" s="802"/>
      <c r="O351" s="802"/>
      <c r="P351" s="802"/>
      <c r="Q351" s="802"/>
    </row>
    <row r="352" spans="1:39" ht="13.5" customHeight="1">
      <c r="A352" s="174"/>
      <c r="B352" s="175"/>
      <c r="C352" s="175"/>
      <c r="D352" s="175"/>
      <c r="E352" s="175"/>
      <c r="F352" s="5"/>
      <c r="G352" s="5"/>
      <c r="H352" s="5"/>
      <c r="I352" s="5"/>
      <c r="J352" s="5"/>
      <c r="K352" s="5"/>
      <c r="L352" s="5"/>
      <c r="M352" s="5"/>
      <c r="N352" s="802"/>
      <c r="O352" s="802"/>
      <c r="P352" s="802"/>
      <c r="Q352" s="802"/>
    </row>
    <row r="353" spans="1:23" ht="13.5" customHeight="1">
      <c r="A353" s="174"/>
      <c r="B353" s="175"/>
      <c r="C353" s="175"/>
      <c r="D353" s="175"/>
      <c r="E353" s="175"/>
      <c r="F353" s="5"/>
      <c r="G353" s="5"/>
      <c r="H353" s="5"/>
      <c r="I353" s="5"/>
      <c r="J353" s="5"/>
      <c r="K353" s="5"/>
      <c r="L353" s="5"/>
      <c r="M353" s="5"/>
      <c r="N353" s="802"/>
      <c r="O353" s="802"/>
      <c r="P353" s="802"/>
      <c r="Q353" s="802"/>
    </row>
    <row r="354" spans="1:23" ht="20.25" customHeight="1" thickBot="1">
      <c r="A354" s="174"/>
      <c r="B354" s="175"/>
      <c r="C354" s="175"/>
      <c r="D354" s="175"/>
      <c r="E354" s="175"/>
      <c r="F354" s="448" t="s">
        <v>18</v>
      </c>
      <c r="G354" s="449"/>
      <c r="H354" s="449"/>
      <c r="I354" s="449"/>
      <c r="J354" s="449"/>
      <c r="K354" s="449"/>
      <c r="L354" s="449"/>
      <c r="M354" s="449"/>
      <c r="N354" s="802"/>
      <c r="O354" s="802"/>
      <c r="P354" s="802"/>
      <c r="Q354" s="802"/>
    </row>
    <row r="355" spans="1:23" ht="36.6" customHeight="1" thickBot="1">
      <c r="C355" s="434" t="s">
        <v>19</v>
      </c>
      <c r="D355" s="435"/>
      <c r="E355" s="435"/>
      <c r="F355" s="435"/>
      <c r="G355" s="436"/>
      <c r="H355" s="376" t="s">
        <v>300</v>
      </c>
      <c r="I355" s="377"/>
      <c r="J355" s="377"/>
      <c r="K355" s="378"/>
      <c r="L355" s="5"/>
      <c r="M355" s="5"/>
    </row>
    <row r="356" spans="1:23" ht="14.1" customHeight="1" thickBot="1">
      <c r="C356" s="414" t="s">
        <v>20</v>
      </c>
      <c r="D356" s="415"/>
      <c r="E356" s="415"/>
      <c r="F356" s="415"/>
      <c r="G356" s="416"/>
      <c r="H356" s="417">
        <f>H357+H358+H359+H360+H361</f>
        <v>2631.2000000000003</v>
      </c>
      <c r="I356" s="418"/>
      <c r="J356" s="418"/>
      <c r="K356" s="419"/>
      <c r="L356" s="5"/>
      <c r="M356" s="5"/>
    </row>
    <row r="357" spans="1:23" ht="23.25" customHeight="1">
      <c r="C357" s="450" t="s">
        <v>99</v>
      </c>
      <c r="D357" s="451"/>
      <c r="E357" s="451"/>
      <c r="F357" s="451"/>
      <c r="G357" s="452"/>
      <c r="H357" s="400">
        <v>282.8</v>
      </c>
      <c r="I357" s="401"/>
      <c r="J357" s="401"/>
      <c r="K357" s="402"/>
      <c r="L357" s="5"/>
      <c r="M357" s="5"/>
    </row>
    <row r="358" spans="1:23" ht="14.1" customHeight="1">
      <c r="C358" s="427" t="s">
        <v>100</v>
      </c>
      <c r="D358" s="428"/>
      <c r="E358" s="428"/>
      <c r="F358" s="428"/>
      <c r="G358" s="429"/>
      <c r="H358" s="430"/>
      <c r="I358" s="420"/>
      <c r="J358" s="420"/>
      <c r="K358" s="421"/>
      <c r="L358" s="5"/>
      <c r="M358" s="5"/>
    </row>
    <row r="359" spans="1:23" ht="14.1" customHeight="1">
      <c r="C359" s="408" t="s">
        <v>203</v>
      </c>
      <c r="D359" s="409"/>
      <c r="E359" s="409"/>
      <c r="F359" s="409"/>
      <c r="G359" s="431"/>
      <c r="H359" s="430"/>
      <c r="I359" s="420"/>
      <c r="J359" s="420"/>
      <c r="K359" s="421"/>
      <c r="L359" s="5"/>
      <c r="M359" s="5"/>
    </row>
    <row r="360" spans="1:23" ht="12.75" customHeight="1">
      <c r="C360" s="408" t="s">
        <v>101</v>
      </c>
      <c r="D360" s="409"/>
      <c r="E360" s="409"/>
      <c r="F360" s="409"/>
      <c r="G360" s="431"/>
      <c r="H360" s="430">
        <v>0</v>
      </c>
      <c r="I360" s="420"/>
      <c r="J360" s="420"/>
      <c r="K360" s="421"/>
      <c r="L360" s="5"/>
      <c r="M360" s="5"/>
    </row>
    <row r="361" spans="1:23" ht="14.1" customHeight="1" thickBot="1">
      <c r="C361" s="427" t="s">
        <v>102</v>
      </c>
      <c r="D361" s="428"/>
      <c r="E361" s="428"/>
      <c r="F361" s="428"/>
      <c r="G361" s="429"/>
      <c r="H361" s="430">
        <v>2348.4</v>
      </c>
      <c r="I361" s="420"/>
      <c r="J361" s="420"/>
      <c r="K361" s="421"/>
      <c r="L361" s="5"/>
      <c r="M361" s="5"/>
    </row>
    <row r="362" spans="1:23" ht="14.1" customHeight="1" thickBot="1">
      <c r="C362" s="414" t="s">
        <v>21</v>
      </c>
      <c r="D362" s="415"/>
      <c r="E362" s="415"/>
      <c r="F362" s="415"/>
      <c r="G362" s="416"/>
      <c r="H362" s="417">
        <f>SUM(H363:K365)</f>
        <v>543.4</v>
      </c>
      <c r="I362" s="418"/>
      <c r="J362" s="418"/>
      <c r="K362" s="419"/>
      <c r="L362" s="5"/>
      <c r="M362" s="5"/>
    </row>
    <row r="363" spans="1:23" ht="14.1" customHeight="1">
      <c r="C363" s="805" t="s">
        <v>103</v>
      </c>
      <c r="D363" s="806"/>
      <c r="E363" s="806"/>
      <c r="F363" s="806"/>
      <c r="G363" s="807"/>
      <c r="H363" s="808">
        <v>543.4</v>
      </c>
      <c r="I363" s="425"/>
      <c r="J363" s="425"/>
      <c r="K363" s="426"/>
      <c r="L363" s="5"/>
      <c r="M363" s="5"/>
    </row>
    <row r="364" spans="1:23" ht="14.1" customHeight="1">
      <c r="C364" s="422" t="s">
        <v>104</v>
      </c>
      <c r="D364" s="2043"/>
      <c r="E364" s="2043"/>
      <c r="F364" s="2043"/>
      <c r="G364" s="2044"/>
      <c r="H364" s="430">
        <v>0</v>
      </c>
      <c r="I364" s="420"/>
      <c r="J364" s="420"/>
      <c r="K364" s="421"/>
      <c r="L364" s="5"/>
      <c r="M364" s="5"/>
    </row>
    <row r="365" spans="1:23" ht="12" customHeight="1" thickBot="1">
      <c r="C365" s="408" t="s">
        <v>105</v>
      </c>
      <c r="D365" s="409"/>
      <c r="E365" s="409"/>
      <c r="F365" s="409"/>
      <c r="G365" s="410"/>
      <c r="H365" s="420"/>
      <c r="I365" s="420"/>
      <c r="J365" s="420"/>
      <c r="K365" s="421"/>
    </row>
    <row r="366" spans="1:23" ht="13.5" thickBot="1">
      <c r="C366" s="403" t="s">
        <v>22</v>
      </c>
      <c r="D366" s="404"/>
      <c r="E366" s="404"/>
      <c r="F366" s="404"/>
      <c r="G366" s="405"/>
      <c r="H366" s="406">
        <f>H362+H356</f>
        <v>3174.6000000000004</v>
      </c>
      <c r="I366" s="406"/>
      <c r="J366" s="406"/>
      <c r="K366" s="407"/>
    </row>
    <row r="367" spans="1:23">
      <c r="R367" s="132"/>
      <c r="S367" s="132"/>
      <c r="T367" s="132"/>
      <c r="U367" s="132"/>
      <c r="V367" s="132"/>
      <c r="W367" s="132"/>
    </row>
    <row r="368" spans="1:23">
      <c r="B368" s="131"/>
      <c r="C368" s="131"/>
      <c r="D368" s="131"/>
      <c r="E368" s="1538"/>
      <c r="F368" s="131"/>
      <c r="G368" s="1539"/>
      <c r="H368" s="131"/>
      <c r="I368" s="131"/>
      <c r="J368" s="131"/>
      <c r="K368" s="131"/>
      <c r="L368" s="131"/>
      <c r="M368" s="131"/>
      <c r="N368" s="131"/>
      <c r="O368" s="139"/>
      <c r="P368" s="131"/>
      <c r="Q368" s="131"/>
      <c r="R368" s="132"/>
      <c r="S368" s="132"/>
      <c r="T368" s="132"/>
      <c r="U368" s="132"/>
      <c r="V368" s="132"/>
      <c r="W368" s="132"/>
    </row>
    <row r="369" spans="2:17">
      <c r="B369" s="131"/>
      <c r="C369" s="131"/>
      <c r="D369" s="131"/>
      <c r="E369" s="1538"/>
      <c r="F369" s="131"/>
      <c r="G369" s="1539"/>
      <c r="H369" s="131"/>
      <c r="I369" s="131"/>
      <c r="J369" s="131"/>
      <c r="K369" s="131"/>
      <c r="L369" s="131"/>
      <c r="M369" s="131"/>
      <c r="N369" s="131"/>
      <c r="O369" s="139"/>
      <c r="P369" s="131"/>
      <c r="Q369" s="131"/>
    </row>
    <row r="370" spans="2:17">
      <c r="D370" s="2045"/>
      <c r="E370" s="2046"/>
      <c r="F370" s="2045"/>
      <c r="G370" s="2047"/>
      <c r="H370" s="2045"/>
      <c r="I370" s="2045"/>
      <c r="J370" s="2045"/>
      <c r="K370" s="2045"/>
    </row>
  </sheetData>
  <mergeCells count="448">
    <mergeCell ref="C365:G365"/>
    <mergeCell ref="H365:K365"/>
    <mergeCell ref="C366:G366"/>
    <mergeCell ref="H366:K366"/>
    <mergeCell ref="C362:G362"/>
    <mergeCell ref="H362:K362"/>
    <mergeCell ref="C363:G363"/>
    <mergeCell ref="H363:K363"/>
    <mergeCell ref="C364:G364"/>
    <mergeCell ref="H364:K364"/>
    <mergeCell ref="C359:G359"/>
    <mergeCell ref="H359:K359"/>
    <mergeCell ref="C360:G360"/>
    <mergeCell ref="H360:K360"/>
    <mergeCell ref="C361:G361"/>
    <mergeCell ref="H361:K361"/>
    <mergeCell ref="C356:G356"/>
    <mergeCell ref="H356:K356"/>
    <mergeCell ref="C357:G357"/>
    <mergeCell ref="H357:K357"/>
    <mergeCell ref="C358:G358"/>
    <mergeCell ref="H358:K358"/>
    <mergeCell ref="C343:G343"/>
    <mergeCell ref="B344:G344"/>
    <mergeCell ref="B345:G345"/>
    <mergeCell ref="N345:Q345"/>
    <mergeCell ref="F354:M354"/>
    <mergeCell ref="C355:G355"/>
    <mergeCell ref="H355:K355"/>
    <mergeCell ref="A339:A342"/>
    <mergeCell ref="B339:B342"/>
    <mergeCell ref="C339:C342"/>
    <mergeCell ref="D339:D342"/>
    <mergeCell ref="E339:E342"/>
    <mergeCell ref="F339:F342"/>
    <mergeCell ref="F333:F336"/>
    <mergeCell ref="N333:N334"/>
    <mergeCell ref="A337:A338"/>
    <mergeCell ref="B337:B338"/>
    <mergeCell ref="C337:C338"/>
    <mergeCell ref="D337:D338"/>
    <mergeCell ref="E337:E338"/>
    <mergeCell ref="F337:F338"/>
    <mergeCell ref="D329:D332"/>
    <mergeCell ref="E329:E332"/>
    <mergeCell ref="A333:A336"/>
    <mergeCell ref="B333:B336"/>
    <mergeCell ref="C333:C336"/>
    <mergeCell ref="D333:D336"/>
    <mergeCell ref="E333:E336"/>
    <mergeCell ref="A324:A328"/>
    <mergeCell ref="B324:B328"/>
    <mergeCell ref="C324:C328"/>
    <mergeCell ref="D324:D328"/>
    <mergeCell ref="E324:E328"/>
    <mergeCell ref="F324:F328"/>
    <mergeCell ref="A319:A323"/>
    <mergeCell ref="B319:B323"/>
    <mergeCell ref="C319:C323"/>
    <mergeCell ref="D319:D323"/>
    <mergeCell ref="E319:E323"/>
    <mergeCell ref="F319:F323"/>
    <mergeCell ref="A314:A318"/>
    <mergeCell ref="B314:B318"/>
    <mergeCell ref="C314:C318"/>
    <mergeCell ref="D314:D318"/>
    <mergeCell ref="E314:E318"/>
    <mergeCell ref="F314:F318"/>
    <mergeCell ref="A309:A313"/>
    <mergeCell ref="B309:B313"/>
    <mergeCell ref="C309:C313"/>
    <mergeCell ref="D309:D313"/>
    <mergeCell ref="E309:E313"/>
    <mergeCell ref="F309:F313"/>
    <mergeCell ref="A305:A308"/>
    <mergeCell ref="B305:B308"/>
    <mergeCell ref="C305:C308"/>
    <mergeCell ref="D305:D308"/>
    <mergeCell ref="E305:E308"/>
    <mergeCell ref="F305:F308"/>
    <mergeCell ref="A300:A304"/>
    <mergeCell ref="B300:B304"/>
    <mergeCell ref="C300:C304"/>
    <mergeCell ref="D300:D304"/>
    <mergeCell ref="E300:E304"/>
    <mergeCell ref="F300:F304"/>
    <mergeCell ref="A295:A299"/>
    <mergeCell ref="B295:B299"/>
    <mergeCell ref="C295:C299"/>
    <mergeCell ref="D295:D299"/>
    <mergeCell ref="E295:E299"/>
    <mergeCell ref="F295:F299"/>
    <mergeCell ref="A290:A294"/>
    <mergeCell ref="B290:B294"/>
    <mergeCell ref="C290:C294"/>
    <mergeCell ref="D290:D294"/>
    <mergeCell ref="E290:E294"/>
    <mergeCell ref="F290:F294"/>
    <mergeCell ref="A285:A289"/>
    <mergeCell ref="B285:B289"/>
    <mergeCell ref="C285:C289"/>
    <mergeCell ref="D285:D289"/>
    <mergeCell ref="E285:E289"/>
    <mergeCell ref="F285:F289"/>
    <mergeCell ref="A280:A284"/>
    <mergeCell ref="B280:B284"/>
    <mergeCell ref="C280:C284"/>
    <mergeCell ref="D280:D284"/>
    <mergeCell ref="E280:E284"/>
    <mergeCell ref="F280:F284"/>
    <mergeCell ref="A275:A279"/>
    <mergeCell ref="B275:B279"/>
    <mergeCell ref="C275:C279"/>
    <mergeCell ref="D275:D279"/>
    <mergeCell ref="E275:E279"/>
    <mergeCell ref="F275:F279"/>
    <mergeCell ref="A270:A274"/>
    <mergeCell ref="B270:B274"/>
    <mergeCell ref="C270:C274"/>
    <mergeCell ref="D270:D274"/>
    <mergeCell ref="E270:E274"/>
    <mergeCell ref="F270:F274"/>
    <mergeCell ref="A265:A269"/>
    <mergeCell ref="B265:B269"/>
    <mergeCell ref="C265:C269"/>
    <mergeCell ref="D265:D269"/>
    <mergeCell ref="E265:E269"/>
    <mergeCell ref="F265:F269"/>
    <mergeCell ref="A260:A264"/>
    <mergeCell ref="B260:B264"/>
    <mergeCell ref="C260:C264"/>
    <mergeCell ref="D260:D264"/>
    <mergeCell ref="E260:E264"/>
    <mergeCell ref="F260:F264"/>
    <mergeCell ref="A255:A259"/>
    <mergeCell ref="B255:B259"/>
    <mergeCell ref="C255:C259"/>
    <mergeCell ref="D255:D259"/>
    <mergeCell ref="E255:E259"/>
    <mergeCell ref="F255:F259"/>
    <mergeCell ref="A250:A254"/>
    <mergeCell ref="B250:B254"/>
    <mergeCell ref="C250:C254"/>
    <mergeCell ref="D250:D254"/>
    <mergeCell ref="E250:E254"/>
    <mergeCell ref="F250:F254"/>
    <mergeCell ref="A245:A249"/>
    <mergeCell ref="B245:B249"/>
    <mergeCell ref="C245:C249"/>
    <mergeCell ref="D245:D249"/>
    <mergeCell ref="E245:E249"/>
    <mergeCell ref="F245:F249"/>
    <mergeCell ref="A240:A244"/>
    <mergeCell ref="B240:B244"/>
    <mergeCell ref="C240:C244"/>
    <mergeCell ref="D240:D244"/>
    <mergeCell ref="E240:E244"/>
    <mergeCell ref="F240:F244"/>
    <mergeCell ref="A235:A239"/>
    <mergeCell ref="B235:B239"/>
    <mergeCell ref="C235:C239"/>
    <mergeCell ref="D235:D239"/>
    <mergeCell ref="E235:E239"/>
    <mergeCell ref="F235:F239"/>
    <mergeCell ref="A230:A234"/>
    <mergeCell ref="B230:B234"/>
    <mergeCell ref="C230:C234"/>
    <mergeCell ref="D230:D234"/>
    <mergeCell ref="E230:E234"/>
    <mergeCell ref="F230:F234"/>
    <mergeCell ref="A225:A229"/>
    <mergeCell ref="B225:B229"/>
    <mergeCell ref="C225:C229"/>
    <mergeCell ref="D225:D229"/>
    <mergeCell ref="E225:E229"/>
    <mergeCell ref="F225:F229"/>
    <mergeCell ref="A220:A224"/>
    <mergeCell ref="B220:B224"/>
    <mergeCell ref="C220:C224"/>
    <mergeCell ref="D220:D224"/>
    <mergeCell ref="E220:E224"/>
    <mergeCell ref="F220:F224"/>
    <mergeCell ref="A215:A219"/>
    <mergeCell ref="B215:B219"/>
    <mergeCell ref="C215:C219"/>
    <mergeCell ref="D215:D219"/>
    <mergeCell ref="E215:E219"/>
    <mergeCell ref="F215:F219"/>
    <mergeCell ref="A210:A214"/>
    <mergeCell ref="B210:B214"/>
    <mergeCell ref="C210:C214"/>
    <mergeCell ref="D210:D214"/>
    <mergeCell ref="E210:E214"/>
    <mergeCell ref="F210:F214"/>
    <mergeCell ref="A205:A209"/>
    <mergeCell ref="B205:B209"/>
    <mergeCell ref="C205:C209"/>
    <mergeCell ref="D205:D209"/>
    <mergeCell ref="E205:E209"/>
    <mergeCell ref="F205:F209"/>
    <mergeCell ref="A200:A204"/>
    <mergeCell ref="B200:B204"/>
    <mergeCell ref="C200:C204"/>
    <mergeCell ref="D200:D204"/>
    <mergeCell ref="E200:E204"/>
    <mergeCell ref="F200:F204"/>
    <mergeCell ref="A195:A199"/>
    <mergeCell ref="B195:B199"/>
    <mergeCell ref="C195:C199"/>
    <mergeCell ref="D195:D199"/>
    <mergeCell ref="E195:E199"/>
    <mergeCell ref="F195:F199"/>
    <mergeCell ref="A190:A194"/>
    <mergeCell ref="B190:B194"/>
    <mergeCell ref="C190:C194"/>
    <mergeCell ref="D190:D194"/>
    <mergeCell ref="E190:E194"/>
    <mergeCell ref="F190:F194"/>
    <mergeCell ref="A185:A189"/>
    <mergeCell ref="B185:B189"/>
    <mergeCell ref="C185:C189"/>
    <mergeCell ref="D185:D189"/>
    <mergeCell ref="E185:E189"/>
    <mergeCell ref="F185:F189"/>
    <mergeCell ref="A180:A184"/>
    <mergeCell ref="B180:B184"/>
    <mergeCell ref="C180:C184"/>
    <mergeCell ref="D180:D184"/>
    <mergeCell ref="E180:E184"/>
    <mergeCell ref="F180:F184"/>
    <mergeCell ref="C173:G173"/>
    <mergeCell ref="C174:Q174"/>
    <mergeCell ref="A175:A179"/>
    <mergeCell ref="B175:B179"/>
    <mergeCell ref="C175:C179"/>
    <mergeCell ref="D175:D179"/>
    <mergeCell ref="E175:E179"/>
    <mergeCell ref="F175:F179"/>
    <mergeCell ref="N156:N157"/>
    <mergeCell ref="N158:N159"/>
    <mergeCell ref="N160:N162"/>
    <mergeCell ref="N166:N167"/>
    <mergeCell ref="D168:D172"/>
    <mergeCell ref="C169:C172"/>
    <mergeCell ref="A156:A167"/>
    <mergeCell ref="B156:B167"/>
    <mergeCell ref="C156:C167"/>
    <mergeCell ref="D156:D167"/>
    <mergeCell ref="E156:E167"/>
    <mergeCell ref="F156:F167"/>
    <mergeCell ref="A151:A155"/>
    <mergeCell ref="B151:B155"/>
    <mergeCell ref="C151:C155"/>
    <mergeCell ref="D151:D155"/>
    <mergeCell ref="E151:E155"/>
    <mergeCell ref="F151:F155"/>
    <mergeCell ref="A146:A150"/>
    <mergeCell ref="B146:B150"/>
    <mergeCell ref="C146:C150"/>
    <mergeCell ref="D146:D150"/>
    <mergeCell ref="E146:E150"/>
    <mergeCell ref="F146:F150"/>
    <mergeCell ref="A141:A145"/>
    <mergeCell ref="B141:B145"/>
    <mergeCell ref="C141:C145"/>
    <mergeCell ref="D141:D145"/>
    <mergeCell ref="E141:E145"/>
    <mergeCell ref="F141:F145"/>
    <mergeCell ref="A136:A140"/>
    <mergeCell ref="B136:B140"/>
    <mergeCell ref="C136:C140"/>
    <mergeCell ref="D136:D140"/>
    <mergeCell ref="E136:E140"/>
    <mergeCell ref="F136:F140"/>
    <mergeCell ref="A131:A135"/>
    <mergeCell ref="B131:B135"/>
    <mergeCell ref="C131:C135"/>
    <mergeCell ref="D131:D135"/>
    <mergeCell ref="E131:E135"/>
    <mergeCell ref="F131:F135"/>
    <mergeCell ref="A126:A130"/>
    <mergeCell ref="B126:B130"/>
    <mergeCell ref="C126:C130"/>
    <mergeCell ref="D126:D130"/>
    <mergeCell ref="E126:E130"/>
    <mergeCell ref="F126:F130"/>
    <mergeCell ref="A121:A125"/>
    <mergeCell ref="B121:B125"/>
    <mergeCell ref="C121:C125"/>
    <mergeCell ref="D121:D125"/>
    <mergeCell ref="E121:E125"/>
    <mergeCell ref="F121:F125"/>
    <mergeCell ref="A116:A120"/>
    <mergeCell ref="B116:B120"/>
    <mergeCell ref="C116:C120"/>
    <mergeCell ref="D116:D120"/>
    <mergeCell ref="E116:E120"/>
    <mergeCell ref="F116:F120"/>
    <mergeCell ref="A111:A115"/>
    <mergeCell ref="B111:B115"/>
    <mergeCell ref="C111:C115"/>
    <mergeCell ref="D111:D115"/>
    <mergeCell ref="E111:E115"/>
    <mergeCell ref="F111:F115"/>
    <mergeCell ref="A106:A110"/>
    <mergeCell ref="B106:B110"/>
    <mergeCell ref="C106:C110"/>
    <mergeCell ref="D106:D110"/>
    <mergeCell ref="E106:E110"/>
    <mergeCell ref="F106:F110"/>
    <mergeCell ref="A101:A105"/>
    <mergeCell ref="B101:B105"/>
    <mergeCell ref="C101:C105"/>
    <mergeCell ref="D101:D105"/>
    <mergeCell ref="E101:E105"/>
    <mergeCell ref="F101:F105"/>
    <mergeCell ref="C92:G92"/>
    <mergeCell ref="B93:G93"/>
    <mergeCell ref="B94:Q94"/>
    <mergeCell ref="C95:Q95"/>
    <mergeCell ref="A96:A100"/>
    <mergeCell ref="B96:B100"/>
    <mergeCell ref="C96:C100"/>
    <mergeCell ref="D96:D100"/>
    <mergeCell ref="E96:E100"/>
    <mergeCell ref="F96:F100"/>
    <mergeCell ref="A88:A91"/>
    <mergeCell ref="B88:B91"/>
    <mergeCell ref="C88:C91"/>
    <mergeCell ref="D88:D91"/>
    <mergeCell ref="E88:E91"/>
    <mergeCell ref="F88:F91"/>
    <mergeCell ref="A84:A87"/>
    <mergeCell ref="B84:B87"/>
    <mergeCell ref="C84:C87"/>
    <mergeCell ref="D84:D87"/>
    <mergeCell ref="E84:E87"/>
    <mergeCell ref="F84:F87"/>
    <mergeCell ref="A79:A83"/>
    <mergeCell ref="B79:B83"/>
    <mergeCell ref="C79:C83"/>
    <mergeCell ref="D79:D83"/>
    <mergeCell ref="E79:E83"/>
    <mergeCell ref="F79:F83"/>
    <mergeCell ref="A75:A78"/>
    <mergeCell ref="B75:B78"/>
    <mergeCell ref="C75:C78"/>
    <mergeCell ref="D75:D78"/>
    <mergeCell ref="E75:E78"/>
    <mergeCell ref="F75:F78"/>
    <mergeCell ref="A70:A74"/>
    <mergeCell ref="B70:B74"/>
    <mergeCell ref="C70:C74"/>
    <mergeCell ref="D70:D74"/>
    <mergeCell ref="E70:E74"/>
    <mergeCell ref="F70:F74"/>
    <mergeCell ref="A65:A69"/>
    <mergeCell ref="B65:B69"/>
    <mergeCell ref="C65:C69"/>
    <mergeCell ref="D65:D69"/>
    <mergeCell ref="E65:E69"/>
    <mergeCell ref="F65:F69"/>
    <mergeCell ref="A60:A64"/>
    <mergeCell ref="B60:B64"/>
    <mergeCell ref="C60:C64"/>
    <mergeCell ref="D60:D64"/>
    <mergeCell ref="E60:E64"/>
    <mergeCell ref="F60:F64"/>
    <mergeCell ref="A55:A59"/>
    <mergeCell ref="B55:B59"/>
    <mergeCell ref="C55:C59"/>
    <mergeCell ref="D55:D59"/>
    <mergeCell ref="E55:E59"/>
    <mergeCell ref="F55:F59"/>
    <mergeCell ref="A50:A54"/>
    <mergeCell ref="B50:B54"/>
    <mergeCell ref="C50:C54"/>
    <mergeCell ref="D50:D54"/>
    <mergeCell ref="E50:E54"/>
    <mergeCell ref="F50:F54"/>
    <mergeCell ref="A45:A49"/>
    <mergeCell ref="B45:B49"/>
    <mergeCell ref="C45:C49"/>
    <mergeCell ref="D45:D49"/>
    <mergeCell ref="E45:E49"/>
    <mergeCell ref="F45:F49"/>
    <mergeCell ref="C38:G38"/>
    <mergeCell ref="C39:Q39"/>
    <mergeCell ref="A40:A44"/>
    <mergeCell ref="B40:B44"/>
    <mergeCell ref="C40:C44"/>
    <mergeCell ref="D40:D44"/>
    <mergeCell ref="E40:E44"/>
    <mergeCell ref="F40:F44"/>
    <mergeCell ref="D29:D33"/>
    <mergeCell ref="E29:E33"/>
    <mergeCell ref="F29:F33"/>
    <mergeCell ref="A34:A37"/>
    <mergeCell ref="B34:B37"/>
    <mergeCell ref="C34:C37"/>
    <mergeCell ref="D34:D37"/>
    <mergeCell ref="E34:E37"/>
    <mergeCell ref="F34:F37"/>
    <mergeCell ref="N22:N23"/>
    <mergeCell ref="A24:A28"/>
    <mergeCell ref="B24:B28"/>
    <mergeCell ref="C24:C28"/>
    <mergeCell ref="D24:D28"/>
    <mergeCell ref="E24:E28"/>
    <mergeCell ref="F24:F28"/>
    <mergeCell ref="A18:A23"/>
    <mergeCell ref="B18:B23"/>
    <mergeCell ref="C18:C23"/>
    <mergeCell ref="D18:D23"/>
    <mergeCell ref="E18:E23"/>
    <mergeCell ref="F18:F23"/>
    <mergeCell ref="A13:A17"/>
    <mergeCell ref="B13:B17"/>
    <mergeCell ref="C13:C17"/>
    <mergeCell ref="D13:D17"/>
    <mergeCell ref="E13:E17"/>
    <mergeCell ref="F13:F17"/>
    <mergeCell ref="B7:Q7"/>
    <mergeCell ref="C8:Q8"/>
    <mergeCell ref="A9:A12"/>
    <mergeCell ref="B9:B12"/>
    <mergeCell ref="C9:C12"/>
    <mergeCell ref="D9:D12"/>
    <mergeCell ref="E9:E12"/>
    <mergeCell ref="F9:F12"/>
    <mergeCell ref="L4:L6"/>
    <mergeCell ref="M4:M6"/>
    <mergeCell ref="N4:Q4"/>
    <mergeCell ref="H5:H6"/>
    <mergeCell ref="I5:J5"/>
    <mergeCell ref="K5:K6"/>
    <mergeCell ref="N5:N6"/>
    <mergeCell ref="O5:Q5"/>
    <mergeCell ref="L1:Q1"/>
    <mergeCell ref="D3:W3"/>
    <mergeCell ref="A4:A6"/>
    <mergeCell ref="B4:B6"/>
    <mergeCell ref="C4:C6"/>
    <mergeCell ref="D4:D6"/>
    <mergeCell ref="E4:E6"/>
    <mergeCell ref="F4:F6"/>
    <mergeCell ref="G4:G6"/>
    <mergeCell ref="H4:K4"/>
  </mergeCells>
  <pageMargins left="0.74803149606299213" right="0.74803149606299213" top="0.98425196850393704" bottom="0.98425196850393704" header="0.51181102362204722" footer="0.51181102362204722"/>
  <pageSetup paperSize="9" fitToHeight="0" orientation="landscape" r:id="rId1"/>
  <headerFooter alignWithMargins="0"/>
</worksheet>
</file>

<file path=xl/worksheets/sheet3.xml><?xml version="1.0" encoding="utf-8"?>
<worksheet xmlns="http://schemas.openxmlformats.org/spreadsheetml/2006/main" xmlns:r="http://schemas.openxmlformats.org/officeDocument/2006/relationships">
  <dimension ref="A1:W74"/>
  <sheetViews>
    <sheetView zoomScaleNormal="100" zoomScaleSheetLayoutView="100" workbookViewId="0">
      <selection activeCell="L1" sqref="L1:Q1"/>
    </sheetView>
  </sheetViews>
  <sheetFormatPr defaultRowHeight="12.75"/>
  <cols>
    <col min="1" max="1" width="2.7109375" customWidth="1"/>
    <col min="2" max="3" width="2.5703125" customWidth="1"/>
    <col min="4" max="4" width="28.140625" customWidth="1"/>
    <col min="5" max="5" width="7.85546875" customWidth="1"/>
    <col min="6" max="6" width="4.42578125" customWidth="1"/>
    <col min="7" max="7" width="6" customWidth="1"/>
    <col min="8" max="8" width="5.5703125" customWidth="1"/>
    <col min="9" max="9" width="4.5703125" customWidth="1"/>
    <col min="10" max="11" width="5.5703125" customWidth="1"/>
    <col min="12" max="12" width="6" customWidth="1"/>
    <col min="13" max="13" width="4.85546875" customWidth="1"/>
    <col min="14" max="14" width="34.42578125" customWidth="1"/>
    <col min="15" max="15" width="3.28515625" customWidth="1"/>
    <col min="16" max="16" width="3" customWidth="1"/>
    <col min="17" max="17" width="2.85546875" customWidth="1"/>
  </cols>
  <sheetData>
    <row r="1" spans="1:23" ht="59.45" customHeight="1">
      <c r="A1" s="1"/>
      <c r="B1" s="1"/>
      <c r="C1" s="1"/>
      <c r="D1" s="1"/>
      <c r="E1" s="2"/>
      <c r="F1" s="1"/>
      <c r="G1" s="3"/>
      <c r="H1" s="1"/>
      <c r="I1" s="1"/>
      <c r="J1" s="1"/>
      <c r="K1" s="1"/>
      <c r="L1" s="330" t="s">
        <v>151</v>
      </c>
      <c r="M1" s="331"/>
      <c r="N1" s="331"/>
      <c r="O1" s="331"/>
      <c r="P1" s="331"/>
      <c r="Q1" s="331"/>
      <c r="R1" s="5"/>
      <c r="S1" s="5"/>
      <c r="T1" s="5"/>
      <c r="U1" s="5"/>
      <c r="V1" s="5"/>
      <c r="W1" s="5"/>
    </row>
    <row r="2" spans="1:23">
      <c r="A2" s="1"/>
      <c r="B2" s="1"/>
      <c r="C2" s="1"/>
      <c r="D2" s="455"/>
      <c r="E2" s="456" t="s">
        <v>152</v>
      </c>
      <c r="F2" s="455"/>
      <c r="G2" s="457"/>
      <c r="H2" s="455"/>
      <c r="I2" s="455"/>
      <c r="J2" s="455"/>
      <c r="K2" s="455"/>
      <c r="L2" s="458"/>
      <c r="M2" s="459"/>
      <c r="N2" s="459"/>
      <c r="O2" s="459"/>
      <c r="P2" s="459"/>
      <c r="Q2" s="459"/>
      <c r="R2" s="460"/>
      <c r="S2" s="460"/>
      <c r="T2" s="460"/>
      <c r="U2" s="460"/>
      <c r="V2" s="460"/>
      <c r="W2" s="460"/>
    </row>
    <row r="3" spans="1:23" ht="13.5" thickBot="1">
      <c r="A3" s="140"/>
      <c r="B3" s="141"/>
      <c r="C3" s="141"/>
      <c r="D3" s="351" t="s">
        <v>36</v>
      </c>
      <c r="E3" s="351"/>
      <c r="F3" s="351"/>
      <c r="G3" s="351"/>
      <c r="H3" s="351"/>
      <c r="I3" s="351"/>
      <c r="J3" s="351"/>
      <c r="K3" s="351"/>
      <c r="L3" s="351"/>
      <c r="M3" s="351"/>
      <c r="N3" s="351"/>
      <c r="O3" s="351"/>
      <c r="P3" s="351"/>
      <c r="Q3" s="351"/>
      <c r="R3" s="351"/>
      <c r="S3" s="351"/>
      <c r="T3" s="351"/>
      <c r="U3" s="351"/>
      <c r="V3" s="351"/>
      <c r="W3" s="351"/>
    </row>
    <row r="4" spans="1:23" ht="25.15" customHeight="1">
      <c r="A4" s="332" t="s">
        <v>0</v>
      </c>
      <c r="B4" s="335" t="s">
        <v>1</v>
      </c>
      <c r="C4" s="335" t="s">
        <v>2</v>
      </c>
      <c r="D4" s="338" t="s">
        <v>3</v>
      </c>
      <c r="E4" s="341" t="s">
        <v>4</v>
      </c>
      <c r="F4" s="368" t="s">
        <v>5</v>
      </c>
      <c r="G4" s="390" t="s">
        <v>6</v>
      </c>
      <c r="H4" s="376" t="s">
        <v>153</v>
      </c>
      <c r="I4" s="377"/>
      <c r="J4" s="377"/>
      <c r="K4" s="378"/>
      <c r="L4" s="387" t="s">
        <v>154</v>
      </c>
      <c r="M4" s="352" t="s">
        <v>155</v>
      </c>
      <c r="N4" s="355" t="s">
        <v>23</v>
      </c>
      <c r="O4" s="356"/>
      <c r="P4" s="356"/>
      <c r="Q4" s="357"/>
      <c r="R4" s="5"/>
      <c r="S4" s="5"/>
      <c r="T4" s="5"/>
      <c r="U4" s="5"/>
      <c r="V4" s="5"/>
      <c r="W4" s="5"/>
    </row>
    <row r="5" spans="1:23">
      <c r="A5" s="333"/>
      <c r="B5" s="336"/>
      <c r="C5" s="336"/>
      <c r="D5" s="339"/>
      <c r="E5" s="342"/>
      <c r="F5" s="369"/>
      <c r="G5" s="391"/>
      <c r="H5" s="393" t="s">
        <v>7</v>
      </c>
      <c r="I5" s="395" t="s">
        <v>8</v>
      </c>
      <c r="J5" s="395"/>
      <c r="K5" s="374" t="s">
        <v>156</v>
      </c>
      <c r="L5" s="388"/>
      <c r="M5" s="353"/>
      <c r="N5" s="383" t="s">
        <v>35</v>
      </c>
      <c r="O5" s="385" t="s">
        <v>10</v>
      </c>
      <c r="P5" s="385"/>
      <c r="Q5" s="386"/>
      <c r="R5" s="5"/>
      <c r="S5" s="5"/>
      <c r="T5" s="5"/>
      <c r="U5" s="5"/>
      <c r="V5" s="5"/>
      <c r="W5" s="5"/>
    </row>
    <row r="6" spans="1:23" ht="91.15" customHeight="1" thickBot="1">
      <c r="A6" s="334"/>
      <c r="B6" s="337"/>
      <c r="C6" s="337"/>
      <c r="D6" s="340"/>
      <c r="E6" s="343"/>
      <c r="F6" s="370"/>
      <c r="G6" s="392"/>
      <c r="H6" s="394"/>
      <c r="I6" s="247" t="s">
        <v>7</v>
      </c>
      <c r="J6" s="34" t="s">
        <v>11</v>
      </c>
      <c r="K6" s="375"/>
      <c r="L6" s="389"/>
      <c r="M6" s="354"/>
      <c r="N6" s="384"/>
      <c r="O6" s="7" t="s">
        <v>96</v>
      </c>
      <c r="P6" s="7" t="s">
        <v>97</v>
      </c>
      <c r="Q6" s="8" t="s">
        <v>110</v>
      </c>
      <c r="R6" s="5"/>
      <c r="S6" s="5"/>
      <c r="T6" s="5"/>
      <c r="U6" s="5"/>
      <c r="V6" s="5"/>
      <c r="W6" s="5"/>
    </row>
    <row r="7" spans="1:23" ht="13.5" thickBot="1">
      <c r="A7" s="40" t="s">
        <v>12</v>
      </c>
      <c r="B7" s="300" t="s">
        <v>157</v>
      </c>
      <c r="C7" s="379"/>
      <c r="D7" s="379"/>
      <c r="E7" s="379"/>
      <c r="F7" s="379"/>
      <c r="G7" s="379"/>
      <c r="H7" s="379"/>
      <c r="I7" s="379"/>
      <c r="J7" s="379"/>
      <c r="K7" s="379"/>
      <c r="L7" s="379"/>
      <c r="M7" s="379"/>
      <c r="N7" s="379"/>
      <c r="O7" s="379"/>
      <c r="P7" s="379"/>
      <c r="Q7" s="380"/>
      <c r="R7" s="5"/>
      <c r="S7" s="5"/>
      <c r="T7" s="5"/>
      <c r="U7" s="5"/>
      <c r="V7" s="5"/>
      <c r="W7" s="5"/>
    </row>
    <row r="8" spans="1:23" ht="13.5" thickBot="1">
      <c r="A8" s="41" t="s">
        <v>12</v>
      </c>
      <c r="B8" s="42" t="s">
        <v>12</v>
      </c>
      <c r="C8" s="381" t="s">
        <v>158</v>
      </c>
      <c r="D8" s="381"/>
      <c r="E8" s="381"/>
      <c r="F8" s="381"/>
      <c r="G8" s="381"/>
      <c r="H8" s="381"/>
      <c r="I8" s="381"/>
      <c r="J8" s="381"/>
      <c r="K8" s="381"/>
      <c r="L8" s="381"/>
      <c r="M8" s="381"/>
      <c r="N8" s="381"/>
      <c r="O8" s="381"/>
      <c r="P8" s="381"/>
      <c r="Q8" s="382"/>
      <c r="R8" s="5"/>
      <c r="S8" s="5"/>
      <c r="T8" s="5"/>
      <c r="U8" s="5"/>
      <c r="V8" s="5"/>
      <c r="W8" s="5"/>
    </row>
    <row r="9" spans="1:23">
      <c r="A9" s="43" t="s">
        <v>12</v>
      </c>
      <c r="B9" s="44" t="s">
        <v>12</v>
      </c>
      <c r="C9" s="346" t="s">
        <v>14</v>
      </c>
      <c r="D9" s="292" t="s">
        <v>159</v>
      </c>
      <c r="E9" s="283" t="s">
        <v>64</v>
      </c>
      <c r="F9" s="371" t="s">
        <v>149</v>
      </c>
      <c r="G9" s="14" t="s">
        <v>40</v>
      </c>
      <c r="H9" s="16">
        <v>13</v>
      </c>
      <c r="I9" s="15">
        <v>0</v>
      </c>
      <c r="J9" s="15"/>
      <c r="K9" s="17">
        <v>13</v>
      </c>
      <c r="L9" s="18">
        <v>0</v>
      </c>
      <c r="M9" s="19">
        <v>0</v>
      </c>
      <c r="N9" s="461" t="s">
        <v>160</v>
      </c>
      <c r="O9" s="462" t="s">
        <v>73</v>
      </c>
      <c r="P9" s="462"/>
      <c r="Q9" s="463"/>
      <c r="R9" s="134"/>
      <c r="S9" s="132"/>
      <c r="T9" s="133"/>
      <c r="U9" s="132"/>
      <c r="V9" s="132"/>
      <c r="W9" s="132"/>
    </row>
    <row r="10" spans="1:23" ht="10.9" customHeight="1">
      <c r="A10" s="43"/>
      <c r="B10" s="44"/>
      <c r="C10" s="323"/>
      <c r="D10" s="293"/>
      <c r="E10" s="296"/>
      <c r="F10" s="372"/>
      <c r="G10" s="260"/>
      <c r="H10" s="83"/>
      <c r="I10" s="84"/>
      <c r="J10" s="84"/>
      <c r="K10" s="464"/>
      <c r="L10" s="465"/>
      <c r="M10" s="85"/>
      <c r="N10" s="466" t="s">
        <v>161</v>
      </c>
      <c r="O10" s="467" t="s">
        <v>73</v>
      </c>
      <c r="P10" s="467"/>
      <c r="Q10" s="468"/>
      <c r="R10" s="134"/>
      <c r="S10" s="132"/>
      <c r="T10" s="133"/>
      <c r="U10" s="132"/>
      <c r="V10" s="132"/>
      <c r="W10" s="132"/>
    </row>
    <row r="11" spans="1:23" ht="13.5" thickBot="1">
      <c r="A11" s="43"/>
      <c r="B11" s="44"/>
      <c r="C11" s="347"/>
      <c r="D11" s="294"/>
      <c r="E11" s="282"/>
      <c r="F11" s="373"/>
      <c r="G11" s="9" t="s">
        <v>13</v>
      </c>
      <c r="H11" s="11">
        <f>H9</f>
        <v>13</v>
      </c>
      <c r="I11" s="10">
        <f>I9</f>
        <v>0</v>
      </c>
      <c r="J11" s="10"/>
      <c r="K11" s="12">
        <f>K9</f>
        <v>13</v>
      </c>
      <c r="L11" s="20">
        <f>L9</f>
        <v>0</v>
      </c>
      <c r="M11" s="13">
        <f>M9</f>
        <v>0</v>
      </c>
      <c r="N11" s="275"/>
      <c r="O11" s="469"/>
      <c r="P11" s="469"/>
      <c r="Q11" s="470"/>
      <c r="R11" s="134"/>
      <c r="S11" s="132"/>
      <c r="T11" s="133"/>
      <c r="U11" s="132"/>
      <c r="V11" s="132"/>
      <c r="W11" s="132"/>
    </row>
    <row r="12" spans="1:23" ht="12.6" customHeight="1">
      <c r="A12" s="43" t="s">
        <v>12</v>
      </c>
      <c r="B12" s="44" t="s">
        <v>12</v>
      </c>
      <c r="C12" s="346" t="s">
        <v>37</v>
      </c>
      <c r="D12" s="292" t="s">
        <v>162</v>
      </c>
      <c r="E12" s="283" t="s">
        <v>64</v>
      </c>
      <c r="F12" s="371" t="s">
        <v>149</v>
      </c>
      <c r="G12" s="14" t="s">
        <v>40</v>
      </c>
      <c r="H12" s="16">
        <v>15.7</v>
      </c>
      <c r="I12" s="15"/>
      <c r="J12" s="15"/>
      <c r="K12" s="17"/>
      <c r="L12" s="18">
        <v>16</v>
      </c>
      <c r="M12" s="19">
        <v>16</v>
      </c>
      <c r="N12" s="471" t="s">
        <v>163</v>
      </c>
      <c r="O12" s="462" t="s">
        <v>73</v>
      </c>
      <c r="P12" s="462" t="s">
        <v>73</v>
      </c>
      <c r="Q12" s="463" t="s">
        <v>73</v>
      </c>
      <c r="R12" s="134"/>
      <c r="S12" s="132"/>
      <c r="T12" s="133"/>
      <c r="U12" s="132"/>
      <c r="V12" s="132"/>
      <c r="W12" s="132"/>
    </row>
    <row r="13" spans="1:23" ht="13.5" thickBot="1">
      <c r="A13" s="43"/>
      <c r="B13" s="44"/>
      <c r="C13" s="323"/>
      <c r="D13" s="293"/>
      <c r="E13" s="296"/>
      <c r="F13" s="372"/>
      <c r="G13" s="472" t="s">
        <v>13</v>
      </c>
      <c r="H13" s="473">
        <f>H12</f>
        <v>15.7</v>
      </c>
      <c r="I13" s="474">
        <f>I12</f>
        <v>0</v>
      </c>
      <c r="J13" s="474"/>
      <c r="K13" s="475">
        <f>K12</f>
        <v>0</v>
      </c>
      <c r="L13" s="476">
        <f>L12</f>
        <v>16</v>
      </c>
      <c r="M13" s="477">
        <f>M12</f>
        <v>16</v>
      </c>
      <c r="N13" s="478"/>
      <c r="O13" s="479"/>
      <c r="P13" s="479"/>
      <c r="Q13" s="480"/>
      <c r="R13" s="134"/>
      <c r="S13" s="132"/>
      <c r="T13" s="133"/>
      <c r="U13" s="132"/>
      <c r="V13" s="132"/>
      <c r="W13" s="132"/>
    </row>
    <row r="14" spans="1:23">
      <c r="A14" s="21" t="s">
        <v>12</v>
      </c>
      <c r="B14" s="22" t="s">
        <v>12</v>
      </c>
      <c r="C14" s="346" t="s">
        <v>38</v>
      </c>
      <c r="D14" s="292" t="s">
        <v>164</v>
      </c>
      <c r="E14" s="283" t="s">
        <v>64</v>
      </c>
      <c r="F14" s="371" t="s">
        <v>149</v>
      </c>
      <c r="G14" s="14" t="s">
        <v>40</v>
      </c>
      <c r="H14" s="16">
        <v>0</v>
      </c>
      <c r="I14" s="15"/>
      <c r="J14" s="15"/>
      <c r="K14" s="17"/>
      <c r="L14" s="18">
        <v>0</v>
      </c>
      <c r="M14" s="19">
        <v>0</v>
      </c>
      <c r="N14" s="481" t="s">
        <v>165</v>
      </c>
      <c r="O14" s="462" t="s">
        <v>73</v>
      </c>
      <c r="P14" s="462" t="s">
        <v>73</v>
      </c>
      <c r="Q14" s="463" t="s">
        <v>73</v>
      </c>
      <c r="R14" s="482"/>
      <c r="S14" s="132"/>
      <c r="T14" s="133"/>
      <c r="U14" s="132"/>
      <c r="V14" s="132"/>
      <c r="W14" s="132"/>
    </row>
    <row r="15" spans="1:23" ht="13.5" thickBot="1">
      <c r="A15" s="24"/>
      <c r="B15" s="23"/>
      <c r="C15" s="347"/>
      <c r="D15" s="294"/>
      <c r="E15" s="282"/>
      <c r="F15" s="373"/>
      <c r="G15" s="9" t="s">
        <v>13</v>
      </c>
      <c r="H15" s="11">
        <f>H14</f>
        <v>0</v>
      </c>
      <c r="I15" s="10">
        <f>I14</f>
        <v>0</v>
      </c>
      <c r="J15" s="10"/>
      <c r="K15" s="12">
        <f>K14</f>
        <v>0</v>
      </c>
      <c r="L15" s="20">
        <f>L14</f>
        <v>0</v>
      </c>
      <c r="M15" s="13">
        <f>M14</f>
        <v>0</v>
      </c>
      <c r="N15" s="483"/>
      <c r="O15" s="469"/>
      <c r="P15" s="469"/>
      <c r="Q15" s="470"/>
      <c r="R15" s="482"/>
      <c r="S15" s="132"/>
      <c r="T15" s="133"/>
      <c r="U15" s="132"/>
      <c r="V15" s="132"/>
      <c r="W15" s="132"/>
    </row>
    <row r="16" spans="1:23">
      <c r="A16" s="21" t="s">
        <v>12</v>
      </c>
      <c r="B16" s="484" t="s">
        <v>12</v>
      </c>
      <c r="C16" s="346" t="s">
        <v>42</v>
      </c>
      <c r="D16" s="292" t="s">
        <v>166</v>
      </c>
      <c r="E16" s="283" t="s">
        <v>64</v>
      </c>
      <c r="F16" s="371" t="s">
        <v>149</v>
      </c>
      <c r="G16" s="14"/>
      <c r="H16" s="16"/>
      <c r="I16" s="15"/>
      <c r="J16" s="15"/>
      <c r="K16" s="17"/>
      <c r="L16" s="18"/>
      <c r="M16" s="19"/>
      <c r="N16" s="485"/>
      <c r="O16" s="486"/>
      <c r="P16" s="462"/>
      <c r="Q16" s="463"/>
      <c r="R16" s="482"/>
      <c r="S16" s="132"/>
      <c r="T16" s="133"/>
      <c r="U16" s="132"/>
      <c r="V16" s="132"/>
      <c r="W16" s="132"/>
    </row>
    <row r="17" spans="1:23">
      <c r="A17" s="43"/>
      <c r="B17" s="487"/>
      <c r="C17" s="323"/>
      <c r="D17" s="293"/>
      <c r="E17" s="296"/>
      <c r="F17" s="372"/>
      <c r="G17" s="260" t="s">
        <v>167</v>
      </c>
      <c r="H17" s="83">
        <v>0.9</v>
      </c>
      <c r="I17" s="84"/>
      <c r="J17" s="84"/>
      <c r="K17" s="464">
        <v>0.9</v>
      </c>
      <c r="L17" s="488">
        <v>0</v>
      </c>
      <c r="M17" s="85"/>
      <c r="N17" s="489"/>
      <c r="O17" s="490"/>
      <c r="P17" s="467"/>
      <c r="Q17" s="468"/>
      <c r="R17" s="482"/>
      <c r="S17" s="132"/>
      <c r="T17" s="133"/>
      <c r="U17" s="132"/>
      <c r="V17" s="132"/>
      <c r="W17" s="132"/>
    </row>
    <row r="18" spans="1:23" ht="10.15" customHeight="1">
      <c r="A18" s="43"/>
      <c r="B18" s="487"/>
      <c r="C18" s="323"/>
      <c r="D18" s="293"/>
      <c r="E18" s="296"/>
      <c r="F18" s="372"/>
      <c r="G18" s="142"/>
      <c r="H18" s="491"/>
      <c r="I18" s="491"/>
      <c r="J18" s="491"/>
      <c r="K18" s="143"/>
      <c r="L18" s="492"/>
      <c r="M18" s="493"/>
      <c r="N18" s="494"/>
      <c r="O18" s="495"/>
      <c r="P18" s="496"/>
      <c r="Q18" s="497"/>
      <c r="R18" s="482"/>
      <c r="S18" s="132"/>
      <c r="T18" s="133"/>
      <c r="U18" s="132"/>
      <c r="V18" s="132"/>
      <c r="W18" s="132"/>
    </row>
    <row r="19" spans="1:23" ht="13.5" thickBot="1">
      <c r="A19" s="24"/>
      <c r="B19" s="498"/>
      <c r="C19" s="347"/>
      <c r="D19" s="294"/>
      <c r="E19" s="282"/>
      <c r="F19" s="373"/>
      <c r="G19" s="9" t="s">
        <v>13</v>
      </c>
      <c r="H19" s="11">
        <f>H16+H17+H18</f>
        <v>0.9</v>
      </c>
      <c r="I19" s="11">
        <f t="shared" ref="I19:M19" si="0">I16+I17+I18</f>
        <v>0</v>
      </c>
      <c r="J19" s="11">
        <f t="shared" si="0"/>
        <v>0</v>
      </c>
      <c r="K19" s="11">
        <f t="shared" si="0"/>
        <v>0.9</v>
      </c>
      <c r="L19" s="11">
        <f t="shared" si="0"/>
        <v>0</v>
      </c>
      <c r="M19" s="11">
        <f t="shared" si="0"/>
        <v>0</v>
      </c>
      <c r="N19" s="499"/>
      <c r="O19" s="500"/>
      <c r="P19" s="469"/>
      <c r="Q19" s="470"/>
      <c r="R19" s="482"/>
      <c r="S19" s="132"/>
      <c r="T19" s="133"/>
      <c r="U19" s="132"/>
      <c r="V19" s="132"/>
      <c r="W19" s="132"/>
    </row>
    <row r="20" spans="1:23">
      <c r="A20" s="21" t="s">
        <v>12</v>
      </c>
      <c r="B20" s="22" t="s">
        <v>12</v>
      </c>
      <c r="C20" s="346" t="s">
        <v>43</v>
      </c>
      <c r="D20" s="292" t="s">
        <v>168</v>
      </c>
      <c r="E20" s="398" t="s">
        <v>64</v>
      </c>
      <c r="F20" s="344" t="s">
        <v>149</v>
      </c>
      <c r="G20" s="14" t="s">
        <v>40</v>
      </c>
      <c r="H20" s="16">
        <v>0</v>
      </c>
      <c r="I20" s="15">
        <v>0</v>
      </c>
      <c r="J20" s="15"/>
      <c r="K20" s="17">
        <v>0</v>
      </c>
      <c r="L20" s="18">
        <v>0</v>
      </c>
      <c r="M20" s="19">
        <v>0</v>
      </c>
      <c r="N20" s="501"/>
      <c r="O20" s="502"/>
      <c r="P20" s="502" t="s">
        <v>73</v>
      </c>
      <c r="Q20" s="503"/>
      <c r="R20" s="134"/>
      <c r="S20" s="132"/>
      <c r="T20" s="133"/>
      <c r="U20" s="132"/>
      <c r="V20" s="132"/>
      <c r="W20" s="132"/>
    </row>
    <row r="21" spans="1:23" ht="13.5" thickBot="1">
      <c r="A21" s="24"/>
      <c r="B21" s="23"/>
      <c r="C21" s="347"/>
      <c r="D21" s="504"/>
      <c r="E21" s="399"/>
      <c r="F21" s="345"/>
      <c r="G21" s="9" t="s">
        <v>13</v>
      </c>
      <c r="H21" s="11">
        <f>H20</f>
        <v>0</v>
      </c>
      <c r="I21" s="10">
        <f>I20</f>
        <v>0</v>
      </c>
      <c r="J21" s="10"/>
      <c r="K21" s="12">
        <f>K20</f>
        <v>0</v>
      </c>
      <c r="L21" s="20">
        <f>L20</f>
        <v>0</v>
      </c>
      <c r="M21" s="13">
        <f>M20</f>
        <v>0</v>
      </c>
      <c r="N21" s="505"/>
      <c r="O21" s="469"/>
      <c r="P21" s="469"/>
      <c r="Q21" s="470"/>
      <c r="R21" s="134"/>
      <c r="S21" s="132"/>
      <c r="T21" s="133"/>
      <c r="U21" s="132"/>
      <c r="V21" s="132"/>
      <c r="W21" s="132"/>
    </row>
    <row r="22" spans="1:23">
      <c r="A22" s="21" t="s">
        <v>12</v>
      </c>
      <c r="B22" s="22" t="s">
        <v>12</v>
      </c>
      <c r="C22" s="346" t="s">
        <v>44</v>
      </c>
      <c r="D22" s="292" t="s">
        <v>169</v>
      </c>
      <c r="E22" s="283" t="s">
        <v>64</v>
      </c>
      <c r="F22" s="371" t="s">
        <v>149</v>
      </c>
      <c r="G22" s="14" t="s">
        <v>40</v>
      </c>
      <c r="H22" s="16">
        <v>7</v>
      </c>
      <c r="I22" s="15">
        <v>0</v>
      </c>
      <c r="J22" s="15"/>
      <c r="K22" s="17">
        <v>7</v>
      </c>
      <c r="L22" s="18">
        <v>0</v>
      </c>
      <c r="M22" s="506">
        <v>0</v>
      </c>
      <c r="N22" s="481" t="s">
        <v>170</v>
      </c>
      <c r="O22" s="507" t="s">
        <v>73</v>
      </c>
      <c r="P22" s="502" t="s">
        <v>73</v>
      </c>
      <c r="Q22" s="503" t="s">
        <v>73</v>
      </c>
      <c r="R22" s="134"/>
      <c r="S22" s="132"/>
      <c r="T22" s="133"/>
      <c r="U22" s="132"/>
      <c r="V22" s="132"/>
      <c r="W22" s="132"/>
    </row>
    <row r="23" spans="1:23" ht="13.5" thickBot="1">
      <c r="A23" s="24"/>
      <c r="B23" s="23"/>
      <c r="C23" s="347"/>
      <c r="D23" s="294"/>
      <c r="E23" s="282"/>
      <c r="F23" s="373"/>
      <c r="G23" s="9" t="s">
        <v>13</v>
      </c>
      <c r="H23" s="11">
        <f>H22</f>
        <v>7</v>
      </c>
      <c r="I23" s="10">
        <f>I22</f>
        <v>0</v>
      </c>
      <c r="J23" s="10"/>
      <c r="K23" s="12">
        <f>K22</f>
        <v>7</v>
      </c>
      <c r="L23" s="20">
        <f>L22</f>
        <v>0</v>
      </c>
      <c r="M23" s="13">
        <f>M22</f>
        <v>0</v>
      </c>
      <c r="N23" s="483"/>
      <c r="O23" s="469"/>
      <c r="P23" s="469"/>
      <c r="Q23" s="470"/>
      <c r="R23" s="134"/>
      <c r="S23" s="132"/>
      <c r="T23" s="133"/>
      <c r="U23" s="132"/>
      <c r="V23" s="132"/>
      <c r="W23" s="132"/>
    </row>
    <row r="24" spans="1:23">
      <c r="A24" s="21" t="s">
        <v>171</v>
      </c>
      <c r="B24" s="22" t="s">
        <v>12</v>
      </c>
      <c r="C24" s="236" t="s">
        <v>46</v>
      </c>
      <c r="D24" s="292" t="s">
        <v>172</v>
      </c>
      <c r="E24" s="283" t="s">
        <v>64</v>
      </c>
      <c r="F24" s="371" t="s">
        <v>149</v>
      </c>
      <c r="G24" s="14" t="s">
        <v>40</v>
      </c>
      <c r="H24" s="16">
        <v>0.2</v>
      </c>
      <c r="I24" s="15">
        <v>0</v>
      </c>
      <c r="J24" s="15"/>
      <c r="K24" s="17">
        <v>0.2</v>
      </c>
      <c r="L24" s="18">
        <v>0</v>
      </c>
      <c r="M24" s="19">
        <v>0</v>
      </c>
      <c r="N24" s="508" t="s">
        <v>173</v>
      </c>
      <c r="O24" s="509" t="s">
        <v>73</v>
      </c>
      <c r="P24" s="510"/>
      <c r="Q24" s="503"/>
      <c r="R24" s="132"/>
      <c r="S24" s="132"/>
      <c r="T24" s="132"/>
      <c r="U24" s="132"/>
      <c r="V24" s="132"/>
      <c r="W24" s="132"/>
    </row>
    <row r="25" spans="1:23" ht="10.15" customHeight="1">
      <c r="A25" s="43"/>
      <c r="B25" s="44"/>
      <c r="C25" s="235"/>
      <c r="D25" s="511"/>
      <c r="E25" s="296"/>
      <c r="F25" s="372"/>
      <c r="G25" s="260"/>
      <c r="H25" s="83"/>
      <c r="I25" s="84"/>
      <c r="J25" s="84"/>
      <c r="K25" s="464"/>
      <c r="L25" s="465"/>
      <c r="M25" s="85"/>
      <c r="N25" s="512"/>
      <c r="O25" s="513"/>
      <c r="P25" s="514"/>
      <c r="Q25" s="497"/>
      <c r="R25" s="132"/>
      <c r="S25" s="132"/>
      <c r="T25" s="132"/>
      <c r="U25" s="132"/>
      <c r="V25" s="132"/>
      <c r="W25" s="132"/>
    </row>
    <row r="26" spans="1:23" ht="13.5" thickBot="1">
      <c r="A26" s="24"/>
      <c r="B26" s="23"/>
      <c r="C26" s="237"/>
      <c r="D26" s="515"/>
      <c r="E26" s="282"/>
      <c r="F26" s="373"/>
      <c r="G26" s="9" t="s">
        <v>13</v>
      </c>
      <c r="H26" s="11">
        <f>H24</f>
        <v>0.2</v>
      </c>
      <c r="I26" s="10">
        <f>I24</f>
        <v>0</v>
      </c>
      <c r="J26" s="10"/>
      <c r="K26" s="12">
        <f>K24</f>
        <v>0.2</v>
      </c>
      <c r="L26" s="20">
        <f>L24</f>
        <v>0</v>
      </c>
      <c r="M26" s="13">
        <f>M24</f>
        <v>0</v>
      </c>
      <c r="N26" s="443"/>
      <c r="O26" s="516"/>
      <c r="P26" s="517"/>
      <c r="Q26" s="470"/>
      <c r="R26" s="132"/>
      <c r="S26" s="132"/>
      <c r="T26" s="132"/>
      <c r="U26" s="132"/>
      <c r="V26" s="132"/>
      <c r="W26" s="132"/>
    </row>
    <row r="27" spans="1:23">
      <c r="A27" s="21" t="s">
        <v>171</v>
      </c>
      <c r="B27" s="22" t="s">
        <v>12</v>
      </c>
      <c r="C27" s="236" t="s">
        <v>48</v>
      </c>
      <c r="D27" s="292" t="s">
        <v>174</v>
      </c>
      <c r="E27" s="283" t="s">
        <v>64</v>
      </c>
      <c r="F27" s="371" t="s">
        <v>149</v>
      </c>
      <c r="G27" s="14" t="s">
        <v>40</v>
      </c>
      <c r="H27" s="16">
        <v>15</v>
      </c>
      <c r="I27" s="15">
        <v>0</v>
      </c>
      <c r="J27" s="15"/>
      <c r="K27" s="17">
        <v>15</v>
      </c>
      <c r="L27" s="18">
        <v>0</v>
      </c>
      <c r="M27" s="19">
        <v>0</v>
      </c>
      <c r="N27" s="508" t="s">
        <v>175</v>
      </c>
      <c r="O27" s="509" t="s">
        <v>73</v>
      </c>
      <c r="P27" s="510"/>
      <c r="Q27" s="503"/>
      <c r="R27" s="132"/>
      <c r="S27" s="132"/>
      <c r="T27" s="132"/>
      <c r="U27" s="132"/>
      <c r="V27" s="132"/>
      <c r="W27" s="132"/>
    </row>
    <row r="28" spans="1:23">
      <c r="A28" s="43"/>
      <c r="B28" s="44"/>
      <c r="C28" s="235"/>
      <c r="D28" s="511"/>
      <c r="E28" s="296"/>
      <c r="F28" s="372"/>
      <c r="G28" s="260"/>
      <c r="H28" s="83"/>
      <c r="I28" s="84"/>
      <c r="J28" s="84"/>
      <c r="K28" s="464"/>
      <c r="L28" s="465"/>
      <c r="M28" s="85"/>
      <c r="N28" s="512"/>
      <c r="O28" s="513"/>
      <c r="P28" s="514"/>
      <c r="Q28" s="497"/>
      <c r="R28" s="132"/>
      <c r="S28" s="132"/>
      <c r="T28" s="132"/>
      <c r="U28" s="132"/>
      <c r="V28" s="132"/>
      <c r="W28" s="132"/>
    </row>
    <row r="29" spans="1:23" ht="13.5" thickBot="1">
      <c r="A29" s="24"/>
      <c r="B29" s="23"/>
      <c r="C29" s="237"/>
      <c r="D29" s="515"/>
      <c r="E29" s="282"/>
      <c r="F29" s="373"/>
      <c r="G29" s="9" t="s">
        <v>13</v>
      </c>
      <c r="H29" s="11">
        <f>H27</f>
        <v>15</v>
      </c>
      <c r="I29" s="10">
        <f>I27</f>
        <v>0</v>
      </c>
      <c r="J29" s="10"/>
      <c r="K29" s="12">
        <f>K27</f>
        <v>15</v>
      </c>
      <c r="L29" s="20">
        <f>L27</f>
        <v>0</v>
      </c>
      <c r="M29" s="13">
        <f>M27</f>
        <v>0</v>
      </c>
      <c r="N29" s="443"/>
      <c r="O29" s="516"/>
      <c r="P29" s="517"/>
      <c r="Q29" s="470"/>
      <c r="R29" s="132"/>
      <c r="S29" s="132"/>
      <c r="T29" s="132"/>
      <c r="U29" s="132"/>
      <c r="V29" s="132"/>
      <c r="W29" s="132"/>
    </row>
    <row r="30" spans="1:23" ht="13.5" thickBot="1">
      <c r="A30" s="41" t="s">
        <v>12</v>
      </c>
      <c r="B30" s="86" t="s">
        <v>12</v>
      </c>
      <c r="C30" s="268"/>
      <c r="D30" s="269"/>
      <c r="E30" s="269"/>
      <c r="F30" s="269"/>
      <c r="G30" s="271"/>
      <c r="H30" s="177">
        <f t="shared" ref="H30:M30" si="1">H23+H19+H11+H21+H15+H13+H26+H29</f>
        <v>51.8</v>
      </c>
      <c r="I30" s="177">
        <f t="shared" si="1"/>
        <v>0</v>
      </c>
      <c r="J30" s="177">
        <f t="shared" si="1"/>
        <v>0</v>
      </c>
      <c r="K30" s="177">
        <f t="shared" si="1"/>
        <v>36.099999999999994</v>
      </c>
      <c r="L30" s="177">
        <f t="shared" si="1"/>
        <v>16</v>
      </c>
      <c r="M30" s="177">
        <f t="shared" si="1"/>
        <v>16</v>
      </c>
      <c r="N30" s="87"/>
      <c r="O30" s="117"/>
      <c r="P30" s="117"/>
      <c r="Q30" s="118"/>
      <c r="R30" s="132"/>
      <c r="S30" s="132"/>
      <c r="T30" s="132"/>
      <c r="U30" s="132"/>
      <c r="V30" s="132"/>
      <c r="W30" s="132"/>
    </row>
    <row r="31" spans="1:23">
      <c r="A31" s="240" t="s">
        <v>12</v>
      </c>
      <c r="B31" s="231" t="s">
        <v>14</v>
      </c>
      <c r="C31" s="518" t="s">
        <v>176</v>
      </c>
      <c r="D31" s="518"/>
      <c r="E31" s="518"/>
      <c r="F31" s="518"/>
      <c r="G31" s="518"/>
      <c r="H31" s="518"/>
      <c r="I31" s="518"/>
      <c r="J31" s="518"/>
      <c r="K31" s="518"/>
      <c r="L31" s="518"/>
      <c r="M31" s="518"/>
      <c r="N31" s="518"/>
      <c r="O31" s="518"/>
      <c r="P31" s="518"/>
      <c r="Q31" s="519"/>
      <c r="R31" s="132"/>
      <c r="S31" s="132"/>
      <c r="T31" s="132"/>
      <c r="U31" s="132"/>
      <c r="V31" s="132"/>
      <c r="W31" s="132"/>
    </row>
    <row r="32" spans="1:23">
      <c r="A32" s="520" t="s">
        <v>12</v>
      </c>
      <c r="B32" s="521" t="s">
        <v>14</v>
      </c>
      <c r="C32" s="522" t="s">
        <v>12</v>
      </c>
      <c r="D32" s="523" t="s">
        <v>177</v>
      </c>
      <c r="E32" s="524" t="s">
        <v>64</v>
      </c>
      <c r="F32" s="525" t="s">
        <v>149</v>
      </c>
      <c r="G32" s="526" t="s">
        <v>40</v>
      </c>
      <c r="H32" s="527">
        <v>17</v>
      </c>
      <c r="I32" s="528">
        <v>0</v>
      </c>
      <c r="J32" s="529"/>
      <c r="K32" s="530">
        <v>17</v>
      </c>
      <c r="L32" s="531">
        <v>20</v>
      </c>
      <c r="M32" s="532">
        <v>20</v>
      </c>
      <c r="N32" s="533" t="s">
        <v>178</v>
      </c>
      <c r="O32" s="534" t="s">
        <v>73</v>
      </c>
      <c r="P32" s="534" t="s">
        <v>73</v>
      </c>
      <c r="Q32" s="535" t="s">
        <v>73</v>
      </c>
      <c r="R32" s="132"/>
      <c r="S32" s="132"/>
      <c r="T32" s="132"/>
      <c r="U32" s="132"/>
      <c r="V32" s="132"/>
      <c r="W32" s="132"/>
    </row>
    <row r="33" spans="1:23">
      <c r="A33" s="321"/>
      <c r="B33" s="322"/>
      <c r="C33" s="323"/>
      <c r="D33" s="324"/>
      <c r="E33" s="295"/>
      <c r="F33" s="536"/>
      <c r="G33" s="109"/>
      <c r="H33" s="94"/>
      <c r="I33" s="537"/>
      <c r="J33" s="96"/>
      <c r="K33" s="538"/>
      <c r="L33" s="539">
        <v>0</v>
      </c>
      <c r="M33" s="99">
        <v>0</v>
      </c>
      <c r="N33" s="533" t="s">
        <v>179</v>
      </c>
      <c r="O33" s="100" t="s">
        <v>73</v>
      </c>
      <c r="P33" s="100" t="s">
        <v>73</v>
      </c>
      <c r="Q33" s="101"/>
      <c r="R33" s="132"/>
      <c r="S33" s="132"/>
      <c r="T33" s="132"/>
      <c r="U33" s="132"/>
      <c r="V33" s="132"/>
      <c r="W33" s="132"/>
    </row>
    <row r="34" spans="1:23" ht="13.5" thickBot="1">
      <c r="A34" s="318"/>
      <c r="B34" s="320"/>
      <c r="C34" s="287"/>
      <c r="D34" s="280"/>
      <c r="E34" s="540"/>
      <c r="F34" s="309"/>
      <c r="G34" s="102" t="s">
        <v>13</v>
      </c>
      <c r="H34" s="103">
        <f t="shared" ref="H34:M34" si="2">H32+H33</f>
        <v>17</v>
      </c>
      <c r="I34" s="103">
        <f t="shared" si="2"/>
        <v>0</v>
      </c>
      <c r="J34" s="103">
        <f t="shared" si="2"/>
        <v>0</v>
      </c>
      <c r="K34" s="103">
        <f t="shared" si="2"/>
        <v>17</v>
      </c>
      <c r="L34" s="103">
        <f t="shared" si="2"/>
        <v>20</v>
      </c>
      <c r="M34" s="103">
        <f t="shared" si="2"/>
        <v>20</v>
      </c>
      <c r="N34" s="541"/>
      <c r="O34" s="111"/>
      <c r="P34" s="111"/>
      <c r="Q34" s="112"/>
      <c r="R34" s="132"/>
      <c r="S34" s="132"/>
      <c r="T34" s="132"/>
      <c r="U34" s="132"/>
      <c r="V34" s="132"/>
      <c r="W34" s="132"/>
    </row>
    <row r="35" spans="1:23">
      <c r="A35" s="317" t="s">
        <v>12</v>
      </c>
      <c r="B35" s="319" t="s">
        <v>14</v>
      </c>
      <c r="C35" s="286" t="s">
        <v>14</v>
      </c>
      <c r="D35" s="279" t="s">
        <v>180</v>
      </c>
      <c r="E35" s="283" t="s">
        <v>64</v>
      </c>
      <c r="F35" s="308" t="s">
        <v>149</v>
      </c>
      <c r="G35" s="88" t="s">
        <v>40</v>
      </c>
      <c r="H35" s="89">
        <v>0.4</v>
      </c>
      <c r="I35" s="50">
        <v>0</v>
      </c>
      <c r="J35" s="90"/>
      <c r="K35" s="91">
        <v>0</v>
      </c>
      <c r="L35" s="114">
        <v>0</v>
      </c>
      <c r="M35" s="52">
        <v>0</v>
      </c>
      <c r="N35" s="542" t="s">
        <v>181</v>
      </c>
      <c r="O35" s="76" t="s">
        <v>73</v>
      </c>
      <c r="P35" s="76" t="s">
        <v>73</v>
      </c>
      <c r="Q35" s="93" t="s">
        <v>73</v>
      </c>
      <c r="R35" s="132"/>
      <c r="S35" s="132"/>
      <c r="T35" s="132"/>
      <c r="U35" s="132"/>
      <c r="V35" s="132"/>
      <c r="W35" s="132"/>
    </row>
    <row r="36" spans="1:23" ht="13.5" thickBot="1">
      <c r="A36" s="318"/>
      <c r="B36" s="320"/>
      <c r="C36" s="287"/>
      <c r="D36" s="280"/>
      <c r="E36" s="540"/>
      <c r="F36" s="309"/>
      <c r="G36" s="102" t="s">
        <v>13</v>
      </c>
      <c r="H36" s="103">
        <f>H35</f>
        <v>0.4</v>
      </c>
      <c r="I36" s="104">
        <f>SUM(I35:I35)</f>
        <v>0</v>
      </c>
      <c r="J36" s="105"/>
      <c r="K36" s="106">
        <f>SUM(K35:K35)</f>
        <v>0</v>
      </c>
      <c r="L36" s="107">
        <f>L35</f>
        <v>0</v>
      </c>
      <c r="M36" s="110">
        <f>M35</f>
        <v>0</v>
      </c>
      <c r="N36" s="541"/>
      <c r="O36" s="111"/>
      <c r="P36" s="111"/>
      <c r="Q36" s="112"/>
      <c r="R36" s="132"/>
      <c r="S36" s="132"/>
      <c r="T36" s="132"/>
      <c r="U36" s="132"/>
      <c r="V36" s="132"/>
      <c r="W36" s="132"/>
    </row>
    <row r="37" spans="1:23">
      <c r="A37" s="317" t="s">
        <v>12</v>
      </c>
      <c r="B37" s="319" t="s">
        <v>14</v>
      </c>
      <c r="C37" s="286" t="s">
        <v>37</v>
      </c>
      <c r="D37" s="279" t="s">
        <v>182</v>
      </c>
      <c r="E37" s="283" t="s">
        <v>64</v>
      </c>
      <c r="F37" s="308" t="s">
        <v>149</v>
      </c>
      <c r="G37" s="88" t="s">
        <v>40</v>
      </c>
      <c r="H37" s="89">
        <v>0</v>
      </c>
      <c r="I37" s="50">
        <v>0</v>
      </c>
      <c r="J37" s="90"/>
      <c r="K37" s="91">
        <v>0</v>
      </c>
      <c r="L37" s="114">
        <v>10</v>
      </c>
      <c r="M37" s="52">
        <v>10</v>
      </c>
      <c r="N37" s="542" t="s">
        <v>183</v>
      </c>
      <c r="O37" s="76"/>
      <c r="P37" s="76" t="s">
        <v>73</v>
      </c>
      <c r="Q37" s="93" t="s">
        <v>73</v>
      </c>
      <c r="R37" s="132"/>
      <c r="S37" s="132"/>
      <c r="T37" s="132"/>
      <c r="U37" s="132"/>
      <c r="V37" s="132"/>
      <c r="W37" s="132"/>
    </row>
    <row r="38" spans="1:23" ht="13.5" thickBot="1">
      <c r="A38" s="318"/>
      <c r="B38" s="320"/>
      <c r="C38" s="287"/>
      <c r="D38" s="280"/>
      <c r="E38" s="540"/>
      <c r="F38" s="309"/>
      <c r="G38" s="102" t="s">
        <v>13</v>
      </c>
      <c r="H38" s="103">
        <f>H37</f>
        <v>0</v>
      </c>
      <c r="I38" s="104">
        <f>SUM(I37:I37)</f>
        <v>0</v>
      </c>
      <c r="J38" s="105"/>
      <c r="K38" s="106">
        <f>SUM(K37:K37)</f>
        <v>0</v>
      </c>
      <c r="L38" s="107">
        <f>L37</f>
        <v>10</v>
      </c>
      <c r="M38" s="110">
        <f>M37</f>
        <v>10</v>
      </c>
      <c r="N38" s="541"/>
      <c r="O38" s="111"/>
      <c r="P38" s="111"/>
      <c r="Q38" s="112"/>
      <c r="R38" s="132"/>
      <c r="S38" s="132"/>
      <c r="T38" s="132"/>
      <c r="U38" s="132"/>
      <c r="V38" s="132"/>
      <c r="W38" s="132"/>
    </row>
    <row r="39" spans="1:23" ht="13.5" thickBot="1">
      <c r="A39" s="116" t="s">
        <v>12</v>
      </c>
      <c r="B39" s="86" t="s">
        <v>14</v>
      </c>
      <c r="C39" s="268" t="s">
        <v>15</v>
      </c>
      <c r="D39" s="269"/>
      <c r="E39" s="270"/>
      <c r="F39" s="270"/>
      <c r="G39" s="271"/>
      <c r="H39" s="115">
        <f>H34+H36+H38</f>
        <v>17.399999999999999</v>
      </c>
      <c r="I39" s="115">
        <f t="shared" ref="I39:M39" si="3">I34+I36+I38</f>
        <v>0</v>
      </c>
      <c r="J39" s="115">
        <f t="shared" si="3"/>
        <v>0</v>
      </c>
      <c r="K39" s="115">
        <f t="shared" si="3"/>
        <v>17</v>
      </c>
      <c r="L39" s="115">
        <f t="shared" si="3"/>
        <v>30</v>
      </c>
      <c r="M39" s="115">
        <f t="shared" si="3"/>
        <v>30</v>
      </c>
      <c r="N39" s="87"/>
      <c r="O39" s="117"/>
      <c r="P39" s="117"/>
      <c r="Q39" s="118"/>
      <c r="R39" s="132"/>
      <c r="S39" s="132"/>
      <c r="T39" s="132"/>
      <c r="U39" s="132"/>
      <c r="V39" s="132"/>
      <c r="W39" s="132"/>
    </row>
    <row r="40" spans="1:23" ht="13.5" thickBot="1">
      <c r="A40" s="41" t="s">
        <v>12</v>
      </c>
      <c r="B40" s="42" t="s">
        <v>37</v>
      </c>
      <c r="C40" s="381" t="s">
        <v>184</v>
      </c>
      <c r="D40" s="381"/>
      <c r="E40" s="381"/>
      <c r="F40" s="381"/>
      <c r="G40" s="381"/>
      <c r="H40" s="381"/>
      <c r="I40" s="381"/>
      <c r="J40" s="381"/>
      <c r="K40" s="381"/>
      <c r="L40" s="381"/>
      <c r="M40" s="381"/>
      <c r="N40" s="381"/>
      <c r="O40" s="381"/>
      <c r="P40" s="381"/>
      <c r="Q40" s="382"/>
      <c r="R40" s="132"/>
      <c r="S40" s="132"/>
      <c r="T40" s="132"/>
      <c r="U40" s="132"/>
      <c r="V40" s="132"/>
      <c r="W40" s="132"/>
    </row>
    <row r="41" spans="1:23">
      <c r="A41" s="543" t="s">
        <v>12</v>
      </c>
      <c r="B41" s="544" t="s">
        <v>37</v>
      </c>
      <c r="C41" s="346" t="s">
        <v>14</v>
      </c>
      <c r="D41" s="545" t="s">
        <v>185</v>
      </c>
      <c r="E41" s="398" t="s">
        <v>64</v>
      </c>
      <c r="F41" s="344" t="s">
        <v>149</v>
      </c>
      <c r="G41" s="546" t="s">
        <v>40</v>
      </c>
      <c r="H41" s="89">
        <v>15.3</v>
      </c>
      <c r="I41" s="50"/>
      <c r="J41" s="90"/>
      <c r="K41" s="91"/>
      <c r="L41" s="92"/>
      <c r="M41" s="52"/>
      <c r="N41" s="547" t="s">
        <v>186</v>
      </c>
      <c r="O41" s="548" t="s">
        <v>73</v>
      </c>
      <c r="P41" s="548"/>
      <c r="Q41" s="549"/>
      <c r="R41" s="132"/>
      <c r="S41" s="132"/>
      <c r="T41" s="133"/>
      <c r="U41" s="132"/>
      <c r="V41" s="132"/>
      <c r="W41" s="132"/>
    </row>
    <row r="42" spans="1:23" ht="25.5">
      <c r="A42" s="550"/>
      <c r="B42" s="322"/>
      <c r="C42" s="323"/>
      <c r="D42" s="551"/>
      <c r="E42" s="295"/>
      <c r="F42" s="552"/>
      <c r="G42" s="553"/>
      <c r="H42" s="527"/>
      <c r="I42" s="528"/>
      <c r="J42" s="529"/>
      <c r="K42" s="530"/>
      <c r="L42" s="554"/>
      <c r="M42" s="532"/>
      <c r="N42" s="555" t="s">
        <v>187</v>
      </c>
      <c r="O42" s="556" t="s">
        <v>73</v>
      </c>
      <c r="P42" s="556"/>
      <c r="Q42" s="557"/>
      <c r="R42" s="132"/>
      <c r="S42" s="132"/>
      <c r="T42" s="133"/>
      <c r="U42" s="132"/>
      <c r="V42" s="132"/>
      <c r="W42" s="132"/>
    </row>
    <row r="43" spans="1:23">
      <c r="A43" s="550"/>
      <c r="B43" s="322"/>
      <c r="C43" s="323"/>
      <c r="D43" s="551"/>
      <c r="E43" s="295"/>
      <c r="F43" s="552"/>
      <c r="G43" s="553"/>
      <c r="H43" s="527"/>
      <c r="I43" s="528"/>
      <c r="J43" s="529"/>
      <c r="K43" s="530"/>
      <c r="L43" s="554"/>
      <c r="M43" s="532"/>
      <c r="N43" s="558" t="s">
        <v>188</v>
      </c>
      <c r="O43" s="556" t="s">
        <v>73</v>
      </c>
      <c r="P43" s="556" t="s">
        <v>73</v>
      </c>
      <c r="Q43" s="557" t="s">
        <v>73</v>
      </c>
      <c r="R43" s="132"/>
      <c r="S43" s="132"/>
      <c r="T43" s="133"/>
      <c r="U43" s="132"/>
      <c r="V43" s="132"/>
      <c r="W43" s="132"/>
    </row>
    <row r="44" spans="1:23" ht="13.5" thickBot="1">
      <c r="A44" s="559"/>
      <c r="B44" s="560"/>
      <c r="C44" s="347"/>
      <c r="D44" s="561"/>
      <c r="E44" s="399"/>
      <c r="F44" s="345"/>
      <c r="G44" s="9" t="s">
        <v>13</v>
      </c>
      <c r="H44" s="103">
        <f>H41+H43+H42</f>
        <v>15.3</v>
      </c>
      <c r="I44" s="103">
        <f t="shared" ref="I44:K44" si="4">I41+I43+I42</f>
        <v>0</v>
      </c>
      <c r="J44" s="103">
        <f t="shared" si="4"/>
        <v>0</v>
      </c>
      <c r="K44" s="103">
        <f t="shared" si="4"/>
        <v>0</v>
      </c>
      <c r="L44" s="103">
        <v>20</v>
      </c>
      <c r="M44" s="103">
        <v>20</v>
      </c>
      <c r="N44" s="562"/>
      <c r="O44" s="80"/>
      <c r="P44" s="80"/>
      <c r="Q44" s="81"/>
      <c r="R44" s="132"/>
      <c r="S44" s="132"/>
      <c r="T44" s="133"/>
      <c r="U44" s="132"/>
      <c r="V44" s="132"/>
      <c r="W44" s="132"/>
    </row>
    <row r="45" spans="1:23" ht="38.25">
      <c r="A45" s="317" t="s">
        <v>12</v>
      </c>
      <c r="B45" s="319" t="s">
        <v>37</v>
      </c>
      <c r="C45" s="286" t="s">
        <v>37</v>
      </c>
      <c r="D45" s="545" t="s">
        <v>189</v>
      </c>
      <c r="E45" s="283" t="s">
        <v>64</v>
      </c>
      <c r="F45" s="371" t="s">
        <v>149</v>
      </c>
      <c r="G45" s="546" t="s">
        <v>40</v>
      </c>
      <c r="H45" s="89">
        <v>19.399999999999999</v>
      </c>
      <c r="I45" s="50"/>
      <c r="J45" s="90"/>
      <c r="K45" s="51">
        <v>0</v>
      </c>
      <c r="L45" s="563">
        <v>0</v>
      </c>
      <c r="M45" s="52">
        <v>0</v>
      </c>
      <c r="N45" s="564" t="s">
        <v>190</v>
      </c>
      <c r="O45" s="146" t="s">
        <v>73</v>
      </c>
      <c r="P45" s="146"/>
      <c r="Q45" s="565"/>
      <c r="R45" s="132"/>
      <c r="S45" s="132"/>
      <c r="T45" s="133"/>
      <c r="U45" s="132"/>
      <c r="V45" s="132"/>
      <c r="W45" s="132"/>
    </row>
    <row r="46" spans="1:23">
      <c r="A46" s="321"/>
      <c r="B46" s="322"/>
      <c r="C46" s="323"/>
      <c r="D46" s="551"/>
      <c r="E46" s="295"/>
      <c r="F46" s="350"/>
      <c r="G46" s="553"/>
      <c r="H46" s="527"/>
      <c r="I46" s="566"/>
      <c r="J46" s="529"/>
      <c r="K46" s="531"/>
      <c r="L46" s="567"/>
      <c r="M46" s="532"/>
      <c r="N46" s="568" t="s">
        <v>191</v>
      </c>
      <c r="O46" s="569" t="s">
        <v>73</v>
      </c>
      <c r="P46" s="569"/>
      <c r="Q46" s="570"/>
      <c r="R46" s="132"/>
      <c r="S46" s="132"/>
      <c r="T46" s="133"/>
      <c r="U46" s="132"/>
      <c r="V46" s="132"/>
      <c r="W46" s="132"/>
    </row>
    <row r="47" spans="1:23" ht="51">
      <c r="A47" s="321"/>
      <c r="B47" s="322"/>
      <c r="C47" s="323"/>
      <c r="D47" s="551"/>
      <c r="E47" s="295"/>
      <c r="F47" s="350"/>
      <c r="G47" s="553"/>
      <c r="H47" s="527"/>
      <c r="I47" s="566"/>
      <c r="J47" s="529"/>
      <c r="K47" s="531"/>
      <c r="L47" s="567"/>
      <c r="M47" s="532"/>
      <c r="N47" s="568" t="s">
        <v>192</v>
      </c>
      <c r="O47" s="569"/>
      <c r="P47" s="571" t="s">
        <v>73</v>
      </c>
      <c r="Q47" s="570"/>
      <c r="R47" s="132"/>
      <c r="S47" s="132"/>
      <c r="T47" s="133"/>
      <c r="U47" s="132"/>
      <c r="V47" s="132"/>
      <c r="W47" s="132"/>
    </row>
    <row r="48" spans="1:23">
      <c r="A48" s="321"/>
      <c r="B48" s="322"/>
      <c r="C48" s="323"/>
      <c r="D48" s="551"/>
      <c r="E48" s="295"/>
      <c r="F48" s="350"/>
      <c r="G48" s="572"/>
      <c r="H48" s="94"/>
      <c r="I48" s="573"/>
      <c r="J48" s="96"/>
      <c r="K48" s="539"/>
      <c r="L48" s="574"/>
      <c r="M48" s="99"/>
      <c r="N48" s="575" t="s">
        <v>193</v>
      </c>
      <c r="O48" s="569" t="s">
        <v>73</v>
      </c>
      <c r="P48" s="569"/>
      <c r="Q48" s="570"/>
      <c r="R48" s="132"/>
      <c r="S48" s="132"/>
      <c r="T48" s="133"/>
      <c r="U48" s="132"/>
      <c r="V48" s="132"/>
      <c r="W48" s="132"/>
    </row>
    <row r="49" spans="1:23" ht="13.5" thickBot="1">
      <c r="A49" s="318"/>
      <c r="B49" s="320"/>
      <c r="C49" s="287"/>
      <c r="D49" s="561"/>
      <c r="E49" s="282"/>
      <c r="F49" s="373"/>
      <c r="G49" s="9" t="s">
        <v>13</v>
      </c>
      <c r="H49" s="103">
        <f>H45+H46+H47+H48</f>
        <v>19.399999999999999</v>
      </c>
      <c r="I49" s="103">
        <f t="shared" ref="I49:K49" si="5">I45+I46+I47+I48</f>
        <v>0</v>
      </c>
      <c r="J49" s="103">
        <f t="shared" si="5"/>
        <v>0</v>
      </c>
      <c r="K49" s="103">
        <f t="shared" si="5"/>
        <v>0</v>
      </c>
      <c r="L49" s="576">
        <v>20</v>
      </c>
      <c r="M49" s="110">
        <v>20</v>
      </c>
      <c r="N49" s="273"/>
      <c r="O49" s="111"/>
      <c r="P49" s="111"/>
      <c r="Q49" s="112"/>
      <c r="R49" s="132"/>
      <c r="S49" s="132"/>
      <c r="T49" s="133"/>
      <c r="U49" s="132"/>
      <c r="V49" s="132"/>
      <c r="W49" s="132"/>
    </row>
    <row r="50" spans="1:23">
      <c r="A50" s="317" t="s">
        <v>12</v>
      </c>
      <c r="B50" s="319" t="s">
        <v>37</v>
      </c>
      <c r="C50" s="286" t="s">
        <v>42</v>
      </c>
      <c r="D50" s="279" t="s">
        <v>194</v>
      </c>
      <c r="E50" s="283" t="s">
        <v>64</v>
      </c>
      <c r="F50" s="371" t="s">
        <v>149</v>
      </c>
      <c r="G50" s="546" t="s">
        <v>40</v>
      </c>
      <c r="H50" s="89">
        <v>0</v>
      </c>
      <c r="I50" s="50"/>
      <c r="J50" s="90"/>
      <c r="K50" s="91"/>
      <c r="L50" s="114">
        <v>1.5</v>
      </c>
      <c r="M50" s="52">
        <v>1.5</v>
      </c>
      <c r="N50" s="577" t="s">
        <v>195</v>
      </c>
      <c r="O50" s="76" t="s">
        <v>41</v>
      </c>
      <c r="P50" s="76" t="s">
        <v>196</v>
      </c>
      <c r="Q50" s="93" t="s">
        <v>196</v>
      </c>
      <c r="R50" s="132"/>
      <c r="S50" s="132"/>
      <c r="T50" s="133"/>
      <c r="U50" s="132"/>
      <c r="V50" s="132"/>
      <c r="W50" s="132"/>
    </row>
    <row r="51" spans="1:23">
      <c r="A51" s="321"/>
      <c r="B51" s="322"/>
      <c r="C51" s="323"/>
      <c r="D51" s="324"/>
      <c r="E51" s="296"/>
      <c r="F51" s="372"/>
      <c r="G51" s="572"/>
      <c r="H51" s="94"/>
      <c r="I51" s="95"/>
      <c r="J51" s="96"/>
      <c r="K51" s="97"/>
      <c r="L51" s="539"/>
      <c r="M51" s="99"/>
      <c r="N51" s="578"/>
      <c r="O51" s="100"/>
      <c r="P51" s="100"/>
      <c r="Q51" s="101"/>
      <c r="R51" s="132"/>
      <c r="S51" s="132"/>
      <c r="T51" s="133"/>
      <c r="U51" s="132"/>
      <c r="V51" s="132"/>
      <c r="W51" s="132"/>
    </row>
    <row r="52" spans="1:23" ht="13.5" thickBot="1">
      <c r="A52" s="318"/>
      <c r="B52" s="320"/>
      <c r="C52" s="287"/>
      <c r="D52" s="280"/>
      <c r="E52" s="282"/>
      <c r="F52" s="373"/>
      <c r="G52" s="9" t="s">
        <v>13</v>
      </c>
      <c r="H52" s="103">
        <f>H50</f>
        <v>0</v>
      </c>
      <c r="I52" s="104">
        <f>SUM(I50:I51)</f>
        <v>0</v>
      </c>
      <c r="J52" s="105"/>
      <c r="K52" s="106">
        <f>SUM(K50:K51)</f>
        <v>0</v>
      </c>
      <c r="L52" s="107">
        <f>L50</f>
        <v>1.5</v>
      </c>
      <c r="M52" s="110">
        <f>M50</f>
        <v>1.5</v>
      </c>
      <c r="N52" s="579"/>
      <c r="O52" s="111"/>
      <c r="P52" s="111"/>
      <c r="Q52" s="112"/>
      <c r="R52" s="132"/>
      <c r="S52" s="132"/>
      <c r="T52" s="133"/>
      <c r="U52" s="132"/>
      <c r="V52" s="132"/>
      <c r="W52" s="132"/>
    </row>
    <row r="53" spans="1:23" ht="13.5" thickBot="1">
      <c r="A53" s="116" t="s">
        <v>12</v>
      </c>
      <c r="B53" s="86" t="s">
        <v>37</v>
      </c>
      <c r="C53" s="268" t="s">
        <v>15</v>
      </c>
      <c r="D53" s="269"/>
      <c r="E53" s="270"/>
      <c r="F53" s="270"/>
      <c r="G53" s="271"/>
      <c r="H53" s="115">
        <f>H44+H49+H52</f>
        <v>34.700000000000003</v>
      </c>
      <c r="I53" s="115">
        <f t="shared" ref="I53:M53" si="6">I44+I49+I52</f>
        <v>0</v>
      </c>
      <c r="J53" s="115">
        <f t="shared" si="6"/>
        <v>0</v>
      </c>
      <c r="K53" s="115">
        <f t="shared" si="6"/>
        <v>0</v>
      </c>
      <c r="L53" s="115">
        <f t="shared" si="6"/>
        <v>41.5</v>
      </c>
      <c r="M53" s="115">
        <f t="shared" si="6"/>
        <v>41.5</v>
      </c>
      <c r="N53" s="87"/>
      <c r="O53" s="117"/>
      <c r="P53" s="117"/>
      <c r="Q53" s="118"/>
      <c r="R53" s="5"/>
      <c r="S53" s="5"/>
      <c r="T53" s="5"/>
      <c r="U53" s="5"/>
      <c r="V53" s="5"/>
      <c r="W53" s="5"/>
    </row>
    <row r="54" spans="1:23" ht="13.5" thickBot="1">
      <c r="A54" s="41" t="s">
        <v>12</v>
      </c>
      <c r="B54" s="42" t="s">
        <v>38</v>
      </c>
      <c r="C54" s="381" t="s">
        <v>197</v>
      </c>
      <c r="D54" s="381"/>
      <c r="E54" s="381"/>
      <c r="F54" s="381"/>
      <c r="G54" s="381"/>
      <c r="H54" s="381"/>
      <c r="I54" s="381"/>
      <c r="J54" s="381"/>
      <c r="K54" s="381"/>
      <c r="L54" s="381"/>
      <c r="M54" s="381"/>
      <c r="N54" s="381"/>
      <c r="O54" s="381"/>
      <c r="P54" s="381"/>
      <c r="Q54" s="382"/>
      <c r="R54" s="132"/>
      <c r="S54" s="132"/>
      <c r="T54" s="132"/>
      <c r="U54" s="132"/>
      <c r="V54" s="132"/>
      <c r="W54" s="132"/>
    </row>
    <row r="55" spans="1:23">
      <c r="A55" s="317" t="s">
        <v>12</v>
      </c>
      <c r="B55" s="319" t="s">
        <v>38</v>
      </c>
      <c r="C55" s="286" t="s">
        <v>12</v>
      </c>
      <c r="D55" s="545" t="s">
        <v>198</v>
      </c>
      <c r="E55" s="283" t="s">
        <v>64</v>
      </c>
      <c r="F55" s="371" t="s">
        <v>149</v>
      </c>
      <c r="G55" s="546" t="s">
        <v>40</v>
      </c>
      <c r="H55" s="89">
        <v>0</v>
      </c>
      <c r="I55" s="50"/>
      <c r="J55" s="90"/>
      <c r="K55" s="51">
        <v>0</v>
      </c>
      <c r="L55" s="580"/>
      <c r="M55" s="581"/>
      <c r="N55" s="564"/>
      <c r="O55" s="146"/>
      <c r="P55" s="146"/>
      <c r="Q55" s="565"/>
      <c r="R55" s="132"/>
      <c r="S55" s="132"/>
      <c r="T55" s="132"/>
      <c r="U55" s="132"/>
      <c r="V55" s="132"/>
      <c r="W55" s="132"/>
    </row>
    <row r="56" spans="1:23" ht="26.25" thickBot="1">
      <c r="A56" s="318"/>
      <c r="B56" s="320"/>
      <c r="C56" s="287"/>
      <c r="D56" s="561"/>
      <c r="E56" s="282"/>
      <c r="F56" s="373"/>
      <c r="G56" s="9" t="s">
        <v>13</v>
      </c>
      <c r="H56" s="103">
        <f>H55</f>
        <v>0</v>
      </c>
      <c r="I56" s="103">
        <f>I55</f>
        <v>0</v>
      </c>
      <c r="J56" s="103">
        <f>J55</f>
        <v>0</v>
      </c>
      <c r="K56" s="103">
        <f>K55</f>
        <v>0</v>
      </c>
      <c r="L56" s="103"/>
      <c r="M56" s="103"/>
      <c r="N56" s="582" t="s">
        <v>199</v>
      </c>
      <c r="O56" s="111" t="s">
        <v>73</v>
      </c>
      <c r="P56" s="111"/>
      <c r="Q56" s="112"/>
      <c r="R56" s="132"/>
      <c r="S56" s="132"/>
      <c r="T56" s="132"/>
      <c r="U56" s="132"/>
      <c r="V56" s="132"/>
      <c r="W56" s="132"/>
    </row>
    <row r="57" spans="1:23">
      <c r="A57" s="317" t="s">
        <v>12</v>
      </c>
      <c r="B57" s="319" t="s">
        <v>38</v>
      </c>
      <c r="C57" s="286" t="s">
        <v>37</v>
      </c>
      <c r="D57" s="545" t="s">
        <v>200</v>
      </c>
      <c r="E57" s="283" t="s">
        <v>64</v>
      </c>
      <c r="F57" s="371" t="s">
        <v>149</v>
      </c>
      <c r="G57" s="546" t="s">
        <v>40</v>
      </c>
      <c r="H57" s="89">
        <v>0</v>
      </c>
      <c r="I57" s="50"/>
      <c r="J57" s="90"/>
      <c r="K57" s="51">
        <v>0</v>
      </c>
      <c r="L57" s="580"/>
      <c r="M57" s="581"/>
      <c r="N57" s="564"/>
      <c r="O57" s="146"/>
      <c r="P57" s="146"/>
      <c r="Q57" s="565"/>
      <c r="R57" s="132"/>
      <c r="S57" s="132"/>
      <c r="T57" s="132"/>
      <c r="U57" s="132"/>
      <c r="V57" s="132"/>
      <c r="W57" s="132"/>
    </row>
    <row r="58" spans="1:23" ht="13.5" thickBot="1">
      <c r="A58" s="318"/>
      <c r="B58" s="320"/>
      <c r="C58" s="287"/>
      <c r="D58" s="561"/>
      <c r="E58" s="282"/>
      <c r="F58" s="373"/>
      <c r="G58" s="9" t="s">
        <v>13</v>
      </c>
      <c r="H58" s="103">
        <f>H57</f>
        <v>0</v>
      </c>
      <c r="I58" s="103">
        <f>I57</f>
        <v>0</v>
      </c>
      <c r="J58" s="103">
        <f>J57</f>
        <v>0</v>
      </c>
      <c r="K58" s="103">
        <f>K57</f>
        <v>0</v>
      </c>
      <c r="L58" s="103"/>
      <c r="M58" s="103"/>
      <c r="N58" s="582" t="s">
        <v>201</v>
      </c>
      <c r="O58" s="111"/>
      <c r="P58" s="111" t="s">
        <v>73</v>
      </c>
      <c r="Q58" s="112"/>
      <c r="R58" s="132"/>
      <c r="S58" s="132"/>
      <c r="T58" s="132"/>
      <c r="U58" s="132"/>
      <c r="V58" s="132"/>
      <c r="W58" s="132"/>
    </row>
    <row r="59" spans="1:23" ht="13.5" thickBot="1">
      <c r="A59" s="116" t="s">
        <v>12</v>
      </c>
      <c r="B59" s="86" t="s">
        <v>38</v>
      </c>
      <c r="C59" s="268" t="s">
        <v>15</v>
      </c>
      <c r="D59" s="269"/>
      <c r="E59" s="270"/>
      <c r="F59" s="270"/>
      <c r="G59" s="271"/>
      <c r="H59" s="115">
        <f>H58+H56</f>
        <v>0</v>
      </c>
      <c r="I59" s="115">
        <f t="shared" ref="I59:M59" si="7">I58*1</f>
        <v>0</v>
      </c>
      <c r="J59" s="115">
        <f t="shared" si="7"/>
        <v>0</v>
      </c>
      <c r="K59" s="115">
        <f t="shared" si="7"/>
        <v>0</v>
      </c>
      <c r="L59" s="115">
        <f t="shared" si="7"/>
        <v>0</v>
      </c>
      <c r="M59" s="115">
        <f t="shared" si="7"/>
        <v>0</v>
      </c>
      <c r="N59" s="87"/>
      <c r="O59" s="117"/>
      <c r="P59" s="117"/>
      <c r="Q59" s="118"/>
      <c r="R59" s="5"/>
      <c r="S59" s="5"/>
      <c r="T59" s="5"/>
      <c r="U59" s="5"/>
      <c r="V59" s="5"/>
      <c r="W59" s="5"/>
    </row>
    <row r="60" spans="1:23" ht="13.5" thickBot="1">
      <c r="A60" s="116" t="s">
        <v>12</v>
      </c>
      <c r="B60" s="297" t="s">
        <v>16</v>
      </c>
      <c r="C60" s="297"/>
      <c r="D60" s="297"/>
      <c r="E60" s="297"/>
      <c r="F60" s="297"/>
      <c r="G60" s="298"/>
      <c r="H60" s="119">
        <f>H59+H53+H39+H30</f>
        <v>103.9</v>
      </c>
      <c r="I60" s="119">
        <f t="shared" ref="I60:M60" si="8">I59+I53+I39+I30</f>
        <v>0</v>
      </c>
      <c r="J60" s="119">
        <f t="shared" si="8"/>
        <v>0</v>
      </c>
      <c r="K60" s="119">
        <f t="shared" si="8"/>
        <v>53.099999999999994</v>
      </c>
      <c r="L60" s="119">
        <f t="shared" si="8"/>
        <v>87.5</v>
      </c>
      <c r="M60" s="119">
        <f t="shared" si="8"/>
        <v>87.5</v>
      </c>
      <c r="N60" s="71"/>
      <c r="O60" s="71"/>
      <c r="P60" s="71"/>
      <c r="Q60" s="72"/>
      <c r="R60" s="132"/>
      <c r="S60" s="132"/>
      <c r="T60" s="132"/>
      <c r="U60" s="132"/>
      <c r="V60" s="132"/>
      <c r="W60" s="132"/>
    </row>
    <row r="61" spans="1:23">
      <c r="A61" s="1"/>
      <c r="B61" s="1"/>
      <c r="C61" s="482"/>
      <c r="D61" s="583"/>
      <c r="E61" s="584"/>
      <c r="F61" s="5"/>
      <c r="G61" s="5"/>
      <c r="H61" s="5"/>
      <c r="I61" s="5"/>
      <c r="J61" s="5"/>
      <c r="K61" s="5"/>
      <c r="L61" s="5"/>
      <c r="M61" s="5"/>
      <c r="N61" s="1"/>
      <c r="O61" s="4"/>
      <c r="P61" s="1"/>
      <c r="Q61" s="1"/>
      <c r="R61" s="5"/>
      <c r="S61" s="5"/>
      <c r="T61" s="5"/>
      <c r="U61" s="5"/>
      <c r="V61" s="5"/>
      <c r="W61" s="5"/>
    </row>
    <row r="62" spans="1:23" ht="13.5" thickBot="1">
      <c r="A62" s="1"/>
      <c r="B62" s="1"/>
      <c r="C62" s="482"/>
      <c r="D62" s="583"/>
      <c r="E62" s="584"/>
      <c r="F62" s="448" t="s">
        <v>18</v>
      </c>
      <c r="G62" s="449"/>
      <c r="H62" s="449"/>
      <c r="I62" s="449"/>
      <c r="J62" s="449"/>
      <c r="K62" s="449"/>
      <c r="L62" s="449"/>
      <c r="M62" s="449"/>
      <c r="N62" s="1"/>
      <c r="O62" s="4"/>
      <c r="P62" s="1"/>
      <c r="Q62" s="1"/>
      <c r="R62" s="5"/>
      <c r="S62" s="5"/>
      <c r="T62" s="5"/>
      <c r="U62" s="5"/>
      <c r="V62" s="5"/>
      <c r="W62" s="5"/>
    </row>
    <row r="63" spans="1:23" ht="22.15" customHeight="1" thickBot="1">
      <c r="A63" s="1"/>
      <c r="B63" s="1"/>
      <c r="C63" s="434" t="s">
        <v>19</v>
      </c>
      <c r="D63" s="435"/>
      <c r="E63" s="435"/>
      <c r="F63" s="435"/>
      <c r="G63" s="436"/>
      <c r="H63" s="376" t="s">
        <v>202</v>
      </c>
      <c r="I63" s="377"/>
      <c r="J63" s="377"/>
      <c r="K63" s="378"/>
      <c r="L63" s="5"/>
      <c r="M63" s="5"/>
      <c r="N63" s="1"/>
      <c r="O63" s="4"/>
      <c r="P63" s="1"/>
      <c r="Q63" s="1"/>
      <c r="R63" s="5"/>
      <c r="S63" s="5"/>
      <c r="T63" s="5"/>
      <c r="U63" s="5"/>
      <c r="V63" s="5"/>
      <c r="W63" s="5"/>
    </row>
    <row r="64" spans="1:23" ht="13.5" thickBot="1">
      <c r="A64" s="1"/>
      <c r="B64" s="1"/>
      <c r="C64" s="414" t="s">
        <v>20</v>
      </c>
      <c r="D64" s="415"/>
      <c r="E64" s="415"/>
      <c r="F64" s="415"/>
      <c r="G64" s="416"/>
      <c r="H64" s="417">
        <f>H65</f>
        <v>103</v>
      </c>
      <c r="I64" s="418"/>
      <c r="J64" s="418"/>
      <c r="K64" s="419"/>
      <c r="L64" s="5"/>
      <c r="M64" s="5"/>
      <c r="N64" s="1"/>
      <c r="O64" s="4"/>
      <c r="P64" s="1"/>
      <c r="Q64" s="1"/>
      <c r="R64" s="5"/>
      <c r="S64" s="5"/>
      <c r="T64" s="5"/>
      <c r="U64" s="5"/>
      <c r="V64" s="5"/>
      <c r="W64" s="5"/>
    </row>
    <row r="65" spans="1:23">
      <c r="A65" s="1"/>
      <c r="B65" s="1"/>
      <c r="C65" s="450" t="s">
        <v>99</v>
      </c>
      <c r="D65" s="451"/>
      <c r="E65" s="451"/>
      <c r="F65" s="451"/>
      <c r="G65" s="452"/>
      <c r="H65" s="400">
        <v>103</v>
      </c>
      <c r="I65" s="401"/>
      <c r="J65" s="401"/>
      <c r="K65" s="402"/>
      <c r="L65" s="5"/>
      <c r="M65" s="5"/>
      <c r="N65" s="1"/>
      <c r="O65" s="4"/>
      <c r="P65" s="1"/>
      <c r="Q65" s="1"/>
      <c r="R65" s="5"/>
      <c r="S65" s="5"/>
      <c r="T65" s="5"/>
      <c r="U65" s="5"/>
      <c r="V65" s="5"/>
      <c r="W65" s="5"/>
    </row>
    <row r="66" spans="1:23">
      <c r="A66" s="1"/>
      <c r="B66" s="1"/>
      <c r="C66" s="427" t="s">
        <v>100</v>
      </c>
      <c r="D66" s="428"/>
      <c r="E66" s="428"/>
      <c r="F66" s="428"/>
      <c r="G66" s="429"/>
      <c r="H66" s="430"/>
      <c r="I66" s="420"/>
      <c r="J66" s="420"/>
      <c r="K66" s="421"/>
      <c r="L66" s="5"/>
      <c r="M66" s="5"/>
      <c r="N66" s="1"/>
      <c r="O66" s="4"/>
      <c r="P66" s="1"/>
      <c r="Q66" s="1"/>
      <c r="R66" s="5"/>
      <c r="S66" s="5"/>
      <c r="T66" s="5"/>
      <c r="U66" s="5"/>
      <c r="V66" s="5"/>
      <c r="W66" s="5"/>
    </row>
    <row r="67" spans="1:23">
      <c r="A67" s="1"/>
      <c r="B67" s="1"/>
      <c r="C67" s="408" t="s">
        <v>203</v>
      </c>
      <c r="D67" s="409"/>
      <c r="E67" s="409"/>
      <c r="F67" s="409"/>
      <c r="G67" s="431"/>
      <c r="H67" s="430"/>
      <c r="I67" s="420"/>
      <c r="J67" s="420"/>
      <c r="K67" s="421"/>
      <c r="L67" s="5"/>
      <c r="M67" s="5"/>
      <c r="N67" s="1"/>
      <c r="O67" s="4"/>
      <c r="P67" s="1"/>
      <c r="Q67" s="1"/>
      <c r="R67" s="5"/>
      <c r="S67" s="5"/>
      <c r="T67" s="5"/>
      <c r="U67" s="5"/>
      <c r="V67" s="5"/>
      <c r="W67" s="5"/>
    </row>
    <row r="68" spans="1:23">
      <c r="A68" s="1"/>
      <c r="B68" s="1"/>
      <c r="C68" s="408" t="s">
        <v>101</v>
      </c>
      <c r="D68" s="409"/>
      <c r="E68" s="409"/>
      <c r="F68" s="409"/>
      <c r="G68" s="431"/>
      <c r="H68" s="430"/>
      <c r="I68" s="420"/>
      <c r="J68" s="420"/>
      <c r="K68" s="421"/>
      <c r="L68" s="5"/>
      <c r="M68" s="5"/>
      <c r="N68" s="1"/>
      <c r="O68" s="4"/>
      <c r="P68" s="1"/>
      <c r="Q68" s="1"/>
      <c r="R68" s="5"/>
      <c r="S68" s="5"/>
      <c r="T68" s="5"/>
      <c r="U68" s="5"/>
      <c r="V68" s="5"/>
      <c r="W68" s="5"/>
    </row>
    <row r="69" spans="1:23" ht="13.5" thickBot="1">
      <c r="A69" s="1"/>
      <c r="B69" s="1"/>
      <c r="C69" s="427" t="s">
        <v>102</v>
      </c>
      <c r="D69" s="428"/>
      <c r="E69" s="428"/>
      <c r="F69" s="428"/>
      <c r="G69" s="429"/>
      <c r="H69" s="430"/>
      <c r="I69" s="420"/>
      <c r="J69" s="420"/>
      <c r="K69" s="421"/>
      <c r="L69" s="5"/>
      <c r="M69" s="5"/>
      <c r="N69" s="1"/>
      <c r="O69" s="4"/>
      <c r="P69" s="1"/>
      <c r="Q69" s="1"/>
      <c r="R69" s="5"/>
      <c r="S69" s="5"/>
      <c r="T69" s="5"/>
      <c r="U69" s="5"/>
      <c r="V69" s="5"/>
      <c r="W69" s="5"/>
    </row>
    <row r="70" spans="1:23" ht="13.5" thickBot="1">
      <c r="A70" s="1"/>
      <c r="B70" s="1"/>
      <c r="C70" s="414" t="s">
        <v>21</v>
      </c>
      <c r="D70" s="415"/>
      <c r="E70" s="415"/>
      <c r="F70" s="415"/>
      <c r="G70" s="416"/>
      <c r="H70" s="417">
        <f>SUM(H71:K73)</f>
        <v>0.9</v>
      </c>
      <c r="I70" s="418"/>
      <c r="J70" s="418"/>
      <c r="K70" s="419"/>
      <c r="L70" s="5"/>
      <c r="M70" s="5"/>
      <c r="N70" s="1"/>
      <c r="O70" s="4"/>
      <c r="P70" s="1"/>
      <c r="Q70" s="1"/>
      <c r="R70" s="5"/>
      <c r="S70" s="5"/>
      <c r="T70" s="5"/>
      <c r="U70" s="5"/>
      <c r="V70" s="5"/>
      <c r="W70" s="5"/>
    </row>
    <row r="71" spans="1:23">
      <c r="A71" s="1"/>
      <c r="B71" s="1"/>
      <c r="C71" s="408" t="s">
        <v>103</v>
      </c>
      <c r="D71" s="585"/>
      <c r="E71" s="585"/>
      <c r="F71" s="585"/>
      <c r="G71" s="586"/>
      <c r="H71" s="425">
        <v>0.9</v>
      </c>
      <c r="I71" s="425"/>
      <c r="J71" s="425"/>
      <c r="K71" s="426"/>
      <c r="L71" s="5"/>
      <c r="M71" s="5"/>
      <c r="N71" s="1"/>
      <c r="O71" s="4"/>
      <c r="P71" s="1"/>
      <c r="Q71" s="1"/>
      <c r="R71" s="5"/>
      <c r="S71" s="5"/>
      <c r="T71" s="5"/>
      <c r="U71" s="5"/>
      <c r="V71" s="5"/>
      <c r="W71" s="5"/>
    </row>
    <row r="72" spans="1:23">
      <c r="A72" s="1"/>
      <c r="B72" s="1"/>
      <c r="C72" s="422" t="s">
        <v>104</v>
      </c>
      <c r="D72" s="423"/>
      <c r="E72" s="423"/>
      <c r="F72" s="423"/>
      <c r="G72" s="424"/>
      <c r="H72" s="420">
        <v>0</v>
      </c>
      <c r="I72" s="420"/>
      <c r="J72" s="420"/>
      <c r="K72" s="421"/>
      <c r="L72" s="5"/>
      <c r="M72" s="5"/>
      <c r="N72" s="1"/>
      <c r="O72" s="4"/>
      <c r="P72" s="1"/>
      <c r="Q72" s="1"/>
      <c r="R72" s="5"/>
      <c r="S72" s="5"/>
      <c r="T72" s="5"/>
      <c r="U72" s="5"/>
      <c r="V72" s="5"/>
      <c r="W72" s="5"/>
    </row>
    <row r="73" spans="1:23" ht="13.5" thickBot="1">
      <c r="A73" s="1"/>
      <c r="B73" s="1"/>
      <c r="C73" s="408" t="s">
        <v>105</v>
      </c>
      <c r="D73" s="409"/>
      <c r="E73" s="409"/>
      <c r="F73" s="409"/>
      <c r="G73" s="410"/>
      <c r="H73" s="420"/>
      <c r="I73" s="420"/>
      <c r="J73" s="420"/>
      <c r="K73" s="421"/>
      <c r="L73" s="5"/>
      <c r="M73" s="5"/>
      <c r="N73" s="1"/>
      <c r="O73" s="4"/>
      <c r="P73" s="1"/>
      <c r="Q73" s="1"/>
      <c r="R73" s="5"/>
      <c r="S73" s="5"/>
      <c r="T73" s="5"/>
      <c r="U73" s="5"/>
      <c r="V73" s="5"/>
      <c r="W73" s="5"/>
    </row>
    <row r="74" spans="1:23" ht="13.5" thickBot="1">
      <c r="A74" s="1"/>
      <c r="B74" s="1"/>
      <c r="C74" s="403" t="s">
        <v>22</v>
      </c>
      <c r="D74" s="404"/>
      <c r="E74" s="404"/>
      <c r="F74" s="404"/>
      <c r="G74" s="405"/>
      <c r="H74" s="406">
        <f>H70+H64</f>
        <v>103.9</v>
      </c>
      <c r="I74" s="406"/>
      <c r="J74" s="406"/>
      <c r="K74" s="407"/>
      <c r="L74" s="1"/>
      <c r="M74" s="1"/>
      <c r="N74" s="1"/>
      <c r="O74" s="4"/>
      <c r="P74" s="1"/>
      <c r="Q74" s="1"/>
      <c r="R74" s="5"/>
      <c r="S74" s="5"/>
      <c r="T74" s="5"/>
      <c r="U74" s="5"/>
      <c r="V74" s="5"/>
      <c r="W74" s="5"/>
    </row>
  </sheetData>
  <mergeCells count="138">
    <mergeCell ref="C74:G74"/>
    <mergeCell ref="H74:K74"/>
    <mergeCell ref="C71:G71"/>
    <mergeCell ref="H71:K71"/>
    <mergeCell ref="C72:G72"/>
    <mergeCell ref="H72:K72"/>
    <mergeCell ref="C73:G73"/>
    <mergeCell ref="H73:K73"/>
    <mergeCell ref="C68:G68"/>
    <mergeCell ref="H68:K68"/>
    <mergeCell ref="C69:G69"/>
    <mergeCell ref="H69:K69"/>
    <mergeCell ref="C70:G70"/>
    <mergeCell ref="H70:K70"/>
    <mergeCell ref="C65:G65"/>
    <mergeCell ref="H65:K65"/>
    <mergeCell ref="C66:G66"/>
    <mergeCell ref="H66:K66"/>
    <mergeCell ref="C67:G67"/>
    <mergeCell ref="H67:K67"/>
    <mergeCell ref="C59:G59"/>
    <mergeCell ref="B60:G60"/>
    <mergeCell ref="F62:M62"/>
    <mergeCell ref="C63:G63"/>
    <mergeCell ref="H63:K63"/>
    <mergeCell ref="C64:G64"/>
    <mergeCell ref="H64:K64"/>
    <mergeCell ref="A57:A58"/>
    <mergeCell ref="B57:B58"/>
    <mergeCell ref="C57:C58"/>
    <mergeCell ref="D57:D58"/>
    <mergeCell ref="E57:E58"/>
    <mergeCell ref="F57:F58"/>
    <mergeCell ref="C53:G53"/>
    <mergeCell ref="C54:Q54"/>
    <mergeCell ref="A55:A56"/>
    <mergeCell ref="B55:B56"/>
    <mergeCell ref="C55:C56"/>
    <mergeCell ref="D55:D56"/>
    <mergeCell ref="E55:E56"/>
    <mergeCell ref="F55:F56"/>
    <mergeCell ref="N48:N49"/>
    <mergeCell ref="A50:A52"/>
    <mergeCell ref="B50:B52"/>
    <mergeCell ref="C50:C52"/>
    <mergeCell ref="D50:D52"/>
    <mergeCell ref="E50:E52"/>
    <mergeCell ref="F50:F52"/>
    <mergeCell ref="N50:N52"/>
    <mergeCell ref="A45:A49"/>
    <mergeCell ref="B45:B49"/>
    <mergeCell ref="C45:C49"/>
    <mergeCell ref="D45:D49"/>
    <mergeCell ref="E45:E49"/>
    <mergeCell ref="F45:F49"/>
    <mergeCell ref="C39:G39"/>
    <mergeCell ref="C40:Q40"/>
    <mergeCell ref="A41:A44"/>
    <mergeCell ref="B41:B44"/>
    <mergeCell ref="C41:C44"/>
    <mergeCell ref="D41:D44"/>
    <mergeCell ref="E41:E44"/>
    <mergeCell ref="F41:F44"/>
    <mergeCell ref="N43:N44"/>
    <mergeCell ref="A37:A38"/>
    <mergeCell ref="B37:B38"/>
    <mergeCell ref="C37:C38"/>
    <mergeCell ref="D37:D38"/>
    <mergeCell ref="E37:E38"/>
    <mergeCell ref="F37:F38"/>
    <mergeCell ref="A35:A36"/>
    <mergeCell ref="B35:B36"/>
    <mergeCell ref="C35:C36"/>
    <mergeCell ref="D35:D36"/>
    <mergeCell ref="E35:E36"/>
    <mergeCell ref="F35:F36"/>
    <mergeCell ref="C31:Q31"/>
    <mergeCell ref="A32:A34"/>
    <mergeCell ref="B32:B34"/>
    <mergeCell ref="C32:C34"/>
    <mergeCell ref="D32:D34"/>
    <mergeCell ref="E32:E34"/>
    <mergeCell ref="F32:F34"/>
    <mergeCell ref="N24:N26"/>
    <mergeCell ref="D27:D29"/>
    <mergeCell ref="E27:E29"/>
    <mergeCell ref="F27:F29"/>
    <mergeCell ref="N27:N29"/>
    <mergeCell ref="C30:G30"/>
    <mergeCell ref="C22:C23"/>
    <mergeCell ref="D22:D23"/>
    <mergeCell ref="E22:E23"/>
    <mergeCell ref="F22:F23"/>
    <mergeCell ref="D24:D26"/>
    <mergeCell ref="E24:E26"/>
    <mergeCell ref="F24:F26"/>
    <mergeCell ref="C16:C19"/>
    <mergeCell ref="D16:D19"/>
    <mergeCell ref="E16:E19"/>
    <mergeCell ref="F16:F19"/>
    <mergeCell ref="N17:N19"/>
    <mergeCell ref="C20:C21"/>
    <mergeCell ref="D20:D21"/>
    <mergeCell ref="E20:E21"/>
    <mergeCell ref="F20:F21"/>
    <mergeCell ref="C12:C13"/>
    <mergeCell ref="D12:D13"/>
    <mergeCell ref="E12:E13"/>
    <mergeCell ref="F12:F13"/>
    <mergeCell ref="C14:C15"/>
    <mergeCell ref="D14:D15"/>
    <mergeCell ref="E14:E15"/>
    <mergeCell ref="F14:F15"/>
    <mergeCell ref="B7:Q7"/>
    <mergeCell ref="C8:Q8"/>
    <mergeCell ref="C9:C11"/>
    <mergeCell ref="D9:D11"/>
    <mergeCell ref="E9:E11"/>
    <mergeCell ref="F9:F11"/>
    <mergeCell ref="N10:N11"/>
    <mergeCell ref="L4:L6"/>
    <mergeCell ref="M4:M6"/>
    <mergeCell ref="N4:Q4"/>
    <mergeCell ref="H5:H6"/>
    <mergeCell ref="I5:J5"/>
    <mergeCell ref="K5:K6"/>
    <mergeCell ref="N5:N6"/>
    <mergeCell ref="O5:Q5"/>
    <mergeCell ref="L1:Q1"/>
    <mergeCell ref="D3:W3"/>
    <mergeCell ref="A4:A6"/>
    <mergeCell ref="B4:B6"/>
    <mergeCell ref="C4:C6"/>
    <mergeCell ref="D4:D6"/>
    <mergeCell ref="E4:E6"/>
    <mergeCell ref="F4:F6"/>
    <mergeCell ref="G4:G6"/>
    <mergeCell ref="H4:K4"/>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dimension ref="A1:AH88"/>
  <sheetViews>
    <sheetView zoomScale="98" zoomScaleNormal="98" workbookViewId="0">
      <pane ySplit="1" topLeftCell="A2" activePane="bottomLeft" state="frozen"/>
      <selection pane="bottomLeft" activeCell="L1" sqref="L1:Q1"/>
    </sheetView>
  </sheetViews>
  <sheetFormatPr defaultColWidth="9.140625" defaultRowHeight="11.25"/>
  <cols>
    <col min="1" max="1" width="2.7109375" style="1" customWidth="1"/>
    <col min="2" max="2" width="3" style="1" customWidth="1"/>
    <col min="3" max="3" width="3.140625" style="1" customWidth="1"/>
    <col min="4" max="4" width="36.7109375" style="1" customWidth="1"/>
    <col min="5" max="5" width="8.28515625" style="2" customWidth="1"/>
    <col min="6" max="6" width="3.5703125" style="1" customWidth="1"/>
    <col min="7" max="7" width="6.28515625" style="3" customWidth="1"/>
    <col min="8" max="9" width="6.85546875" style="1" customWidth="1"/>
    <col min="10" max="10" width="4.5703125" style="1" customWidth="1"/>
    <col min="11" max="11" width="4.7109375" style="1" customWidth="1"/>
    <col min="12" max="12" width="6.140625" style="1" customWidth="1"/>
    <col min="13" max="13" width="6.28515625" style="1" customWidth="1"/>
    <col min="14" max="14" width="28.42578125" style="1" customWidth="1"/>
    <col min="15" max="15" width="4.5703125" style="4" customWidth="1"/>
    <col min="16" max="16" width="4.42578125" style="1" bestFit="1" customWidth="1"/>
    <col min="17" max="17" width="4.140625" style="1" customWidth="1"/>
    <col min="18" max="16384" width="9.140625" style="5"/>
  </cols>
  <sheetData>
    <row r="1" spans="1:23" ht="58.15" customHeight="1">
      <c r="L1" s="330" t="s">
        <v>861</v>
      </c>
      <c r="M1" s="331"/>
      <c r="N1" s="331"/>
      <c r="O1" s="331"/>
      <c r="P1" s="331"/>
      <c r="Q1" s="331"/>
    </row>
    <row r="2" spans="1:23" ht="16.5" customHeight="1">
      <c r="D2" s="949" t="s">
        <v>862</v>
      </c>
      <c r="E2" s="2096"/>
      <c r="F2" s="949"/>
      <c r="G2" s="2097"/>
      <c r="H2" s="949"/>
      <c r="I2" s="949"/>
      <c r="L2" s="950"/>
      <c r="M2" s="594"/>
      <c r="N2" s="594"/>
      <c r="O2" s="594"/>
      <c r="P2" s="594"/>
      <c r="Q2" s="594"/>
    </row>
    <row r="3" spans="1:23" ht="13.5" customHeight="1" thickBot="1">
      <c r="A3" s="140"/>
      <c r="B3" s="141"/>
      <c r="C3" s="141"/>
      <c r="D3" s="814" t="s">
        <v>36</v>
      </c>
      <c r="E3" s="814"/>
      <c r="F3" s="814"/>
      <c r="G3" s="814"/>
      <c r="H3" s="814"/>
      <c r="I3" s="814"/>
      <c r="J3" s="814"/>
      <c r="K3" s="814"/>
      <c r="L3" s="814"/>
      <c r="M3" s="814"/>
      <c r="N3" s="814"/>
      <c r="O3" s="814"/>
      <c r="P3" s="814"/>
      <c r="Q3" s="814"/>
      <c r="R3" s="814"/>
      <c r="S3" s="814"/>
      <c r="T3" s="814"/>
      <c r="U3" s="814"/>
      <c r="V3" s="814"/>
      <c r="W3" s="814"/>
    </row>
    <row r="4" spans="1:23" ht="36.75" customHeight="1">
      <c r="A4" s="332" t="s">
        <v>0</v>
      </c>
      <c r="B4" s="335" t="s">
        <v>1</v>
      </c>
      <c r="C4" s="335" t="s">
        <v>2</v>
      </c>
      <c r="D4" s="338" t="s">
        <v>3</v>
      </c>
      <c r="E4" s="341" t="s">
        <v>4</v>
      </c>
      <c r="F4" s="368" t="s">
        <v>5</v>
      </c>
      <c r="G4" s="390" t="s">
        <v>6</v>
      </c>
      <c r="H4" s="376" t="s">
        <v>863</v>
      </c>
      <c r="I4" s="377"/>
      <c r="J4" s="377"/>
      <c r="K4" s="378"/>
      <c r="L4" s="387" t="s">
        <v>108</v>
      </c>
      <c r="M4" s="352" t="s">
        <v>109</v>
      </c>
      <c r="N4" s="355" t="s">
        <v>23</v>
      </c>
      <c r="O4" s="356"/>
      <c r="P4" s="356"/>
      <c r="Q4" s="357"/>
      <c r="R4" s="132"/>
      <c r="S4" s="132"/>
      <c r="T4" s="132"/>
      <c r="U4" s="132"/>
      <c r="V4" s="132"/>
      <c r="W4" s="132"/>
    </row>
    <row r="5" spans="1:23" ht="15" customHeight="1">
      <c r="A5" s="333"/>
      <c r="B5" s="336"/>
      <c r="C5" s="336"/>
      <c r="D5" s="339"/>
      <c r="E5" s="342"/>
      <c r="F5" s="369"/>
      <c r="G5" s="391"/>
      <c r="H5" s="393" t="s">
        <v>7</v>
      </c>
      <c r="I5" s="395" t="s">
        <v>8</v>
      </c>
      <c r="J5" s="395"/>
      <c r="K5" s="374" t="s">
        <v>156</v>
      </c>
      <c r="L5" s="388"/>
      <c r="M5" s="353"/>
      <c r="N5" s="383" t="s">
        <v>35</v>
      </c>
      <c r="O5" s="385" t="s">
        <v>10</v>
      </c>
      <c r="P5" s="385"/>
      <c r="Q5" s="386"/>
      <c r="R5" s="132"/>
      <c r="S5" s="132"/>
      <c r="T5" s="132"/>
      <c r="U5" s="132"/>
      <c r="V5" s="132"/>
      <c r="W5" s="132"/>
    </row>
    <row r="6" spans="1:23" ht="94.5" customHeight="1" thickBot="1">
      <c r="A6" s="334"/>
      <c r="B6" s="337"/>
      <c r="C6" s="337"/>
      <c r="D6" s="340"/>
      <c r="E6" s="343"/>
      <c r="F6" s="370"/>
      <c r="G6" s="392"/>
      <c r="H6" s="394"/>
      <c r="I6" s="247" t="s">
        <v>7</v>
      </c>
      <c r="J6" s="34" t="s">
        <v>11</v>
      </c>
      <c r="K6" s="375"/>
      <c r="L6" s="389"/>
      <c r="M6" s="354"/>
      <c r="N6" s="384"/>
      <c r="O6" s="7" t="s">
        <v>96</v>
      </c>
      <c r="P6" s="7" t="s">
        <v>97</v>
      </c>
      <c r="Q6" s="8" t="s">
        <v>110</v>
      </c>
      <c r="R6" s="132"/>
      <c r="S6" s="132"/>
      <c r="T6" s="132"/>
      <c r="U6" s="132"/>
      <c r="V6" s="132"/>
      <c r="W6" s="132"/>
    </row>
    <row r="7" spans="1:23" ht="14.25" customHeight="1" thickBot="1">
      <c r="A7" s="40" t="s">
        <v>12</v>
      </c>
      <c r="B7" s="379" t="s">
        <v>864</v>
      </c>
      <c r="C7" s="379"/>
      <c r="D7" s="379"/>
      <c r="E7" s="379"/>
      <c r="F7" s="379"/>
      <c r="G7" s="379"/>
      <c r="H7" s="379"/>
      <c r="I7" s="379"/>
      <c r="J7" s="379"/>
      <c r="K7" s="379"/>
      <c r="L7" s="379"/>
      <c r="M7" s="379"/>
      <c r="N7" s="379"/>
      <c r="O7" s="379"/>
      <c r="P7" s="379"/>
      <c r="Q7" s="380"/>
      <c r="R7" s="132"/>
      <c r="S7" s="132"/>
      <c r="T7" s="132"/>
      <c r="U7" s="132"/>
      <c r="V7" s="132"/>
      <c r="W7" s="132"/>
    </row>
    <row r="8" spans="1:23" ht="14.25" customHeight="1" thickBot="1">
      <c r="A8" s="41" t="s">
        <v>12</v>
      </c>
      <c r="B8" s="42" t="s">
        <v>12</v>
      </c>
      <c r="C8" s="381" t="s">
        <v>865</v>
      </c>
      <c r="D8" s="381"/>
      <c r="E8" s="381"/>
      <c r="F8" s="381"/>
      <c r="G8" s="381"/>
      <c r="H8" s="381"/>
      <c r="I8" s="381"/>
      <c r="J8" s="381"/>
      <c r="K8" s="381"/>
      <c r="L8" s="381"/>
      <c r="M8" s="381"/>
      <c r="N8" s="381"/>
      <c r="O8" s="381"/>
      <c r="P8" s="381"/>
      <c r="Q8" s="382"/>
      <c r="R8" s="132"/>
      <c r="S8" s="132"/>
      <c r="T8" s="132"/>
      <c r="U8" s="132"/>
      <c r="V8" s="132"/>
      <c r="W8" s="132"/>
    </row>
    <row r="9" spans="1:23" ht="12" customHeight="1">
      <c r="A9" s="543" t="s">
        <v>12</v>
      </c>
      <c r="B9" s="544" t="s">
        <v>12</v>
      </c>
      <c r="C9" s="346" t="s">
        <v>12</v>
      </c>
      <c r="D9" s="1012" t="s">
        <v>866</v>
      </c>
      <c r="E9" s="398" t="s">
        <v>64</v>
      </c>
      <c r="F9" s="344" t="s">
        <v>210</v>
      </c>
      <c r="G9" s="2098" t="s">
        <v>867</v>
      </c>
      <c r="H9" s="2099">
        <v>0</v>
      </c>
      <c r="I9" s="2100">
        <v>0</v>
      </c>
      <c r="J9" s="2100">
        <v>0</v>
      </c>
      <c r="K9" s="2101">
        <v>0</v>
      </c>
      <c r="L9" s="2102">
        <v>3</v>
      </c>
      <c r="M9" s="2102">
        <v>3</v>
      </c>
      <c r="N9" s="2103" t="s">
        <v>868</v>
      </c>
      <c r="O9" s="2104">
        <v>0</v>
      </c>
      <c r="P9" s="2105">
        <v>5</v>
      </c>
      <c r="Q9" s="2106">
        <v>5</v>
      </c>
      <c r="R9" s="132"/>
      <c r="S9" s="132"/>
      <c r="T9" s="132"/>
      <c r="U9" s="132"/>
      <c r="V9" s="132"/>
      <c r="W9" s="132"/>
    </row>
    <row r="10" spans="1:23" ht="11.25" customHeight="1">
      <c r="A10" s="550"/>
      <c r="B10" s="322"/>
      <c r="C10" s="323"/>
      <c r="D10" s="2107"/>
      <c r="E10" s="295"/>
      <c r="F10" s="552"/>
      <c r="G10" s="2108"/>
      <c r="H10" s="2109"/>
      <c r="I10" s="2110"/>
      <c r="J10" s="2110"/>
      <c r="K10" s="2111"/>
      <c r="L10" s="2112"/>
      <c r="M10" s="2112"/>
      <c r="N10" s="2113"/>
      <c r="O10" s="2114"/>
      <c r="P10" s="2115"/>
      <c r="Q10" s="2116"/>
      <c r="R10" s="132"/>
      <c r="S10" s="132"/>
      <c r="T10" s="133"/>
      <c r="U10" s="132"/>
      <c r="V10" s="132"/>
      <c r="W10" s="132"/>
    </row>
    <row r="11" spans="1:23" ht="21" customHeight="1" thickBot="1">
      <c r="A11" s="559"/>
      <c r="B11" s="560"/>
      <c r="C11" s="347"/>
      <c r="D11" s="2117"/>
      <c r="E11" s="399"/>
      <c r="F11" s="345"/>
      <c r="G11" s="9" t="s">
        <v>13</v>
      </c>
      <c r="H11" s="2118">
        <f t="shared" ref="H11:M11" si="0">SUM(H9:H10)</f>
        <v>0</v>
      </c>
      <c r="I11" s="2119">
        <f t="shared" si="0"/>
        <v>0</v>
      </c>
      <c r="J11" s="2119">
        <f t="shared" si="0"/>
        <v>0</v>
      </c>
      <c r="K11" s="2119">
        <f t="shared" si="0"/>
        <v>0</v>
      </c>
      <c r="L11" s="2120">
        <f t="shared" si="0"/>
        <v>3</v>
      </c>
      <c r="M11" s="2120">
        <f t="shared" si="0"/>
        <v>3</v>
      </c>
      <c r="N11" s="2121"/>
      <c r="O11" s="2122"/>
      <c r="P11" s="2123"/>
      <c r="Q11" s="2124"/>
      <c r="R11" s="134"/>
      <c r="S11" s="132"/>
      <c r="T11" s="133"/>
      <c r="U11" s="132"/>
      <c r="V11" s="132"/>
      <c r="W11" s="132"/>
    </row>
    <row r="12" spans="1:23" ht="18" customHeight="1">
      <c r="A12" s="21" t="s">
        <v>12</v>
      </c>
      <c r="B12" s="22" t="s">
        <v>12</v>
      </c>
      <c r="C12" s="346" t="s">
        <v>38</v>
      </c>
      <c r="D12" s="1012" t="s">
        <v>869</v>
      </c>
      <c r="E12" s="250" t="s">
        <v>64</v>
      </c>
      <c r="F12" s="1024" t="s">
        <v>210</v>
      </c>
      <c r="G12" s="2125" t="s">
        <v>697</v>
      </c>
      <c r="H12" s="2126">
        <v>0</v>
      </c>
      <c r="I12" s="2127">
        <v>0</v>
      </c>
      <c r="J12" s="2127">
        <v>0</v>
      </c>
      <c r="K12" s="2127">
        <v>0</v>
      </c>
      <c r="L12" s="2128">
        <v>1</v>
      </c>
      <c r="M12" s="2128">
        <v>1</v>
      </c>
      <c r="N12" s="2129" t="s">
        <v>870</v>
      </c>
      <c r="O12" s="2130">
        <v>0</v>
      </c>
      <c r="P12" s="502">
        <v>50</v>
      </c>
      <c r="Q12" s="2131">
        <v>50</v>
      </c>
      <c r="R12" s="134"/>
      <c r="S12" s="132"/>
      <c r="T12" s="133"/>
      <c r="U12" s="132"/>
      <c r="V12" s="132"/>
      <c r="W12" s="132"/>
    </row>
    <row r="13" spans="1:23" ht="26.25" customHeight="1" thickBot="1">
      <c r="A13" s="24"/>
      <c r="B13" s="23"/>
      <c r="C13" s="347"/>
      <c r="D13" s="515"/>
      <c r="E13" s="987"/>
      <c r="F13" s="1006"/>
      <c r="G13" s="9" t="s">
        <v>13</v>
      </c>
      <c r="H13" s="2132">
        <f t="shared" ref="H13:M13" si="1">H12*1</f>
        <v>0</v>
      </c>
      <c r="I13" s="2132">
        <f t="shared" si="1"/>
        <v>0</v>
      </c>
      <c r="J13" s="2132">
        <f t="shared" si="1"/>
        <v>0</v>
      </c>
      <c r="K13" s="2132">
        <f t="shared" si="1"/>
        <v>0</v>
      </c>
      <c r="L13" s="2132">
        <f t="shared" si="1"/>
        <v>1</v>
      </c>
      <c r="M13" s="2132">
        <f t="shared" si="1"/>
        <v>1</v>
      </c>
      <c r="N13" s="258" t="s">
        <v>871</v>
      </c>
      <c r="O13" s="2133">
        <v>0</v>
      </c>
      <c r="P13" s="469">
        <v>20</v>
      </c>
      <c r="Q13" s="2134">
        <v>20</v>
      </c>
      <c r="R13" s="134"/>
      <c r="S13" s="132"/>
      <c r="T13" s="133"/>
      <c r="U13" s="132"/>
      <c r="V13" s="132"/>
      <c r="W13" s="132"/>
    </row>
    <row r="14" spans="1:23" ht="21.75" customHeight="1">
      <c r="A14" s="21" t="s">
        <v>12</v>
      </c>
      <c r="B14" s="22" t="s">
        <v>12</v>
      </c>
      <c r="C14" s="2135" t="s">
        <v>42</v>
      </c>
      <c r="D14" s="779" t="s">
        <v>872</v>
      </c>
      <c r="E14" s="2136" t="s">
        <v>64</v>
      </c>
      <c r="F14" s="1027" t="s">
        <v>210</v>
      </c>
      <c r="G14" s="2137" t="s">
        <v>697</v>
      </c>
      <c r="H14" s="506">
        <v>0.52</v>
      </c>
      <c r="I14" s="204">
        <v>0.5</v>
      </c>
      <c r="J14" s="204">
        <v>0</v>
      </c>
      <c r="K14" s="204">
        <v>0</v>
      </c>
      <c r="L14" s="206">
        <v>0.3</v>
      </c>
      <c r="M14" s="19">
        <v>0.3</v>
      </c>
      <c r="N14" s="2138" t="s">
        <v>873</v>
      </c>
      <c r="O14" s="2139" t="s">
        <v>420</v>
      </c>
      <c r="P14" s="911" t="s">
        <v>420</v>
      </c>
      <c r="Q14" s="912" t="s">
        <v>420</v>
      </c>
      <c r="R14" s="134"/>
      <c r="S14" s="132"/>
      <c r="T14" s="133"/>
      <c r="U14" s="132"/>
      <c r="V14" s="132"/>
      <c r="W14" s="132"/>
    </row>
    <row r="15" spans="1:23" ht="14.25" customHeight="1" thickBot="1">
      <c r="A15" s="43"/>
      <c r="B15" s="44"/>
      <c r="C15" s="2140"/>
      <c r="D15" s="645"/>
      <c r="E15" s="2141"/>
      <c r="F15" s="1027"/>
      <c r="G15" s="9" t="s">
        <v>13</v>
      </c>
      <c r="H15" s="2118">
        <f t="shared" ref="H15:M15" si="2">H14</f>
        <v>0.52</v>
      </c>
      <c r="I15" s="2118">
        <f t="shared" si="2"/>
        <v>0.5</v>
      </c>
      <c r="J15" s="2118">
        <f t="shared" si="2"/>
        <v>0</v>
      </c>
      <c r="K15" s="2118">
        <f t="shared" si="2"/>
        <v>0</v>
      </c>
      <c r="L15" s="2118">
        <f t="shared" si="2"/>
        <v>0.3</v>
      </c>
      <c r="M15" s="2120">
        <f t="shared" si="2"/>
        <v>0.3</v>
      </c>
      <c r="N15" s="2142"/>
      <c r="O15" s="2143"/>
      <c r="P15" s="923"/>
      <c r="Q15" s="924"/>
      <c r="R15" s="134"/>
      <c r="S15" s="132"/>
      <c r="T15" s="133"/>
      <c r="U15" s="132"/>
      <c r="V15" s="132"/>
      <c r="W15" s="132"/>
    </row>
    <row r="16" spans="1:23" ht="15.75" customHeight="1">
      <c r="A16" s="21" t="s">
        <v>12</v>
      </c>
      <c r="B16" s="22" t="s">
        <v>12</v>
      </c>
      <c r="C16" s="346" t="s">
        <v>44</v>
      </c>
      <c r="D16" s="292" t="s">
        <v>874</v>
      </c>
      <c r="E16" s="398" t="s">
        <v>64</v>
      </c>
      <c r="F16" s="371" t="s">
        <v>210</v>
      </c>
      <c r="G16" s="2144" t="s">
        <v>697</v>
      </c>
      <c r="H16" s="2145">
        <v>0</v>
      </c>
      <c r="I16" s="2146">
        <v>0</v>
      </c>
      <c r="J16" s="2145">
        <v>0</v>
      </c>
      <c r="K16" s="2145">
        <v>0</v>
      </c>
      <c r="L16" s="2102">
        <v>2</v>
      </c>
      <c r="M16" s="2145">
        <v>6</v>
      </c>
      <c r="N16" s="328" t="s">
        <v>875</v>
      </c>
      <c r="O16" s="2139" t="s">
        <v>41</v>
      </c>
      <c r="P16" s="911" t="s">
        <v>47</v>
      </c>
      <c r="Q16" s="912" t="s">
        <v>273</v>
      </c>
      <c r="R16" s="134"/>
      <c r="S16" s="132"/>
      <c r="T16" s="133"/>
      <c r="U16" s="132"/>
      <c r="V16" s="132"/>
      <c r="W16" s="132"/>
    </row>
    <row r="17" spans="1:34" ht="15.75" customHeight="1">
      <c r="A17" s="43"/>
      <c r="B17" s="44"/>
      <c r="C17" s="323"/>
      <c r="D17" s="293"/>
      <c r="E17" s="295"/>
      <c r="F17" s="350"/>
      <c r="G17" s="2147"/>
      <c r="H17" s="2148"/>
      <c r="I17" s="2149"/>
      <c r="J17" s="2148"/>
      <c r="K17" s="2148"/>
      <c r="L17" s="2112"/>
      <c r="M17" s="2148"/>
      <c r="N17" s="2150"/>
      <c r="O17" s="2151"/>
      <c r="P17" s="918"/>
      <c r="Q17" s="919"/>
      <c r="R17" s="134"/>
      <c r="S17" s="132"/>
      <c r="T17" s="133"/>
      <c r="U17" s="132"/>
      <c r="V17" s="132"/>
      <c r="W17" s="132"/>
    </row>
    <row r="18" spans="1:34" ht="19.5" customHeight="1" thickBot="1">
      <c r="A18" s="24"/>
      <c r="B18" s="64"/>
      <c r="C18" s="347"/>
      <c r="D18" s="294"/>
      <c r="E18" s="399"/>
      <c r="F18" s="373"/>
      <c r="G18" s="9" t="s">
        <v>13</v>
      </c>
      <c r="H18" s="2120">
        <f>H16</f>
        <v>0</v>
      </c>
      <c r="I18" s="2152">
        <f>I16</f>
        <v>0</v>
      </c>
      <c r="J18" s="2120">
        <f>J16</f>
        <v>0</v>
      </c>
      <c r="K18" s="2152">
        <f>K16</f>
        <v>0</v>
      </c>
      <c r="L18" s="2120">
        <v>5</v>
      </c>
      <c r="M18" s="2120">
        <f>M16</f>
        <v>6</v>
      </c>
      <c r="N18" s="329"/>
      <c r="O18" s="2143"/>
      <c r="P18" s="923"/>
      <c r="Q18" s="924"/>
      <c r="R18" s="134"/>
      <c r="S18" s="132"/>
      <c r="T18" s="133"/>
      <c r="U18" s="132"/>
      <c r="V18" s="132"/>
      <c r="W18" s="132"/>
    </row>
    <row r="19" spans="1:34" ht="12.75" customHeight="1" thickBot="1">
      <c r="A19" s="24" t="s">
        <v>12</v>
      </c>
      <c r="B19" s="23" t="s">
        <v>12</v>
      </c>
      <c r="C19" s="2153" t="s">
        <v>15</v>
      </c>
      <c r="D19" s="447"/>
      <c r="E19" s="447"/>
      <c r="F19" s="447"/>
      <c r="G19" s="2154"/>
      <c r="H19" s="2155">
        <f>H11+H13+H18+H15+H18</f>
        <v>0.52</v>
      </c>
      <c r="I19" s="2155">
        <f t="shared" ref="I19:M19" si="3">I11+I13+I18+I15+I18</f>
        <v>0.5</v>
      </c>
      <c r="J19" s="2155">
        <f t="shared" si="3"/>
        <v>0</v>
      </c>
      <c r="K19" s="2155">
        <f t="shared" si="3"/>
        <v>0</v>
      </c>
      <c r="L19" s="2155">
        <f t="shared" si="3"/>
        <v>14.3</v>
      </c>
      <c r="M19" s="2155">
        <f t="shared" si="3"/>
        <v>16.3</v>
      </c>
      <c r="N19" s="1713"/>
      <c r="O19" s="67"/>
      <c r="P19" s="67"/>
      <c r="Q19" s="68"/>
      <c r="R19" s="132"/>
      <c r="S19" s="132"/>
      <c r="T19" s="132"/>
      <c r="U19" s="132"/>
      <c r="V19" s="132"/>
      <c r="W19" s="132"/>
    </row>
    <row r="20" spans="1:34" ht="14.25" customHeight="1" thickBot="1">
      <c r="A20" s="41" t="s">
        <v>12</v>
      </c>
      <c r="B20" s="42" t="s">
        <v>14</v>
      </c>
      <c r="C20" s="304" t="s">
        <v>876</v>
      </c>
      <c r="D20" s="305"/>
      <c r="E20" s="305"/>
      <c r="F20" s="305"/>
      <c r="G20" s="306"/>
      <c r="H20" s="306"/>
      <c r="I20" s="306"/>
      <c r="J20" s="306"/>
      <c r="K20" s="306"/>
      <c r="L20" s="306"/>
      <c r="M20" s="306"/>
      <c r="N20" s="305"/>
      <c r="O20" s="305"/>
      <c r="P20" s="305"/>
      <c r="Q20" s="307"/>
      <c r="R20" s="132"/>
      <c r="S20" s="132"/>
      <c r="T20" s="132"/>
      <c r="U20" s="132"/>
      <c r="V20" s="132"/>
      <c r="W20" s="132"/>
    </row>
    <row r="21" spans="1:34" ht="14.25" customHeight="1">
      <c r="A21" s="543" t="s">
        <v>12</v>
      </c>
      <c r="B21" s="544" t="s">
        <v>14</v>
      </c>
      <c r="C21" s="346" t="s">
        <v>12</v>
      </c>
      <c r="D21" s="545" t="s">
        <v>877</v>
      </c>
      <c r="E21" s="398" t="s">
        <v>64</v>
      </c>
      <c r="F21" s="348" t="s">
        <v>210</v>
      </c>
      <c r="G21" s="2156" t="s">
        <v>697</v>
      </c>
      <c r="H21" s="2157">
        <v>0</v>
      </c>
      <c r="I21" s="2157">
        <v>0</v>
      </c>
      <c r="J21" s="2158">
        <v>0</v>
      </c>
      <c r="K21" s="2157">
        <v>0</v>
      </c>
      <c r="L21" s="2159">
        <v>10</v>
      </c>
      <c r="M21" s="2157">
        <v>15</v>
      </c>
      <c r="N21" s="266" t="s">
        <v>878</v>
      </c>
      <c r="O21" s="2160" t="s">
        <v>41</v>
      </c>
      <c r="P21" s="2161" t="s">
        <v>331</v>
      </c>
      <c r="Q21" s="2162" t="s">
        <v>365</v>
      </c>
      <c r="R21" s="132"/>
      <c r="S21" s="132"/>
      <c r="T21" s="132"/>
      <c r="U21" s="132"/>
      <c r="V21" s="132"/>
      <c r="W21" s="132"/>
    </row>
    <row r="22" spans="1:34" ht="11.25" customHeight="1" thickBot="1">
      <c r="A22" s="550"/>
      <c r="B22" s="322"/>
      <c r="C22" s="323"/>
      <c r="D22" s="551"/>
      <c r="E22" s="552"/>
      <c r="F22" s="350"/>
      <c r="G22" s="2163"/>
      <c r="H22" s="2164"/>
      <c r="I22" s="2164"/>
      <c r="J22" s="2165"/>
      <c r="K22" s="2164"/>
      <c r="L22" s="98"/>
      <c r="M22" s="2166"/>
      <c r="N22" s="326"/>
      <c r="O22" s="2167"/>
      <c r="P22" s="2168"/>
      <c r="Q22" s="2169"/>
      <c r="R22" s="132"/>
      <c r="S22" s="132"/>
      <c r="T22" s="132"/>
      <c r="U22" s="132"/>
      <c r="V22" s="132"/>
      <c r="W22" s="132"/>
    </row>
    <row r="23" spans="1:34" ht="12" customHeight="1" thickBot="1">
      <c r="A23" s="559"/>
      <c r="B23" s="560"/>
      <c r="C23" s="347"/>
      <c r="D23" s="561"/>
      <c r="E23" s="345"/>
      <c r="F23" s="349"/>
      <c r="G23" s="2170" t="s">
        <v>13</v>
      </c>
      <c r="H23" s="110">
        <f>H21</f>
        <v>0</v>
      </c>
      <c r="I23" s="110">
        <f>SUM(I21:I22)</f>
        <v>0</v>
      </c>
      <c r="J23" s="2171">
        <f>SUM(J21:J22)</f>
        <v>0</v>
      </c>
      <c r="K23" s="62">
        <f>SUM(K21:K22)</f>
        <v>0</v>
      </c>
      <c r="L23" s="107">
        <f>L21</f>
        <v>10</v>
      </c>
      <c r="M23" s="62">
        <f>M21</f>
        <v>15</v>
      </c>
      <c r="N23" s="267"/>
      <c r="O23" s="931"/>
      <c r="P23" s="2172"/>
      <c r="Q23" s="932"/>
      <c r="R23" s="132"/>
      <c r="S23" s="132"/>
      <c r="T23" s="132"/>
      <c r="U23" s="132"/>
      <c r="V23" s="132"/>
      <c r="W23" s="132"/>
    </row>
    <row r="24" spans="1:34" ht="14.25" customHeight="1">
      <c r="A24" s="317" t="s">
        <v>12</v>
      </c>
      <c r="B24" s="319" t="s">
        <v>14</v>
      </c>
      <c r="C24" s="2173" t="s">
        <v>14</v>
      </c>
      <c r="D24" s="279" t="s">
        <v>879</v>
      </c>
      <c r="E24" s="660" t="s">
        <v>64</v>
      </c>
      <c r="F24" s="2174" t="s">
        <v>210</v>
      </c>
      <c r="G24" s="546" t="s">
        <v>697</v>
      </c>
      <c r="H24" s="52">
        <v>0</v>
      </c>
      <c r="I24" s="52">
        <v>0</v>
      </c>
      <c r="J24" s="2175">
        <v>0</v>
      </c>
      <c r="K24" s="52">
        <v>0</v>
      </c>
      <c r="L24" s="114">
        <v>10</v>
      </c>
      <c r="M24" s="52">
        <v>20</v>
      </c>
      <c r="N24" s="266" t="s">
        <v>878</v>
      </c>
      <c r="O24" s="2160" t="s">
        <v>41</v>
      </c>
      <c r="P24" s="2160" t="s">
        <v>261</v>
      </c>
      <c r="Q24" s="2162" t="s">
        <v>880</v>
      </c>
      <c r="R24" s="134"/>
      <c r="S24" s="134"/>
      <c r="T24" s="134"/>
      <c r="U24" s="134"/>
      <c r="V24" s="134"/>
      <c r="W24" s="134"/>
      <c r="X24" s="482"/>
      <c r="Y24" s="482"/>
      <c r="Z24" s="482"/>
      <c r="AA24" s="482"/>
      <c r="AB24" s="482"/>
      <c r="AC24" s="482"/>
      <c r="AD24" s="482"/>
      <c r="AE24" s="482"/>
      <c r="AF24" s="482"/>
      <c r="AG24" s="482"/>
      <c r="AH24" s="482"/>
    </row>
    <row r="25" spans="1:34" ht="12.75" customHeight="1" thickBot="1">
      <c r="A25" s="318"/>
      <c r="B25" s="320"/>
      <c r="C25" s="2176"/>
      <c r="D25" s="280"/>
      <c r="E25" s="684"/>
      <c r="F25" s="2177"/>
      <c r="G25" s="2178" t="s">
        <v>13</v>
      </c>
      <c r="H25" s="2179">
        <f>H24</f>
        <v>0</v>
      </c>
      <c r="I25" s="2179">
        <f>SUM(I24:I24)</f>
        <v>0</v>
      </c>
      <c r="J25" s="2179">
        <f>SUM(J24:J24)</f>
        <v>0</v>
      </c>
      <c r="K25" s="2179">
        <f>SUM(K24:K24)</f>
        <v>0</v>
      </c>
      <c r="L25" s="2180">
        <f>L24</f>
        <v>10</v>
      </c>
      <c r="M25" s="2179">
        <f>M24</f>
        <v>20</v>
      </c>
      <c r="N25" s="276"/>
      <c r="O25" s="931"/>
      <c r="P25" s="931"/>
      <c r="Q25" s="932"/>
      <c r="R25" s="134"/>
      <c r="S25" s="134"/>
      <c r="T25" s="134"/>
      <c r="U25" s="134"/>
      <c r="V25" s="134"/>
      <c r="W25" s="134"/>
      <c r="X25" s="482"/>
      <c r="Y25" s="482"/>
      <c r="Z25" s="482"/>
      <c r="AA25" s="482"/>
      <c r="AB25" s="482"/>
      <c r="AC25" s="482"/>
      <c r="AD25" s="482"/>
      <c r="AE25" s="482"/>
      <c r="AF25" s="482"/>
      <c r="AG25" s="482"/>
      <c r="AH25" s="482"/>
    </row>
    <row r="26" spans="1:34" ht="36.75" customHeight="1">
      <c r="A26" s="317" t="s">
        <v>12</v>
      </c>
      <c r="B26" s="319" t="s">
        <v>14</v>
      </c>
      <c r="C26" s="2173" t="s">
        <v>37</v>
      </c>
      <c r="D26" s="279" t="s">
        <v>881</v>
      </c>
      <c r="E26" s="283" t="s">
        <v>64</v>
      </c>
      <c r="F26" s="371" t="s">
        <v>210</v>
      </c>
      <c r="G26" s="2156" t="s">
        <v>697</v>
      </c>
      <c r="H26" s="2157">
        <v>35.4</v>
      </c>
      <c r="I26" s="2157">
        <v>35.4</v>
      </c>
      <c r="J26" s="2181">
        <v>0</v>
      </c>
      <c r="K26" s="2157">
        <v>0</v>
      </c>
      <c r="L26" s="2182">
        <v>14.4</v>
      </c>
      <c r="M26" s="2183">
        <v>18</v>
      </c>
      <c r="N26" s="2184" t="s">
        <v>882</v>
      </c>
      <c r="O26" s="2185" t="s">
        <v>883</v>
      </c>
      <c r="P26" s="76" t="s">
        <v>353</v>
      </c>
      <c r="Q26" s="93" t="s">
        <v>122</v>
      </c>
      <c r="R26" s="132"/>
      <c r="S26" s="132"/>
      <c r="T26" s="133"/>
      <c r="U26" s="132"/>
      <c r="V26" s="132"/>
      <c r="W26" s="132"/>
    </row>
    <row r="27" spans="1:34" ht="23.25" customHeight="1">
      <c r="A27" s="321"/>
      <c r="B27" s="322"/>
      <c r="C27" s="967"/>
      <c r="D27" s="324"/>
      <c r="E27" s="295"/>
      <c r="F27" s="350"/>
      <c r="G27" s="2163"/>
      <c r="H27" s="2164"/>
      <c r="I27" s="2164"/>
      <c r="J27" s="2186"/>
      <c r="K27" s="2164"/>
      <c r="L27" s="2187"/>
      <c r="M27" s="2188"/>
      <c r="N27" s="2189" t="s">
        <v>884</v>
      </c>
      <c r="O27" s="2190" t="s">
        <v>885</v>
      </c>
      <c r="P27" s="100" t="s">
        <v>886</v>
      </c>
      <c r="Q27" s="101" t="s">
        <v>886</v>
      </c>
      <c r="R27" s="132"/>
      <c r="S27" s="132"/>
      <c r="T27" s="133"/>
      <c r="U27" s="132"/>
      <c r="V27" s="132"/>
      <c r="W27" s="132"/>
    </row>
    <row r="28" spans="1:34" ht="12" customHeight="1" thickBot="1">
      <c r="A28" s="318"/>
      <c r="B28" s="320"/>
      <c r="C28" s="2176"/>
      <c r="D28" s="280"/>
      <c r="E28" s="282"/>
      <c r="F28" s="373"/>
      <c r="G28" s="9" t="s">
        <v>13</v>
      </c>
      <c r="H28" s="110">
        <f>H26</f>
        <v>35.4</v>
      </c>
      <c r="I28" s="110">
        <f>SUM(I26:I26)</f>
        <v>35.4</v>
      </c>
      <c r="J28" s="110">
        <f>SUM(J26:J26)</f>
        <v>0</v>
      </c>
      <c r="K28" s="110">
        <f>SUM(K26:K26)</f>
        <v>0</v>
      </c>
      <c r="L28" s="107">
        <f>L26</f>
        <v>14.4</v>
      </c>
      <c r="M28" s="576">
        <v>17.399999999999999</v>
      </c>
      <c r="N28" s="199" t="s">
        <v>887</v>
      </c>
      <c r="O28" s="2191" t="s">
        <v>331</v>
      </c>
      <c r="P28" s="111" t="s">
        <v>61</v>
      </c>
      <c r="Q28" s="112" t="s">
        <v>61</v>
      </c>
      <c r="R28" s="132"/>
      <c r="S28" s="132"/>
      <c r="T28" s="133"/>
      <c r="U28" s="132"/>
      <c r="V28" s="132"/>
      <c r="W28" s="132"/>
    </row>
    <row r="29" spans="1:34" ht="12" customHeight="1">
      <c r="A29" s="543" t="s">
        <v>12</v>
      </c>
      <c r="B29" s="544" t="s">
        <v>14</v>
      </c>
      <c r="C29" s="346" t="s">
        <v>42</v>
      </c>
      <c r="D29" s="292" t="s">
        <v>888</v>
      </c>
      <c r="E29" s="344" t="s">
        <v>64</v>
      </c>
      <c r="F29" s="2192" t="s">
        <v>210</v>
      </c>
      <c r="G29" s="2193" t="s">
        <v>697</v>
      </c>
      <c r="H29" s="52">
        <v>0</v>
      </c>
      <c r="I29" s="52">
        <v>0</v>
      </c>
      <c r="J29" s="2194">
        <v>0</v>
      </c>
      <c r="K29" s="52">
        <v>0</v>
      </c>
      <c r="L29" s="52">
        <v>0</v>
      </c>
      <c r="M29" s="52">
        <v>0</v>
      </c>
      <c r="N29" s="2138" t="s">
        <v>889</v>
      </c>
      <c r="O29" s="2195" t="s">
        <v>196</v>
      </c>
      <c r="P29" s="2160" t="s">
        <v>365</v>
      </c>
      <c r="Q29" s="2162" t="s">
        <v>365</v>
      </c>
      <c r="R29" s="132"/>
      <c r="S29" s="132"/>
      <c r="T29" s="133"/>
      <c r="U29" s="132"/>
      <c r="V29" s="132"/>
      <c r="W29" s="132"/>
    </row>
    <row r="30" spans="1:34" ht="15.75" customHeight="1" thickBot="1">
      <c r="A30" s="559"/>
      <c r="B30" s="560"/>
      <c r="C30" s="347"/>
      <c r="D30" s="294"/>
      <c r="E30" s="345"/>
      <c r="F30" s="2196"/>
      <c r="G30" s="9" t="s">
        <v>13</v>
      </c>
      <c r="H30" s="62">
        <f t="shared" ref="H30:M30" si="4">SUM(H29)</f>
        <v>0</v>
      </c>
      <c r="I30" s="62">
        <f t="shared" si="4"/>
        <v>0</v>
      </c>
      <c r="J30" s="110">
        <f t="shared" si="4"/>
        <v>0</v>
      </c>
      <c r="K30" s="62">
        <f t="shared" si="4"/>
        <v>0</v>
      </c>
      <c r="L30" s="62">
        <f t="shared" si="4"/>
        <v>0</v>
      </c>
      <c r="M30" s="62">
        <f t="shared" si="4"/>
        <v>0</v>
      </c>
      <c r="N30" s="2142"/>
      <c r="O30" s="2197"/>
      <c r="P30" s="931"/>
      <c r="Q30" s="932"/>
      <c r="R30" s="132"/>
      <c r="S30" s="132"/>
      <c r="T30" s="133"/>
      <c r="U30" s="132"/>
      <c r="V30" s="132"/>
      <c r="W30" s="132"/>
    </row>
    <row r="31" spans="1:34" ht="12" customHeight="1">
      <c r="A31" s="233" t="s">
        <v>12</v>
      </c>
      <c r="B31" s="44" t="s">
        <v>14</v>
      </c>
      <c r="C31" s="323" t="s">
        <v>44</v>
      </c>
      <c r="D31" s="292" t="s">
        <v>890</v>
      </c>
      <c r="E31" s="344" t="s">
        <v>64</v>
      </c>
      <c r="F31" s="344" t="s">
        <v>210</v>
      </c>
      <c r="G31" s="2198" t="s">
        <v>697</v>
      </c>
      <c r="H31" s="785">
        <v>0</v>
      </c>
      <c r="I31" s="785">
        <v>0</v>
      </c>
      <c r="J31" s="785">
        <v>0</v>
      </c>
      <c r="K31" s="785">
        <v>0</v>
      </c>
      <c r="L31" s="2199">
        <v>0</v>
      </c>
      <c r="M31" s="785">
        <v>0</v>
      </c>
      <c r="N31" s="2138" t="s">
        <v>891</v>
      </c>
      <c r="O31" s="2195" t="s">
        <v>892</v>
      </c>
      <c r="P31" s="2160"/>
      <c r="Q31" s="2162"/>
      <c r="R31" s="132"/>
      <c r="S31" s="132"/>
      <c r="T31" s="133"/>
      <c r="U31" s="132"/>
      <c r="V31" s="132"/>
      <c r="W31" s="132"/>
    </row>
    <row r="32" spans="1:34" ht="26.25" customHeight="1" thickBot="1">
      <c r="A32" s="233"/>
      <c r="B32" s="234"/>
      <c r="C32" s="347"/>
      <c r="D32" s="294"/>
      <c r="E32" s="345"/>
      <c r="F32" s="345"/>
      <c r="G32" s="2200" t="s">
        <v>13</v>
      </c>
      <c r="H32" s="1464">
        <f>H31</f>
        <v>0</v>
      </c>
      <c r="I32" s="1464">
        <f t="shared" ref="I32:M32" si="5">I31</f>
        <v>0</v>
      </c>
      <c r="J32" s="62">
        <f t="shared" si="5"/>
        <v>0</v>
      </c>
      <c r="K32" s="1464">
        <f t="shared" si="5"/>
        <v>0</v>
      </c>
      <c r="L32" s="1464">
        <f t="shared" si="5"/>
        <v>0</v>
      </c>
      <c r="M32" s="1464">
        <f t="shared" si="5"/>
        <v>0</v>
      </c>
      <c r="N32" s="2142"/>
      <c r="O32" s="2197"/>
      <c r="P32" s="931"/>
      <c r="Q32" s="932"/>
      <c r="R32" s="132"/>
      <c r="S32" s="132"/>
      <c r="T32" s="133"/>
      <c r="U32" s="132"/>
      <c r="V32" s="132"/>
      <c r="W32" s="132"/>
    </row>
    <row r="33" spans="1:23" ht="14.25" customHeight="1">
      <c r="A33" s="543" t="s">
        <v>12</v>
      </c>
      <c r="B33" s="544" t="s">
        <v>14</v>
      </c>
      <c r="C33" s="346" t="s">
        <v>45</v>
      </c>
      <c r="D33" s="292" t="s">
        <v>893</v>
      </c>
      <c r="E33" s="344" t="s">
        <v>64</v>
      </c>
      <c r="F33" s="2192" t="s">
        <v>210</v>
      </c>
      <c r="G33" s="2193" t="s">
        <v>697</v>
      </c>
      <c r="H33" s="52">
        <v>16</v>
      </c>
      <c r="I33" s="52">
        <v>16</v>
      </c>
      <c r="J33" s="2194">
        <v>0</v>
      </c>
      <c r="K33" s="52">
        <v>0</v>
      </c>
      <c r="L33" s="52">
        <v>0</v>
      </c>
      <c r="M33" s="52">
        <v>0</v>
      </c>
      <c r="N33" s="2138" t="s">
        <v>894</v>
      </c>
      <c r="O33" s="2195" t="s">
        <v>73</v>
      </c>
      <c r="P33" s="2160"/>
      <c r="Q33" s="2162"/>
      <c r="R33" s="132"/>
      <c r="S33" s="132"/>
      <c r="T33" s="133"/>
      <c r="U33" s="132"/>
      <c r="V33" s="132"/>
      <c r="W33" s="132"/>
    </row>
    <row r="34" spans="1:23" ht="24" customHeight="1" thickBot="1">
      <c r="A34" s="559"/>
      <c r="B34" s="560"/>
      <c r="C34" s="347"/>
      <c r="D34" s="294"/>
      <c r="E34" s="345"/>
      <c r="F34" s="2196"/>
      <c r="G34" s="9" t="s">
        <v>13</v>
      </c>
      <c r="H34" s="62">
        <f t="shared" ref="H34:M34" si="6">SUM(H33)</f>
        <v>16</v>
      </c>
      <c r="I34" s="62">
        <f t="shared" si="6"/>
        <v>16</v>
      </c>
      <c r="J34" s="110">
        <f t="shared" si="6"/>
        <v>0</v>
      </c>
      <c r="K34" s="62">
        <f t="shared" si="6"/>
        <v>0</v>
      </c>
      <c r="L34" s="62">
        <f t="shared" si="6"/>
        <v>0</v>
      </c>
      <c r="M34" s="62">
        <f t="shared" si="6"/>
        <v>0</v>
      </c>
      <c r="N34" s="2142"/>
      <c r="O34" s="2197"/>
      <c r="P34" s="931"/>
      <c r="Q34" s="932"/>
      <c r="R34" s="132"/>
      <c r="S34" s="132"/>
      <c r="T34" s="132"/>
      <c r="U34" s="132"/>
      <c r="V34" s="132"/>
      <c r="W34" s="132"/>
    </row>
    <row r="35" spans="1:23" ht="14.25" customHeight="1" thickBot="1">
      <c r="A35" s="116" t="s">
        <v>12</v>
      </c>
      <c r="B35" s="86" t="s">
        <v>14</v>
      </c>
      <c r="C35" s="254"/>
      <c r="D35" s="2201" t="s">
        <v>15</v>
      </c>
      <c r="E35" s="2202"/>
      <c r="F35" s="229"/>
      <c r="G35" s="255"/>
      <c r="H35" s="115">
        <f>+H34+H32+H28+H25+H23+H30</f>
        <v>51.4</v>
      </c>
      <c r="I35" s="115">
        <f t="shared" ref="I35:M35" si="7">+I34+I32+I28+I25+I23+I30</f>
        <v>51.4</v>
      </c>
      <c r="J35" s="115">
        <f t="shared" si="7"/>
        <v>0</v>
      </c>
      <c r="K35" s="115">
        <f t="shared" si="7"/>
        <v>0</v>
      </c>
      <c r="L35" s="115">
        <f t="shared" si="7"/>
        <v>34.4</v>
      </c>
      <c r="M35" s="115">
        <f t="shared" si="7"/>
        <v>52.4</v>
      </c>
      <c r="N35" s="87"/>
      <c r="O35" s="117"/>
      <c r="P35" s="117"/>
      <c r="Q35" s="118"/>
      <c r="R35" s="132"/>
      <c r="S35" s="132"/>
      <c r="T35" s="132"/>
      <c r="U35" s="132"/>
      <c r="V35" s="132"/>
      <c r="W35" s="132"/>
    </row>
    <row r="36" spans="1:23" ht="13.5" customHeight="1" thickBot="1">
      <c r="A36" s="41" t="s">
        <v>12</v>
      </c>
      <c r="B36" s="42" t="s">
        <v>37</v>
      </c>
      <c r="C36" s="304" t="s">
        <v>895</v>
      </c>
      <c r="D36" s="305"/>
      <c r="E36" s="306"/>
      <c r="F36" s="306"/>
      <c r="G36" s="305"/>
      <c r="H36" s="305"/>
      <c r="I36" s="305"/>
      <c r="J36" s="305"/>
      <c r="K36" s="305"/>
      <c r="L36" s="305"/>
      <c r="M36" s="305"/>
      <c r="N36" s="305"/>
      <c r="O36" s="305"/>
      <c r="P36" s="305"/>
      <c r="Q36" s="307"/>
      <c r="R36" s="132"/>
      <c r="S36" s="132"/>
      <c r="T36" s="132"/>
      <c r="U36" s="132"/>
      <c r="V36" s="132"/>
      <c r="W36" s="132"/>
    </row>
    <row r="37" spans="1:23" ht="15.75" customHeight="1">
      <c r="A37" s="1490" t="s">
        <v>12</v>
      </c>
      <c r="B37" s="1491" t="s">
        <v>37</v>
      </c>
      <c r="C37" s="288" t="s">
        <v>42</v>
      </c>
      <c r="D37" s="1492" t="s">
        <v>896</v>
      </c>
      <c r="E37" s="1493" t="s">
        <v>64</v>
      </c>
      <c r="F37" s="313" t="s">
        <v>210</v>
      </c>
      <c r="G37" s="2203" t="s">
        <v>697</v>
      </c>
      <c r="H37" s="1495">
        <v>3.4</v>
      </c>
      <c r="I37" s="1495">
        <v>3.4</v>
      </c>
      <c r="J37" s="1495">
        <v>0</v>
      </c>
      <c r="K37" s="1496">
        <v>0</v>
      </c>
      <c r="L37" s="1497">
        <v>1</v>
      </c>
      <c r="M37" s="1497">
        <v>1</v>
      </c>
      <c r="N37" s="2204" t="s">
        <v>897</v>
      </c>
      <c r="O37" s="2104" t="s">
        <v>73</v>
      </c>
      <c r="P37" s="2105" t="s">
        <v>73</v>
      </c>
      <c r="Q37" s="2106" t="s">
        <v>73</v>
      </c>
      <c r="R37" s="132"/>
      <c r="S37" s="132"/>
      <c r="T37" s="132"/>
      <c r="U37" s="132"/>
      <c r="V37" s="132"/>
      <c r="W37" s="132"/>
    </row>
    <row r="38" spans="1:23" ht="12" customHeight="1" thickBot="1">
      <c r="A38" s="1499"/>
      <c r="B38" s="1500"/>
      <c r="C38" s="291"/>
      <c r="D38" s="1501"/>
      <c r="E38" s="1502"/>
      <c r="F38" s="316"/>
      <c r="G38" s="1503" t="s">
        <v>13</v>
      </c>
      <c r="H38" s="104">
        <f t="shared" ref="H38:M38" si="8">H37</f>
        <v>3.4</v>
      </c>
      <c r="I38" s="104">
        <f t="shared" si="8"/>
        <v>3.4</v>
      </c>
      <c r="J38" s="104">
        <f t="shared" si="8"/>
        <v>0</v>
      </c>
      <c r="K38" s="757">
        <f t="shared" si="8"/>
        <v>0</v>
      </c>
      <c r="L38" s="110">
        <f t="shared" si="8"/>
        <v>1</v>
      </c>
      <c r="M38" s="110">
        <f t="shared" si="8"/>
        <v>1</v>
      </c>
      <c r="N38" s="2205"/>
      <c r="O38" s="2122"/>
      <c r="P38" s="2123"/>
      <c r="Q38" s="2124"/>
      <c r="R38" s="132"/>
      <c r="S38" s="132"/>
      <c r="T38" s="132"/>
      <c r="U38" s="132"/>
      <c r="V38" s="132"/>
      <c r="W38" s="132"/>
    </row>
    <row r="39" spans="1:23" ht="37.5" customHeight="1">
      <c r="A39" s="1490" t="s">
        <v>12</v>
      </c>
      <c r="B39" s="1491" t="s">
        <v>37</v>
      </c>
      <c r="C39" s="288" t="s">
        <v>45</v>
      </c>
      <c r="D39" s="2206" t="s">
        <v>898</v>
      </c>
      <c r="E39" s="1493" t="s">
        <v>64</v>
      </c>
      <c r="F39" s="313" t="s">
        <v>210</v>
      </c>
      <c r="G39" s="2207" t="s">
        <v>697</v>
      </c>
      <c r="H39" s="784">
        <v>2.1</v>
      </c>
      <c r="I39" s="784">
        <v>2.1</v>
      </c>
      <c r="J39" s="784">
        <v>0</v>
      </c>
      <c r="K39" s="784">
        <v>0</v>
      </c>
      <c r="L39" s="784">
        <v>2.1</v>
      </c>
      <c r="M39" s="2024">
        <v>2.1</v>
      </c>
      <c r="N39" s="2208" t="s">
        <v>899</v>
      </c>
      <c r="O39" s="2104">
        <v>3</v>
      </c>
      <c r="P39" s="2105">
        <v>3</v>
      </c>
      <c r="Q39" s="2106">
        <v>3</v>
      </c>
      <c r="R39" s="132"/>
      <c r="S39" s="132"/>
      <c r="T39" s="132"/>
      <c r="U39" s="132"/>
      <c r="V39" s="132"/>
      <c r="W39" s="132"/>
    </row>
    <row r="40" spans="1:23" ht="12" customHeight="1" thickBot="1">
      <c r="A40" s="1499"/>
      <c r="B40" s="1500"/>
      <c r="C40" s="291"/>
      <c r="D40" s="2209"/>
      <c r="E40" s="1502"/>
      <c r="F40" s="316"/>
      <c r="G40" s="2170" t="s">
        <v>13</v>
      </c>
      <c r="H40" s="104">
        <f t="shared" ref="H40:M40" si="9">H39</f>
        <v>2.1</v>
      </c>
      <c r="I40" s="104">
        <f t="shared" si="9"/>
        <v>2.1</v>
      </c>
      <c r="J40" s="104">
        <f t="shared" si="9"/>
        <v>0</v>
      </c>
      <c r="K40" s="104">
        <f t="shared" si="9"/>
        <v>0</v>
      </c>
      <c r="L40" s="104">
        <f t="shared" si="9"/>
        <v>2.1</v>
      </c>
      <c r="M40" s="106">
        <f t="shared" si="9"/>
        <v>2.1</v>
      </c>
      <c r="N40" s="2210"/>
      <c r="O40" s="2122"/>
      <c r="P40" s="2123"/>
      <c r="Q40" s="2124"/>
      <c r="R40" s="132"/>
      <c r="S40" s="132"/>
      <c r="T40" s="132"/>
      <c r="U40" s="132"/>
      <c r="V40" s="132"/>
      <c r="W40" s="132"/>
    </row>
    <row r="41" spans="1:23" ht="14.25" customHeight="1">
      <c r="A41" s="1490" t="s">
        <v>12</v>
      </c>
      <c r="B41" s="1491" t="s">
        <v>37</v>
      </c>
      <c r="C41" s="288" t="s">
        <v>46</v>
      </c>
      <c r="D41" s="1492" t="s">
        <v>900</v>
      </c>
      <c r="E41" s="1493" t="s">
        <v>64</v>
      </c>
      <c r="F41" s="313" t="s">
        <v>210</v>
      </c>
      <c r="G41" s="2211" t="s">
        <v>697</v>
      </c>
      <c r="H41" s="2212">
        <v>6.3</v>
      </c>
      <c r="I41" s="2212">
        <v>6.3</v>
      </c>
      <c r="J41" s="2212">
        <v>0</v>
      </c>
      <c r="K41" s="2213">
        <v>0</v>
      </c>
      <c r="L41" s="2214">
        <v>23</v>
      </c>
      <c r="M41" s="2214">
        <v>23</v>
      </c>
      <c r="N41" s="2215" t="s">
        <v>901</v>
      </c>
      <c r="O41" s="2104">
        <v>1</v>
      </c>
      <c r="P41" s="2105">
        <v>1</v>
      </c>
      <c r="Q41" s="2106">
        <v>1</v>
      </c>
      <c r="R41" s="132"/>
      <c r="S41" s="132"/>
      <c r="T41" s="132"/>
      <c r="U41" s="132"/>
      <c r="V41" s="132"/>
      <c r="W41" s="132"/>
    </row>
    <row r="42" spans="1:23" ht="15.75" customHeight="1" thickBot="1">
      <c r="A42" s="1499"/>
      <c r="B42" s="1500"/>
      <c r="C42" s="291"/>
      <c r="D42" s="1501"/>
      <c r="E42" s="1502"/>
      <c r="F42" s="316"/>
      <c r="G42" s="1503" t="s">
        <v>13</v>
      </c>
      <c r="H42" s="104">
        <f>H41</f>
        <v>6.3</v>
      </c>
      <c r="I42" s="104">
        <f>I41</f>
        <v>6.3</v>
      </c>
      <c r="J42" s="104"/>
      <c r="K42" s="757">
        <f>K41</f>
        <v>0</v>
      </c>
      <c r="L42" s="110">
        <f>L41</f>
        <v>23</v>
      </c>
      <c r="M42" s="110">
        <f>M41</f>
        <v>23</v>
      </c>
      <c r="N42" s="2216"/>
      <c r="O42" s="2122"/>
      <c r="P42" s="2123"/>
      <c r="Q42" s="2124"/>
      <c r="R42" s="132"/>
      <c r="S42" s="132"/>
      <c r="T42" s="132"/>
      <c r="U42" s="132"/>
      <c r="V42" s="132"/>
      <c r="W42" s="132"/>
    </row>
    <row r="43" spans="1:23" ht="14.25" customHeight="1">
      <c r="A43" s="1490" t="s">
        <v>12</v>
      </c>
      <c r="B43" s="1491" t="s">
        <v>37</v>
      </c>
      <c r="C43" s="288" t="s">
        <v>48</v>
      </c>
      <c r="D43" s="1492" t="s">
        <v>902</v>
      </c>
      <c r="E43" s="1493" t="s">
        <v>64</v>
      </c>
      <c r="F43" s="313" t="s">
        <v>210</v>
      </c>
      <c r="G43" s="1494" t="s">
        <v>697</v>
      </c>
      <c r="H43" s="2212">
        <v>30.7</v>
      </c>
      <c r="I43" s="2212">
        <v>30.7</v>
      </c>
      <c r="J43" s="2212">
        <v>0</v>
      </c>
      <c r="K43" s="2213">
        <v>0</v>
      </c>
      <c r="L43" s="2214">
        <v>44</v>
      </c>
      <c r="M43" s="2214">
        <v>44</v>
      </c>
      <c r="N43" s="2215" t="s">
        <v>903</v>
      </c>
      <c r="O43" s="2104">
        <v>63.2</v>
      </c>
      <c r="P43" s="2105">
        <v>63.2</v>
      </c>
      <c r="Q43" s="2106">
        <v>63.2</v>
      </c>
      <c r="R43" s="132"/>
      <c r="S43" s="132"/>
      <c r="T43" s="132"/>
      <c r="U43" s="132"/>
      <c r="V43" s="132"/>
      <c r="W43" s="132"/>
    </row>
    <row r="44" spans="1:23" ht="13.5" customHeight="1" thickBot="1">
      <c r="A44" s="1499"/>
      <c r="B44" s="1500"/>
      <c r="C44" s="291"/>
      <c r="D44" s="1501"/>
      <c r="E44" s="1502"/>
      <c r="F44" s="316"/>
      <c r="G44" s="1503" t="s">
        <v>13</v>
      </c>
      <c r="H44" s="104">
        <f t="shared" ref="H44:M44" si="10">H43</f>
        <v>30.7</v>
      </c>
      <c r="I44" s="104">
        <f t="shared" si="10"/>
        <v>30.7</v>
      </c>
      <c r="J44" s="104">
        <f t="shared" si="10"/>
        <v>0</v>
      </c>
      <c r="K44" s="104">
        <f t="shared" si="10"/>
        <v>0</v>
      </c>
      <c r="L44" s="110">
        <f t="shared" si="10"/>
        <v>44</v>
      </c>
      <c r="M44" s="110">
        <f t="shared" si="10"/>
        <v>44</v>
      </c>
      <c r="N44" s="2216"/>
      <c r="O44" s="2122"/>
      <c r="P44" s="2123"/>
      <c r="Q44" s="2124"/>
      <c r="R44" s="132"/>
      <c r="S44" s="132"/>
      <c r="T44" s="132"/>
      <c r="U44" s="132"/>
      <c r="V44" s="132"/>
      <c r="W44" s="132"/>
    </row>
    <row r="45" spans="1:23" ht="16.149999999999999" customHeight="1">
      <c r="A45" s="1490" t="s">
        <v>12</v>
      </c>
      <c r="B45" s="1491" t="s">
        <v>37</v>
      </c>
      <c r="C45" s="288" t="s">
        <v>49</v>
      </c>
      <c r="D45" s="1492" t="s">
        <v>904</v>
      </c>
      <c r="E45" s="1493" t="s">
        <v>64</v>
      </c>
      <c r="F45" s="2217">
        <v>7</v>
      </c>
      <c r="G45" s="2218" t="s">
        <v>697</v>
      </c>
      <c r="H45" s="2219">
        <v>23.2</v>
      </c>
      <c r="I45" s="2212">
        <v>23.2</v>
      </c>
      <c r="J45" s="2212">
        <v>0</v>
      </c>
      <c r="K45" s="2213">
        <v>0</v>
      </c>
      <c r="L45" s="2214">
        <v>23.2</v>
      </c>
      <c r="M45" s="2214">
        <v>0</v>
      </c>
      <c r="N45" s="2215" t="s">
        <v>905</v>
      </c>
      <c r="O45" s="2220">
        <v>1.2</v>
      </c>
      <c r="P45" s="2105">
        <v>3</v>
      </c>
      <c r="Q45" s="2106">
        <v>0</v>
      </c>
      <c r="R45" s="132"/>
      <c r="S45" s="132"/>
      <c r="T45" s="132"/>
      <c r="U45" s="132"/>
      <c r="V45" s="132"/>
      <c r="W45" s="132"/>
    </row>
    <row r="46" spans="1:23" ht="9.6" customHeight="1" thickBot="1">
      <c r="A46" s="1499"/>
      <c r="B46" s="1500"/>
      <c r="C46" s="291"/>
      <c r="D46" s="1501"/>
      <c r="E46" s="1502"/>
      <c r="F46" s="2221"/>
      <c r="G46" s="1503" t="s">
        <v>13</v>
      </c>
      <c r="H46" s="104">
        <f t="shared" ref="H46:M46" si="11">H45</f>
        <v>23.2</v>
      </c>
      <c r="I46" s="104">
        <f t="shared" si="11"/>
        <v>23.2</v>
      </c>
      <c r="J46" s="104">
        <f t="shared" si="11"/>
        <v>0</v>
      </c>
      <c r="K46" s="757">
        <f t="shared" si="11"/>
        <v>0</v>
      </c>
      <c r="L46" s="110">
        <f t="shared" si="11"/>
        <v>23.2</v>
      </c>
      <c r="M46" s="110">
        <f t="shared" si="11"/>
        <v>0</v>
      </c>
      <c r="N46" s="2222"/>
      <c r="O46" s="2223"/>
      <c r="P46" s="2123"/>
      <c r="Q46" s="2124"/>
      <c r="R46" s="132"/>
      <c r="S46" s="132"/>
      <c r="T46" s="132"/>
      <c r="U46" s="132"/>
      <c r="V46" s="132"/>
      <c r="W46" s="132"/>
    </row>
    <row r="47" spans="1:23" ht="17.25" customHeight="1">
      <c r="A47" s="1490" t="s">
        <v>12</v>
      </c>
      <c r="B47" s="1491" t="s">
        <v>37</v>
      </c>
      <c r="C47" s="288" t="s">
        <v>50</v>
      </c>
      <c r="D47" s="1492" t="s">
        <v>906</v>
      </c>
      <c r="E47" s="1493" t="s">
        <v>64</v>
      </c>
      <c r="F47" s="313" t="s">
        <v>210</v>
      </c>
      <c r="G47" s="1494" t="s">
        <v>697</v>
      </c>
      <c r="H47" s="2212">
        <v>0.4</v>
      </c>
      <c r="I47" s="2212">
        <v>0.4</v>
      </c>
      <c r="J47" s="2212">
        <v>0</v>
      </c>
      <c r="K47" s="2213">
        <v>0</v>
      </c>
      <c r="L47" s="2214">
        <v>0.4</v>
      </c>
      <c r="M47" s="2214">
        <v>0.4</v>
      </c>
      <c r="N47" s="2215" t="s">
        <v>907</v>
      </c>
      <c r="O47" s="2104">
        <v>4</v>
      </c>
      <c r="P47" s="2105">
        <v>4</v>
      </c>
      <c r="Q47" s="2106">
        <v>4</v>
      </c>
      <c r="R47" s="132"/>
      <c r="S47" s="132"/>
      <c r="T47" s="132"/>
      <c r="U47" s="132"/>
      <c r="V47" s="132"/>
      <c r="W47" s="132"/>
    </row>
    <row r="48" spans="1:23" ht="14.25" customHeight="1" thickBot="1">
      <c r="A48" s="1499"/>
      <c r="B48" s="1500"/>
      <c r="C48" s="291"/>
      <c r="D48" s="1501"/>
      <c r="E48" s="1502"/>
      <c r="F48" s="316"/>
      <c r="G48" s="1503" t="s">
        <v>13</v>
      </c>
      <c r="H48" s="104">
        <f t="shared" ref="H48:M48" si="12">H47</f>
        <v>0.4</v>
      </c>
      <c r="I48" s="104">
        <f t="shared" si="12"/>
        <v>0.4</v>
      </c>
      <c r="J48" s="104">
        <f t="shared" si="12"/>
        <v>0</v>
      </c>
      <c r="K48" s="757">
        <f t="shared" si="12"/>
        <v>0</v>
      </c>
      <c r="L48" s="110">
        <f t="shared" si="12"/>
        <v>0.4</v>
      </c>
      <c r="M48" s="110">
        <f t="shared" si="12"/>
        <v>0.4</v>
      </c>
      <c r="N48" s="2222"/>
      <c r="O48" s="2122"/>
      <c r="P48" s="2123"/>
      <c r="Q48" s="2124"/>
      <c r="R48" s="132"/>
      <c r="S48" s="132"/>
      <c r="T48" s="132"/>
      <c r="U48" s="132"/>
      <c r="V48" s="132"/>
      <c r="W48" s="132"/>
    </row>
    <row r="49" spans="1:23" ht="14.25" customHeight="1" thickBot="1">
      <c r="A49" s="24" t="s">
        <v>12</v>
      </c>
      <c r="B49" s="64" t="s">
        <v>37</v>
      </c>
      <c r="C49" s="446" t="s">
        <v>15</v>
      </c>
      <c r="D49" s="447"/>
      <c r="E49" s="447"/>
      <c r="F49" s="447"/>
      <c r="G49" s="447"/>
      <c r="H49" s="1523">
        <f>SUM(H38+H40+H42++H44+H48+H46)</f>
        <v>66.099999999999994</v>
      </c>
      <c r="I49" s="1523">
        <f t="shared" ref="I49:M49" si="13">SUM(I38+I40+I42++I44+I48+I46)</f>
        <v>66.099999999999994</v>
      </c>
      <c r="J49" s="1523">
        <f t="shared" si="13"/>
        <v>0</v>
      </c>
      <c r="K49" s="1523">
        <f t="shared" si="13"/>
        <v>0</v>
      </c>
      <c r="L49" s="1523">
        <f t="shared" si="13"/>
        <v>93.7</v>
      </c>
      <c r="M49" s="1523">
        <f t="shared" si="13"/>
        <v>70.5</v>
      </c>
      <c r="N49" s="67"/>
      <c r="O49" s="67"/>
      <c r="P49" s="67"/>
      <c r="Q49" s="68"/>
      <c r="R49" s="132"/>
      <c r="S49" s="132"/>
      <c r="T49" s="132"/>
      <c r="U49" s="132"/>
      <c r="V49" s="132"/>
      <c r="W49" s="132"/>
    </row>
    <row r="50" spans="1:23" ht="12.75" customHeight="1" thickBot="1">
      <c r="A50" s="41" t="s">
        <v>12</v>
      </c>
      <c r="B50" s="42" t="s">
        <v>38</v>
      </c>
      <c r="C50" s="304" t="s">
        <v>908</v>
      </c>
      <c r="D50" s="305"/>
      <c r="E50" s="306"/>
      <c r="F50" s="306"/>
      <c r="G50" s="305"/>
      <c r="H50" s="305"/>
      <c r="I50" s="305"/>
      <c r="J50" s="305"/>
      <c r="K50" s="305"/>
      <c r="L50" s="305"/>
      <c r="M50" s="305"/>
      <c r="N50" s="306"/>
      <c r="O50" s="306"/>
      <c r="P50" s="306"/>
      <c r="Q50" s="325"/>
      <c r="R50" s="132"/>
      <c r="S50" s="132"/>
      <c r="T50" s="132"/>
      <c r="U50" s="132"/>
      <c r="V50" s="132"/>
      <c r="W50" s="132"/>
    </row>
    <row r="51" spans="1:23" ht="14.45" customHeight="1">
      <c r="A51" s="1490" t="s">
        <v>12</v>
      </c>
      <c r="B51" s="1491" t="s">
        <v>38</v>
      </c>
      <c r="C51" s="288" t="s">
        <v>14</v>
      </c>
      <c r="D51" s="1492" t="s">
        <v>909</v>
      </c>
      <c r="E51" s="1493" t="s">
        <v>64</v>
      </c>
      <c r="F51" s="313" t="s">
        <v>210</v>
      </c>
      <c r="G51" s="1729" t="s">
        <v>697</v>
      </c>
      <c r="H51" s="1495">
        <v>0.6</v>
      </c>
      <c r="I51" s="1495">
        <v>0.6</v>
      </c>
      <c r="J51" s="1495">
        <v>0</v>
      </c>
      <c r="K51" s="1496">
        <v>0</v>
      </c>
      <c r="L51" s="1497">
        <v>0.6</v>
      </c>
      <c r="M51" s="2224">
        <v>0.6</v>
      </c>
      <c r="N51" s="2225" t="s">
        <v>910</v>
      </c>
      <c r="O51" s="2226">
        <v>12</v>
      </c>
      <c r="P51" s="2226">
        <v>12</v>
      </c>
      <c r="Q51" s="2226">
        <v>12</v>
      </c>
      <c r="R51" s="132"/>
      <c r="S51" s="132"/>
      <c r="T51" s="132"/>
      <c r="U51" s="132"/>
      <c r="V51" s="132"/>
      <c r="W51" s="132"/>
    </row>
    <row r="52" spans="1:23" ht="11.45" customHeight="1" thickBot="1">
      <c r="A52" s="1499"/>
      <c r="B52" s="1500"/>
      <c r="C52" s="291"/>
      <c r="D52" s="1501"/>
      <c r="E52" s="1502"/>
      <c r="F52" s="316"/>
      <c r="G52" s="1503" t="s">
        <v>13</v>
      </c>
      <c r="H52" s="104">
        <f>SUM(H51)</f>
        <v>0.6</v>
      </c>
      <c r="I52" s="104">
        <f>I51</f>
        <v>0.6</v>
      </c>
      <c r="J52" s="104">
        <f>J51</f>
        <v>0</v>
      </c>
      <c r="K52" s="757">
        <f>K51</f>
        <v>0</v>
      </c>
      <c r="L52" s="110">
        <f>L51</f>
        <v>0.6</v>
      </c>
      <c r="M52" s="576">
        <f>M51</f>
        <v>0.6</v>
      </c>
      <c r="N52" s="2227"/>
      <c r="O52" s="2228"/>
      <c r="P52" s="2228"/>
      <c r="Q52" s="2228"/>
      <c r="R52" s="132"/>
      <c r="S52" s="132"/>
      <c r="T52" s="132"/>
      <c r="U52" s="132"/>
      <c r="V52" s="132"/>
      <c r="W52" s="132"/>
    </row>
    <row r="53" spans="1:23" ht="15.6" customHeight="1">
      <c r="A53" s="1490" t="s">
        <v>12</v>
      </c>
      <c r="B53" s="1491" t="s">
        <v>38</v>
      </c>
      <c r="C53" s="288" t="s">
        <v>42</v>
      </c>
      <c r="D53" s="1492" t="s">
        <v>911</v>
      </c>
      <c r="E53" s="1493" t="s">
        <v>64</v>
      </c>
      <c r="F53" s="313" t="s">
        <v>210</v>
      </c>
      <c r="G53" s="1729" t="s">
        <v>697</v>
      </c>
      <c r="H53" s="1495">
        <v>10.4</v>
      </c>
      <c r="I53" s="1495">
        <v>10.4</v>
      </c>
      <c r="J53" s="1495">
        <v>0</v>
      </c>
      <c r="K53" s="1496">
        <v>0</v>
      </c>
      <c r="L53" s="1497">
        <v>4</v>
      </c>
      <c r="M53" s="1497">
        <v>4</v>
      </c>
      <c r="N53" s="656" t="s">
        <v>912</v>
      </c>
      <c r="O53" s="2105">
        <v>10</v>
      </c>
      <c r="P53" s="2105">
        <v>4</v>
      </c>
      <c r="Q53" s="2106">
        <v>4</v>
      </c>
      <c r="R53" s="132"/>
      <c r="S53" s="132"/>
      <c r="T53" s="132"/>
      <c r="U53" s="132"/>
      <c r="V53" s="132"/>
      <c r="W53" s="132"/>
    </row>
    <row r="54" spans="1:23" ht="13.5" customHeight="1" thickBot="1">
      <c r="A54" s="1499"/>
      <c r="B54" s="1500"/>
      <c r="C54" s="291"/>
      <c r="D54" s="1501"/>
      <c r="E54" s="1502"/>
      <c r="F54" s="316"/>
      <c r="G54" s="1503" t="s">
        <v>13</v>
      </c>
      <c r="H54" s="104">
        <f>SUM(H53)</f>
        <v>10.4</v>
      </c>
      <c r="I54" s="104">
        <f>I53</f>
        <v>10.4</v>
      </c>
      <c r="J54" s="104">
        <v>0</v>
      </c>
      <c r="K54" s="757">
        <f>K53</f>
        <v>0</v>
      </c>
      <c r="L54" s="110">
        <f>L53</f>
        <v>4</v>
      </c>
      <c r="M54" s="110">
        <f>M53</f>
        <v>4</v>
      </c>
      <c r="N54" s="657"/>
      <c r="O54" s="2123"/>
      <c r="P54" s="2123"/>
      <c r="Q54" s="2124"/>
      <c r="R54" s="132"/>
      <c r="S54" s="132"/>
      <c r="T54" s="132"/>
      <c r="U54" s="132"/>
      <c r="V54" s="132"/>
      <c r="W54" s="132"/>
    </row>
    <row r="55" spans="1:23" ht="27.75" customHeight="1">
      <c r="A55" s="1490" t="s">
        <v>12</v>
      </c>
      <c r="B55" s="1491" t="s">
        <v>38</v>
      </c>
      <c r="C55" s="288" t="s">
        <v>43</v>
      </c>
      <c r="D55" s="1492" t="s">
        <v>913</v>
      </c>
      <c r="E55" s="1493" t="s">
        <v>64</v>
      </c>
      <c r="F55" s="313" t="s">
        <v>210</v>
      </c>
      <c r="G55" s="1729" t="s">
        <v>697</v>
      </c>
      <c r="H55" s="1495">
        <v>4.5</v>
      </c>
      <c r="I55" s="1495">
        <v>4.5</v>
      </c>
      <c r="J55" s="1495">
        <v>0</v>
      </c>
      <c r="K55" s="1496">
        <v>0</v>
      </c>
      <c r="L55" s="1497">
        <v>2.5</v>
      </c>
      <c r="M55" s="1497">
        <v>2.5</v>
      </c>
      <c r="N55" s="2229" t="s">
        <v>914</v>
      </c>
      <c r="O55" s="2105">
        <v>6</v>
      </c>
      <c r="P55" s="2230">
        <v>3</v>
      </c>
      <c r="Q55" s="2231">
        <v>3</v>
      </c>
      <c r="R55" s="132"/>
      <c r="S55" s="132"/>
      <c r="T55" s="132"/>
      <c r="U55" s="132"/>
      <c r="V55" s="132"/>
      <c r="W55" s="132"/>
    </row>
    <row r="56" spans="1:23" ht="39" customHeight="1" thickBot="1">
      <c r="A56" s="1499"/>
      <c r="B56" s="1500"/>
      <c r="C56" s="291"/>
      <c r="D56" s="1501"/>
      <c r="E56" s="1502"/>
      <c r="F56" s="316"/>
      <c r="G56" s="1503" t="s">
        <v>13</v>
      </c>
      <c r="H56" s="104">
        <f>SUM(H55)</f>
        <v>4.5</v>
      </c>
      <c r="I56" s="104">
        <f>I55</f>
        <v>4.5</v>
      </c>
      <c r="J56" s="104">
        <v>0</v>
      </c>
      <c r="K56" s="757">
        <f>K55</f>
        <v>0</v>
      </c>
      <c r="L56" s="110">
        <f>L55</f>
        <v>2.5</v>
      </c>
      <c r="M56" s="110">
        <f>M55</f>
        <v>2.5</v>
      </c>
      <c r="N56" s="2232"/>
      <c r="O56" s="2123"/>
      <c r="P56" s="2233"/>
      <c r="Q56" s="2234"/>
      <c r="R56" s="132"/>
      <c r="S56" s="132"/>
      <c r="T56" s="132"/>
      <c r="U56" s="132"/>
      <c r="V56" s="132"/>
      <c r="W56" s="132"/>
    </row>
    <row r="57" spans="1:23" ht="12.75" customHeight="1">
      <c r="A57" s="1490" t="s">
        <v>12</v>
      </c>
      <c r="B57" s="1491" t="s">
        <v>38</v>
      </c>
      <c r="C57" s="288" t="s">
        <v>44</v>
      </c>
      <c r="D57" s="1492" t="s">
        <v>915</v>
      </c>
      <c r="E57" s="1493" t="s">
        <v>64</v>
      </c>
      <c r="F57" s="313" t="s">
        <v>210</v>
      </c>
      <c r="G57" s="1729" t="s">
        <v>697</v>
      </c>
      <c r="H57" s="1495">
        <v>1</v>
      </c>
      <c r="I57" s="1495">
        <v>1</v>
      </c>
      <c r="J57" s="1495">
        <v>0</v>
      </c>
      <c r="K57" s="1496">
        <v>0</v>
      </c>
      <c r="L57" s="1497">
        <v>0.5</v>
      </c>
      <c r="M57" s="1497">
        <v>0.5</v>
      </c>
      <c r="N57" s="577" t="s">
        <v>916</v>
      </c>
      <c r="O57" s="2230">
        <v>2</v>
      </c>
      <c r="P57" s="2230">
        <v>1</v>
      </c>
      <c r="Q57" s="2231">
        <v>1</v>
      </c>
      <c r="R57" s="132"/>
      <c r="S57" s="132"/>
      <c r="T57" s="132"/>
      <c r="U57" s="132"/>
      <c r="V57" s="132"/>
      <c r="W57" s="132"/>
    </row>
    <row r="58" spans="1:23" ht="18.75" customHeight="1" thickBot="1">
      <c r="A58" s="1499"/>
      <c r="B58" s="1500"/>
      <c r="C58" s="291"/>
      <c r="D58" s="1501"/>
      <c r="E58" s="1502"/>
      <c r="F58" s="316"/>
      <c r="G58" s="1503" t="s">
        <v>13</v>
      </c>
      <c r="H58" s="104">
        <f>SUM(H57)</f>
        <v>1</v>
      </c>
      <c r="I58" s="104">
        <f>I57</f>
        <v>1</v>
      </c>
      <c r="J58" s="104">
        <v>0</v>
      </c>
      <c r="K58" s="757">
        <f>K57</f>
        <v>0</v>
      </c>
      <c r="L58" s="110">
        <f>L57</f>
        <v>0.5</v>
      </c>
      <c r="M58" s="110">
        <f>M57</f>
        <v>0.5</v>
      </c>
      <c r="N58" s="2235"/>
      <c r="O58" s="2233"/>
      <c r="P58" s="2233"/>
      <c r="Q58" s="2234"/>
      <c r="R58" s="132"/>
      <c r="S58" s="132"/>
      <c r="T58" s="132"/>
      <c r="U58" s="132"/>
      <c r="V58" s="132"/>
      <c r="W58" s="132"/>
    </row>
    <row r="59" spans="1:23" ht="15" customHeight="1" thickBot="1">
      <c r="A59" s="24" t="s">
        <v>12</v>
      </c>
      <c r="B59" s="64" t="s">
        <v>38</v>
      </c>
      <c r="C59" s="446" t="s">
        <v>15</v>
      </c>
      <c r="D59" s="447"/>
      <c r="E59" s="447"/>
      <c r="F59" s="447"/>
      <c r="G59" s="447"/>
      <c r="H59" s="1523">
        <f>H52+H54+H56+H58</f>
        <v>16.5</v>
      </c>
      <c r="I59" s="1523">
        <f t="shared" ref="I59:M59" si="14">I52+I54+I56+I58</f>
        <v>16.5</v>
      </c>
      <c r="J59" s="1523">
        <f t="shared" si="14"/>
        <v>0</v>
      </c>
      <c r="K59" s="1523">
        <f t="shared" si="14"/>
        <v>0</v>
      </c>
      <c r="L59" s="1523">
        <f t="shared" si="14"/>
        <v>7.6</v>
      </c>
      <c r="M59" s="1523">
        <f t="shared" si="14"/>
        <v>7.6</v>
      </c>
      <c r="N59" s="67"/>
      <c r="O59" s="67"/>
      <c r="P59" s="67"/>
      <c r="Q59" s="68"/>
      <c r="R59" s="132"/>
      <c r="S59" s="132"/>
      <c r="T59" s="132"/>
      <c r="U59" s="132"/>
      <c r="V59" s="132"/>
      <c r="W59" s="132"/>
    </row>
    <row r="60" spans="1:23" ht="14.1" customHeight="1" thickBot="1">
      <c r="A60" s="41" t="s">
        <v>12</v>
      </c>
      <c r="B60" s="42" t="s">
        <v>42</v>
      </c>
      <c r="C60" s="304" t="s">
        <v>917</v>
      </c>
      <c r="D60" s="305"/>
      <c r="E60" s="305"/>
      <c r="F60" s="305"/>
      <c r="G60" s="305"/>
      <c r="H60" s="305"/>
      <c r="I60" s="305"/>
      <c r="J60" s="305"/>
      <c r="K60" s="305"/>
      <c r="L60" s="305"/>
      <c r="M60" s="305"/>
      <c r="N60" s="305"/>
      <c r="O60" s="306"/>
      <c r="P60" s="306"/>
      <c r="Q60" s="325"/>
      <c r="R60" s="132"/>
      <c r="S60" s="132"/>
      <c r="T60" s="132"/>
      <c r="U60" s="132"/>
      <c r="V60" s="132"/>
      <c r="W60" s="132"/>
    </row>
    <row r="61" spans="1:23" ht="30.75" customHeight="1">
      <c r="A61" s="1490" t="s">
        <v>12</v>
      </c>
      <c r="B61" s="1491" t="s">
        <v>42</v>
      </c>
      <c r="C61" s="288" t="s">
        <v>37</v>
      </c>
      <c r="D61" s="1492" t="s">
        <v>918</v>
      </c>
      <c r="E61" s="1493" t="s">
        <v>64</v>
      </c>
      <c r="F61" s="313" t="s">
        <v>210</v>
      </c>
      <c r="G61" s="1729" t="s">
        <v>697</v>
      </c>
      <c r="H61" s="1495">
        <v>15</v>
      </c>
      <c r="I61" s="1495">
        <v>15</v>
      </c>
      <c r="J61" s="1495">
        <v>0</v>
      </c>
      <c r="K61" s="1496">
        <v>0</v>
      </c>
      <c r="L61" s="1497">
        <v>5</v>
      </c>
      <c r="M61" s="1497">
        <v>8.1999999999999993</v>
      </c>
      <c r="N61" s="2236" t="s">
        <v>919</v>
      </c>
      <c r="O61" s="2237" t="s">
        <v>73</v>
      </c>
      <c r="P61" s="2237" t="s">
        <v>73</v>
      </c>
      <c r="Q61" s="2238" t="s">
        <v>73</v>
      </c>
      <c r="R61" s="132"/>
      <c r="S61" s="132"/>
      <c r="T61" s="132"/>
      <c r="U61" s="132"/>
      <c r="V61" s="132"/>
      <c r="W61" s="132"/>
    </row>
    <row r="62" spans="1:23" ht="27.75" customHeight="1" thickBot="1">
      <c r="A62" s="1499"/>
      <c r="B62" s="1500"/>
      <c r="C62" s="291"/>
      <c r="D62" s="1501"/>
      <c r="E62" s="1502"/>
      <c r="F62" s="316"/>
      <c r="G62" s="1503" t="s">
        <v>13</v>
      </c>
      <c r="H62" s="104">
        <f>SUM(H61)</f>
        <v>15</v>
      </c>
      <c r="I62" s="104">
        <f>I61</f>
        <v>15</v>
      </c>
      <c r="J62" s="104"/>
      <c r="K62" s="757">
        <f>K61</f>
        <v>0</v>
      </c>
      <c r="L62" s="110">
        <f>L61</f>
        <v>5</v>
      </c>
      <c r="M62" s="110">
        <f>M61</f>
        <v>8.1999999999999993</v>
      </c>
      <c r="N62" s="2239" t="s">
        <v>920</v>
      </c>
      <c r="O62" s="2240">
        <v>50</v>
      </c>
      <c r="P62" s="856">
        <v>200</v>
      </c>
      <c r="Q62" s="2241">
        <v>230</v>
      </c>
      <c r="R62" s="132"/>
      <c r="S62" s="132"/>
      <c r="T62" s="132"/>
      <c r="U62" s="132"/>
      <c r="V62" s="132"/>
      <c r="W62" s="132"/>
    </row>
    <row r="63" spans="1:23" ht="12">
      <c r="A63" s="1490" t="s">
        <v>12</v>
      </c>
      <c r="B63" s="1491" t="s">
        <v>42</v>
      </c>
      <c r="C63" s="288" t="s">
        <v>42</v>
      </c>
      <c r="D63" s="1492" t="s">
        <v>921</v>
      </c>
      <c r="E63" s="1493" t="s">
        <v>64</v>
      </c>
      <c r="F63" s="313" t="s">
        <v>210</v>
      </c>
      <c r="G63" s="1729" t="s">
        <v>697</v>
      </c>
      <c r="H63" s="1495">
        <v>8</v>
      </c>
      <c r="I63" s="1495">
        <v>8</v>
      </c>
      <c r="J63" s="1495">
        <v>0</v>
      </c>
      <c r="K63" s="1496">
        <v>0</v>
      </c>
      <c r="L63" s="1497">
        <v>5</v>
      </c>
      <c r="M63" s="1497">
        <v>5</v>
      </c>
      <c r="N63" s="656" t="s">
        <v>922</v>
      </c>
      <c r="O63" s="2105">
        <v>15</v>
      </c>
      <c r="P63" s="2105">
        <v>10</v>
      </c>
      <c r="Q63" s="2242">
        <v>10</v>
      </c>
      <c r="R63" s="132"/>
      <c r="S63" s="132"/>
      <c r="T63" s="132"/>
      <c r="U63" s="132"/>
      <c r="V63" s="132"/>
      <c r="W63" s="132"/>
    </row>
    <row r="64" spans="1:23" ht="12.75" thickBot="1">
      <c r="A64" s="1499"/>
      <c r="B64" s="1500"/>
      <c r="C64" s="291"/>
      <c r="D64" s="2243"/>
      <c r="E64" s="1502"/>
      <c r="F64" s="316"/>
      <c r="G64" s="1503" t="s">
        <v>13</v>
      </c>
      <c r="H64" s="104">
        <f t="shared" ref="H64:M64" si="15">SUM(H63)</f>
        <v>8</v>
      </c>
      <c r="I64" s="104">
        <f t="shared" si="15"/>
        <v>8</v>
      </c>
      <c r="J64" s="104">
        <f t="shared" si="15"/>
        <v>0</v>
      </c>
      <c r="K64" s="104">
        <f t="shared" si="15"/>
        <v>0</v>
      </c>
      <c r="L64" s="104">
        <f t="shared" si="15"/>
        <v>5</v>
      </c>
      <c r="M64" s="104">
        <f t="shared" si="15"/>
        <v>5</v>
      </c>
      <c r="N64" s="657"/>
      <c r="O64" s="2123"/>
      <c r="P64" s="2123"/>
      <c r="Q64" s="2244"/>
      <c r="R64" s="132"/>
      <c r="S64" s="132"/>
      <c r="T64" s="132"/>
      <c r="U64" s="132"/>
      <c r="V64" s="132"/>
      <c r="W64" s="132"/>
    </row>
    <row r="65" spans="1:23" ht="12.75" thickBot="1">
      <c r="A65" s="24" t="s">
        <v>12</v>
      </c>
      <c r="B65" s="64" t="s">
        <v>42</v>
      </c>
      <c r="C65" s="446" t="s">
        <v>15</v>
      </c>
      <c r="D65" s="447"/>
      <c r="E65" s="447"/>
      <c r="F65" s="447"/>
      <c r="G65" s="447"/>
      <c r="H65" s="1523">
        <f>H62+H64</f>
        <v>23</v>
      </c>
      <c r="I65" s="1523">
        <f t="shared" ref="I65:M65" si="16">I62+I64</f>
        <v>23</v>
      </c>
      <c r="J65" s="1523">
        <f t="shared" si="16"/>
        <v>0</v>
      </c>
      <c r="K65" s="1523">
        <f t="shared" si="16"/>
        <v>0</v>
      </c>
      <c r="L65" s="1523">
        <f t="shared" si="16"/>
        <v>10</v>
      </c>
      <c r="M65" s="1523">
        <f t="shared" si="16"/>
        <v>13.2</v>
      </c>
      <c r="N65" s="2245"/>
      <c r="O65" s="117"/>
      <c r="P65" s="117"/>
      <c r="Q65" s="2246"/>
      <c r="R65" s="132"/>
      <c r="S65" s="132"/>
      <c r="T65" s="132"/>
      <c r="U65" s="132"/>
      <c r="V65" s="132"/>
      <c r="W65" s="132"/>
    </row>
    <row r="66" spans="1:23" ht="13.5" thickBot="1">
      <c r="A66" s="41" t="s">
        <v>14</v>
      </c>
      <c r="B66" s="437" t="s">
        <v>16</v>
      </c>
      <c r="C66" s="438"/>
      <c r="D66" s="438"/>
      <c r="E66" s="438"/>
      <c r="F66" s="438"/>
      <c r="G66" s="438"/>
      <c r="H66" s="1637">
        <f t="shared" ref="H66:M66" si="17">H65+H59+H49+H35+H19</f>
        <v>157.52000000000001</v>
      </c>
      <c r="I66" s="1637">
        <f t="shared" si="17"/>
        <v>157.5</v>
      </c>
      <c r="J66" s="1637">
        <f t="shared" si="17"/>
        <v>0</v>
      </c>
      <c r="K66" s="1637">
        <f t="shared" si="17"/>
        <v>0</v>
      </c>
      <c r="L66" s="1637">
        <f t="shared" si="17"/>
        <v>160.00000000000003</v>
      </c>
      <c r="M66" s="1637">
        <f t="shared" si="17"/>
        <v>160</v>
      </c>
      <c r="N66" s="2247"/>
      <c r="O66" s="2248"/>
      <c r="P66" s="2248"/>
      <c r="Q66" s="2249"/>
      <c r="R66" s="132"/>
      <c r="S66" s="132"/>
      <c r="T66" s="132"/>
      <c r="U66" s="132"/>
      <c r="V66" s="132"/>
      <c r="W66" s="132"/>
    </row>
    <row r="67" spans="1:23" ht="12.75" thickBot="1">
      <c r="A67" s="156" t="s">
        <v>12</v>
      </c>
      <c r="B67" s="454" t="s">
        <v>17</v>
      </c>
      <c r="C67" s="454"/>
      <c r="D67" s="454"/>
      <c r="E67" s="454"/>
      <c r="F67" s="454"/>
      <c r="G67" s="454"/>
      <c r="H67" s="120">
        <f t="shared" ref="H67:M67" si="18">H66</f>
        <v>157.52000000000001</v>
      </c>
      <c r="I67" s="120">
        <f t="shared" si="18"/>
        <v>157.5</v>
      </c>
      <c r="J67" s="120">
        <f t="shared" si="18"/>
        <v>0</v>
      </c>
      <c r="K67" s="120">
        <f t="shared" si="18"/>
        <v>0</v>
      </c>
      <c r="L67" s="120">
        <f t="shared" si="18"/>
        <v>160.00000000000003</v>
      </c>
      <c r="M67" s="120">
        <f t="shared" si="18"/>
        <v>160</v>
      </c>
      <c r="N67" s="2250"/>
      <c r="O67" s="2251"/>
      <c r="P67" s="2251"/>
      <c r="Q67" s="2252"/>
      <c r="R67" s="132"/>
      <c r="S67" s="132"/>
      <c r="T67" s="132"/>
      <c r="U67" s="132"/>
      <c r="V67" s="132"/>
      <c r="W67" s="132"/>
    </row>
    <row r="68" spans="1:23" ht="20.25" customHeight="1" thickBot="1">
      <c r="A68" s="174"/>
      <c r="B68" s="175"/>
      <c r="C68" s="175"/>
      <c r="D68" s="175"/>
      <c r="E68" s="175"/>
      <c r="F68" s="448" t="s">
        <v>18</v>
      </c>
      <c r="G68" s="449"/>
      <c r="H68" s="449"/>
      <c r="I68" s="449"/>
      <c r="J68" s="449"/>
      <c r="K68" s="449"/>
      <c r="L68" s="449"/>
      <c r="M68" s="449"/>
      <c r="N68" s="802"/>
      <c r="O68" s="802"/>
      <c r="P68" s="802"/>
      <c r="R68" s="2253"/>
      <c r="S68" s="2253"/>
      <c r="T68" s="2253"/>
      <c r="U68" s="132"/>
      <c r="V68" s="132"/>
      <c r="W68" s="132"/>
    </row>
    <row r="69" spans="1:23" ht="39.75" customHeight="1" thickBot="1">
      <c r="C69" s="434" t="s">
        <v>19</v>
      </c>
      <c r="D69" s="435"/>
      <c r="E69" s="435"/>
      <c r="F69" s="435"/>
      <c r="G69" s="436"/>
      <c r="H69" s="376" t="s">
        <v>923</v>
      </c>
      <c r="I69" s="377"/>
      <c r="J69" s="377"/>
      <c r="K69" s="378"/>
      <c r="L69" s="5"/>
      <c r="M69" s="5"/>
      <c r="N69" s="131"/>
      <c r="O69" s="139"/>
      <c r="P69" s="131"/>
      <c r="Q69" s="131"/>
      <c r="R69" s="132"/>
      <c r="S69" s="132"/>
      <c r="T69" s="132"/>
      <c r="U69" s="132"/>
      <c r="V69" s="132"/>
      <c r="W69" s="132"/>
    </row>
    <row r="70" spans="1:23" ht="13.5" thickBot="1">
      <c r="C70" s="414" t="s">
        <v>20</v>
      </c>
      <c r="D70" s="415"/>
      <c r="E70" s="415"/>
      <c r="F70" s="415"/>
      <c r="G70" s="416"/>
      <c r="H70" s="417">
        <f>H67</f>
        <v>157.52000000000001</v>
      </c>
      <c r="I70" s="418"/>
      <c r="J70" s="418"/>
      <c r="K70" s="419"/>
      <c r="L70" s="5"/>
      <c r="M70" s="5"/>
      <c r="N70" s="131"/>
      <c r="O70" s="139"/>
      <c r="P70" s="131"/>
      <c r="Q70" s="131"/>
      <c r="R70" s="132"/>
      <c r="S70" s="132"/>
      <c r="T70" s="132"/>
      <c r="U70" s="132"/>
      <c r="V70" s="132"/>
      <c r="W70" s="132"/>
    </row>
    <row r="71" spans="1:23" ht="12.75">
      <c r="C71" s="450" t="s">
        <v>99</v>
      </c>
      <c r="D71" s="451"/>
      <c r="E71" s="451"/>
      <c r="F71" s="451"/>
      <c r="G71" s="452"/>
      <c r="H71" s="400">
        <v>0</v>
      </c>
      <c r="I71" s="401"/>
      <c r="J71" s="401"/>
      <c r="K71" s="402"/>
      <c r="L71" s="5"/>
      <c r="M71" s="5"/>
      <c r="N71" s="131"/>
      <c r="O71" s="139"/>
      <c r="P71" s="131"/>
      <c r="Q71" s="131"/>
      <c r="R71" s="132"/>
      <c r="S71" s="132"/>
      <c r="T71" s="132"/>
      <c r="U71" s="132"/>
      <c r="V71" s="132"/>
      <c r="W71" s="132"/>
    </row>
    <row r="72" spans="1:23" ht="12.75">
      <c r="C72" s="427" t="s">
        <v>100</v>
      </c>
      <c r="D72" s="428"/>
      <c r="E72" s="428"/>
      <c r="F72" s="428"/>
      <c r="G72" s="429"/>
      <c r="H72" s="430">
        <v>154.4</v>
      </c>
      <c r="I72" s="420"/>
      <c r="J72" s="420"/>
      <c r="K72" s="421"/>
      <c r="L72" s="5"/>
      <c r="M72" s="5"/>
      <c r="N72" s="131"/>
      <c r="O72" s="139"/>
      <c r="P72" s="131"/>
      <c r="Q72" s="131"/>
      <c r="R72" s="132"/>
      <c r="S72" s="132"/>
      <c r="T72" s="132"/>
      <c r="U72" s="132"/>
      <c r="V72" s="132"/>
      <c r="W72" s="132"/>
    </row>
    <row r="73" spans="1:23" ht="12.75">
      <c r="C73" s="408" t="s">
        <v>203</v>
      </c>
      <c r="D73" s="409"/>
      <c r="E73" s="409"/>
      <c r="F73" s="409"/>
      <c r="G73" s="431"/>
      <c r="H73" s="430">
        <v>0</v>
      </c>
      <c r="I73" s="420"/>
      <c r="J73" s="420"/>
      <c r="K73" s="421"/>
      <c r="L73" s="5"/>
      <c r="M73" s="5"/>
      <c r="N73" s="131"/>
      <c r="O73" s="139"/>
      <c r="P73" s="131"/>
      <c r="Q73" s="131"/>
      <c r="R73" s="132"/>
      <c r="S73" s="132"/>
      <c r="T73" s="132"/>
      <c r="U73" s="132"/>
      <c r="V73" s="132"/>
      <c r="W73" s="132"/>
    </row>
    <row r="74" spans="1:23" ht="12.75">
      <c r="C74" s="408" t="s">
        <v>101</v>
      </c>
      <c r="D74" s="409"/>
      <c r="E74" s="409"/>
      <c r="F74" s="409"/>
      <c r="G74" s="431"/>
      <c r="H74" s="430">
        <v>3.1</v>
      </c>
      <c r="I74" s="420"/>
      <c r="J74" s="420"/>
      <c r="K74" s="421"/>
      <c r="L74" s="5"/>
      <c r="M74" s="5"/>
      <c r="N74" s="131"/>
      <c r="O74" s="139"/>
      <c r="P74" s="131"/>
      <c r="Q74" s="131"/>
      <c r="R74" s="132"/>
      <c r="S74" s="132"/>
      <c r="T74" s="132"/>
      <c r="U74" s="132"/>
      <c r="V74" s="132"/>
      <c r="W74" s="132"/>
    </row>
    <row r="75" spans="1:23" ht="13.5" thickBot="1">
      <c r="C75" s="427" t="s">
        <v>102</v>
      </c>
      <c r="D75" s="428"/>
      <c r="E75" s="428"/>
      <c r="F75" s="428"/>
      <c r="G75" s="429"/>
      <c r="H75" s="430">
        <v>0</v>
      </c>
      <c r="I75" s="420"/>
      <c r="J75" s="420"/>
      <c r="K75" s="421"/>
      <c r="L75" s="5"/>
      <c r="M75" s="5"/>
      <c r="N75" s="131"/>
      <c r="O75" s="139"/>
      <c r="P75" s="131"/>
      <c r="Q75" s="131"/>
      <c r="R75" s="132"/>
      <c r="S75" s="132"/>
      <c r="T75" s="132"/>
      <c r="U75" s="132"/>
      <c r="V75" s="132"/>
      <c r="W75" s="132"/>
    </row>
    <row r="76" spans="1:23" ht="13.5" thickBot="1">
      <c r="C76" s="414" t="s">
        <v>21</v>
      </c>
      <c r="D76" s="415"/>
      <c r="E76" s="415"/>
      <c r="F76" s="415"/>
      <c r="G76" s="416"/>
      <c r="H76" s="417">
        <f>H77+H78+H79+H80</f>
        <v>0</v>
      </c>
      <c r="I76" s="418"/>
      <c r="J76" s="418"/>
      <c r="K76" s="419"/>
      <c r="L76" s="5"/>
      <c r="M76" s="5"/>
      <c r="N76" s="131"/>
      <c r="O76" s="139"/>
      <c r="P76" s="131"/>
      <c r="Q76" s="131"/>
      <c r="R76" s="132"/>
      <c r="S76" s="132"/>
      <c r="T76" s="132"/>
      <c r="U76" s="132"/>
      <c r="V76" s="132"/>
      <c r="W76" s="132"/>
    </row>
    <row r="77" spans="1:23" ht="12">
      <c r="C77" s="805" t="s">
        <v>103</v>
      </c>
      <c r="D77" s="806"/>
      <c r="E77" s="806"/>
      <c r="F77" s="806"/>
      <c r="G77" s="807"/>
      <c r="H77" s="808">
        <v>0</v>
      </c>
      <c r="I77" s="425"/>
      <c r="J77" s="425"/>
      <c r="K77" s="426"/>
      <c r="L77" s="5"/>
      <c r="M77" s="5"/>
      <c r="N77" s="131"/>
      <c r="O77" s="139"/>
      <c r="P77" s="131"/>
      <c r="Q77" s="131"/>
      <c r="R77" s="132"/>
      <c r="S77" s="132"/>
      <c r="T77" s="132"/>
      <c r="U77" s="132"/>
      <c r="V77" s="132"/>
      <c r="W77" s="132"/>
    </row>
    <row r="78" spans="1:23" ht="12.75">
      <c r="A78" s="5"/>
      <c r="B78" s="5"/>
      <c r="C78" s="422" t="s">
        <v>104</v>
      </c>
      <c r="D78" s="423"/>
      <c r="E78" s="423"/>
      <c r="F78" s="423"/>
      <c r="G78" s="424"/>
      <c r="H78" s="420">
        <v>0</v>
      </c>
      <c r="I78" s="420"/>
      <c r="J78" s="420"/>
      <c r="K78" s="421"/>
      <c r="L78" s="5"/>
      <c r="M78" s="5"/>
      <c r="N78" s="131"/>
      <c r="O78" s="139"/>
      <c r="P78" s="131"/>
      <c r="Q78" s="131"/>
      <c r="R78" s="132"/>
      <c r="S78" s="132"/>
      <c r="T78" s="132"/>
      <c r="U78" s="132"/>
      <c r="V78" s="132"/>
      <c r="W78" s="132"/>
    </row>
    <row r="79" spans="1:23" ht="12.75">
      <c r="A79" s="5"/>
      <c r="B79" s="5"/>
      <c r="C79" s="809" t="s">
        <v>453</v>
      </c>
      <c r="D79" s="810"/>
      <c r="E79" s="810"/>
      <c r="F79" s="810"/>
      <c r="G79" s="811"/>
      <c r="H79" s="420">
        <v>0</v>
      </c>
      <c r="I79" s="420"/>
      <c r="J79" s="420"/>
      <c r="K79" s="421"/>
      <c r="L79" s="5"/>
      <c r="M79" s="5"/>
      <c r="N79" s="131"/>
      <c r="O79" s="139"/>
      <c r="P79" s="131"/>
      <c r="Q79" s="131"/>
      <c r="R79" s="132"/>
      <c r="S79" s="132"/>
      <c r="T79" s="132"/>
      <c r="U79" s="132"/>
      <c r="V79" s="132"/>
      <c r="W79" s="132"/>
    </row>
    <row r="80" spans="1:23" ht="13.5" thickBot="1">
      <c r="A80" s="5"/>
      <c r="B80" s="5"/>
      <c r="C80" s="408" t="s">
        <v>105</v>
      </c>
      <c r="D80" s="409"/>
      <c r="E80" s="409"/>
      <c r="F80" s="409"/>
      <c r="G80" s="410"/>
      <c r="H80" s="420"/>
      <c r="I80" s="420"/>
      <c r="J80" s="420"/>
      <c r="K80" s="421"/>
      <c r="N80" s="131"/>
      <c r="O80" s="139"/>
      <c r="P80" s="131"/>
      <c r="Q80" s="131"/>
      <c r="R80" s="132"/>
      <c r="S80" s="132"/>
      <c r="T80" s="132"/>
      <c r="U80" s="132"/>
      <c r="V80" s="132"/>
      <c r="W80" s="132"/>
    </row>
    <row r="81" spans="1:23" ht="13.5" thickBot="1">
      <c r="A81" s="5"/>
      <c r="B81" s="5"/>
      <c r="C81" s="403" t="s">
        <v>22</v>
      </c>
      <c r="D81" s="404"/>
      <c r="E81" s="404"/>
      <c r="F81" s="404"/>
      <c r="G81" s="405"/>
      <c r="H81" s="406">
        <f>H76+H70</f>
        <v>157.52000000000001</v>
      </c>
      <c r="I81" s="406"/>
      <c r="J81" s="406"/>
      <c r="K81" s="407"/>
      <c r="N81" s="131"/>
      <c r="O81" s="139"/>
      <c r="P81" s="131"/>
      <c r="Q81" s="131"/>
      <c r="R81" s="132"/>
      <c r="S81" s="132"/>
      <c r="T81" s="132"/>
      <c r="U81" s="132"/>
      <c r="V81" s="132"/>
      <c r="W81" s="132"/>
    </row>
    <row r="84" spans="1:23" ht="15.75">
      <c r="A84" s="5"/>
      <c r="B84" s="5"/>
      <c r="E84" s="27"/>
      <c r="Q84" s="6"/>
    </row>
    <row r="86" spans="1:23" ht="12.75">
      <c r="A86" s="5"/>
      <c r="B86" s="5"/>
      <c r="D86" s="6"/>
      <c r="E86" s="6"/>
      <c r="F86" s="6"/>
      <c r="G86" s="6"/>
      <c r="H86" s="6"/>
      <c r="I86" s="6"/>
      <c r="J86" s="6"/>
      <c r="K86" s="6"/>
      <c r="L86" s="6"/>
      <c r="M86" s="6"/>
      <c r="N86" s="6"/>
      <c r="O86" s="6"/>
      <c r="P86" s="6"/>
    </row>
    <row r="88" spans="1:23" ht="15.75">
      <c r="A88" s="5"/>
      <c r="B88" s="5"/>
      <c r="E88" s="27"/>
    </row>
  </sheetData>
  <mergeCells count="278">
    <mergeCell ref="C80:G80"/>
    <mergeCell ref="H80:K80"/>
    <mergeCell ref="C81:G81"/>
    <mergeCell ref="H81:K81"/>
    <mergeCell ref="C77:G77"/>
    <mergeCell ref="H77:K77"/>
    <mergeCell ref="C78:G78"/>
    <mergeCell ref="H78:K78"/>
    <mergeCell ref="C79:G79"/>
    <mergeCell ref="H79:K79"/>
    <mergeCell ref="C74:G74"/>
    <mergeCell ref="H74:K74"/>
    <mergeCell ref="C75:G75"/>
    <mergeCell ref="H75:K75"/>
    <mergeCell ref="C76:G76"/>
    <mergeCell ref="H76:K76"/>
    <mergeCell ref="C71:G71"/>
    <mergeCell ref="H71:K71"/>
    <mergeCell ref="C72:G72"/>
    <mergeCell ref="H72:K72"/>
    <mergeCell ref="C73:G73"/>
    <mergeCell ref="H73:K73"/>
    <mergeCell ref="B67:G67"/>
    <mergeCell ref="F68:M68"/>
    <mergeCell ref="C69:G69"/>
    <mergeCell ref="H69:K69"/>
    <mergeCell ref="C70:G70"/>
    <mergeCell ref="H70:K70"/>
    <mergeCell ref="N63:N64"/>
    <mergeCell ref="O63:O64"/>
    <mergeCell ref="P63:P64"/>
    <mergeCell ref="Q63:Q64"/>
    <mergeCell ref="C65:G65"/>
    <mergeCell ref="B66:G66"/>
    <mergeCell ref="A63:A64"/>
    <mergeCell ref="B63:B64"/>
    <mergeCell ref="C63:C64"/>
    <mergeCell ref="D63:D64"/>
    <mergeCell ref="E63:E64"/>
    <mergeCell ref="F63:F64"/>
    <mergeCell ref="C60:Q60"/>
    <mergeCell ref="A61:A62"/>
    <mergeCell ref="B61:B62"/>
    <mergeCell ref="C61:C62"/>
    <mergeCell ref="D61:D62"/>
    <mergeCell ref="E61:E62"/>
    <mergeCell ref="F61:F62"/>
    <mergeCell ref="F57:F58"/>
    <mergeCell ref="N57:N58"/>
    <mergeCell ref="O57:O58"/>
    <mergeCell ref="P57:P58"/>
    <mergeCell ref="Q57:Q58"/>
    <mergeCell ref="C59:G59"/>
    <mergeCell ref="F55:F56"/>
    <mergeCell ref="N55:N56"/>
    <mergeCell ref="O55:O56"/>
    <mergeCell ref="P55:P56"/>
    <mergeCell ref="Q55:Q56"/>
    <mergeCell ref="A57:A58"/>
    <mergeCell ref="B57:B58"/>
    <mergeCell ref="C57:C58"/>
    <mergeCell ref="D57:D58"/>
    <mergeCell ref="E57:E58"/>
    <mergeCell ref="F53:F54"/>
    <mergeCell ref="N53:N54"/>
    <mergeCell ref="O53:O54"/>
    <mergeCell ref="P53:P54"/>
    <mergeCell ref="Q53:Q54"/>
    <mergeCell ref="A55:A56"/>
    <mergeCell ref="B55:B56"/>
    <mergeCell ref="C55:C56"/>
    <mergeCell ref="D55:D56"/>
    <mergeCell ref="E55:E56"/>
    <mergeCell ref="F51:F52"/>
    <mergeCell ref="N51:N52"/>
    <mergeCell ref="O51:O52"/>
    <mergeCell ref="P51:P52"/>
    <mergeCell ref="Q51:Q52"/>
    <mergeCell ref="A53:A54"/>
    <mergeCell ref="B53:B54"/>
    <mergeCell ref="C53:C54"/>
    <mergeCell ref="D53:D54"/>
    <mergeCell ref="E53:E54"/>
    <mergeCell ref="O47:O48"/>
    <mergeCell ref="P47:P48"/>
    <mergeCell ref="Q47:Q48"/>
    <mergeCell ref="C49:G49"/>
    <mergeCell ref="C50:Q50"/>
    <mergeCell ref="A51:A52"/>
    <mergeCell ref="B51:B52"/>
    <mergeCell ref="C51:C52"/>
    <mergeCell ref="D51:D52"/>
    <mergeCell ref="E51:E52"/>
    <mergeCell ref="O45:O46"/>
    <mergeCell ref="P45:P46"/>
    <mergeCell ref="Q45:Q46"/>
    <mergeCell ref="A47:A48"/>
    <mergeCell ref="B47:B48"/>
    <mergeCell ref="C47:C48"/>
    <mergeCell ref="D47:D48"/>
    <mergeCell ref="E47:E48"/>
    <mergeCell ref="F47:F48"/>
    <mergeCell ref="N47:N48"/>
    <mergeCell ref="O43:O44"/>
    <mergeCell ref="P43:P44"/>
    <mergeCell ref="Q43:Q44"/>
    <mergeCell ref="A45:A46"/>
    <mergeCell ref="B45:B46"/>
    <mergeCell ref="C45:C46"/>
    <mergeCell ref="D45:D46"/>
    <mergeCell ref="E45:E46"/>
    <mergeCell ref="F45:F46"/>
    <mergeCell ref="N45:N46"/>
    <mergeCell ref="O41:O42"/>
    <mergeCell ref="P41:P42"/>
    <mergeCell ref="Q41:Q42"/>
    <mergeCell ref="A43:A44"/>
    <mergeCell ref="B43:B44"/>
    <mergeCell ref="C43:C44"/>
    <mergeCell ref="D43:D44"/>
    <mergeCell ref="E43:E44"/>
    <mergeCell ref="F43:F44"/>
    <mergeCell ref="N43:N44"/>
    <mergeCell ref="O39:O40"/>
    <mergeCell ref="P39:P40"/>
    <mergeCell ref="Q39:Q40"/>
    <mergeCell ref="A41:A42"/>
    <mergeCell ref="B41:B42"/>
    <mergeCell ref="C41:C42"/>
    <mergeCell ref="D41:D42"/>
    <mergeCell ref="E41:E42"/>
    <mergeCell ref="F41:F42"/>
    <mergeCell ref="N41:N42"/>
    <mergeCell ref="O37:O38"/>
    <mergeCell ref="P37:P38"/>
    <mergeCell ref="Q37:Q38"/>
    <mergeCell ref="A39:A40"/>
    <mergeCell ref="B39:B40"/>
    <mergeCell ref="C39:C40"/>
    <mergeCell ref="D39:D40"/>
    <mergeCell ref="E39:E40"/>
    <mergeCell ref="F39:F40"/>
    <mergeCell ref="N39:N40"/>
    <mergeCell ref="P33:P34"/>
    <mergeCell ref="Q33:Q34"/>
    <mergeCell ref="C36:Q36"/>
    <mergeCell ref="A37:A38"/>
    <mergeCell ref="B37:B38"/>
    <mergeCell ref="C37:C38"/>
    <mergeCell ref="D37:D38"/>
    <mergeCell ref="E37:E38"/>
    <mergeCell ref="F37:F38"/>
    <mergeCell ref="N37:N38"/>
    <mergeCell ref="P31:P32"/>
    <mergeCell ref="Q31:Q32"/>
    <mergeCell ref="A33:A34"/>
    <mergeCell ref="B33:B34"/>
    <mergeCell ref="C33:C34"/>
    <mergeCell ref="D33:D34"/>
    <mergeCell ref="E33:E34"/>
    <mergeCell ref="F33:F34"/>
    <mergeCell ref="N33:N34"/>
    <mergeCell ref="O33:O34"/>
    <mergeCell ref="N29:N30"/>
    <mergeCell ref="O29:O30"/>
    <mergeCell ref="P29:P30"/>
    <mergeCell ref="Q29:Q30"/>
    <mergeCell ref="C31:C32"/>
    <mergeCell ref="D31:D32"/>
    <mergeCell ref="E31:E32"/>
    <mergeCell ref="F31:F32"/>
    <mergeCell ref="N31:N32"/>
    <mergeCell ref="O31:O32"/>
    <mergeCell ref="L26:L27"/>
    <mergeCell ref="M26:M27"/>
    <mergeCell ref="A29:A30"/>
    <mergeCell ref="B29:B30"/>
    <mergeCell ref="C29:C30"/>
    <mergeCell ref="D29:D30"/>
    <mergeCell ref="E29:E30"/>
    <mergeCell ref="F29:F30"/>
    <mergeCell ref="F26:F28"/>
    <mergeCell ref="G26:G27"/>
    <mergeCell ref="H26:H27"/>
    <mergeCell ref="I26:I27"/>
    <mergeCell ref="J26:J27"/>
    <mergeCell ref="K26:K27"/>
    <mergeCell ref="F24:F25"/>
    <mergeCell ref="N24:N25"/>
    <mergeCell ref="O24:O25"/>
    <mergeCell ref="P24:P25"/>
    <mergeCell ref="Q24:Q25"/>
    <mergeCell ref="A26:A28"/>
    <mergeCell ref="B26:B28"/>
    <mergeCell ref="C26:C28"/>
    <mergeCell ref="D26:D28"/>
    <mergeCell ref="E26:E28"/>
    <mergeCell ref="M21:M22"/>
    <mergeCell ref="N21:N23"/>
    <mergeCell ref="O21:O23"/>
    <mergeCell ref="P21:P23"/>
    <mergeCell ref="Q21:Q23"/>
    <mergeCell ref="A24:A25"/>
    <mergeCell ref="B24:B25"/>
    <mergeCell ref="C24:C25"/>
    <mergeCell ref="D24:D25"/>
    <mergeCell ref="E24:E25"/>
    <mergeCell ref="F21:F23"/>
    <mergeCell ref="G21:G22"/>
    <mergeCell ref="H21:H22"/>
    <mergeCell ref="I21:I22"/>
    <mergeCell ref="J21:J22"/>
    <mergeCell ref="K21:K22"/>
    <mergeCell ref="O16:O18"/>
    <mergeCell ref="P16:P18"/>
    <mergeCell ref="Q16:Q18"/>
    <mergeCell ref="C19:G19"/>
    <mergeCell ref="C20:Q20"/>
    <mergeCell ref="A21:A23"/>
    <mergeCell ref="B21:B23"/>
    <mergeCell ref="C21:C23"/>
    <mergeCell ref="D21:D23"/>
    <mergeCell ref="E21:E23"/>
    <mergeCell ref="I16:I17"/>
    <mergeCell ref="J16:J17"/>
    <mergeCell ref="K16:K17"/>
    <mergeCell ref="L16:L17"/>
    <mergeCell ref="M16:M17"/>
    <mergeCell ref="N16:N18"/>
    <mergeCell ref="C16:C18"/>
    <mergeCell ref="D16:D18"/>
    <mergeCell ref="E16:E18"/>
    <mergeCell ref="F16:F18"/>
    <mergeCell ref="G16:G17"/>
    <mergeCell ref="H16:H17"/>
    <mergeCell ref="O9:O11"/>
    <mergeCell ref="P9:P11"/>
    <mergeCell ref="Q9:Q11"/>
    <mergeCell ref="C12:C13"/>
    <mergeCell ref="D12:D13"/>
    <mergeCell ref="N14:N15"/>
    <mergeCell ref="O14:O15"/>
    <mergeCell ref="P14:P15"/>
    <mergeCell ref="Q14:Q15"/>
    <mergeCell ref="I9:I10"/>
    <mergeCell ref="J9:J10"/>
    <mergeCell ref="K9:K10"/>
    <mergeCell ref="L9:L10"/>
    <mergeCell ref="M9:M10"/>
    <mergeCell ref="N9:N11"/>
    <mergeCell ref="B7:Q7"/>
    <mergeCell ref="C8:Q8"/>
    <mergeCell ref="A9:A11"/>
    <mergeCell ref="B9:B11"/>
    <mergeCell ref="C9:C11"/>
    <mergeCell ref="D9:D11"/>
    <mergeCell ref="E9:E11"/>
    <mergeCell ref="F9:F11"/>
    <mergeCell ref="G9:G10"/>
    <mergeCell ref="H9:H10"/>
    <mergeCell ref="L4:L6"/>
    <mergeCell ref="M4:M6"/>
    <mergeCell ref="N4:Q4"/>
    <mergeCell ref="H5:H6"/>
    <mergeCell ref="I5:J5"/>
    <mergeCell ref="K5:K6"/>
    <mergeCell ref="N5:N6"/>
    <mergeCell ref="O5:Q5"/>
    <mergeCell ref="L1:Q1"/>
    <mergeCell ref="D3:W3"/>
    <mergeCell ref="A4:A6"/>
    <mergeCell ref="B4:B6"/>
    <mergeCell ref="C4:C6"/>
    <mergeCell ref="D4:D6"/>
    <mergeCell ref="E4:E6"/>
    <mergeCell ref="F4:F6"/>
    <mergeCell ref="G4:G6"/>
    <mergeCell ref="H4:K4"/>
  </mergeCells>
  <pageMargins left="0.15748031496062992" right="0.15748031496062992" top="0.59055118110236227" bottom="0.59055118110236227"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dimension ref="A1:AM62"/>
  <sheetViews>
    <sheetView zoomScaleNormal="100" workbookViewId="0">
      <selection activeCell="L1" sqref="L1:Q1"/>
    </sheetView>
  </sheetViews>
  <sheetFormatPr defaultColWidth="9.140625" defaultRowHeight="11.25"/>
  <cols>
    <col min="1" max="1" width="2.7109375" style="1" customWidth="1"/>
    <col min="2" max="3" width="2.5703125" style="1" customWidth="1"/>
    <col min="4" max="4" width="30.42578125" style="1" customWidth="1"/>
    <col min="5" max="5" width="7.85546875" style="2" customWidth="1"/>
    <col min="6" max="6" width="4.42578125" style="1" customWidth="1"/>
    <col min="7" max="7" width="5.7109375" style="3" customWidth="1"/>
    <col min="8" max="8" width="5.5703125" style="1" customWidth="1"/>
    <col min="9" max="9" width="5.28515625" style="1" customWidth="1"/>
    <col min="10" max="10" width="5.42578125" style="1" customWidth="1"/>
    <col min="11" max="11" width="4.5703125" style="1" customWidth="1"/>
    <col min="12" max="12" width="5.7109375" style="1" customWidth="1"/>
    <col min="13" max="13" width="5.28515625" style="1" customWidth="1"/>
    <col min="14" max="14" width="29.28515625" style="1" customWidth="1"/>
    <col min="15" max="15" width="4.140625" style="4" customWidth="1"/>
    <col min="16" max="16" width="3.7109375" style="1" customWidth="1"/>
    <col min="17" max="17" width="4.5703125" style="1" customWidth="1"/>
    <col min="18" max="16384" width="9.140625" style="5"/>
  </cols>
  <sheetData>
    <row r="1" spans="1:23" ht="58.15" customHeight="1">
      <c r="L1" s="330" t="s">
        <v>861</v>
      </c>
      <c r="M1" s="331"/>
      <c r="N1" s="331"/>
      <c r="O1" s="331"/>
      <c r="P1" s="331"/>
      <c r="Q1" s="331"/>
    </row>
    <row r="2" spans="1:23" ht="14.25" customHeight="1">
      <c r="E2" s="1819" t="s">
        <v>924</v>
      </c>
      <c r="F2" s="1820"/>
      <c r="G2" s="1821"/>
      <c r="H2" s="1820"/>
      <c r="I2" s="1820"/>
      <c r="J2" s="1820"/>
      <c r="K2" s="1820"/>
      <c r="L2" s="1820"/>
      <c r="M2" s="1820"/>
      <c r="N2" s="1820"/>
      <c r="O2" s="5"/>
      <c r="P2" s="5"/>
      <c r="Q2" s="5"/>
    </row>
    <row r="3" spans="1:23" ht="16.5" customHeight="1" thickBot="1">
      <c r="A3" s="140"/>
      <c r="B3" s="141"/>
      <c r="C3" s="141"/>
      <c r="D3" s="814" t="s">
        <v>36</v>
      </c>
      <c r="E3" s="814"/>
      <c r="F3" s="814"/>
      <c r="G3" s="814"/>
      <c r="H3" s="814"/>
      <c r="I3" s="814"/>
      <c r="J3" s="814"/>
      <c r="K3" s="814"/>
      <c r="L3" s="814"/>
      <c r="M3" s="814"/>
      <c r="N3" s="814"/>
      <c r="O3" s="814"/>
      <c r="P3" s="814"/>
      <c r="Q3" s="814"/>
      <c r="R3" s="814"/>
      <c r="S3" s="814"/>
      <c r="T3" s="814"/>
      <c r="U3" s="814"/>
      <c r="V3" s="814"/>
      <c r="W3" s="814"/>
    </row>
    <row r="4" spans="1:23" ht="36.75" customHeight="1">
      <c r="A4" s="332" t="s">
        <v>0</v>
      </c>
      <c r="B4" s="335" t="s">
        <v>1</v>
      </c>
      <c r="C4" s="335" t="s">
        <v>2</v>
      </c>
      <c r="D4" s="338" t="s">
        <v>3</v>
      </c>
      <c r="E4" s="341" t="s">
        <v>4</v>
      </c>
      <c r="F4" s="368" t="s">
        <v>5</v>
      </c>
      <c r="G4" s="390" t="s">
        <v>6</v>
      </c>
      <c r="H4" s="376" t="s">
        <v>153</v>
      </c>
      <c r="I4" s="377"/>
      <c r="J4" s="377"/>
      <c r="K4" s="378"/>
      <c r="L4" s="387" t="s">
        <v>154</v>
      </c>
      <c r="M4" s="352" t="s">
        <v>155</v>
      </c>
      <c r="N4" s="355" t="s">
        <v>23</v>
      </c>
      <c r="O4" s="356"/>
      <c r="P4" s="356"/>
      <c r="Q4" s="357"/>
    </row>
    <row r="5" spans="1:23" ht="15" customHeight="1">
      <c r="A5" s="333"/>
      <c r="B5" s="336"/>
      <c r="C5" s="336"/>
      <c r="D5" s="339"/>
      <c r="E5" s="342"/>
      <c r="F5" s="369"/>
      <c r="G5" s="391"/>
      <c r="H5" s="393" t="s">
        <v>7</v>
      </c>
      <c r="I5" s="395" t="s">
        <v>8</v>
      </c>
      <c r="J5" s="395"/>
      <c r="K5" s="374" t="s">
        <v>156</v>
      </c>
      <c r="L5" s="388"/>
      <c r="M5" s="353"/>
      <c r="N5" s="383" t="s">
        <v>35</v>
      </c>
      <c r="O5" s="385" t="s">
        <v>10</v>
      </c>
      <c r="P5" s="385"/>
      <c r="Q5" s="386"/>
    </row>
    <row r="6" spans="1:23" ht="82.9" customHeight="1" thickBot="1">
      <c r="A6" s="334"/>
      <c r="B6" s="337"/>
      <c r="C6" s="337"/>
      <c r="D6" s="340"/>
      <c r="E6" s="343"/>
      <c r="F6" s="370"/>
      <c r="G6" s="392"/>
      <c r="H6" s="394"/>
      <c r="I6" s="247" t="s">
        <v>7</v>
      </c>
      <c r="J6" s="34" t="s">
        <v>11</v>
      </c>
      <c r="K6" s="375"/>
      <c r="L6" s="389"/>
      <c r="M6" s="354"/>
      <c r="N6" s="384"/>
      <c r="O6" s="7" t="s">
        <v>96</v>
      </c>
      <c r="P6" s="7" t="s">
        <v>97</v>
      </c>
      <c r="Q6" s="8" t="s">
        <v>110</v>
      </c>
    </row>
    <row r="7" spans="1:23" ht="11.45" customHeight="1" thickBot="1">
      <c r="A7" s="40" t="s">
        <v>12</v>
      </c>
      <c r="B7" s="379" t="s">
        <v>925</v>
      </c>
      <c r="C7" s="379"/>
      <c r="D7" s="379"/>
      <c r="E7" s="379"/>
      <c r="F7" s="379"/>
      <c r="G7" s="379"/>
      <c r="H7" s="379"/>
      <c r="I7" s="379"/>
      <c r="J7" s="379"/>
      <c r="K7" s="379"/>
      <c r="L7" s="379"/>
      <c r="M7" s="379"/>
      <c r="N7" s="379"/>
      <c r="O7" s="379"/>
      <c r="P7" s="379"/>
      <c r="Q7" s="380"/>
    </row>
    <row r="8" spans="1:23" ht="14.25" customHeight="1" thickBot="1">
      <c r="A8" s="41" t="s">
        <v>12</v>
      </c>
      <c r="B8" s="42" t="s">
        <v>12</v>
      </c>
      <c r="C8" s="381" t="s">
        <v>926</v>
      </c>
      <c r="D8" s="381"/>
      <c r="E8" s="381"/>
      <c r="F8" s="381"/>
      <c r="G8" s="381"/>
      <c r="H8" s="381"/>
      <c r="I8" s="381"/>
      <c r="J8" s="381"/>
      <c r="K8" s="381"/>
      <c r="L8" s="381"/>
      <c r="M8" s="381"/>
      <c r="N8" s="381"/>
      <c r="O8" s="381"/>
      <c r="P8" s="381"/>
      <c r="Q8" s="382"/>
    </row>
    <row r="9" spans="1:23" ht="21.75" customHeight="1">
      <c r="A9" s="317" t="s">
        <v>12</v>
      </c>
      <c r="B9" s="319" t="s">
        <v>12</v>
      </c>
      <c r="C9" s="286" t="s">
        <v>12</v>
      </c>
      <c r="D9" s="279" t="s">
        <v>927</v>
      </c>
      <c r="E9" s="283" t="s">
        <v>64</v>
      </c>
      <c r="F9" s="281" t="s">
        <v>365</v>
      </c>
      <c r="G9" s="88" t="s">
        <v>40</v>
      </c>
      <c r="H9" s="89">
        <v>0</v>
      </c>
      <c r="I9" s="50">
        <v>0</v>
      </c>
      <c r="J9" s="90"/>
      <c r="K9" s="91">
        <v>0</v>
      </c>
      <c r="L9" s="92">
        <v>0</v>
      </c>
      <c r="M9" s="52">
        <v>0</v>
      </c>
      <c r="N9" s="266" t="s">
        <v>928</v>
      </c>
      <c r="O9" s="1856">
        <v>2</v>
      </c>
      <c r="P9" s="1856" t="s">
        <v>61</v>
      </c>
      <c r="Q9" s="1880">
        <v>2</v>
      </c>
    </row>
    <row r="10" spans="1:23" ht="11.45" customHeight="1">
      <c r="A10" s="321"/>
      <c r="B10" s="322"/>
      <c r="C10" s="323"/>
      <c r="D10" s="324"/>
      <c r="E10" s="296"/>
      <c r="F10" s="327"/>
      <c r="G10" s="109"/>
      <c r="H10" s="94"/>
      <c r="I10" s="95"/>
      <c r="J10" s="96"/>
      <c r="K10" s="97"/>
      <c r="L10" s="98"/>
      <c r="M10" s="99"/>
      <c r="N10" s="326"/>
      <c r="O10" s="1895"/>
      <c r="P10" s="1895"/>
      <c r="Q10" s="1896"/>
      <c r="T10" s="1015"/>
    </row>
    <row r="11" spans="1:23" ht="18.75" customHeight="1" thickBot="1">
      <c r="A11" s="318"/>
      <c r="B11" s="320"/>
      <c r="C11" s="287"/>
      <c r="D11" s="280"/>
      <c r="E11" s="282"/>
      <c r="F11" s="282"/>
      <c r="G11" s="102" t="s">
        <v>13</v>
      </c>
      <c r="H11" s="103">
        <v>0</v>
      </c>
      <c r="I11" s="104">
        <f>SUM(I9:I10)</f>
        <v>0</v>
      </c>
      <c r="J11" s="105"/>
      <c r="K11" s="106">
        <f>SUM(K9:K10)</f>
        <v>0</v>
      </c>
      <c r="L11" s="107">
        <f>L9</f>
        <v>0</v>
      </c>
      <c r="M11" s="110">
        <f>M9</f>
        <v>0</v>
      </c>
      <c r="N11" s="267"/>
      <c r="O11" s="1865"/>
      <c r="P11" s="1865"/>
      <c r="Q11" s="1898"/>
      <c r="R11" s="482"/>
      <c r="T11" s="1015"/>
    </row>
    <row r="12" spans="1:23" ht="15" customHeight="1">
      <c r="A12" s="317" t="s">
        <v>12</v>
      </c>
      <c r="B12" s="319" t="s">
        <v>12</v>
      </c>
      <c r="C12" s="286" t="s">
        <v>14</v>
      </c>
      <c r="D12" s="279" t="s">
        <v>929</v>
      </c>
      <c r="E12" s="283" t="s">
        <v>64</v>
      </c>
      <c r="F12" s="281" t="s">
        <v>365</v>
      </c>
      <c r="G12" s="88" t="s">
        <v>40</v>
      </c>
      <c r="H12" s="89">
        <v>1.5</v>
      </c>
      <c r="I12" s="50"/>
      <c r="J12" s="90"/>
      <c r="K12" s="91"/>
      <c r="L12" s="92">
        <v>2</v>
      </c>
      <c r="M12" s="52">
        <v>2</v>
      </c>
      <c r="N12" s="2254" t="s">
        <v>930</v>
      </c>
      <c r="O12" s="2255">
        <v>200</v>
      </c>
      <c r="P12" s="2255">
        <v>220</v>
      </c>
      <c r="Q12" s="2256">
        <v>220</v>
      </c>
      <c r="R12" s="134"/>
      <c r="S12" s="132"/>
      <c r="T12" s="133"/>
      <c r="U12" s="132"/>
      <c r="V12" s="132"/>
      <c r="W12" s="132"/>
    </row>
    <row r="13" spans="1:23" ht="14.25" customHeight="1">
      <c r="A13" s="321"/>
      <c r="B13" s="322"/>
      <c r="C13" s="323"/>
      <c r="D13" s="324"/>
      <c r="E13" s="296"/>
      <c r="F13" s="327"/>
      <c r="G13" s="109"/>
      <c r="H13" s="94"/>
      <c r="I13" s="95"/>
      <c r="J13" s="96"/>
      <c r="K13" s="97"/>
      <c r="L13" s="98"/>
      <c r="M13" s="99"/>
      <c r="N13" s="2257" t="s">
        <v>931</v>
      </c>
      <c r="O13" s="1859">
        <v>180</v>
      </c>
      <c r="P13" s="1859">
        <v>200</v>
      </c>
      <c r="Q13" s="1837">
        <v>200</v>
      </c>
      <c r="R13" s="134"/>
      <c r="S13" s="132"/>
      <c r="T13" s="133"/>
      <c r="U13" s="132"/>
      <c r="V13" s="132"/>
      <c r="W13" s="132"/>
    </row>
    <row r="14" spans="1:23" ht="12" customHeight="1" thickBot="1">
      <c r="A14" s="318"/>
      <c r="B14" s="320"/>
      <c r="C14" s="287"/>
      <c r="D14" s="280"/>
      <c r="E14" s="282"/>
      <c r="F14" s="282"/>
      <c r="G14" s="102" t="s">
        <v>13</v>
      </c>
      <c r="H14" s="104">
        <f>SUM(H12:H13)</f>
        <v>1.5</v>
      </c>
      <c r="I14" s="104">
        <f>SUM(I12:I13)</f>
        <v>0</v>
      </c>
      <c r="J14" s="105"/>
      <c r="K14" s="106">
        <f>SUM(K12:K13)</f>
        <v>0</v>
      </c>
      <c r="L14" s="107">
        <f>L12</f>
        <v>2</v>
      </c>
      <c r="M14" s="110">
        <f>M12</f>
        <v>2</v>
      </c>
      <c r="N14" s="2258"/>
      <c r="O14" s="2259"/>
      <c r="P14" s="2259"/>
      <c r="Q14" s="1840"/>
      <c r="R14" s="134"/>
      <c r="S14" s="132"/>
      <c r="T14" s="133"/>
      <c r="U14" s="132"/>
      <c r="V14" s="132"/>
      <c r="W14" s="132"/>
    </row>
    <row r="15" spans="1:23" ht="23.25" customHeight="1">
      <c r="A15" s="317" t="s">
        <v>12</v>
      </c>
      <c r="B15" s="319" t="s">
        <v>12</v>
      </c>
      <c r="C15" s="286" t="s">
        <v>37</v>
      </c>
      <c r="D15" s="279" t="s">
        <v>932</v>
      </c>
      <c r="E15" s="283" t="s">
        <v>64</v>
      </c>
      <c r="F15" s="281" t="s">
        <v>365</v>
      </c>
      <c r="G15" s="88" t="s">
        <v>40</v>
      </c>
      <c r="H15" s="89">
        <v>0</v>
      </c>
      <c r="I15" s="50">
        <v>0</v>
      </c>
      <c r="J15" s="90"/>
      <c r="K15" s="91">
        <v>0</v>
      </c>
      <c r="L15" s="92">
        <v>2</v>
      </c>
      <c r="M15" s="52">
        <v>2</v>
      </c>
      <c r="N15" s="2254" t="s">
        <v>933</v>
      </c>
      <c r="O15" s="2260">
        <v>0</v>
      </c>
      <c r="P15" s="2260">
        <v>160</v>
      </c>
      <c r="Q15" s="2261">
        <v>160</v>
      </c>
      <c r="R15" s="134"/>
      <c r="S15" s="132"/>
      <c r="T15" s="133"/>
      <c r="U15" s="132"/>
      <c r="V15" s="132"/>
      <c r="W15" s="132"/>
    </row>
    <row r="16" spans="1:23" ht="12.6" customHeight="1" thickBot="1">
      <c r="A16" s="318"/>
      <c r="B16" s="320"/>
      <c r="C16" s="287"/>
      <c r="D16" s="280"/>
      <c r="E16" s="282"/>
      <c r="F16" s="282"/>
      <c r="G16" s="102" t="s">
        <v>13</v>
      </c>
      <c r="H16" s="104">
        <f>SUM(H15:H15)</f>
        <v>0</v>
      </c>
      <c r="I16" s="104">
        <f>SUM(I15:I15)</f>
        <v>0</v>
      </c>
      <c r="J16" s="105"/>
      <c r="K16" s="106">
        <f>SUM(K15:K15)</f>
        <v>0</v>
      </c>
      <c r="L16" s="107">
        <f>L15</f>
        <v>2</v>
      </c>
      <c r="M16" s="110">
        <f>M15</f>
        <v>2</v>
      </c>
      <c r="N16" s="2262"/>
      <c r="O16" s="2263"/>
      <c r="P16" s="2263"/>
      <c r="Q16" s="2264"/>
      <c r="R16" s="134"/>
      <c r="S16" s="132"/>
      <c r="T16" s="133"/>
      <c r="U16" s="132"/>
      <c r="V16" s="132"/>
      <c r="W16" s="132"/>
    </row>
    <row r="17" spans="1:23" ht="16.5" customHeight="1">
      <c r="A17" s="317" t="s">
        <v>12</v>
      </c>
      <c r="B17" s="319" t="s">
        <v>12</v>
      </c>
      <c r="C17" s="286" t="s">
        <v>38</v>
      </c>
      <c r="D17" s="279" t="s">
        <v>934</v>
      </c>
      <c r="E17" s="283" t="s">
        <v>64</v>
      </c>
      <c r="F17" s="281" t="s">
        <v>365</v>
      </c>
      <c r="G17" s="88" t="s">
        <v>40</v>
      </c>
      <c r="H17" s="89">
        <v>0</v>
      </c>
      <c r="I17" s="50">
        <v>0</v>
      </c>
      <c r="J17" s="90"/>
      <c r="K17" s="91">
        <v>0</v>
      </c>
      <c r="L17" s="92">
        <v>1</v>
      </c>
      <c r="M17" s="52">
        <v>1</v>
      </c>
      <c r="N17" s="656" t="s">
        <v>935</v>
      </c>
      <c r="O17" s="1856">
        <v>0</v>
      </c>
      <c r="P17" s="1856">
        <v>1</v>
      </c>
      <c r="Q17" s="1857">
        <v>1</v>
      </c>
      <c r="R17" s="134"/>
      <c r="S17" s="132"/>
      <c r="T17" s="133"/>
      <c r="U17" s="132"/>
      <c r="V17" s="132"/>
      <c r="W17" s="132"/>
    </row>
    <row r="18" spans="1:23" ht="5.45" customHeight="1">
      <c r="A18" s="321"/>
      <c r="B18" s="322"/>
      <c r="C18" s="323"/>
      <c r="D18" s="324"/>
      <c r="E18" s="296"/>
      <c r="F18" s="327"/>
      <c r="G18" s="109"/>
      <c r="H18" s="94"/>
      <c r="I18" s="95"/>
      <c r="J18" s="96"/>
      <c r="K18" s="97"/>
      <c r="L18" s="98"/>
      <c r="M18" s="99"/>
      <c r="N18" s="713"/>
      <c r="O18" s="1895"/>
      <c r="P18" s="1895"/>
      <c r="Q18" s="2265"/>
      <c r="R18" s="134"/>
      <c r="S18" s="132"/>
      <c r="T18" s="133"/>
      <c r="U18" s="132"/>
      <c r="V18" s="132"/>
      <c r="W18" s="132"/>
    </row>
    <row r="19" spans="1:23" ht="12.6" customHeight="1" thickBot="1">
      <c r="A19" s="318"/>
      <c r="B19" s="320"/>
      <c r="C19" s="287"/>
      <c r="D19" s="280"/>
      <c r="E19" s="282"/>
      <c r="F19" s="282"/>
      <c r="G19" s="102" t="s">
        <v>13</v>
      </c>
      <c r="H19" s="103">
        <f>H17</f>
        <v>0</v>
      </c>
      <c r="I19" s="104">
        <f>SUM(I17:I18)</f>
        <v>0</v>
      </c>
      <c r="J19" s="105"/>
      <c r="K19" s="106">
        <f>SUM(K17:K18)</f>
        <v>0</v>
      </c>
      <c r="L19" s="107">
        <f>L17</f>
        <v>1</v>
      </c>
      <c r="M19" s="110">
        <f>M17</f>
        <v>1</v>
      </c>
      <c r="N19" s="657"/>
      <c r="O19" s="1865"/>
      <c r="P19" s="1865"/>
      <c r="Q19" s="1866"/>
      <c r="R19" s="134"/>
      <c r="S19" s="132"/>
      <c r="T19" s="133"/>
      <c r="U19" s="132"/>
      <c r="V19" s="132"/>
      <c r="W19" s="132"/>
    </row>
    <row r="20" spans="1:23" ht="13.15" customHeight="1">
      <c r="A20" s="729" t="s">
        <v>12</v>
      </c>
      <c r="B20" s="1867" t="s">
        <v>12</v>
      </c>
      <c r="C20" s="2266" t="s">
        <v>42</v>
      </c>
      <c r="D20" s="279" t="s">
        <v>936</v>
      </c>
      <c r="E20" s="283" t="s">
        <v>64</v>
      </c>
      <c r="F20" s="281" t="s">
        <v>365</v>
      </c>
      <c r="G20" s="88" t="s">
        <v>40</v>
      </c>
      <c r="H20" s="89">
        <v>0.5</v>
      </c>
      <c r="I20" s="50"/>
      <c r="J20" s="90"/>
      <c r="K20" s="91"/>
      <c r="L20" s="92">
        <v>1</v>
      </c>
      <c r="M20" s="52">
        <v>1</v>
      </c>
      <c r="N20" s="656" t="s">
        <v>937</v>
      </c>
      <c r="O20" s="1856">
        <v>1</v>
      </c>
      <c r="P20" s="1856" t="s">
        <v>244</v>
      </c>
      <c r="Q20" s="1857">
        <v>1</v>
      </c>
      <c r="R20" s="134"/>
      <c r="S20" s="132"/>
      <c r="T20" s="133"/>
      <c r="U20" s="132"/>
      <c r="V20" s="132"/>
      <c r="W20" s="132"/>
    </row>
    <row r="21" spans="1:23" ht="13.15" customHeight="1" thickBot="1">
      <c r="A21" s="738"/>
      <c r="B21" s="1875"/>
      <c r="C21" s="2267"/>
      <c r="D21" s="280"/>
      <c r="E21" s="282"/>
      <c r="F21" s="282"/>
      <c r="G21" s="102" t="s">
        <v>13</v>
      </c>
      <c r="H21" s="104">
        <f>SUM(H20:H20)</f>
        <v>0.5</v>
      </c>
      <c r="I21" s="104">
        <f>SUM(I20:I20)</f>
        <v>0</v>
      </c>
      <c r="J21" s="105"/>
      <c r="K21" s="106">
        <f>SUM(K20:K20)</f>
        <v>0</v>
      </c>
      <c r="L21" s="107">
        <f>L20</f>
        <v>1</v>
      </c>
      <c r="M21" s="110">
        <f>M20</f>
        <v>1</v>
      </c>
      <c r="N21" s="657"/>
      <c r="O21" s="1865"/>
      <c r="P21" s="1865"/>
      <c r="Q21" s="1866"/>
      <c r="R21" s="134"/>
      <c r="S21" s="132"/>
      <c r="T21" s="133"/>
      <c r="U21" s="132"/>
      <c r="V21" s="132"/>
      <c r="W21" s="132"/>
    </row>
    <row r="22" spans="1:23" ht="13.5" customHeight="1">
      <c r="A22" s="317" t="s">
        <v>12</v>
      </c>
      <c r="B22" s="319" t="s">
        <v>12</v>
      </c>
      <c r="C22" s="286" t="s">
        <v>43</v>
      </c>
      <c r="D22" s="279" t="s">
        <v>938</v>
      </c>
      <c r="E22" s="283" t="s">
        <v>64</v>
      </c>
      <c r="F22" s="281" t="s">
        <v>365</v>
      </c>
      <c r="G22" s="88" t="s">
        <v>40</v>
      </c>
      <c r="H22" s="89">
        <v>4</v>
      </c>
      <c r="I22" s="50"/>
      <c r="J22" s="90"/>
      <c r="K22" s="91"/>
      <c r="L22" s="92">
        <v>5.5</v>
      </c>
      <c r="M22" s="52">
        <v>5.5</v>
      </c>
      <c r="N22" s="266" t="s">
        <v>939</v>
      </c>
      <c r="O22" s="2268">
        <v>25</v>
      </c>
      <c r="P22" s="701" t="s">
        <v>329</v>
      </c>
      <c r="Q22" s="1880">
        <v>25</v>
      </c>
      <c r="R22" s="134"/>
      <c r="S22" s="132"/>
      <c r="T22" s="133"/>
      <c r="U22" s="132"/>
      <c r="V22" s="132"/>
      <c r="W22" s="132"/>
    </row>
    <row r="23" spans="1:23" ht="10.9" customHeight="1">
      <c r="A23" s="321"/>
      <c r="B23" s="322"/>
      <c r="C23" s="323"/>
      <c r="D23" s="324"/>
      <c r="E23" s="296"/>
      <c r="F23" s="327"/>
      <c r="G23" s="109"/>
      <c r="H23" s="94"/>
      <c r="I23" s="95"/>
      <c r="J23" s="96"/>
      <c r="K23" s="97"/>
      <c r="L23" s="98"/>
      <c r="M23" s="99"/>
      <c r="N23" s="326"/>
      <c r="O23" s="1895"/>
      <c r="P23" s="1895"/>
      <c r="Q23" s="1896"/>
      <c r="R23" s="134"/>
      <c r="S23" s="132"/>
      <c r="T23" s="133"/>
      <c r="U23" s="132"/>
      <c r="V23" s="132"/>
      <c r="W23" s="132"/>
    </row>
    <row r="24" spans="1:23" ht="15.6" customHeight="1" thickBot="1">
      <c r="A24" s="318"/>
      <c r="B24" s="320"/>
      <c r="C24" s="287"/>
      <c r="D24" s="280"/>
      <c r="E24" s="282"/>
      <c r="F24" s="282"/>
      <c r="G24" s="102" t="s">
        <v>13</v>
      </c>
      <c r="H24" s="104">
        <f>SUM(H22:H23)</f>
        <v>4</v>
      </c>
      <c r="I24" s="104">
        <f>SUM(I22:I23)</f>
        <v>0</v>
      </c>
      <c r="J24" s="105"/>
      <c r="K24" s="106">
        <f>SUM(K22:K23)</f>
        <v>0</v>
      </c>
      <c r="L24" s="107">
        <f>L22</f>
        <v>5.5</v>
      </c>
      <c r="M24" s="110">
        <f>M22</f>
        <v>5.5</v>
      </c>
      <c r="N24" s="267"/>
      <c r="O24" s="1865"/>
      <c r="P24" s="1865"/>
      <c r="Q24" s="1898"/>
      <c r="R24" s="134"/>
      <c r="S24" s="132"/>
      <c r="T24" s="133"/>
      <c r="U24" s="132"/>
      <c r="V24" s="132"/>
      <c r="W24" s="132"/>
    </row>
    <row r="25" spans="1:23" ht="18.75" customHeight="1">
      <c r="A25" s="317" t="s">
        <v>12</v>
      </c>
      <c r="B25" s="319" t="s">
        <v>12</v>
      </c>
      <c r="C25" s="286" t="s">
        <v>44</v>
      </c>
      <c r="D25" s="279" t="s">
        <v>940</v>
      </c>
      <c r="E25" s="283" t="s">
        <v>64</v>
      </c>
      <c r="F25" s="281" t="s">
        <v>941</v>
      </c>
      <c r="G25" s="88" t="s">
        <v>40</v>
      </c>
      <c r="H25" s="89">
        <v>243</v>
      </c>
      <c r="I25" s="50">
        <v>0</v>
      </c>
      <c r="J25" s="90"/>
      <c r="K25" s="91">
        <v>0</v>
      </c>
      <c r="L25" s="92">
        <v>297</v>
      </c>
      <c r="M25" s="52">
        <v>60</v>
      </c>
      <c r="N25" s="2269"/>
      <c r="O25" s="1856"/>
      <c r="P25" s="1856"/>
      <c r="Q25" s="1857"/>
      <c r="R25" s="134"/>
      <c r="S25" s="132"/>
      <c r="T25" s="133"/>
      <c r="U25" s="132"/>
      <c r="V25" s="132"/>
      <c r="W25" s="132"/>
    </row>
    <row r="26" spans="1:23" ht="51" customHeight="1" thickBot="1">
      <c r="A26" s="318"/>
      <c r="B26" s="320"/>
      <c r="C26" s="287"/>
      <c r="D26" s="280"/>
      <c r="E26" s="282"/>
      <c r="F26" s="282"/>
      <c r="G26" s="102" t="s">
        <v>13</v>
      </c>
      <c r="H26" s="104">
        <f>SUM(H25:H25)</f>
        <v>243</v>
      </c>
      <c r="I26" s="104">
        <f>SUM(I25:I25)</f>
        <v>0</v>
      </c>
      <c r="J26" s="105"/>
      <c r="K26" s="106">
        <f>SUM(K25:K25)</f>
        <v>0</v>
      </c>
      <c r="L26" s="106">
        <f>SUM(L25:L25)</f>
        <v>297</v>
      </c>
      <c r="M26" s="106">
        <f>SUM(M25:M25)</f>
        <v>60</v>
      </c>
      <c r="N26" s="2270"/>
      <c r="O26" s="1865"/>
      <c r="P26" s="1865"/>
      <c r="Q26" s="1866"/>
      <c r="R26" s="134"/>
      <c r="S26" s="132"/>
      <c r="T26" s="133"/>
      <c r="U26" s="132"/>
      <c r="V26" s="132"/>
      <c r="W26" s="132"/>
    </row>
    <row r="27" spans="1:23" ht="18" customHeight="1">
      <c r="A27" s="317" t="s">
        <v>12</v>
      </c>
      <c r="B27" s="319" t="s">
        <v>12</v>
      </c>
      <c r="C27" s="286" t="s">
        <v>45</v>
      </c>
      <c r="D27" s="279" t="s">
        <v>942</v>
      </c>
      <c r="E27" s="283" t="s">
        <v>64</v>
      </c>
      <c r="F27" s="281" t="s">
        <v>365</v>
      </c>
      <c r="G27" s="88" t="s">
        <v>40</v>
      </c>
      <c r="H27" s="89">
        <v>0</v>
      </c>
      <c r="I27" s="50">
        <v>0</v>
      </c>
      <c r="J27" s="90"/>
      <c r="K27" s="91">
        <v>0</v>
      </c>
      <c r="L27" s="92">
        <v>2</v>
      </c>
      <c r="M27" s="52">
        <v>2</v>
      </c>
      <c r="N27" s="656" t="s">
        <v>943</v>
      </c>
      <c r="O27" s="1856">
        <v>0</v>
      </c>
      <c r="P27" s="1856">
        <v>2</v>
      </c>
      <c r="Q27" s="1857">
        <v>2</v>
      </c>
      <c r="R27" s="134"/>
      <c r="S27" s="132"/>
      <c r="T27" s="133"/>
      <c r="U27" s="132"/>
      <c r="V27" s="132"/>
      <c r="W27" s="132"/>
    </row>
    <row r="28" spans="1:23" ht="18" customHeight="1" thickBot="1">
      <c r="A28" s="318"/>
      <c r="B28" s="320"/>
      <c r="C28" s="287"/>
      <c r="D28" s="280"/>
      <c r="E28" s="282"/>
      <c r="F28" s="282"/>
      <c r="G28" s="102" t="s">
        <v>13</v>
      </c>
      <c r="H28" s="104">
        <f>H27*1</f>
        <v>0</v>
      </c>
      <c r="I28" s="104">
        <f t="shared" ref="I28:M28" si="0">I27*1</f>
        <v>0</v>
      </c>
      <c r="J28" s="104"/>
      <c r="K28" s="104">
        <f t="shared" si="0"/>
        <v>0</v>
      </c>
      <c r="L28" s="104">
        <f t="shared" si="0"/>
        <v>2</v>
      </c>
      <c r="M28" s="104">
        <f t="shared" si="0"/>
        <v>2</v>
      </c>
      <c r="N28" s="657"/>
      <c r="O28" s="1889"/>
      <c r="P28" s="1889"/>
      <c r="Q28" s="2271"/>
      <c r="R28" s="134"/>
      <c r="S28" s="132"/>
      <c r="T28" s="133"/>
      <c r="U28" s="132"/>
      <c r="V28" s="132"/>
      <c r="W28" s="132"/>
    </row>
    <row r="29" spans="1:23" ht="16.5" customHeight="1" thickBot="1">
      <c r="A29" s="41" t="s">
        <v>12</v>
      </c>
      <c r="B29" s="86"/>
      <c r="C29" s="268" t="s">
        <v>15</v>
      </c>
      <c r="D29" s="269"/>
      <c r="E29" s="269"/>
      <c r="F29" s="269"/>
      <c r="G29" s="271"/>
      <c r="H29" s="177">
        <f>H24+H21+H19+H16+H14+H11+H26+H28</f>
        <v>249</v>
      </c>
      <c r="I29" s="177">
        <f t="shared" ref="I29:M29" si="1">I24+I21+I19+I16+I14+I11+I26+I28</f>
        <v>0</v>
      </c>
      <c r="J29" s="177">
        <f t="shared" si="1"/>
        <v>0</v>
      </c>
      <c r="K29" s="177">
        <f t="shared" si="1"/>
        <v>0</v>
      </c>
      <c r="L29" s="177">
        <f t="shared" si="1"/>
        <v>310.5</v>
      </c>
      <c r="M29" s="177">
        <f t="shared" si="1"/>
        <v>73.5</v>
      </c>
      <c r="N29" s="1713"/>
      <c r="O29" s="67"/>
      <c r="P29" s="67"/>
      <c r="Q29" s="68"/>
      <c r="R29" s="132"/>
      <c r="S29" s="132"/>
      <c r="T29" s="132"/>
      <c r="U29" s="132"/>
      <c r="V29" s="132"/>
      <c r="W29" s="132"/>
    </row>
    <row r="30" spans="1:23" ht="12" customHeight="1" thickBot="1">
      <c r="A30" s="40" t="s">
        <v>14</v>
      </c>
      <c r="B30" s="379" t="s">
        <v>944</v>
      </c>
      <c r="C30" s="379"/>
      <c r="D30" s="379"/>
      <c r="E30" s="379"/>
      <c r="F30" s="379"/>
      <c r="G30" s="379"/>
      <c r="H30" s="379"/>
      <c r="I30" s="379"/>
      <c r="J30" s="379"/>
      <c r="K30" s="379"/>
      <c r="L30" s="379"/>
      <c r="M30" s="379"/>
      <c r="N30" s="379"/>
      <c r="O30" s="379"/>
      <c r="P30" s="379"/>
      <c r="Q30" s="380"/>
      <c r="R30" s="132"/>
      <c r="S30" s="132"/>
      <c r="T30" s="132"/>
      <c r="U30" s="132"/>
      <c r="V30" s="132"/>
      <c r="W30" s="132"/>
    </row>
    <row r="31" spans="1:23" ht="15.75" customHeight="1" thickBot="1">
      <c r="A31" s="41" t="s">
        <v>14</v>
      </c>
      <c r="B31" s="42" t="s">
        <v>12</v>
      </c>
      <c r="C31" s="304" t="s">
        <v>945</v>
      </c>
      <c r="D31" s="305"/>
      <c r="E31" s="306"/>
      <c r="F31" s="306"/>
      <c r="G31" s="305"/>
      <c r="H31" s="305"/>
      <c r="I31" s="305"/>
      <c r="J31" s="305"/>
      <c r="K31" s="305"/>
      <c r="L31" s="305"/>
      <c r="M31" s="305"/>
      <c r="N31" s="305"/>
      <c r="O31" s="305"/>
      <c r="P31" s="305"/>
      <c r="Q31" s="307"/>
      <c r="R31" s="132"/>
      <c r="S31" s="132"/>
      <c r="T31" s="132"/>
      <c r="U31" s="132"/>
      <c r="V31" s="132"/>
      <c r="W31" s="132"/>
    </row>
    <row r="32" spans="1:23" ht="14.25" customHeight="1">
      <c r="A32" s="317" t="s">
        <v>14</v>
      </c>
      <c r="B32" s="319" t="s">
        <v>12</v>
      </c>
      <c r="C32" s="286" t="s">
        <v>12</v>
      </c>
      <c r="D32" s="279" t="s">
        <v>946</v>
      </c>
      <c r="E32" s="283" t="s">
        <v>64</v>
      </c>
      <c r="F32" s="281" t="s">
        <v>947</v>
      </c>
      <c r="G32" s="88"/>
      <c r="H32" s="89"/>
      <c r="I32" s="50"/>
      <c r="J32" s="90"/>
      <c r="K32" s="89"/>
      <c r="L32" s="92"/>
      <c r="M32" s="52"/>
      <c r="N32" s="656" t="s">
        <v>948</v>
      </c>
      <c r="O32" s="2268" t="s">
        <v>73</v>
      </c>
      <c r="P32" s="701" t="s">
        <v>73</v>
      </c>
      <c r="Q32" s="2028" t="s">
        <v>73</v>
      </c>
      <c r="R32" s="132"/>
      <c r="S32" s="132"/>
      <c r="T32" s="133"/>
      <c r="U32" s="132"/>
      <c r="V32" s="132"/>
      <c r="W32" s="132"/>
    </row>
    <row r="33" spans="1:39" ht="17.25" customHeight="1">
      <c r="A33" s="321"/>
      <c r="B33" s="322"/>
      <c r="C33" s="323"/>
      <c r="D33" s="324"/>
      <c r="E33" s="295"/>
      <c r="F33" s="552"/>
      <c r="G33" s="109" t="s">
        <v>40</v>
      </c>
      <c r="H33" s="694">
        <v>1</v>
      </c>
      <c r="I33" s="163"/>
      <c r="J33" s="539"/>
      <c r="K33" s="99"/>
      <c r="L33" s="1598">
        <v>1</v>
      </c>
      <c r="M33" s="99">
        <v>1</v>
      </c>
      <c r="N33" s="713"/>
      <c r="O33" s="2272"/>
      <c r="P33" s="2273"/>
      <c r="Q33" s="1896"/>
      <c r="R33" s="132"/>
      <c r="S33" s="132"/>
      <c r="T33" s="133"/>
      <c r="U33" s="132"/>
      <c r="V33" s="132"/>
      <c r="W33" s="132"/>
    </row>
    <row r="34" spans="1:39" ht="17.25" customHeight="1" thickBot="1">
      <c r="A34" s="318"/>
      <c r="B34" s="320"/>
      <c r="C34" s="287"/>
      <c r="D34" s="280"/>
      <c r="E34" s="282"/>
      <c r="F34" s="282"/>
      <c r="G34" s="102" t="s">
        <v>13</v>
      </c>
      <c r="H34" s="576">
        <f>H33*1</f>
        <v>1</v>
      </c>
      <c r="I34" s="576">
        <f t="shared" ref="I34:M34" si="2">I33*1</f>
        <v>0</v>
      </c>
      <c r="J34" s="576">
        <f t="shared" si="2"/>
        <v>0</v>
      </c>
      <c r="K34" s="576">
        <f t="shared" si="2"/>
        <v>0</v>
      </c>
      <c r="L34" s="576">
        <f t="shared" si="2"/>
        <v>1</v>
      </c>
      <c r="M34" s="576">
        <f t="shared" si="2"/>
        <v>1</v>
      </c>
      <c r="N34" s="657"/>
      <c r="O34" s="1865"/>
      <c r="P34" s="1865"/>
      <c r="Q34" s="1898"/>
      <c r="R34" s="132"/>
      <c r="S34" s="132"/>
      <c r="T34" s="133"/>
      <c r="U34" s="132"/>
      <c r="V34" s="132"/>
      <c r="W34" s="132"/>
    </row>
    <row r="35" spans="1:39" ht="30.75" customHeight="1">
      <c r="A35" s="317" t="s">
        <v>14</v>
      </c>
      <c r="B35" s="319" t="s">
        <v>12</v>
      </c>
      <c r="C35" s="286" t="s">
        <v>43</v>
      </c>
      <c r="D35" s="279" t="s">
        <v>949</v>
      </c>
      <c r="E35" s="283" t="s">
        <v>64</v>
      </c>
      <c r="F35" s="281" t="s">
        <v>950</v>
      </c>
      <c r="G35" s="2274" t="s">
        <v>129</v>
      </c>
      <c r="H35" s="2275">
        <v>0</v>
      </c>
      <c r="I35" s="2276"/>
      <c r="J35" s="2277"/>
      <c r="K35" s="2278"/>
      <c r="L35" s="2279"/>
      <c r="M35" s="2280"/>
      <c r="N35" s="2281" t="s">
        <v>951</v>
      </c>
      <c r="O35" s="2282"/>
      <c r="P35" s="2282"/>
      <c r="Q35" s="2283" t="s">
        <v>73</v>
      </c>
      <c r="R35" s="132"/>
      <c r="S35" s="132"/>
      <c r="T35" s="133"/>
      <c r="U35" s="132"/>
      <c r="V35" s="132"/>
      <c r="W35" s="132"/>
    </row>
    <row r="36" spans="1:39" ht="33" customHeight="1" thickBot="1">
      <c r="A36" s="318"/>
      <c r="B36" s="320"/>
      <c r="C36" s="287"/>
      <c r="D36" s="280"/>
      <c r="E36" s="540"/>
      <c r="F36" s="282"/>
      <c r="G36" s="2284" t="s">
        <v>13</v>
      </c>
      <c r="H36" s="2285">
        <f>SUM(H35:H35)</f>
        <v>0</v>
      </c>
      <c r="I36" s="2285">
        <f>SUM(I35:I35)</f>
        <v>0</v>
      </c>
      <c r="J36" s="2286"/>
      <c r="K36" s="2287">
        <f>SUM(K35:K35)</f>
        <v>0</v>
      </c>
      <c r="L36" s="2288">
        <f>L35</f>
        <v>0</v>
      </c>
      <c r="M36" s="2289">
        <f>M35</f>
        <v>0</v>
      </c>
      <c r="N36" s="2290" t="s">
        <v>952</v>
      </c>
      <c r="O36" s="153"/>
      <c r="P36" s="153"/>
      <c r="Q36" s="155" t="s">
        <v>73</v>
      </c>
      <c r="R36" s="132"/>
      <c r="S36" s="132"/>
      <c r="T36" s="133"/>
      <c r="U36" s="132"/>
      <c r="V36" s="132"/>
      <c r="W36" s="132"/>
    </row>
    <row r="37" spans="1:39" ht="14.25" customHeight="1" thickBot="1">
      <c r="A37" s="41" t="s">
        <v>14</v>
      </c>
      <c r="B37" s="2291"/>
      <c r="C37" s="268" t="s">
        <v>15</v>
      </c>
      <c r="D37" s="269"/>
      <c r="E37" s="269"/>
      <c r="F37" s="269"/>
      <c r="G37" s="271"/>
      <c r="H37" s="177">
        <f>H34+H36</f>
        <v>1</v>
      </c>
      <c r="I37" s="177">
        <f t="shared" ref="I37:M37" si="3">I34+I36</f>
        <v>0</v>
      </c>
      <c r="J37" s="177">
        <f t="shared" si="3"/>
        <v>0</v>
      </c>
      <c r="K37" s="177">
        <f t="shared" si="3"/>
        <v>0</v>
      </c>
      <c r="L37" s="177">
        <f t="shared" si="3"/>
        <v>1</v>
      </c>
      <c r="M37" s="177">
        <f t="shared" si="3"/>
        <v>1</v>
      </c>
      <c r="N37" s="1713"/>
      <c r="O37" s="67"/>
      <c r="P37" s="67"/>
      <c r="Q37" s="2292"/>
      <c r="R37" s="132"/>
      <c r="S37" s="132"/>
      <c r="T37" s="133"/>
      <c r="U37" s="132"/>
      <c r="V37" s="132"/>
      <c r="W37" s="132"/>
    </row>
    <row r="38" spans="1:39" ht="15.75" customHeight="1" thickBot="1">
      <c r="A38" s="40" t="s">
        <v>37</v>
      </c>
      <c r="B38" s="379" t="s">
        <v>953</v>
      </c>
      <c r="C38" s="379"/>
      <c r="D38" s="379"/>
      <c r="E38" s="379"/>
      <c r="F38" s="379"/>
      <c r="G38" s="379"/>
      <c r="H38" s="379"/>
      <c r="I38" s="379"/>
      <c r="J38" s="379"/>
      <c r="K38" s="379"/>
      <c r="L38" s="379"/>
      <c r="M38" s="379"/>
      <c r="N38" s="379"/>
      <c r="O38" s="379"/>
      <c r="P38" s="379"/>
      <c r="Q38" s="380"/>
      <c r="R38" s="132"/>
      <c r="S38" s="132"/>
      <c r="T38" s="133"/>
      <c r="U38" s="132"/>
      <c r="V38" s="132"/>
      <c r="W38" s="132"/>
    </row>
    <row r="39" spans="1:39" ht="16.5" customHeight="1" thickBot="1">
      <c r="A39" s="41" t="s">
        <v>37</v>
      </c>
      <c r="B39" s="42" t="s">
        <v>12</v>
      </c>
      <c r="C39" s="304" t="s">
        <v>954</v>
      </c>
      <c r="D39" s="305"/>
      <c r="E39" s="305"/>
      <c r="F39" s="305"/>
      <c r="G39" s="305"/>
      <c r="H39" s="305"/>
      <c r="I39" s="305"/>
      <c r="J39" s="305"/>
      <c r="K39" s="305"/>
      <c r="L39" s="305"/>
      <c r="M39" s="305"/>
      <c r="N39" s="305"/>
      <c r="O39" s="305"/>
      <c r="P39" s="305"/>
      <c r="Q39" s="307"/>
      <c r="R39" s="132"/>
      <c r="S39" s="132"/>
      <c r="T39" s="133"/>
      <c r="U39" s="132"/>
      <c r="V39" s="132"/>
      <c r="W39" s="132"/>
    </row>
    <row r="40" spans="1:39" ht="24" customHeight="1">
      <c r="A40" s="543" t="s">
        <v>37</v>
      </c>
      <c r="B40" s="953" t="s">
        <v>12</v>
      </c>
      <c r="C40" s="2293" t="s">
        <v>12</v>
      </c>
      <c r="D40" s="1445" t="s">
        <v>955</v>
      </c>
      <c r="E40" s="398" t="s">
        <v>64</v>
      </c>
      <c r="F40" s="313" t="s">
        <v>956</v>
      </c>
      <c r="G40" s="88" t="s">
        <v>82</v>
      </c>
      <c r="H40" s="89">
        <v>146</v>
      </c>
      <c r="I40" s="50"/>
      <c r="J40" s="90"/>
      <c r="K40" s="91"/>
      <c r="L40" s="92">
        <v>250</v>
      </c>
      <c r="M40" s="655">
        <v>200</v>
      </c>
      <c r="N40" s="2294" t="s">
        <v>957</v>
      </c>
      <c r="O40" s="2295">
        <v>79</v>
      </c>
      <c r="P40" s="462">
        <v>100</v>
      </c>
      <c r="Q40" s="463">
        <v>100</v>
      </c>
      <c r="R40" s="132"/>
      <c r="S40" s="132"/>
      <c r="T40" s="133"/>
      <c r="U40" s="132"/>
      <c r="V40" s="132"/>
      <c r="W40" s="132"/>
    </row>
    <row r="41" spans="1:39" ht="36.75" customHeight="1" thickBot="1">
      <c r="A41" s="550"/>
      <c r="B41" s="607"/>
      <c r="C41" s="2296"/>
      <c r="D41" s="324"/>
      <c r="E41" s="552"/>
      <c r="F41" s="552"/>
      <c r="G41" s="109"/>
      <c r="H41" s="94"/>
      <c r="I41" s="95"/>
      <c r="J41" s="96"/>
      <c r="K41" s="97"/>
      <c r="L41" s="98"/>
      <c r="M41" s="694"/>
      <c r="N41" s="2297" t="s">
        <v>958</v>
      </c>
      <c r="O41" s="2298">
        <v>106</v>
      </c>
      <c r="P41" s="1573">
        <v>150</v>
      </c>
      <c r="Q41" s="2299">
        <v>120</v>
      </c>
      <c r="R41" s="132"/>
      <c r="S41" s="132"/>
      <c r="T41" s="133"/>
      <c r="U41" s="132"/>
      <c r="V41" s="132"/>
      <c r="W41" s="132"/>
    </row>
    <row r="42" spans="1:39" ht="24" customHeight="1">
      <c r="A42" s="550"/>
      <c r="B42" s="607"/>
      <c r="C42" s="2296"/>
      <c r="D42" s="324"/>
      <c r="E42" s="552"/>
      <c r="F42" s="552"/>
      <c r="G42" s="2300" t="s">
        <v>13</v>
      </c>
      <c r="H42" s="2301">
        <f t="shared" ref="H42:M42" si="4">H40</f>
        <v>146</v>
      </c>
      <c r="I42" s="2301">
        <f t="shared" si="4"/>
        <v>0</v>
      </c>
      <c r="J42" s="2301">
        <f t="shared" si="4"/>
        <v>0</v>
      </c>
      <c r="K42" s="2301">
        <f t="shared" si="4"/>
        <v>0</v>
      </c>
      <c r="L42" s="2301">
        <f t="shared" si="4"/>
        <v>250</v>
      </c>
      <c r="M42" s="2301">
        <f t="shared" si="4"/>
        <v>200</v>
      </c>
      <c r="N42" s="2302" t="s">
        <v>959</v>
      </c>
      <c r="O42" s="2303">
        <v>152</v>
      </c>
      <c r="P42" s="462">
        <v>190</v>
      </c>
      <c r="Q42" s="463">
        <v>190</v>
      </c>
      <c r="R42" s="132"/>
      <c r="S42" s="132"/>
      <c r="T42" s="133"/>
      <c r="U42" s="132"/>
      <c r="V42" s="132"/>
      <c r="W42" s="132"/>
    </row>
    <row r="43" spans="1:39" ht="37.5" customHeight="1" thickBot="1">
      <c r="A43" s="2304"/>
      <c r="B43" s="2305"/>
      <c r="C43" s="2306"/>
      <c r="D43" s="2307"/>
      <c r="E43" s="2308"/>
      <c r="F43" s="2308"/>
      <c r="G43" s="2309"/>
      <c r="H43" s="2304"/>
      <c r="I43" s="2304"/>
      <c r="J43" s="2304"/>
      <c r="K43" s="2304"/>
      <c r="L43" s="2304"/>
      <c r="M43" s="2304"/>
      <c r="N43" s="2310" t="s">
        <v>960</v>
      </c>
      <c r="O43" s="2311">
        <v>8</v>
      </c>
      <c r="P43" s="2312">
        <v>60</v>
      </c>
      <c r="Q43" s="2313">
        <v>50</v>
      </c>
      <c r="R43" s="132"/>
      <c r="S43" s="132"/>
      <c r="T43" s="133"/>
      <c r="U43" s="132"/>
      <c r="V43" s="132"/>
      <c r="W43" s="132"/>
    </row>
    <row r="44" spans="1:39" ht="14.25" customHeight="1" thickBot="1">
      <c r="A44" s="116" t="s">
        <v>38</v>
      </c>
      <c r="B44" s="86" t="s">
        <v>12</v>
      </c>
      <c r="C44" s="268" t="s">
        <v>15</v>
      </c>
      <c r="D44" s="269"/>
      <c r="E44" s="269"/>
      <c r="F44" s="269"/>
      <c r="G44" s="271"/>
      <c r="H44" s="115">
        <f>H42</f>
        <v>146</v>
      </c>
      <c r="I44" s="115">
        <f>I42*1</f>
        <v>0</v>
      </c>
      <c r="J44" s="115">
        <f>J42*1</f>
        <v>0</v>
      </c>
      <c r="K44" s="115">
        <f>K42*1</f>
        <v>0</v>
      </c>
      <c r="L44" s="115">
        <f>L42*1</f>
        <v>250</v>
      </c>
      <c r="M44" s="115">
        <f>M42*1</f>
        <v>200</v>
      </c>
      <c r="N44" s="87"/>
      <c r="O44" s="117"/>
      <c r="P44" s="117"/>
      <c r="Q44" s="2042"/>
      <c r="R44" s="132"/>
      <c r="S44" s="132"/>
      <c r="T44" s="132"/>
      <c r="U44" s="132"/>
      <c r="V44" s="132"/>
      <c r="W44" s="132"/>
    </row>
    <row r="45" spans="1:39" ht="14.25" customHeight="1" thickBot="1">
      <c r="A45" s="156" t="s">
        <v>12</v>
      </c>
      <c r="B45" s="798" t="s">
        <v>17</v>
      </c>
      <c r="C45" s="454"/>
      <c r="D45" s="454"/>
      <c r="E45" s="454"/>
      <c r="F45" s="454"/>
      <c r="G45" s="454"/>
      <c r="H45" s="2314">
        <f t="shared" ref="H45:M45" si="5">H44+H37+H29</f>
        <v>396</v>
      </c>
      <c r="I45" s="2314">
        <f t="shared" si="5"/>
        <v>0</v>
      </c>
      <c r="J45" s="2314">
        <f t="shared" si="5"/>
        <v>0</v>
      </c>
      <c r="K45" s="2314">
        <f t="shared" si="5"/>
        <v>0</v>
      </c>
      <c r="L45" s="2314">
        <f t="shared" si="5"/>
        <v>561.5</v>
      </c>
      <c r="M45" s="2314">
        <f t="shared" si="5"/>
        <v>274.5</v>
      </c>
      <c r="N45" s="1039"/>
      <c r="O45" s="800"/>
      <c r="P45" s="800"/>
      <c r="Q45" s="801"/>
      <c r="R45" s="132"/>
      <c r="S45" s="132"/>
      <c r="T45" s="132"/>
      <c r="U45" s="132"/>
      <c r="V45" s="132"/>
      <c r="W45" s="132"/>
    </row>
    <row r="46" spans="1:39" s="26" customFormat="1" ht="14.25" customHeight="1">
      <c r="A46" s="174"/>
      <c r="B46" s="175"/>
      <c r="C46" s="175"/>
      <c r="D46" s="175"/>
      <c r="E46" s="175"/>
      <c r="N46" s="802"/>
      <c r="O46" s="802"/>
      <c r="P46" s="802"/>
      <c r="Q46" s="802"/>
      <c r="R46" s="25"/>
      <c r="S46" s="25"/>
      <c r="T46" s="25"/>
      <c r="U46" s="25"/>
      <c r="V46" s="25"/>
      <c r="W46" s="25"/>
      <c r="X46" s="25"/>
      <c r="Y46" s="25"/>
      <c r="Z46" s="25"/>
      <c r="AA46" s="25"/>
      <c r="AB46" s="25"/>
      <c r="AC46" s="25"/>
      <c r="AD46" s="25"/>
      <c r="AE46" s="25"/>
      <c r="AF46" s="25"/>
      <c r="AG46" s="25"/>
      <c r="AH46" s="25"/>
      <c r="AI46" s="25"/>
      <c r="AJ46" s="25"/>
      <c r="AK46" s="25"/>
      <c r="AL46" s="25"/>
      <c r="AM46" s="25"/>
    </row>
    <row r="47" spans="1:39" s="26" customFormat="1" ht="14.25" customHeight="1">
      <c r="A47" s="174"/>
      <c r="B47" s="175"/>
      <c r="C47" s="175"/>
      <c r="D47" s="175"/>
      <c r="E47" s="175"/>
      <c r="N47" s="802"/>
      <c r="O47" s="802"/>
      <c r="P47" s="802"/>
      <c r="Q47" s="802"/>
      <c r="R47" s="25"/>
      <c r="S47" s="25"/>
      <c r="T47" s="25"/>
      <c r="U47" s="25"/>
      <c r="V47" s="25"/>
      <c r="W47" s="25"/>
      <c r="X47" s="25"/>
      <c r="Y47" s="25"/>
      <c r="Z47" s="25"/>
      <c r="AA47" s="25"/>
      <c r="AB47" s="25"/>
      <c r="AC47" s="25"/>
      <c r="AD47" s="25"/>
      <c r="AE47" s="25"/>
      <c r="AF47" s="25"/>
      <c r="AG47" s="25"/>
      <c r="AH47" s="25"/>
      <c r="AI47" s="25"/>
      <c r="AJ47" s="25"/>
      <c r="AK47" s="25"/>
      <c r="AL47" s="25"/>
      <c r="AM47" s="25"/>
    </row>
    <row r="48" spans="1:39" s="26" customFormat="1" ht="14.25" customHeight="1" thickBot="1">
      <c r="A48" s="174"/>
      <c r="B48" s="175"/>
      <c r="C48" s="175"/>
      <c r="D48" s="175"/>
      <c r="E48" s="175"/>
      <c r="F48" s="448" t="s">
        <v>18</v>
      </c>
      <c r="G48" s="449"/>
      <c r="H48" s="449"/>
      <c r="I48" s="449"/>
      <c r="J48" s="449"/>
      <c r="K48" s="449"/>
      <c r="L48" s="449"/>
      <c r="M48" s="449"/>
      <c r="N48" s="802"/>
      <c r="O48" s="802"/>
      <c r="P48" s="802"/>
      <c r="Q48" s="802"/>
      <c r="R48" s="25"/>
      <c r="S48" s="25"/>
      <c r="T48" s="25"/>
      <c r="U48" s="25"/>
      <c r="V48" s="25"/>
      <c r="W48" s="25"/>
      <c r="X48" s="25"/>
      <c r="Y48" s="25"/>
      <c r="Z48" s="25"/>
      <c r="AA48" s="25"/>
      <c r="AB48" s="25"/>
      <c r="AC48" s="25"/>
      <c r="AD48" s="25"/>
      <c r="AE48" s="25"/>
      <c r="AF48" s="25"/>
      <c r="AG48" s="25"/>
      <c r="AH48" s="25"/>
      <c r="AI48" s="25"/>
      <c r="AJ48" s="25"/>
      <c r="AK48" s="25"/>
      <c r="AL48" s="25"/>
      <c r="AM48" s="25"/>
    </row>
    <row r="49" spans="3:13" ht="35.25" customHeight="1" thickBot="1">
      <c r="C49" s="434" t="s">
        <v>19</v>
      </c>
      <c r="D49" s="435"/>
      <c r="E49" s="435"/>
      <c r="F49" s="435"/>
      <c r="G49" s="436"/>
      <c r="H49" s="376" t="s">
        <v>565</v>
      </c>
      <c r="I49" s="377"/>
      <c r="J49" s="377"/>
      <c r="K49" s="378"/>
      <c r="L49" s="5"/>
      <c r="M49" s="5"/>
    </row>
    <row r="50" spans="3:13" ht="14.1" customHeight="1" thickBot="1">
      <c r="C50" s="414" t="s">
        <v>20</v>
      </c>
      <c r="D50" s="415"/>
      <c r="E50" s="415"/>
      <c r="F50" s="415"/>
      <c r="G50" s="416"/>
      <c r="H50" s="417">
        <f>H51+H52+H53+H54+H55</f>
        <v>396</v>
      </c>
      <c r="I50" s="418"/>
      <c r="J50" s="418"/>
      <c r="K50" s="419"/>
      <c r="L50" s="5"/>
      <c r="M50" s="5"/>
    </row>
    <row r="51" spans="3:13" ht="14.1" customHeight="1">
      <c r="C51" s="450" t="s">
        <v>99</v>
      </c>
      <c r="D51" s="451"/>
      <c r="E51" s="451"/>
      <c r="F51" s="451"/>
      <c r="G51" s="452"/>
      <c r="H51" s="400">
        <v>250</v>
      </c>
      <c r="I51" s="401"/>
      <c r="J51" s="401"/>
      <c r="K51" s="402"/>
      <c r="L51" s="5"/>
      <c r="M51" s="5"/>
    </row>
    <row r="52" spans="3:13" ht="23.25" customHeight="1">
      <c r="C52" s="427" t="s">
        <v>100</v>
      </c>
      <c r="D52" s="428"/>
      <c r="E52" s="428"/>
      <c r="F52" s="428"/>
      <c r="G52" s="429"/>
      <c r="H52" s="430"/>
      <c r="I52" s="420"/>
      <c r="J52" s="420"/>
      <c r="K52" s="421"/>
      <c r="L52" s="5"/>
      <c r="M52" s="5"/>
    </row>
    <row r="53" spans="3:13" ht="14.1" customHeight="1">
      <c r="C53" s="408" t="s">
        <v>203</v>
      </c>
      <c r="D53" s="409"/>
      <c r="E53" s="409"/>
      <c r="F53" s="409"/>
      <c r="G53" s="431"/>
      <c r="H53" s="430"/>
      <c r="I53" s="420"/>
      <c r="J53" s="420"/>
      <c r="K53" s="421"/>
      <c r="L53" s="5"/>
      <c r="M53" s="5"/>
    </row>
    <row r="54" spans="3:13" ht="14.1" customHeight="1">
      <c r="C54" s="408" t="s">
        <v>101</v>
      </c>
      <c r="D54" s="409"/>
      <c r="E54" s="409"/>
      <c r="F54" s="409"/>
      <c r="G54" s="431"/>
      <c r="H54" s="430">
        <v>146</v>
      </c>
      <c r="I54" s="420"/>
      <c r="J54" s="420"/>
      <c r="K54" s="421"/>
      <c r="L54" s="5"/>
      <c r="M54" s="5"/>
    </row>
    <row r="55" spans="3:13" ht="12.75" customHeight="1" thickBot="1">
      <c r="C55" s="427" t="s">
        <v>102</v>
      </c>
      <c r="D55" s="428"/>
      <c r="E55" s="428"/>
      <c r="F55" s="428"/>
      <c r="G55" s="429"/>
      <c r="H55" s="430">
        <v>0</v>
      </c>
      <c r="I55" s="420"/>
      <c r="J55" s="420"/>
      <c r="K55" s="421"/>
      <c r="L55" s="5"/>
      <c r="M55" s="5"/>
    </row>
    <row r="56" spans="3:13" ht="14.1" customHeight="1" thickBot="1">
      <c r="C56" s="414" t="s">
        <v>21</v>
      </c>
      <c r="D56" s="415"/>
      <c r="E56" s="415"/>
      <c r="F56" s="415"/>
      <c r="G56" s="416"/>
      <c r="H56" s="417">
        <f>SUM(H57:K61)</f>
        <v>0</v>
      </c>
      <c r="I56" s="418"/>
      <c r="J56" s="418"/>
      <c r="K56" s="419"/>
      <c r="L56" s="5"/>
      <c r="M56" s="5"/>
    </row>
    <row r="57" spans="3:13" ht="14.1" customHeight="1">
      <c r="C57" s="805" t="s">
        <v>103</v>
      </c>
      <c r="D57" s="806"/>
      <c r="E57" s="806"/>
      <c r="F57" s="806"/>
      <c r="G57" s="807"/>
      <c r="H57" s="808">
        <v>0</v>
      </c>
      <c r="I57" s="425"/>
      <c r="J57" s="425"/>
      <c r="K57" s="426"/>
      <c r="L57" s="5"/>
      <c r="M57" s="5"/>
    </row>
    <row r="58" spans="3:13" ht="14.1" customHeight="1">
      <c r="C58" s="945" t="s">
        <v>452</v>
      </c>
      <c r="D58" s="946"/>
      <c r="E58" s="946"/>
      <c r="F58" s="946"/>
      <c r="G58" s="947"/>
      <c r="H58" s="420"/>
      <c r="I58" s="420"/>
      <c r="J58" s="420"/>
      <c r="K58" s="421"/>
      <c r="L58" s="5"/>
      <c r="M58" s="5"/>
    </row>
    <row r="59" spans="3:13" ht="14.1" customHeight="1">
      <c r="C59" s="422" t="s">
        <v>104</v>
      </c>
      <c r="D59" s="423"/>
      <c r="E59" s="423"/>
      <c r="F59" s="423"/>
      <c r="G59" s="424"/>
      <c r="H59" s="420">
        <v>0</v>
      </c>
      <c r="I59" s="420"/>
      <c r="J59" s="420"/>
      <c r="K59" s="421"/>
      <c r="L59" s="5"/>
      <c r="M59" s="5"/>
    </row>
    <row r="60" spans="3:13" ht="14.1" customHeight="1">
      <c r="C60" s="809" t="s">
        <v>453</v>
      </c>
      <c r="D60" s="810"/>
      <c r="E60" s="810"/>
      <c r="F60" s="810"/>
      <c r="G60" s="811"/>
      <c r="H60" s="420"/>
      <c r="I60" s="420"/>
      <c r="J60" s="420"/>
      <c r="K60" s="421"/>
      <c r="L60" s="5"/>
      <c r="M60" s="5"/>
    </row>
    <row r="61" spans="3:13" ht="14.1" customHeight="1" thickBot="1">
      <c r="C61" s="408" t="s">
        <v>105</v>
      </c>
      <c r="D61" s="409"/>
      <c r="E61" s="409"/>
      <c r="F61" s="409"/>
      <c r="G61" s="410"/>
      <c r="H61" s="420"/>
      <c r="I61" s="420"/>
      <c r="J61" s="420"/>
      <c r="K61" s="421"/>
    </row>
    <row r="62" spans="3:13" ht="12" customHeight="1" thickBot="1">
      <c r="C62" s="403" t="s">
        <v>22</v>
      </c>
      <c r="D62" s="404"/>
      <c r="E62" s="404"/>
      <c r="F62" s="404"/>
      <c r="G62" s="405"/>
      <c r="H62" s="406">
        <f>H56+H50</f>
        <v>396</v>
      </c>
      <c r="I62" s="406"/>
      <c r="J62" s="406"/>
      <c r="K62" s="407"/>
    </row>
  </sheetData>
  <mergeCells count="136">
    <mergeCell ref="C62:G62"/>
    <mergeCell ref="H62:K62"/>
    <mergeCell ref="C59:G59"/>
    <mergeCell ref="H59:K59"/>
    <mergeCell ref="C60:G60"/>
    <mergeCell ref="H60:K60"/>
    <mergeCell ref="C61:G61"/>
    <mergeCell ref="H61:K61"/>
    <mergeCell ref="C56:G56"/>
    <mergeCell ref="H56:K56"/>
    <mergeCell ref="C57:G57"/>
    <mergeCell ref="H57:K57"/>
    <mergeCell ref="C58:G58"/>
    <mergeCell ref="H58:K58"/>
    <mergeCell ref="C53:G53"/>
    <mergeCell ref="H53:K53"/>
    <mergeCell ref="C54:G54"/>
    <mergeCell ref="H54:K54"/>
    <mergeCell ref="C55:G55"/>
    <mergeCell ref="H55:K55"/>
    <mergeCell ref="C50:G50"/>
    <mergeCell ref="H50:K50"/>
    <mergeCell ref="C51:G51"/>
    <mergeCell ref="H51:K51"/>
    <mergeCell ref="C52:G52"/>
    <mergeCell ref="H52:K52"/>
    <mergeCell ref="C44:G44"/>
    <mergeCell ref="B45:G45"/>
    <mergeCell ref="N45:Q45"/>
    <mergeCell ref="F48:M48"/>
    <mergeCell ref="C49:G49"/>
    <mergeCell ref="H49:K49"/>
    <mergeCell ref="H42:H43"/>
    <mergeCell ref="I42:I43"/>
    <mergeCell ref="J42:J43"/>
    <mergeCell ref="K42:K43"/>
    <mergeCell ref="L42:L43"/>
    <mergeCell ref="M42:M43"/>
    <mergeCell ref="C37:G37"/>
    <mergeCell ref="B38:Q38"/>
    <mergeCell ref="C39:Q39"/>
    <mergeCell ref="A40:A43"/>
    <mergeCell ref="B40:B43"/>
    <mergeCell ref="C40:C43"/>
    <mergeCell ref="D40:D43"/>
    <mergeCell ref="E40:E43"/>
    <mergeCell ref="F40:F43"/>
    <mergeCell ref="G42:G43"/>
    <mergeCell ref="N32:N34"/>
    <mergeCell ref="A35:A36"/>
    <mergeCell ref="B35:B36"/>
    <mergeCell ref="C35:C36"/>
    <mergeCell ref="D35:D36"/>
    <mergeCell ref="E35:E36"/>
    <mergeCell ref="F35:F36"/>
    <mergeCell ref="N27:N28"/>
    <mergeCell ref="C29:G29"/>
    <mergeCell ref="B30:Q30"/>
    <mergeCell ref="C31:Q31"/>
    <mergeCell ref="A32:A34"/>
    <mergeCell ref="B32:B34"/>
    <mergeCell ref="C32:C34"/>
    <mergeCell ref="D32:D34"/>
    <mergeCell ref="E32:E34"/>
    <mergeCell ref="F32:F34"/>
    <mergeCell ref="A27:A28"/>
    <mergeCell ref="B27:B28"/>
    <mergeCell ref="C27:C28"/>
    <mergeCell ref="D27:D28"/>
    <mergeCell ref="E27:E28"/>
    <mergeCell ref="F27:F28"/>
    <mergeCell ref="F22:F24"/>
    <mergeCell ref="N22:N24"/>
    <mergeCell ref="A25:A26"/>
    <mergeCell ref="B25:B26"/>
    <mergeCell ref="C25:C26"/>
    <mergeCell ref="D25:D26"/>
    <mergeCell ref="E25:E26"/>
    <mergeCell ref="F25:F26"/>
    <mergeCell ref="N25:N26"/>
    <mergeCell ref="N17:N19"/>
    <mergeCell ref="D20:D21"/>
    <mergeCell ref="E20:E21"/>
    <mergeCell ref="F20:F21"/>
    <mergeCell ref="N20:N21"/>
    <mergeCell ref="A22:A24"/>
    <mergeCell ref="B22:B24"/>
    <mergeCell ref="C22:C24"/>
    <mergeCell ref="D22:D24"/>
    <mergeCell ref="E22:E24"/>
    <mergeCell ref="A17:A19"/>
    <mergeCell ref="B17:B19"/>
    <mergeCell ref="C17:C19"/>
    <mergeCell ref="D17:D19"/>
    <mergeCell ref="E17:E19"/>
    <mergeCell ref="F17:F19"/>
    <mergeCell ref="N13:N14"/>
    <mergeCell ref="A15:A16"/>
    <mergeCell ref="B15:B16"/>
    <mergeCell ref="C15:C16"/>
    <mergeCell ref="D15:D16"/>
    <mergeCell ref="E15:E16"/>
    <mergeCell ref="F15:F16"/>
    <mergeCell ref="A12:A14"/>
    <mergeCell ref="B12:B14"/>
    <mergeCell ref="C12:C14"/>
    <mergeCell ref="D12:D14"/>
    <mergeCell ref="E12:E14"/>
    <mergeCell ref="F12:F14"/>
    <mergeCell ref="B7:Q7"/>
    <mergeCell ref="C8:Q8"/>
    <mergeCell ref="A9:A11"/>
    <mergeCell ref="B9:B11"/>
    <mergeCell ref="C9:C11"/>
    <mergeCell ref="D9:D11"/>
    <mergeCell ref="E9:E11"/>
    <mergeCell ref="F9:F11"/>
    <mergeCell ref="N9:N11"/>
    <mergeCell ref="L4:L6"/>
    <mergeCell ref="M4:M6"/>
    <mergeCell ref="N4:Q4"/>
    <mergeCell ref="H5:H6"/>
    <mergeCell ref="I5:J5"/>
    <mergeCell ref="K5:K6"/>
    <mergeCell ref="N5:N6"/>
    <mergeCell ref="O5:Q5"/>
    <mergeCell ref="L1:Q1"/>
    <mergeCell ref="D3:W3"/>
    <mergeCell ref="A4:A6"/>
    <mergeCell ref="B4:B6"/>
    <mergeCell ref="C4:C6"/>
    <mergeCell ref="D4:D6"/>
    <mergeCell ref="E4:E6"/>
    <mergeCell ref="F4:F6"/>
    <mergeCell ref="G4:G6"/>
    <mergeCell ref="H4:K4"/>
  </mergeCells>
  <pageMargins left="0.75" right="0.75" top="1" bottom="1" header="0.5" footer="0.5"/>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dimension ref="B2:R45"/>
  <sheetViews>
    <sheetView workbookViewId="0">
      <selection activeCell="M2" sqref="M2:R2"/>
    </sheetView>
  </sheetViews>
  <sheetFormatPr defaultRowHeight="15"/>
  <cols>
    <col min="1" max="1" width="9.140625" style="2320"/>
    <col min="2" max="2" width="2.7109375" style="2320" customWidth="1"/>
    <col min="3" max="4" width="2.5703125" style="2320" customWidth="1"/>
    <col min="5" max="5" width="30.28515625" style="2320" customWidth="1"/>
    <col min="6" max="6" width="7.85546875" style="2320" customWidth="1"/>
    <col min="7" max="7" width="4.42578125" style="2320" customWidth="1"/>
    <col min="8" max="8" width="4.7109375" style="2320" customWidth="1"/>
    <col min="9" max="9" width="6.5703125" style="2320" customWidth="1"/>
    <col min="10" max="10" width="5.140625" style="2320" customWidth="1"/>
    <col min="11" max="11" width="4" style="2320" customWidth="1"/>
    <col min="12" max="12" width="5.5703125" style="2320" customWidth="1"/>
    <col min="13" max="13" width="5.7109375" style="2320" customWidth="1"/>
    <col min="14" max="14" width="5.85546875" style="2320" customWidth="1"/>
    <col min="15" max="15" width="21.28515625" style="2320" customWidth="1"/>
    <col min="16" max="16" width="5" style="2320" customWidth="1"/>
    <col min="17" max="17" width="4.140625" style="2320" customWidth="1"/>
    <col min="18" max="18" width="3.85546875" style="2320" customWidth="1"/>
    <col min="19" max="16384" width="9.140625" style="2320"/>
  </cols>
  <sheetData>
    <row r="2" spans="2:18" ht="72" customHeight="1">
      <c r="B2" s="2315"/>
      <c r="C2" s="2316"/>
      <c r="D2" s="2316"/>
      <c r="E2" s="2316"/>
      <c r="F2" s="2316"/>
      <c r="G2" s="2316"/>
      <c r="H2" s="2317"/>
      <c r="I2" s="2316"/>
      <c r="J2" s="2316"/>
      <c r="K2" s="2316"/>
      <c r="L2" s="2316"/>
      <c r="M2" s="2318" t="s">
        <v>961</v>
      </c>
      <c r="N2" s="2319"/>
      <c r="O2" s="2319"/>
      <c r="P2" s="2319"/>
      <c r="Q2" s="2319"/>
      <c r="R2" s="2319"/>
    </row>
    <row r="3" spans="2:18" ht="15.75" thickBot="1">
      <c r="B3" s="2315"/>
      <c r="C3" s="2316"/>
      <c r="D3" s="2316"/>
      <c r="E3" s="2316"/>
      <c r="F3" s="2321" t="s">
        <v>962</v>
      </c>
      <c r="G3" s="2321"/>
      <c r="H3" s="2322"/>
      <c r="I3" s="2321"/>
      <c r="J3" s="2321"/>
      <c r="K3" s="2321"/>
      <c r="L3" s="2321"/>
      <c r="M3" s="2323"/>
      <c r="N3" s="2324"/>
      <c r="O3" s="2325"/>
      <c r="P3" s="2325"/>
      <c r="Q3" s="2325"/>
      <c r="R3" s="2325"/>
    </row>
    <row r="4" spans="2:18" ht="31.9" customHeight="1">
      <c r="B4" s="2326" t="s">
        <v>0</v>
      </c>
      <c r="C4" s="2327" t="s">
        <v>1</v>
      </c>
      <c r="D4" s="2327" t="s">
        <v>2</v>
      </c>
      <c r="E4" s="2328" t="s">
        <v>3</v>
      </c>
      <c r="F4" s="2329" t="s">
        <v>4</v>
      </c>
      <c r="G4" s="2330" t="s">
        <v>5</v>
      </c>
      <c r="H4" s="2329" t="s">
        <v>6</v>
      </c>
      <c r="I4" s="2331" t="s">
        <v>963</v>
      </c>
      <c r="J4" s="2332"/>
      <c r="K4" s="2332"/>
      <c r="L4" s="2333"/>
      <c r="M4" s="2334" t="s">
        <v>205</v>
      </c>
      <c r="N4" s="2335" t="s">
        <v>206</v>
      </c>
      <c r="O4" s="2336" t="s">
        <v>23</v>
      </c>
      <c r="P4" s="2337"/>
      <c r="Q4" s="2337"/>
      <c r="R4" s="2338"/>
    </row>
    <row r="5" spans="2:18">
      <c r="B5" s="2339"/>
      <c r="C5" s="2340"/>
      <c r="D5" s="2340"/>
      <c r="E5" s="2341"/>
      <c r="F5" s="2342"/>
      <c r="G5" s="2343"/>
      <c r="H5" s="2342"/>
      <c r="I5" s="2344" t="s">
        <v>7</v>
      </c>
      <c r="J5" s="2345" t="s">
        <v>8</v>
      </c>
      <c r="K5" s="2345"/>
      <c r="L5" s="2346" t="s">
        <v>303</v>
      </c>
      <c r="M5" s="2347"/>
      <c r="N5" s="2348"/>
      <c r="O5" s="2349" t="s">
        <v>35</v>
      </c>
      <c r="P5" s="2350" t="s">
        <v>10</v>
      </c>
      <c r="Q5" s="2350"/>
      <c r="R5" s="2351"/>
    </row>
    <row r="6" spans="2:18" ht="86.25" thickBot="1">
      <c r="B6" s="2352"/>
      <c r="C6" s="2353"/>
      <c r="D6" s="2353"/>
      <c r="E6" s="2354"/>
      <c r="F6" s="2355"/>
      <c r="G6" s="2356"/>
      <c r="H6" s="2355"/>
      <c r="I6" s="2357"/>
      <c r="J6" s="2358" t="s">
        <v>7</v>
      </c>
      <c r="K6" s="2359" t="s">
        <v>11</v>
      </c>
      <c r="L6" s="2360"/>
      <c r="M6" s="2361"/>
      <c r="N6" s="2362"/>
      <c r="O6" s="2363"/>
      <c r="P6" s="2364" t="s">
        <v>96</v>
      </c>
      <c r="Q6" s="2364" t="s">
        <v>97</v>
      </c>
      <c r="R6" s="2365" t="s">
        <v>110</v>
      </c>
    </row>
    <row r="7" spans="2:18" ht="15.75" thickBot="1">
      <c r="B7" s="2366" t="s">
        <v>12</v>
      </c>
      <c r="C7" s="2367" t="s">
        <v>964</v>
      </c>
      <c r="D7" s="2367"/>
      <c r="E7" s="2367"/>
      <c r="F7" s="2367"/>
      <c r="G7" s="2367"/>
      <c r="H7" s="2367"/>
      <c r="I7" s="2367"/>
      <c r="J7" s="2367"/>
      <c r="K7" s="2367"/>
      <c r="L7" s="2367"/>
      <c r="M7" s="2367"/>
      <c r="N7" s="2367"/>
      <c r="O7" s="2367"/>
      <c r="P7" s="2367"/>
      <c r="Q7" s="2367"/>
      <c r="R7" s="2368"/>
    </row>
    <row r="8" spans="2:18" ht="15.75" thickBot="1">
      <c r="B8" s="2369" t="s">
        <v>12</v>
      </c>
      <c r="C8" s="2370" t="s">
        <v>12</v>
      </c>
      <c r="D8" s="2371" t="s">
        <v>965</v>
      </c>
      <c r="E8" s="2371"/>
      <c r="F8" s="2371"/>
      <c r="G8" s="2371"/>
      <c r="H8" s="2371"/>
      <c r="I8" s="2371"/>
      <c r="J8" s="2371"/>
      <c r="K8" s="2371"/>
      <c r="L8" s="2371"/>
      <c r="M8" s="2371"/>
      <c r="N8" s="2371"/>
      <c r="O8" s="2371"/>
      <c r="P8" s="2371"/>
      <c r="Q8" s="2371"/>
      <c r="R8" s="2372"/>
    </row>
    <row r="9" spans="2:18">
      <c r="B9" s="2373" t="s">
        <v>12</v>
      </c>
      <c r="C9" s="2374" t="s">
        <v>12</v>
      </c>
      <c r="D9" s="2375" t="s">
        <v>12</v>
      </c>
      <c r="E9" s="2376" t="s">
        <v>966</v>
      </c>
      <c r="F9" s="2377" t="s">
        <v>64</v>
      </c>
      <c r="G9" s="2378" t="s">
        <v>967</v>
      </c>
      <c r="H9" s="2379" t="s">
        <v>667</v>
      </c>
      <c r="I9" s="2380">
        <v>19.7</v>
      </c>
      <c r="J9" s="2381"/>
      <c r="K9" s="2381"/>
      <c r="L9" s="2382"/>
      <c r="M9" s="2383">
        <v>20</v>
      </c>
      <c r="N9" s="2384">
        <v>20</v>
      </c>
      <c r="O9" s="2385" t="s">
        <v>968</v>
      </c>
      <c r="P9" s="2386">
        <v>5</v>
      </c>
      <c r="Q9" s="2386">
        <v>5</v>
      </c>
      <c r="R9" s="2387">
        <v>5</v>
      </c>
    </row>
    <row r="10" spans="2:18">
      <c r="B10" s="2388"/>
      <c r="C10" s="2389"/>
      <c r="D10" s="2390"/>
      <c r="E10" s="2391"/>
      <c r="F10" s="2392"/>
      <c r="G10" s="2393"/>
      <c r="H10" s="2394"/>
      <c r="I10" s="2395">
        <v>0</v>
      </c>
      <c r="J10" s="2396">
        <v>0</v>
      </c>
      <c r="K10" s="2396"/>
      <c r="L10" s="2397">
        <v>0</v>
      </c>
      <c r="M10" s="2398">
        <v>0</v>
      </c>
      <c r="N10" s="2399">
        <v>0</v>
      </c>
      <c r="O10" s="2400"/>
      <c r="P10" s="2401"/>
      <c r="Q10" s="2401"/>
      <c r="R10" s="2402"/>
    </row>
    <row r="11" spans="2:18" ht="15.75" thickBot="1">
      <c r="B11" s="2403"/>
      <c r="C11" s="2404"/>
      <c r="D11" s="2405"/>
      <c r="E11" s="2406"/>
      <c r="F11" s="2407"/>
      <c r="G11" s="2408"/>
      <c r="H11" s="2409" t="s">
        <v>13</v>
      </c>
      <c r="I11" s="2410">
        <f t="shared" ref="I11:N11" si="0">SUM(I9:I10)</f>
        <v>19.7</v>
      </c>
      <c r="J11" s="2410">
        <f t="shared" si="0"/>
        <v>0</v>
      </c>
      <c r="K11" s="2410">
        <f t="shared" si="0"/>
        <v>0</v>
      </c>
      <c r="L11" s="2410">
        <f t="shared" si="0"/>
        <v>0</v>
      </c>
      <c r="M11" s="2410">
        <f t="shared" si="0"/>
        <v>20</v>
      </c>
      <c r="N11" s="2410">
        <f t="shared" si="0"/>
        <v>20</v>
      </c>
      <c r="O11" s="2411"/>
      <c r="P11" s="2412"/>
      <c r="Q11" s="2412"/>
      <c r="R11" s="2413"/>
    </row>
    <row r="12" spans="2:18" ht="15.75" thickBot="1">
      <c r="B12" s="2369" t="s">
        <v>12</v>
      </c>
      <c r="C12" s="2414" t="s">
        <v>12</v>
      </c>
      <c r="D12" s="2415" t="s">
        <v>15</v>
      </c>
      <c r="E12" s="2416"/>
      <c r="F12" s="2416"/>
      <c r="G12" s="2416"/>
      <c r="H12" s="2417"/>
      <c r="I12" s="2418">
        <f t="shared" ref="I12:N12" si="1">I11*1</f>
        <v>19.7</v>
      </c>
      <c r="J12" s="2418">
        <f t="shared" si="1"/>
        <v>0</v>
      </c>
      <c r="K12" s="2418">
        <f t="shared" si="1"/>
        <v>0</v>
      </c>
      <c r="L12" s="2418">
        <f t="shared" si="1"/>
        <v>0</v>
      </c>
      <c r="M12" s="2418">
        <f t="shared" si="1"/>
        <v>20</v>
      </c>
      <c r="N12" s="2418">
        <f t="shared" si="1"/>
        <v>20</v>
      </c>
      <c r="O12" s="2419"/>
      <c r="P12" s="2420"/>
      <c r="Q12" s="2420"/>
      <c r="R12" s="2421"/>
    </row>
    <row r="13" spans="2:18" ht="15.75" thickBot="1">
      <c r="B13" s="2369" t="s">
        <v>12</v>
      </c>
      <c r="C13" s="2370" t="s">
        <v>14</v>
      </c>
      <c r="D13" s="2422" t="s">
        <v>969</v>
      </c>
      <c r="E13" s="2423"/>
      <c r="F13" s="2424"/>
      <c r="G13" s="2424"/>
      <c r="H13" s="2423"/>
      <c r="I13" s="2423"/>
      <c r="J13" s="2423"/>
      <c r="K13" s="2423"/>
      <c r="L13" s="2423"/>
      <c r="M13" s="2423"/>
      <c r="N13" s="2423"/>
      <c r="O13" s="2423"/>
      <c r="P13" s="2423"/>
      <c r="Q13" s="2423"/>
      <c r="R13" s="2425"/>
    </row>
    <row r="14" spans="2:18" ht="28.15" customHeight="1">
      <c r="B14" s="2426" t="s">
        <v>12</v>
      </c>
      <c r="C14" s="2427" t="s">
        <v>14</v>
      </c>
      <c r="D14" s="2375" t="s">
        <v>12</v>
      </c>
      <c r="E14" s="2428" t="s">
        <v>970</v>
      </c>
      <c r="F14" s="2377" t="s">
        <v>64</v>
      </c>
      <c r="G14" s="2378" t="s">
        <v>967</v>
      </c>
      <c r="H14" s="2379" t="s">
        <v>667</v>
      </c>
      <c r="I14" s="2429">
        <v>78</v>
      </c>
      <c r="J14" s="2430"/>
      <c r="K14" s="2431"/>
      <c r="L14" s="2432"/>
      <c r="M14" s="2433">
        <v>80</v>
      </c>
      <c r="N14" s="2434">
        <v>80</v>
      </c>
      <c r="O14" s="2435" t="s">
        <v>971</v>
      </c>
      <c r="P14" s="2436">
        <v>4</v>
      </c>
      <c r="Q14" s="2436" t="s">
        <v>265</v>
      </c>
      <c r="R14" s="2437" t="s">
        <v>265</v>
      </c>
    </row>
    <row r="15" spans="2:18" ht="16.149999999999999" customHeight="1">
      <c r="B15" s="2438"/>
      <c r="C15" s="2439"/>
      <c r="D15" s="2440"/>
      <c r="E15" s="2441"/>
      <c r="F15" s="2392"/>
      <c r="G15" s="2393"/>
      <c r="H15" s="2442"/>
      <c r="I15" s="2443"/>
      <c r="J15" s="2444"/>
      <c r="K15" s="2445"/>
      <c r="L15" s="2446"/>
      <c r="M15" s="2447"/>
      <c r="N15" s="2448"/>
      <c r="O15" s="2449"/>
      <c r="P15" s="2401"/>
      <c r="Q15" s="2401"/>
      <c r="R15" s="2402"/>
    </row>
    <row r="16" spans="2:18" ht="10.15" customHeight="1" thickBot="1">
      <c r="B16" s="2450"/>
      <c r="C16" s="2451"/>
      <c r="D16" s="2405"/>
      <c r="E16" s="2452"/>
      <c r="F16" s="2407"/>
      <c r="G16" s="2408"/>
      <c r="H16" s="2409" t="s">
        <v>13</v>
      </c>
      <c r="I16" s="2453">
        <f t="shared" ref="I16:N16" si="2">I14</f>
        <v>78</v>
      </c>
      <c r="J16" s="2453">
        <f t="shared" si="2"/>
        <v>0</v>
      </c>
      <c r="K16" s="2453">
        <f t="shared" si="2"/>
        <v>0</v>
      </c>
      <c r="L16" s="2453">
        <f t="shared" si="2"/>
        <v>0</v>
      </c>
      <c r="M16" s="2453">
        <f t="shared" si="2"/>
        <v>80</v>
      </c>
      <c r="N16" s="2453">
        <f t="shared" si="2"/>
        <v>80</v>
      </c>
      <c r="O16" s="2454"/>
      <c r="P16" s="2455"/>
      <c r="Q16" s="2455"/>
      <c r="R16" s="2456"/>
    </row>
    <row r="17" spans="2:18">
      <c r="B17" s="2426" t="s">
        <v>12</v>
      </c>
      <c r="C17" s="2427" t="s">
        <v>14</v>
      </c>
      <c r="D17" s="2375" t="s">
        <v>14</v>
      </c>
      <c r="E17" s="2428" t="s">
        <v>972</v>
      </c>
      <c r="F17" s="2377" t="s">
        <v>64</v>
      </c>
      <c r="G17" s="2378" t="s">
        <v>967</v>
      </c>
      <c r="H17" s="2379" t="s">
        <v>667</v>
      </c>
      <c r="I17" s="2429">
        <v>8</v>
      </c>
      <c r="J17" s="2430"/>
      <c r="K17" s="2431"/>
      <c r="L17" s="2432"/>
      <c r="M17" s="2457">
        <v>8</v>
      </c>
      <c r="N17" s="2434">
        <v>8</v>
      </c>
      <c r="O17" s="2458"/>
      <c r="P17" s="2458"/>
      <c r="Q17" s="2458"/>
      <c r="R17" s="2459"/>
    </row>
    <row r="18" spans="2:18">
      <c r="B18" s="2438"/>
      <c r="C18" s="2439"/>
      <c r="D18" s="2440"/>
      <c r="E18" s="2441"/>
      <c r="F18" s="2392"/>
      <c r="G18" s="2393"/>
      <c r="H18" s="2442"/>
      <c r="I18" s="2443"/>
      <c r="J18" s="2444"/>
      <c r="K18" s="2445"/>
      <c r="L18" s="2446"/>
      <c r="M18" s="2460"/>
      <c r="N18" s="2448"/>
      <c r="O18" s="2401"/>
      <c r="P18" s="2401"/>
      <c r="Q18" s="2401"/>
      <c r="R18" s="2402"/>
    </row>
    <row r="19" spans="2:18" ht="12" customHeight="1" thickBot="1">
      <c r="B19" s="2450"/>
      <c r="C19" s="2451"/>
      <c r="D19" s="2405"/>
      <c r="E19" s="2452"/>
      <c r="F19" s="2407"/>
      <c r="G19" s="2408"/>
      <c r="H19" s="2409" t="s">
        <v>13</v>
      </c>
      <c r="I19" s="2453">
        <f>I17</f>
        <v>8</v>
      </c>
      <c r="J19" s="2461">
        <f>SUM(J17:J18)</f>
        <v>0</v>
      </c>
      <c r="K19" s="2462"/>
      <c r="L19" s="2463">
        <f>SUM(L17:L18)</f>
        <v>0</v>
      </c>
      <c r="M19" s="2464">
        <f>M17</f>
        <v>8</v>
      </c>
      <c r="N19" s="2465">
        <f>N17</f>
        <v>8</v>
      </c>
      <c r="O19" s="2455"/>
      <c r="P19" s="2455"/>
      <c r="Q19" s="2455"/>
      <c r="R19" s="2456"/>
    </row>
    <row r="20" spans="2:18">
      <c r="B20" s="2426" t="s">
        <v>12</v>
      </c>
      <c r="C20" s="2427" t="s">
        <v>14</v>
      </c>
      <c r="D20" s="2375" t="s">
        <v>37</v>
      </c>
      <c r="E20" s="2428" t="s">
        <v>973</v>
      </c>
      <c r="F20" s="2377" t="s">
        <v>64</v>
      </c>
      <c r="G20" s="2378" t="s">
        <v>967</v>
      </c>
      <c r="H20" s="2379" t="s">
        <v>667</v>
      </c>
      <c r="I20" s="2429">
        <v>5</v>
      </c>
      <c r="J20" s="2430"/>
      <c r="K20" s="2431"/>
      <c r="L20" s="2432"/>
      <c r="M20" s="2433">
        <v>5</v>
      </c>
      <c r="N20" s="2466">
        <v>5</v>
      </c>
      <c r="O20" s="2467" t="s">
        <v>974</v>
      </c>
      <c r="P20" s="2458"/>
      <c r="Q20" s="2458"/>
      <c r="R20" s="2459"/>
    </row>
    <row r="21" spans="2:18">
      <c r="B21" s="2438"/>
      <c r="C21" s="2439"/>
      <c r="D21" s="2440"/>
      <c r="E21" s="2441"/>
      <c r="F21" s="2392"/>
      <c r="G21" s="2393"/>
      <c r="H21" s="2442"/>
      <c r="I21" s="2443"/>
      <c r="J21" s="2444"/>
      <c r="K21" s="2445"/>
      <c r="L21" s="2446"/>
      <c r="M21" s="2447"/>
      <c r="N21" s="2468"/>
      <c r="O21" s="2469"/>
      <c r="P21" s="2401">
        <v>2</v>
      </c>
      <c r="Q21" s="2401">
        <v>2</v>
      </c>
      <c r="R21" s="2402">
        <v>2</v>
      </c>
    </row>
    <row r="22" spans="2:18" ht="23.45" customHeight="1" thickBot="1">
      <c r="B22" s="2450"/>
      <c r="C22" s="2451"/>
      <c r="D22" s="2405"/>
      <c r="E22" s="2452"/>
      <c r="F22" s="2407"/>
      <c r="G22" s="2408"/>
      <c r="H22" s="2409" t="s">
        <v>13</v>
      </c>
      <c r="I22" s="2453">
        <f t="shared" ref="I22:N22" si="3">I20</f>
        <v>5</v>
      </c>
      <c r="J22" s="2453">
        <f t="shared" si="3"/>
        <v>0</v>
      </c>
      <c r="K22" s="2453">
        <f t="shared" si="3"/>
        <v>0</v>
      </c>
      <c r="L22" s="2453">
        <f t="shared" si="3"/>
        <v>0</v>
      </c>
      <c r="M22" s="2453">
        <f t="shared" si="3"/>
        <v>5</v>
      </c>
      <c r="N22" s="2470">
        <f t="shared" si="3"/>
        <v>5</v>
      </c>
      <c r="O22" s="2471"/>
      <c r="P22" s="2455"/>
      <c r="Q22" s="2455"/>
      <c r="R22" s="2456"/>
    </row>
    <row r="23" spans="2:18">
      <c r="B23" s="2426" t="s">
        <v>12</v>
      </c>
      <c r="C23" s="2427" t="s">
        <v>14</v>
      </c>
      <c r="D23" s="2375" t="s">
        <v>38</v>
      </c>
      <c r="E23" s="2472" t="s">
        <v>975</v>
      </c>
      <c r="F23" s="2377" t="s">
        <v>64</v>
      </c>
      <c r="G23" s="2378">
        <v>7</v>
      </c>
      <c r="H23" s="2473" t="s">
        <v>667</v>
      </c>
      <c r="I23" s="2474">
        <v>18</v>
      </c>
      <c r="J23" s="2430"/>
      <c r="K23" s="2431"/>
      <c r="L23" s="2432"/>
      <c r="M23" s="2433">
        <v>18</v>
      </c>
      <c r="N23" s="2466">
        <v>18</v>
      </c>
      <c r="O23" s="2475"/>
      <c r="P23" s="2458"/>
      <c r="Q23" s="2458"/>
      <c r="R23" s="2459"/>
    </row>
    <row r="24" spans="2:18" ht="38.450000000000003" customHeight="1" thickBot="1">
      <c r="B24" s="2450"/>
      <c r="C24" s="2451"/>
      <c r="D24" s="2405"/>
      <c r="E24" s="2476"/>
      <c r="F24" s="2407"/>
      <c r="G24" s="2408"/>
      <c r="H24" s="2409" t="s">
        <v>13</v>
      </c>
      <c r="I24" s="2477">
        <f t="shared" ref="I24:N24" si="4">I23</f>
        <v>18</v>
      </c>
      <c r="J24" s="2477">
        <f t="shared" si="4"/>
        <v>0</v>
      </c>
      <c r="K24" s="2477">
        <f t="shared" si="4"/>
        <v>0</v>
      </c>
      <c r="L24" s="2477">
        <f t="shared" si="4"/>
        <v>0</v>
      </c>
      <c r="M24" s="2477">
        <f t="shared" si="4"/>
        <v>18</v>
      </c>
      <c r="N24" s="2478">
        <f t="shared" si="4"/>
        <v>18</v>
      </c>
      <c r="O24" s="2479"/>
      <c r="P24" s="2455"/>
      <c r="Q24" s="2455"/>
      <c r="R24" s="2456"/>
    </row>
    <row r="25" spans="2:18" ht="25.5">
      <c r="B25" s="2426" t="s">
        <v>12</v>
      </c>
      <c r="C25" s="2427" t="s">
        <v>14</v>
      </c>
      <c r="D25" s="2375" t="s">
        <v>42</v>
      </c>
      <c r="E25" s="2428" t="s">
        <v>976</v>
      </c>
      <c r="F25" s="2377" t="s">
        <v>64</v>
      </c>
      <c r="G25" s="2378">
        <v>7</v>
      </c>
      <c r="H25" s="2473"/>
      <c r="I25" s="2480">
        <v>0</v>
      </c>
      <c r="J25" s="2481">
        <v>0</v>
      </c>
      <c r="K25" s="2482"/>
      <c r="L25" s="2483">
        <v>0</v>
      </c>
      <c r="M25" s="2484">
        <v>0</v>
      </c>
      <c r="N25" s="2485">
        <v>0</v>
      </c>
      <c r="O25" s="2435" t="s">
        <v>977</v>
      </c>
      <c r="P25" s="2486">
        <v>118.1</v>
      </c>
      <c r="Q25" s="2486">
        <v>118.1</v>
      </c>
      <c r="R25" s="2487">
        <v>118.1</v>
      </c>
    </row>
    <row r="26" spans="2:18" ht="39" thickBot="1">
      <c r="B26" s="2450"/>
      <c r="C26" s="2451"/>
      <c r="D26" s="2405"/>
      <c r="E26" s="2452"/>
      <c r="F26" s="2407"/>
      <c r="G26" s="2408"/>
      <c r="H26" s="2409" t="s">
        <v>13</v>
      </c>
      <c r="I26" s="2477">
        <f>I25</f>
        <v>0</v>
      </c>
      <c r="J26" s="2477">
        <f>J25</f>
        <v>0</v>
      </c>
      <c r="K26" s="2477"/>
      <c r="L26" s="2477">
        <f>L25</f>
        <v>0</v>
      </c>
      <c r="M26" s="2477">
        <f>M25</f>
        <v>0</v>
      </c>
      <c r="N26" s="2478">
        <f>N25</f>
        <v>0</v>
      </c>
      <c r="O26" s="2488" t="s">
        <v>978</v>
      </c>
      <c r="P26" s="2489">
        <v>35.6</v>
      </c>
      <c r="Q26" s="2489">
        <v>35.6</v>
      </c>
      <c r="R26" s="2490">
        <v>35.6</v>
      </c>
    </row>
    <row r="27" spans="2:18">
      <c r="B27" s="2491" t="s">
        <v>12</v>
      </c>
      <c r="C27" s="2492" t="s">
        <v>14</v>
      </c>
      <c r="D27" s="2493" t="s">
        <v>43</v>
      </c>
      <c r="E27" s="2494" t="s">
        <v>979</v>
      </c>
      <c r="F27" s="2377" t="s">
        <v>64</v>
      </c>
      <c r="G27" s="2378">
        <v>7</v>
      </c>
      <c r="H27" s="2473" t="s">
        <v>667</v>
      </c>
      <c r="I27" s="2480">
        <v>52.5</v>
      </c>
      <c r="J27" s="2481">
        <v>0</v>
      </c>
      <c r="K27" s="2482"/>
      <c r="L27" s="2483">
        <v>0</v>
      </c>
      <c r="M27" s="2484">
        <v>0</v>
      </c>
      <c r="N27" s="2485">
        <v>0</v>
      </c>
      <c r="O27" s="2495" t="s">
        <v>980</v>
      </c>
      <c r="P27" s="2458" t="s">
        <v>73</v>
      </c>
      <c r="Q27" s="2458"/>
      <c r="R27" s="2459"/>
    </row>
    <row r="28" spans="2:18" ht="27.6" customHeight="1" thickBot="1">
      <c r="B28" s="2491"/>
      <c r="C28" s="2492"/>
      <c r="D28" s="2493"/>
      <c r="E28" s="2496"/>
      <c r="F28" s="2407"/>
      <c r="G28" s="2408"/>
      <c r="H28" s="2409" t="s">
        <v>13</v>
      </c>
      <c r="I28" s="2477">
        <f>I27</f>
        <v>52.5</v>
      </c>
      <c r="J28" s="2477">
        <f>J27</f>
        <v>0</v>
      </c>
      <c r="K28" s="2477"/>
      <c r="L28" s="2477">
        <f>L27</f>
        <v>0</v>
      </c>
      <c r="M28" s="2477">
        <f>M27</f>
        <v>0</v>
      </c>
      <c r="N28" s="2478">
        <f>N27</f>
        <v>0</v>
      </c>
      <c r="O28" s="2497"/>
      <c r="P28" s="2455"/>
      <c r="Q28" s="2455"/>
      <c r="R28" s="2456"/>
    </row>
    <row r="29" spans="2:18" ht="15.75" thickBot="1">
      <c r="B29" s="2498" t="s">
        <v>12</v>
      </c>
      <c r="C29" s="2414" t="s">
        <v>14</v>
      </c>
      <c r="D29" s="2415" t="s">
        <v>15</v>
      </c>
      <c r="E29" s="2416"/>
      <c r="F29" s="2499"/>
      <c r="G29" s="2499"/>
      <c r="H29" s="2500"/>
      <c r="I29" s="2501">
        <f>I22+I19+I16+I24+I28</f>
        <v>161.5</v>
      </c>
      <c r="J29" s="2501">
        <f t="shared" ref="J29:N29" si="5">J22+J19+J16+J24+J28</f>
        <v>0</v>
      </c>
      <c r="K29" s="2501">
        <f t="shared" si="5"/>
        <v>0</v>
      </c>
      <c r="L29" s="2501">
        <f t="shared" si="5"/>
        <v>0</v>
      </c>
      <c r="M29" s="2501">
        <f t="shared" si="5"/>
        <v>111</v>
      </c>
      <c r="N29" s="2501">
        <f t="shared" si="5"/>
        <v>111</v>
      </c>
      <c r="O29" s="2502"/>
      <c r="P29" s="2503"/>
      <c r="Q29" s="2503"/>
      <c r="R29" s="2504"/>
    </row>
    <row r="30" spans="2:18" ht="15.75" thickBot="1">
      <c r="B30" s="2369" t="s">
        <v>12</v>
      </c>
      <c r="C30" s="2505" t="s">
        <v>16</v>
      </c>
      <c r="D30" s="2506"/>
      <c r="E30" s="2506"/>
      <c r="F30" s="2506"/>
      <c r="G30" s="2506"/>
      <c r="H30" s="2506"/>
      <c r="I30" s="2507">
        <f t="shared" ref="I30:N30" si="6">I29+I12</f>
        <v>181.2</v>
      </c>
      <c r="J30" s="2507">
        <f t="shared" si="6"/>
        <v>0</v>
      </c>
      <c r="K30" s="2507">
        <f t="shared" si="6"/>
        <v>0</v>
      </c>
      <c r="L30" s="2507">
        <f t="shared" si="6"/>
        <v>0</v>
      </c>
      <c r="M30" s="2507">
        <f t="shared" si="6"/>
        <v>131</v>
      </c>
      <c r="N30" s="2507">
        <f t="shared" si="6"/>
        <v>131</v>
      </c>
      <c r="O30" s="2508"/>
      <c r="P30" s="2509"/>
      <c r="Q30" s="2509"/>
      <c r="R30" s="2510"/>
    </row>
    <row r="31" spans="2:18" ht="15.75" thickBot="1">
      <c r="B31" s="2511" t="s">
        <v>12</v>
      </c>
      <c r="C31" s="2512" t="s">
        <v>17</v>
      </c>
      <c r="D31" s="2512"/>
      <c r="E31" s="2512"/>
      <c r="F31" s="2512"/>
      <c r="G31" s="2512"/>
      <c r="H31" s="2512"/>
      <c r="I31" s="2513">
        <f>I30*1</f>
        <v>181.2</v>
      </c>
      <c r="J31" s="2513">
        <f t="shared" ref="J31:N31" si="7">J30*1</f>
        <v>0</v>
      </c>
      <c r="K31" s="2513">
        <f t="shared" si="7"/>
        <v>0</v>
      </c>
      <c r="L31" s="2513">
        <f t="shared" si="7"/>
        <v>0</v>
      </c>
      <c r="M31" s="2513">
        <f t="shared" si="7"/>
        <v>131</v>
      </c>
      <c r="N31" s="2513">
        <f t="shared" si="7"/>
        <v>131</v>
      </c>
      <c r="O31" s="2514"/>
      <c r="P31" s="2515"/>
      <c r="Q31" s="2515"/>
      <c r="R31" s="2516"/>
    </row>
    <row r="32" spans="2:18" ht="15.75">
      <c r="B32" s="2517"/>
      <c r="C32" s="2518"/>
      <c r="D32" s="2518"/>
      <c r="E32" s="2518"/>
      <c r="F32" s="2518"/>
      <c r="G32" s="2519"/>
      <c r="H32" s="2520"/>
      <c r="I32" s="2520"/>
      <c r="J32" s="2520"/>
      <c r="K32" s="2520"/>
      <c r="L32" s="2520"/>
      <c r="M32" s="2520"/>
      <c r="N32" s="2520"/>
      <c r="O32" s="2521"/>
      <c r="P32" s="2521"/>
      <c r="Q32" s="2521"/>
      <c r="R32" s="2521"/>
    </row>
    <row r="33" spans="2:18" ht="15.75" thickBot="1">
      <c r="B33" s="2517"/>
      <c r="C33" s="2518"/>
      <c r="D33" s="2522"/>
      <c r="E33" s="2522"/>
      <c r="F33" s="2522"/>
      <c r="G33" s="2523" t="s">
        <v>18</v>
      </c>
      <c r="H33" s="2524"/>
      <c r="I33" s="2524"/>
      <c r="J33" s="2524"/>
      <c r="K33" s="2524"/>
      <c r="L33" s="2524"/>
      <c r="M33" s="2524"/>
      <c r="N33" s="2524"/>
      <c r="O33" s="2521"/>
      <c r="P33" s="2521"/>
      <c r="Q33" s="2521"/>
      <c r="R33" s="2521"/>
    </row>
    <row r="34" spans="2:18" ht="36" customHeight="1" thickBot="1">
      <c r="B34" s="2525"/>
      <c r="C34" s="2525"/>
      <c r="D34" s="2526" t="s">
        <v>19</v>
      </c>
      <c r="E34" s="2527"/>
      <c r="F34" s="2527"/>
      <c r="G34" s="2527"/>
      <c r="H34" s="2528"/>
      <c r="I34" s="2529" t="s">
        <v>565</v>
      </c>
      <c r="J34" s="2530"/>
      <c r="K34" s="2530"/>
      <c r="L34" s="2531"/>
      <c r="M34" s="2532"/>
      <c r="N34" s="2532"/>
      <c r="O34" s="2525"/>
      <c r="P34" s="2533"/>
      <c r="Q34" s="2525"/>
      <c r="R34" s="2525"/>
    </row>
    <row r="35" spans="2:18" ht="15.75" thickBot="1">
      <c r="B35" s="2525"/>
      <c r="C35" s="2525"/>
      <c r="D35" s="2534" t="s">
        <v>20</v>
      </c>
      <c r="E35" s="2535"/>
      <c r="F35" s="2535"/>
      <c r="G35" s="2535"/>
      <c r="H35" s="2536"/>
      <c r="I35" s="2537">
        <f>I36+I37+I38+I39+I40</f>
        <v>181.2</v>
      </c>
      <c r="J35" s="2538"/>
      <c r="K35" s="2538"/>
      <c r="L35" s="2539"/>
      <c r="M35" s="2532"/>
      <c r="N35" s="2532"/>
      <c r="O35" s="2525"/>
      <c r="P35" s="2533"/>
      <c r="Q35" s="2525"/>
      <c r="R35" s="2525"/>
    </row>
    <row r="36" spans="2:18">
      <c r="B36" s="2525"/>
      <c r="C36" s="2525"/>
      <c r="D36" s="2540" t="s">
        <v>99</v>
      </c>
      <c r="E36" s="2541"/>
      <c r="F36" s="2541"/>
      <c r="G36" s="2541"/>
      <c r="H36" s="2542"/>
      <c r="I36" s="2543">
        <v>0</v>
      </c>
      <c r="J36" s="2544"/>
      <c r="K36" s="2544"/>
      <c r="L36" s="2545"/>
      <c r="M36" s="2532"/>
      <c r="N36" s="2532"/>
      <c r="O36" s="2525"/>
      <c r="P36" s="2533"/>
      <c r="Q36" s="2525"/>
      <c r="R36" s="2525"/>
    </row>
    <row r="37" spans="2:18">
      <c r="B37" s="2525"/>
      <c r="C37" s="2525"/>
      <c r="D37" s="2546" t="s">
        <v>100</v>
      </c>
      <c r="E37" s="2547"/>
      <c r="F37" s="2547"/>
      <c r="G37" s="2547"/>
      <c r="H37" s="2548"/>
      <c r="I37" s="2549">
        <v>0</v>
      </c>
      <c r="J37" s="2550"/>
      <c r="K37" s="2550"/>
      <c r="L37" s="2551"/>
      <c r="M37" s="2532"/>
      <c r="N37" s="2532"/>
      <c r="O37" s="2525"/>
      <c r="P37" s="2533"/>
      <c r="Q37" s="2525"/>
      <c r="R37" s="2525"/>
    </row>
    <row r="38" spans="2:18">
      <c r="B38" s="2525"/>
      <c r="C38" s="2525"/>
      <c r="D38" s="2552" t="s">
        <v>981</v>
      </c>
      <c r="E38" s="2553"/>
      <c r="F38" s="2553"/>
      <c r="G38" s="2553"/>
      <c r="H38" s="2554"/>
      <c r="I38" s="2549">
        <v>181.2</v>
      </c>
      <c r="J38" s="2550"/>
      <c r="K38" s="2550"/>
      <c r="L38" s="2551"/>
      <c r="M38" s="2532"/>
      <c r="N38" s="2532"/>
      <c r="O38" s="2525"/>
      <c r="P38" s="2533"/>
      <c r="Q38" s="2525"/>
      <c r="R38" s="2525"/>
    </row>
    <row r="39" spans="2:18">
      <c r="B39" s="2525"/>
      <c r="C39" s="2525"/>
      <c r="D39" s="2552" t="s">
        <v>101</v>
      </c>
      <c r="E39" s="2553"/>
      <c r="F39" s="2553"/>
      <c r="G39" s="2553"/>
      <c r="H39" s="2554"/>
      <c r="I39" s="2549">
        <v>0</v>
      </c>
      <c r="J39" s="2550"/>
      <c r="K39" s="2550"/>
      <c r="L39" s="2551"/>
      <c r="M39" s="2532"/>
      <c r="N39" s="2532"/>
      <c r="O39" s="2525"/>
      <c r="P39" s="2533"/>
      <c r="Q39" s="2525"/>
      <c r="R39" s="2525"/>
    </row>
    <row r="40" spans="2:18" ht="15.75" thickBot="1">
      <c r="B40" s="2525"/>
      <c r="C40" s="2525"/>
      <c r="D40" s="2546" t="s">
        <v>102</v>
      </c>
      <c r="E40" s="2547"/>
      <c r="F40" s="2547"/>
      <c r="G40" s="2547"/>
      <c r="H40" s="2548"/>
      <c r="I40" s="2549">
        <v>0</v>
      </c>
      <c r="J40" s="2550"/>
      <c r="K40" s="2550"/>
      <c r="L40" s="2551"/>
      <c r="M40" s="2532"/>
      <c r="N40" s="2532"/>
      <c r="O40" s="2525"/>
      <c r="P40" s="2533"/>
      <c r="Q40" s="2525"/>
      <c r="R40" s="2525"/>
    </row>
    <row r="41" spans="2:18" ht="15.75" thickBot="1">
      <c r="B41" s="2525"/>
      <c r="C41" s="2525"/>
      <c r="D41" s="2534" t="s">
        <v>21</v>
      </c>
      <c r="E41" s="2535"/>
      <c r="F41" s="2535"/>
      <c r="G41" s="2535"/>
      <c r="H41" s="2536"/>
      <c r="I41" s="2537">
        <f>I42+I43+I44</f>
        <v>0</v>
      </c>
      <c r="J41" s="2538"/>
      <c r="K41" s="2538"/>
      <c r="L41" s="2539"/>
      <c r="M41" s="2532"/>
      <c r="N41" s="2532"/>
      <c r="O41" s="2525"/>
      <c r="P41" s="2533"/>
      <c r="Q41" s="2525"/>
      <c r="R41" s="2525"/>
    </row>
    <row r="42" spans="2:18">
      <c r="B42" s="2525"/>
      <c r="C42" s="2525"/>
      <c r="D42" s="2555" t="s">
        <v>103</v>
      </c>
      <c r="E42" s="2556"/>
      <c r="F42" s="2556"/>
      <c r="G42" s="2556"/>
      <c r="H42" s="2557"/>
      <c r="I42" s="2558">
        <v>0</v>
      </c>
      <c r="J42" s="2558"/>
      <c r="K42" s="2558"/>
      <c r="L42" s="2559"/>
      <c r="M42" s="2532"/>
      <c r="N42" s="2532"/>
      <c r="O42" s="2525"/>
      <c r="P42" s="2533"/>
      <c r="Q42" s="2525"/>
      <c r="R42" s="2525"/>
    </row>
    <row r="43" spans="2:18">
      <c r="B43" s="2525"/>
      <c r="C43" s="2525"/>
      <c r="D43" s="2560" t="s">
        <v>104</v>
      </c>
      <c r="E43" s="2561"/>
      <c r="F43" s="2561"/>
      <c r="G43" s="2561"/>
      <c r="H43" s="2562"/>
      <c r="I43" s="2550">
        <v>0</v>
      </c>
      <c r="J43" s="2550"/>
      <c r="K43" s="2550"/>
      <c r="L43" s="2551"/>
      <c r="M43" s="2532"/>
      <c r="N43" s="2532"/>
      <c r="O43" s="2525"/>
      <c r="P43" s="2533"/>
      <c r="Q43" s="2525"/>
      <c r="R43" s="2525"/>
    </row>
    <row r="44" spans="2:18" ht="15.75" thickBot="1">
      <c r="B44" s="2525"/>
      <c r="C44" s="2525"/>
      <c r="D44" s="2552" t="s">
        <v>105</v>
      </c>
      <c r="E44" s="2553"/>
      <c r="F44" s="2553"/>
      <c r="G44" s="2553"/>
      <c r="H44" s="2563"/>
      <c r="I44" s="2550">
        <v>0</v>
      </c>
      <c r="J44" s="2550"/>
      <c r="K44" s="2550"/>
      <c r="L44" s="2551"/>
      <c r="M44" s="2532"/>
      <c r="N44" s="2532"/>
      <c r="O44" s="2525"/>
      <c r="P44" s="2533"/>
      <c r="Q44" s="2525"/>
      <c r="R44" s="2525"/>
    </row>
    <row r="45" spans="2:18" ht="15.75" thickBot="1">
      <c r="B45" s="2525"/>
      <c r="C45" s="2525"/>
      <c r="D45" s="2564" t="s">
        <v>22</v>
      </c>
      <c r="E45" s="2565"/>
      <c r="F45" s="2565"/>
      <c r="G45" s="2565"/>
      <c r="H45" s="2566"/>
      <c r="I45" s="2567">
        <f>I41+I35</f>
        <v>181.2</v>
      </c>
      <c r="J45" s="2567"/>
      <c r="K45" s="2567"/>
      <c r="L45" s="2568"/>
      <c r="M45" s="2315"/>
      <c r="N45" s="2315"/>
      <c r="O45" s="2525"/>
      <c r="P45" s="2533"/>
      <c r="Q45" s="2525"/>
      <c r="R45" s="2525"/>
    </row>
  </sheetData>
  <mergeCells count="93">
    <mergeCell ref="D45:H45"/>
    <mergeCell ref="I45:L45"/>
    <mergeCell ref="D42:H42"/>
    <mergeCell ref="I42:L42"/>
    <mergeCell ref="D43:H43"/>
    <mergeCell ref="I43:L43"/>
    <mergeCell ref="D44:H44"/>
    <mergeCell ref="I44:L44"/>
    <mergeCell ref="D39:H39"/>
    <mergeCell ref="I39:L39"/>
    <mergeCell ref="D40:H40"/>
    <mergeCell ref="I40:L40"/>
    <mergeCell ref="D41:H41"/>
    <mergeCell ref="I41:L41"/>
    <mergeCell ref="D36:H36"/>
    <mergeCell ref="I36:L36"/>
    <mergeCell ref="D37:H37"/>
    <mergeCell ref="I37:L37"/>
    <mergeCell ref="D38:H38"/>
    <mergeCell ref="I38:L38"/>
    <mergeCell ref="C31:H31"/>
    <mergeCell ref="O31:R31"/>
    <mergeCell ref="G33:N33"/>
    <mergeCell ref="D34:H34"/>
    <mergeCell ref="I34:L34"/>
    <mergeCell ref="D35:H35"/>
    <mergeCell ref="I35:L35"/>
    <mergeCell ref="E27:E28"/>
    <mergeCell ref="F27:F28"/>
    <mergeCell ref="G27:G28"/>
    <mergeCell ref="O27:O28"/>
    <mergeCell ref="D29:H29"/>
    <mergeCell ref="C30:H30"/>
    <mergeCell ref="B25:B26"/>
    <mergeCell ref="C25:C26"/>
    <mergeCell ref="D25:D26"/>
    <mergeCell ref="E25:E26"/>
    <mergeCell ref="F25:F26"/>
    <mergeCell ref="G25:G26"/>
    <mergeCell ref="O20:O22"/>
    <mergeCell ref="B23:B24"/>
    <mergeCell ref="C23:C24"/>
    <mergeCell ref="D23:D24"/>
    <mergeCell ref="E23:E24"/>
    <mergeCell ref="F23:F24"/>
    <mergeCell ref="G23:G24"/>
    <mergeCell ref="B20:B22"/>
    <mergeCell ref="C20:C22"/>
    <mergeCell ref="D20:D22"/>
    <mergeCell ref="E20:E22"/>
    <mergeCell ref="F20:F22"/>
    <mergeCell ref="G20:G22"/>
    <mergeCell ref="B17:B19"/>
    <mergeCell ref="C17:C19"/>
    <mergeCell ref="D17:D19"/>
    <mergeCell ref="E17:E19"/>
    <mergeCell ref="F17:F19"/>
    <mergeCell ref="G17:G19"/>
    <mergeCell ref="D12:H12"/>
    <mergeCell ref="D13:R13"/>
    <mergeCell ref="B14:B16"/>
    <mergeCell ref="C14:C16"/>
    <mergeCell ref="D14:D16"/>
    <mergeCell ref="E14:E16"/>
    <mergeCell ref="F14:F16"/>
    <mergeCell ref="G14:G16"/>
    <mergeCell ref="O15:O16"/>
    <mergeCell ref="C7:R7"/>
    <mergeCell ref="D8:R8"/>
    <mergeCell ref="B9:B11"/>
    <mergeCell ref="C9:C11"/>
    <mergeCell ref="D9:D11"/>
    <mergeCell ref="E9:E11"/>
    <mergeCell ref="F9:F11"/>
    <mergeCell ref="G9:G11"/>
    <mergeCell ref="O9:O11"/>
    <mergeCell ref="N4:N6"/>
    <mergeCell ref="O4:R4"/>
    <mergeCell ref="I5:I6"/>
    <mergeCell ref="J5:K5"/>
    <mergeCell ref="L5:L6"/>
    <mergeCell ref="O5:O6"/>
    <mergeCell ref="P5:R5"/>
    <mergeCell ref="M2:R2"/>
    <mergeCell ref="B4:B6"/>
    <mergeCell ref="C4:C6"/>
    <mergeCell ref="D4:D6"/>
    <mergeCell ref="E4:E6"/>
    <mergeCell ref="F4:F6"/>
    <mergeCell ref="G4:G6"/>
    <mergeCell ref="H4:H6"/>
    <mergeCell ref="I4:L4"/>
    <mergeCell ref="M4:M6"/>
  </mergeCells>
  <pageMargins left="0.7" right="0.7" top="0.75" bottom="0.75" header="0.3" footer="0.3"/>
  <pageSetup paperSize="9" orientation="landscape" horizontalDpi="0" verticalDpi="0" r:id="rId1"/>
</worksheet>
</file>

<file path=xl/worksheets/sheet7.xml><?xml version="1.0" encoding="utf-8"?>
<worksheet xmlns="http://schemas.openxmlformats.org/spreadsheetml/2006/main" xmlns:r="http://schemas.openxmlformats.org/officeDocument/2006/relationships">
  <dimension ref="A2:W38"/>
  <sheetViews>
    <sheetView workbookViewId="0">
      <selection activeCell="L2" sqref="L2:Q2"/>
    </sheetView>
  </sheetViews>
  <sheetFormatPr defaultRowHeight="15"/>
  <cols>
    <col min="1" max="1" width="2.7109375" style="2320" customWidth="1"/>
    <col min="2" max="3" width="2.5703125" style="2320" customWidth="1"/>
    <col min="4" max="4" width="31.7109375" style="2320" customWidth="1"/>
    <col min="5" max="5" width="7.85546875" style="2320" customWidth="1"/>
    <col min="6" max="6" width="4.42578125" style="2320" customWidth="1"/>
    <col min="7" max="7" width="5.28515625" style="2320" customWidth="1"/>
    <col min="8" max="8" width="7.140625" style="2320" customWidth="1"/>
    <col min="9" max="9" width="5.5703125" style="2320" customWidth="1"/>
    <col min="10" max="10" width="4" style="2320" customWidth="1"/>
    <col min="11" max="11" width="5.42578125" style="2320" customWidth="1"/>
    <col min="12" max="12" width="8.5703125" style="2320" customWidth="1"/>
    <col min="13" max="13" width="7.85546875" style="2320" customWidth="1"/>
    <col min="14" max="14" width="24.42578125" style="2320" customWidth="1"/>
    <col min="15" max="15" width="4" style="2320" customWidth="1"/>
    <col min="16" max="16" width="3.7109375" style="2320" customWidth="1"/>
    <col min="17" max="17" width="3.42578125" style="2320" customWidth="1"/>
    <col min="18" max="16384" width="9.140625" style="2320"/>
  </cols>
  <sheetData>
    <row r="2" spans="1:23" ht="58.15" customHeight="1">
      <c r="A2" s="2315"/>
      <c r="B2" s="2315"/>
      <c r="C2" s="2315"/>
      <c r="D2" s="2315"/>
      <c r="E2" s="2569"/>
      <c r="F2" s="2315"/>
      <c r="G2" s="2570"/>
      <c r="H2" s="2315"/>
      <c r="I2" s="2315"/>
      <c r="J2" s="2315"/>
      <c r="K2" s="2315"/>
      <c r="L2" s="2318" t="s">
        <v>151</v>
      </c>
      <c r="M2" s="2319"/>
      <c r="N2" s="2319"/>
      <c r="O2" s="2319"/>
      <c r="P2" s="2319"/>
      <c r="Q2" s="2319"/>
      <c r="R2" s="2532"/>
      <c r="S2" s="2532"/>
      <c r="T2" s="2532"/>
      <c r="U2" s="2532"/>
      <c r="V2" s="2532"/>
      <c r="W2" s="2532"/>
    </row>
    <row r="3" spans="1:23" ht="15.75">
      <c r="A3" s="2315"/>
      <c r="B3" s="2315"/>
      <c r="C3" s="2315"/>
      <c r="D3" s="2532"/>
      <c r="E3" s="2571" t="s">
        <v>982</v>
      </c>
      <c r="F3" s="2572"/>
      <c r="G3" s="2573"/>
      <c r="H3" s="2572"/>
      <c r="I3" s="2572"/>
      <c r="J3" s="2574"/>
      <c r="K3" s="2315"/>
      <c r="L3" s="2575"/>
      <c r="M3" s="2576"/>
      <c r="N3" s="2576"/>
      <c r="O3" s="2576"/>
      <c r="P3" s="2576"/>
      <c r="Q3" s="2576"/>
      <c r="R3" s="2532"/>
      <c r="S3" s="2532"/>
      <c r="T3" s="2532"/>
      <c r="U3" s="2532"/>
      <c r="V3" s="2532"/>
      <c r="W3" s="2532"/>
    </row>
    <row r="4" spans="1:23" ht="15.75" thickBot="1">
      <c r="A4" s="2577"/>
      <c r="B4" s="2578"/>
      <c r="C4" s="2578"/>
      <c r="D4" s="2579" t="s">
        <v>36</v>
      </c>
      <c r="E4" s="2579"/>
      <c r="F4" s="2579"/>
      <c r="G4" s="2579"/>
      <c r="H4" s="2579"/>
      <c r="I4" s="2579"/>
      <c r="J4" s="2579"/>
      <c r="K4" s="2579"/>
      <c r="L4" s="2579"/>
      <c r="M4" s="2579"/>
      <c r="N4" s="2579"/>
      <c r="O4" s="2579"/>
      <c r="P4" s="2579"/>
      <c r="Q4" s="2579"/>
      <c r="R4" s="2579"/>
      <c r="S4" s="2579"/>
      <c r="T4" s="2579"/>
      <c r="U4" s="2579"/>
      <c r="V4" s="2579"/>
      <c r="W4" s="2579"/>
    </row>
    <row r="5" spans="1:23" ht="27.6" customHeight="1">
      <c r="A5" s="2580" t="s">
        <v>0</v>
      </c>
      <c r="B5" s="2581" t="s">
        <v>1</v>
      </c>
      <c r="C5" s="2581" t="s">
        <v>2</v>
      </c>
      <c r="D5" s="2582" t="s">
        <v>3</v>
      </c>
      <c r="E5" s="2583" t="s">
        <v>4</v>
      </c>
      <c r="F5" s="2584" t="s">
        <v>5</v>
      </c>
      <c r="G5" s="2585" t="s">
        <v>6</v>
      </c>
      <c r="H5" s="2529" t="s">
        <v>153</v>
      </c>
      <c r="I5" s="2530"/>
      <c r="J5" s="2530"/>
      <c r="K5" s="2531"/>
      <c r="L5" s="2586" t="s">
        <v>154</v>
      </c>
      <c r="M5" s="2585" t="s">
        <v>155</v>
      </c>
      <c r="N5" s="2587" t="s">
        <v>23</v>
      </c>
      <c r="O5" s="2588"/>
      <c r="P5" s="2588"/>
      <c r="Q5" s="2589"/>
      <c r="R5" s="2532"/>
      <c r="S5" s="2532"/>
      <c r="T5" s="2532"/>
      <c r="U5" s="2532"/>
      <c r="V5" s="2532"/>
      <c r="W5" s="2532"/>
    </row>
    <row r="6" spans="1:23">
      <c r="A6" s="2590"/>
      <c r="B6" s="2591"/>
      <c r="C6" s="2591"/>
      <c r="D6" s="2592"/>
      <c r="E6" s="2593"/>
      <c r="F6" s="2594"/>
      <c r="G6" s="2595"/>
      <c r="H6" s="2596" t="s">
        <v>7</v>
      </c>
      <c r="I6" s="2597" t="s">
        <v>8</v>
      </c>
      <c r="J6" s="2597"/>
      <c r="K6" s="2598" t="s">
        <v>156</v>
      </c>
      <c r="L6" s="2599"/>
      <c r="M6" s="2595"/>
      <c r="N6" s="2600" t="s">
        <v>35</v>
      </c>
      <c r="O6" s="2601" t="s">
        <v>10</v>
      </c>
      <c r="P6" s="2601"/>
      <c r="Q6" s="2602"/>
      <c r="R6" s="2532"/>
      <c r="S6" s="2532"/>
      <c r="T6" s="2532"/>
      <c r="U6" s="2532"/>
      <c r="V6" s="2532"/>
      <c r="W6" s="2532"/>
    </row>
    <row r="7" spans="1:23" ht="93" thickBot="1">
      <c r="A7" s="2603"/>
      <c r="B7" s="2604"/>
      <c r="C7" s="2604"/>
      <c r="D7" s="2605"/>
      <c r="E7" s="2606"/>
      <c r="F7" s="2607"/>
      <c r="G7" s="2608"/>
      <c r="H7" s="2609"/>
      <c r="I7" s="2610" t="s">
        <v>7</v>
      </c>
      <c r="J7" s="2611" t="s">
        <v>11</v>
      </c>
      <c r="K7" s="2612"/>
      <c r="L7" s="2613"/>
      <c r="M7" s="2608"/>
      <c r="N7" s="2614"/>
      <c r="O7" s="2615" t="s">
        <v>96</v>
      </c>
      <c r="P7" s="2615" t="s">
        <v>97</v>
      </c>
      <c r="Q7" s="2616" t="s">
        <v>110</v>
      </c>
      <c r="R7" s="2532"/>
      <c r="S7" s="2532"/>
      <c r="T7" s="2532"/>
      <c r="U7" s="2532"/>
      <c r="V7" s="2532"/>
      <c r="W7" s="2532"/>
    </row>
    <row r="8" spans="1:23" ht="15.75" thickBot="1">
      <c r="A8" s="2366" t="s">
        <v>12</v>
      </c>
      <c r="B8" s="2617" t="s">
        <v>983</v>
      </c>
      <c r="C8" s="2617"/>
      <c r="D8" s="2617"/>
      <c r="E8" s="2617"/>
      <c r="F8" s="2617"/>
      <c r="G8" s="2617"/>
      <c r="H8" s="2617"/>
      <c r="I8" s="2617"/>
      <c r="J8" s="2617"/>
      <c r="K8" s="2617"/>
      <c r="L8" s="2617"/>
      <c r="M8" s="2617"/>
      <c r="N8" s="2617"/>
      <c r="O8" s="2617"/>
      <c r="P8" s="2617"/>
      <c r="Q8" s="2618"/>
      <c r="R8" s="2532"/>
      <c r="S8" s="2532"/>
      <c r="T8" s="2532"/>
      <c r="U8" s="2532"/>
      <c r="V8" s="2532"/>
      <c r="W8" s="2532"/>
    </row>
    <row r="9" spans="1:23" ht="15.75" thickBot="1">
      <c r="A9" s="2369" t="s">
        <v>12</v>
      </c>
      <c r="B9" s="2619" t="s">
        <v>12</v>
      </c>
      <c r="C9" s="2620" t="s">
        <v>984</v>
      </c>
      <c r="D9" s="2620"/>
      <c r="E9" s="2620"/>
      <c r="F9" s="2620"/>
      <c r="G9" s="2620"/>
      <c r="H9" s="2620"/>
      <c r="I9" s="2620"/>
      <c r="J9" s="2620"/>
      <c r="K9" s="2620"/>
      <c r="L9" s="2620"/>
      <c r="M9" s="2620"/>
      <c r="N9" s="2620"/>
      <c r="O9" s="2620"/>
      <c r="P9" s="2620"/>
      <c r="Q9" s="2621"/>
      <c r="R9" s="2532"/>
      <c r="S9" s="2532"/>
      <c r="T9" s="2532"/>
      <c r="U9" s="2532"/>
      <c r="V9" s="2532"/>
      <c r="W9" s="2532"/>
    </row>
    <row r="10" spans="1:23">
      <c r="A10" s="2373" t="s">
        <v>12</v>
      </c>
      <c r="B10" s="2622" t="s">
        <v>12</v>
      </c>
      <c r="C10" s="2623" t="s">
        <v>12</v>
      </c>
      <c r="D10" s="2624" t="s">
        <v>985</v>
      </c>
      <c r="E10" s="2625" t="s">
        <v>64</v>
      </c>
      <c r="F10" s="2626" t="s">
        <v>967</v>
      </c>
      <c r="G10" s="2627" t="s">
        <v>82</v>
      </c>
      <c r="H10" s="2628">
        <v>0</v>
      </c>
      <c r="I10" s="2629"/>
      <c r="J10" s="2629"/>
      <c r="K10" s="2630"/>
      <c r="L10" s="2631">
        <v>50</v>
      </c>
      <c r="M10" s="2632">
        <v>50</v>
      </c>
      <c r="N10" s="2633" t="s">
        <v>986</v>
      </c>
      <c r="O10" s="2634"/>
      <c r="P10" s="2634"/>
      <c r="Q10" s="2635"/>
      <c r="R10" s="2532"/>
      <c r="S10" s="2532"/>
      <c r="T10" s="2532"/>
      <c r="U10" s="2532"/>
      <c r="V10" s="2532"/>
      <c r="W10" s="2532"/>
    </row>
    <row r="11" spans="1:23" ht="40.15" customHeight="1">
      <c r="A11" s="2388"/>
      <c r="B11" s="2636"/>
      <c r="C11" s="2637"/>
      <c r="D11" s="2638"/>
      <c r="E11" s="2639"/>
      <c r="F11" s="2640"/>
      <c r="G11" s="2641"/>
      <c r="H11" s="2642"/>
      <c r="I11" s="2643"/>
      <c r="J11" s="2643"/>
      <c r="K11" s="2644"/>
      <c r="L11" s="2645"/>
      <c r="M11" s="2646"/>
      <c r="N11" s="2647"/>
      <c r="O11" s="2648">
        <v>0</v>
      </c>
      <c r="P11" s="2648">
        <v>10</v>
      </c>
      <c r="Q11" s="2649">
        <v>10</v>
      </c>
      <c r="R11" s="2532"/>
      <c r="S11" s="2532"/>
      <c r="T11" s="2650"/>
      <c r="U11" s="2532"/>
      <c r="V11" s="2532"/>
      <c r="W11" s="2532"/>
    </row>
    <row r="12" spans="1:23" ht="15.75" thickBot="1">
      <c r="A12" s="2403"/>
      <c r="B12" s="2651"/>
      <c r="C12" s="2652"/>
      <c r="D12" s="2653"/>
      <c r="E12" s="2654"/>
      <c r="F12" s="2655"/>
      <c r="G12" s="2656" t="s">
        <v>13</v>
      </c>
      <c r="H12" s="2657">
        <f>H10</f>
        <v>0</v>
      </c>
      <c r="I12" s="2658">
        <f>I10</f>
        <v>0</v>
      </c>
      <c r="J12" s="2658"/>
      <c r="K12" s="2659">
        <f>K10</f>
        <v>0</v>
      </c>
      <c r="L12" s="2660">
        <f>L10</f>
        <v>50</v>
      </c>
      <c r="M12" s="2661">
        <f>M10</f>
        <v>50</v>
      </c>
      <c r="N12" s="2662" t="s">
        <v>987</v>
      </c>
      <c r="O12" s="2663" t="s">
        <v>41</v>
      </c>
      <c r="P12" s="2663" t="s">
        <v>61</v>
      </c>
      <c r="Q12" s="2664" t="s">
        <v>61</v>
      </c>
      <c r="R12" s="2665"/>
      <c r="S12" s="2532"/>
      <c r="T12" s="2650"/>
      <c r="U12" s="2532"/>
      <c r="V12" s="2532"/>
      <c r="W12" s="2532"/>
    </row>
    <row r="13" spans="1:23" ht="15.75" thickBot="1">
      <c r="A13" s="2666" t="s">
        <v>12</v>
      </c>
      <c r="B13" s="2667" t="s">
        <v>12</v>
      </c>
      <c r="C13" s="2668" t="s">
        <v>15</v>
      </c>
      <c r="D13" s="2669"/>
      <c r="E13" s="2669"/>
      <c r="F13" s="2669"/>
      <c r="G13" s="2669"/>
      <c r="H13" s="2670">
        <f>H12+H9</f>
        <v>0</v>
      </c>
      <c r="I13" s="2671">
        <f>I12+I9</f>
        <v>0</v>
      </c>
      <c r="J13" s="2671"/>
      <c r="K13" s="2672">
        <f>K12+K9</f>
        <v>0</v>
      </c>
      <c r="L13" s="2673">
        <f>L12+L9</f>
        <v>50</v>
      </c>
      <c r="M13" s="2674">
        <f>M12</f>
        <v>50</v>
      </c>
      <c r="N13" s="2675"/>
      <c r="O13" s="2676"/>
      <c r="P13" s="2676"/>
      <c r="Q13" s="2677"/>
      <c r="R13" s="2665"/>
      <c r="S13" s="2532"/>
      <c r="T13" s="2650"/>
      <c r="U13" s="2532"/>
      <c r="V13" s="2532"/>
      <c r="W13" s="2532"/>
    </row>
    <row r="14" spans="1:23" ht="24" customHeight="1" thickBot="1">
      <c r="A14" s="2678" t="s">
        <v>12</v>
      </c>
      <c r="B14" s="2619" t="s">
        <v>14</v>
      </c>
      <c r="C14" s="2679" t="s">
        <v>988</v>
      </c>
      <c r="D14" s="2680"/>
      <c r="E14" s="2680"/>
      <c r="F14" s="2680"/>
      <c r="G14" s="2680"/>
      <c r="H14" s="2680"/>
      <c r="I14" s="2680"/>
      <c r="J14" s="2680"/>
      <c r="K14" s="2680"/>
      <c r="L14" s="2680"/>
      <c r="M14" s="2680"/>
      <c r="N14" s="2680"/>
      <c r="O14" s="2680"/>
      <c r="P14" s="2680"/>
      <c r="Q14" s="2681"/>
      <c r="R14" s="2532"/>
      <c r="S14" s="2532"/>
      <c r="T14" s="2532"/>
      <c r="U14" s="2532"/>
      <c r="V14" s="2532"/>
      <c r="W14" s="2532"/>
    </row>
    <row r="15" spans="1:23">
      <c r="A15" s="2682" t="s">
        <v>12</v>
      </c>
      <c r="B15" s="2683" t="s">
        <v>14</v>
      </c>
      <c r="C15" s="2623" t="s">
        <v>12</v>
      </c>
      <c r="D15" s="2684" t="s">
        <v>989</v>
      </c>
      <c r="E15" s="2625" t="s">
        <v>64</v>
      </c>
      <c r="F15" s="2626" t="s">
        <v>210</v>
      </c>
      <c r="G15" s="2685" t="s">
        <v>40</v>
      </c>
      <c r="H15" s="2474">
        <v>50.1</v>
      </c>
      <c r="I15" s="2686">
        <v>0</v>
      </c>
      <c r="J15" s="2687"/>
      <c r="K15" s="2688">
        <v>0</v>
      </c>
      <c r="L15" s="2689">
        <v>0</v>
      </c>
      <c r="M15" s="2690">
        <v>0</v>
      </c>
      <c r="N15" s="2691" t="s">
        <v>990</v>
      </c>
      <c r="O15" s="2692" t="s">
        <v>991</v>
      </c>
      <c r="P15" s="2692"/>
      <c r="Q15" s="2693"/>
      <c r="R15" s="2694"/>
      <c r="S15" s="2694"/>
      <c r="T15" s="2694"/>
      <c r="U15" s="2694"/>
      <c r="V15" s="2694"/>
      <c r="W15" s="2694"/>
    </row>
    <row r="16" spans="1:23">
      <c r="A16" s="2695"/>
      <c r="B16" s="2696"/>
      <c r="C16" s="2697"/>
      <c r="D16" s="2698"/>
      <c r="E16" s="2639"/>
      <c r="F16" s="2640"/>
      <c r="G16" s="2699"/>
      <c r="H16" s="2700"/>
      <c r="I16" s="2701"/>
      <c r="J16" s="2702"/>
      <c r="K16" s="2703"/>
      <c r="L16" s="2704"/>
      <c r="M16" s="2705"/>
      <c r="N16" s="2706"/>
      <c r="O16" s="2707"/>
      <c r="P16" s="2707"/>
      <c r="Q16" s="2708"/>
      <c r="R16" s="2694"/>
      <c r="S16" s="2694"/>
      <c r="T16" s="2694"/>
      <c r="U16" s="2694"/>
      <c r="V16" s="2694"/>
      <c r="W16" s="2694"/>
    </row>
    <row r="17" spans="1:23" ht="79.150000000000006" customHeight="1" thickBot="1">
      <c r="A17" s="2709"/>
      <c r="B17" s="2710"/>
      <c r="C17" s="2652"/>
      <c r="D17" s="2711"/>
      <c r="E17" s="2654"/>
      <c r="F17" s="2655"/>
      <c r="G17" s="2656" t="s">
        <v>13</v>
      </c>
      <c r="H17" s="2712">
        <f>H15</f>
        <v>50.1</v>
      </c>
      <c r="I17" s="2713">
        <f>SUM(I15:I16)</f>
        <v>0</v>
      </c>
      <c r="J17" s="2714"/>
      <c r="K17" s="2715">
        <f>SUM(K15:K16)</f>
        <v>0</v>
      </c>
      <c r="L17" s="2716">
        <f>L15</f>
        <v>0</v>
      </c>
      <c r="M17" s="2717">
        <f>M15</f>
        <v>0</v>
      </c>
      <c r="N17" s="2718"/>
      <c r="O17" s="2663"/>
      <c r="P17" s="2663"/>
      <c r="Q17" s="2664"/>
      <c r="R17" s="2694"/>
      <c r="S17" s="2694"/>
      <c r="T17" s="2694"/>
      <c r="U17" s="2694"/>
      <c r="V17" s="2694"/>
      <c r="W17" s="2694"/>
    </row>
    <row r="18" spans="1:23">
      <c r="A18" s="2682" t="s">
        <v>12</v>
      </c>
      <c r="B18" s="2683" t="s">
        <v>14</v>
      </c>
      <c r="C18" s="2623" t="s">
        <v>14</v>
      </c>
      <c r="D18" s="2684" t="s">
        <v>992</v>
      </c>
      <c r="E18" s="2625" t="s">
        <v>64</v>
      </c>
      <c r="F18" s="2626" t="s">
        <v>210</v>
      </c>
      <c r="G18" s="2685"/>
      <c r="H18" s="2474">
        <v>0</v>
      </c>
      <c r="I18" s="2686">
        <v>0</v>
      </c>
      <c r="J18" s="2687"/>
      <c r="K18" s="2688">
        <v>0</v>
      </c>
      <c r="L18" s="2719">
        <v>0</v>
      </c>
      <c r="M18" s="2690">
        <v>0</v>
      </c>
      <c r="N18" s="2691"/>
      <c r="O18" s="2720"/>
      <c r="P18" s="2692"/>
      <c r="Q18" s="2721"/>
      <c r="R18" s="2722"/>
      <c r="S18" s="2722"/>
      <c r="T18" s="2723"/>
      <c r="U18" s="2722"/>
      <c r="V18" s="2722"/>
      <c r="W18" s="2722"/>
    </row>
    <row r="19" spans="1:23">
      <c r="A19" s="2695"/>
      <c r="B19" s="2696"/>
      <c r="C19" s="2697"/>
      <c r="D19" s="2698"/>
      <c r="E19" s="2639"/>
      <c r="F19" s="2640"/>
      <c r="G19" s="2699"/>
      <c r="H19" s="2700"/>
      <c r="I19" s="2701"/>
      <c r="J19" s="2702"/>
      <c r="K19" s="2703"/>
      <c r="L19" s="2724"/>
      <c r="M19" s="2705"/>
      <c r="N19" s="2725"/>
      <c r="O19" s="2726"/>
      <c r="P19" s="2726"/>
      <c r="Q19" s="2727"/>
      <c r="R19" s="2722"/>
      <c r="S19" s="2722"/>
      <c r="T19" s="2723"/>
      <c r="U19" s="2722"/>
      <c r="V19" s="2722"/>
      <c r="W19" s="2722"/>
    </row>
    <row r="20" spans="1:23" ht="73.150000000000006" customHeight="1" thickBot="1">
      <c r="A20" s="2709"/>
      <c r="B20" s="2710"/>
      <c r="C20" s="2652"/>
      <c r="D20" s="2711"/>
      <c r="E20" s="2654"/>
      <c r="F20" s="2655"/>
      <c r="G20" s="2656" t="s">
        <v>13</v>
      </c>
      <c r="H20" s="2728">
        <f>H18</f>
        <v>0</v>
      </c>
      <c r="I20" s="2729">
        <f>SUM(I18:I19)</f>
        <v>0</v>
      </c>
      <c r="J20" s="2730"/>
      <c r="K20" s="2731">
        <f>SUM(K18:K19)</f>
        <v>0</v>
      </c>
      <c r="L20" s="2732">
        <f>L18</f>
        <v>0</v>
      </c>
      <c r="M20" s="2733">
        <f>M18</f>
        <v>0</v>
      </c>
      <c r="N20" s="2734"/>
      <c r="O20" s="2735"/>
      <c r="P20" s="2735"/>
      <c r="Q20" s="2736"/>
      <c r="R20" s="2722"/>
      <c r="S20" s="2722"/>
      <c r="T20" s="2723"/>
      <c r="U20" s="2722"/>
      <c r="V20" s="2722"/>
      <c r="W20" s="2722"/>
    </row>
    <row r="21" spans="1:23">
      <c r="A21" s="2682" t="s">
        <v>12</v>
      </c>
      <c r="B21" s="2683" t="s">
        <v>14</v>
      </c>
      <c r="C21" s="2623" t="s">
        <v>37</v>
      </c>
      <c r="D21" s="2684" t="s">
        <v>993</v>
      </c>
      <c r="E21" s="2625" t="s">
        <v>64</v>
      </c>
      <c r="F21" s="2626" t="s">
        <v>210</v>
      </c>
      <c r="G21" s="2685"/>
      <c r="H21" s="2474">
        <v>0</v>
      </c>
      <c r="I21" s="2686">
        <v>0</v>
      </c>
      <c r="J21" s="2687"/>
      <c r="K21" s="2688">
        <v>0</v>
      </c>
      <c r="L21" s="2689">
        <v>0</v>
      </c>
      <c r="M21" s="2690">
        <v>0</v>
      </c>
      <c r="N21" s="2691"/>
      <c r="O21" s="2692"/>
      <c r="P21" s="2692"/>
      <c r="Q21" s="2693"/>
      <c r="R21" s="2722"/>
      <c r="S21" s="2722"/>
      <c r="T21" s="2723"/>
      <c r="U21" s="2722"/>
      <c r="V21" s="2722"/>
      <c r="W21" s="2722"/>
    </row>
    <row r="22" spans="1:23">
      <c r="A22" s="2695"/>
      <c r="B22" s="2696"/>
      <c r="C22" s="2697"/>
      <c r="D22" s="2698"/>
      <c r="E22" s="2639"/>
      <c r="F22" s="2640"/>
      <c r="G22" s="2699"/>
      <c r="H22" s="2700"/>
      <c r="I22" s="2701"/>
      <c r="J22" s="2702"/>
      <c r="K22" s="2703"/>
      <c r="L22" s="2704"/>
      <c r="M22" s="2705"/>
      <c r="N22" s="2706"/>
      <c r="O22" s="2707"/>
      <c r="P22" s="2707"/>
      <c r="Q22" s="2708"/>
      <c r="R22" s="2722"/>
      <c r="S22" s="2722"/>
      <c r="T22" s="2723"/>
      <c r="U22" s="2722"/>
      <c r="V22" s="2722"/>
      <c r="W22" s="2722"/>
    </row>
    <row r="23" spans="1:23" ht="53.45" customHeight="1" thickBot="1">
      <c r="A23" s="2709"/>
      <c r="B23" s="2710"/>
      <c r="C23" s="2652"/>
      <c r="D23" s="2711"/>
      <c r="E23" s="2654"/>
      <c r="F23" s="2655"/>
      <c r="G23" s="2656" t="s">
        <v>13</v>
      </c>
      <c r="H23" s="2728">
        <f>H21</f>
        <v>0</v>
      </c>
      <c r="I23" s="2729">
        <f>SUM(I21:I22)</f>
        <v>0</v>
      </c>
      <c r="J23" s="2730"/>
      <c r="K23" s="2731">
        <f>SUM(K21:K22)</f>
        <v>0</v>
      </c>
      <c r="L23" s="2732">
        <f>L21</f>
        <v>0</v>
      </c>
      <c r="M23" s="2733">
        <f>M21</f>
        <v>0</v>
      </c>
      <c r="N23" s="2718"/>
      <c r="O23" s="2663"/>
      <c r="P23" s="2663"/>
      <c r="Q23" s="2664"/>
      <c r="R23" s="2722"/>
      <c r="S23" s="2722"/>
      <c r="T23" s="2723"/>
      <c r="U23" s="2722"/>
      <c r="V23" s="2722"/>
      <c r="W23" s="2722"/>
    </row>
    <row r="24" spans="1:23" ht="15.75" thickBot="1">
      <c r="A24" s="2511" t="s">
        <v>12</v>
      </c>
      <c r="B24" s="2737" t="s">
        <v>17</v>
      </c>
      <c r="C24" s="2737"/>
      <c r="D24" s="2737"/>
      <c r="E24" s="2737"/>
      <c r="F24" s="2737"/>
      <c r="G24" s="2737"/>
      <c r="H24" s="2738">
        <f t="shared" ref="H24:M24" si="0">H23+H20+H17+H13</f>
        <v>50.1</v>
      </c>
      <c r="I24" s="2739">
        <f t="shared" si="0"/>
        <v>0</v>
      </c>
      <c r="J24" s="2739">
        <f t="shared" si="0"/>
        <v>0</v>
      </c>
      <c r="K24" s="2739">
        <f t="shared" si="0"/>
        <v>0</v>
      </c>
      <c r="L24" s="2738">
        <f>L23+L20+L17+L13</f>
        <v>50</v>
      </c>
      <c r="M24" s="2738">
        <f t="shared" si="0"/>
        <v>50</v>
      </c>
      <c r="N24" s="2740"/>
      <c r="O24" s="2741"/>
      <c r="P24" s="2741"/>
      <c r="Q24" s="2742"/>
      <c r="R24" s="2532"/>
      <c r="S24" s="2722"/>
      <c r="T24" s="2722"/>
      <c r="U24" s="2722"/>
      <c r="V24" s="2722"/>
      <c r="W24" s="2722"/>
    </row>
    <row r="25" spans="1:23">
      <c r="A25" s="2743"/>
      <c r="B25" s="2522"/>
      <c r="C25" s="2522"/>
      <c r="D25" s="2522"/>
      <c r="E25" s="2522"/>
      <c r="F25" s="2744"/>
      <c r="G25" s="2744"/>
      <c r="H25" s="2744"/>
      <c r="I25" s="2744"/>
      <c r="J25" s="2744"/>
      <c r="K25" s="2744"/>
      <c r="L25" s="2744"/>
      <c r="M25" s="2744"/>
      <c r="N25" s="2521"/>
      <c r="O25" s="2521"/>
      <c r="P25" s="2521"/>
      <c r="Q25" s="2521"/>
      <c r="R25" s="2745"/>
      <c r="S25" s="2745"/>
      <c r="T25" s="2745"/>
      <c r="U25" s="2745"/>
      <c r="V25" s="2745"/>
      <c r="W25" s="2745"/>
    </row>
    <row r="26" spans="1:23" ht="15.75" thickBot="1">
      <c r="A26" s="2743"/>
      <c r="B26" s="2522"/>
      <c r="C26" s="2522"/>
      <c r="D26" s="2522"/>
      <c r="E26" s="2522"/>
      <c r="F26" s="2523" t="s">
        <v>18</v>
      </c>
      <c r="G26" s="2524"/>
      <c r="H26" s="2524"/>
      <c r="I26" s="2524"/>
      <c r="J26" s="2524"/>
      <c r="K26" s="2524"/>
      <c r="L26" s="2524"/>
      <c r="M26" s="2524"/>
      <c r="N26" s="2521"/>
      <c r="O26" s="2521"/>
      <c r="P26" s="2521"/>
      <c r="Q26" s="2521"/>
      <c r="R26" s="2745"/>
      <c r="S26" s="2745"/>
      <c r="T26" s="2745"/>
      <c r="U26" s="2745"/>
      <c r="V26" s="2745"/>
      <c r="W26" s="2745"/>
    </row>
    <row r="27" spans="1:23" ht="40.15" customHeight="1" thickBot="1">
      <c r="A27" s="2315"/>
      <c r="B27" s="2315"/>
      <c r="C27" s="2526" t="s">
        <v>19</v>
      </c>
      <c r="D27" s="2527"/>
      <c r="E27" s="2527"/>
      <c r="F27" s="2527"/>
      <c r="G27" s="2528"/>
      <c r="H27" s="2746" t="s">
        <v>565</v>
      </c>
      <c r="I27" s="2747"/>
      <c r="J27" s="2747"/>
      <c r="K27" s="2748"/>
      <c r="L27" s="2315"/>
      <c r="M27" s="2315"/>
      <c r="N27" s="2315"/>
      <c r="O27" s="2749"/>
      <c r="P27" s="2315"/>
      <c r="Q27" s="2315"/>
      <c r="R27" s="2532"/>
      <c r="S27" s="2532"/>
      <c r="T27" s="2532"/>
      <c r="U27" s="2532"/>
      <c r="V27" s="2532"/>
      <c r="W27" s="2532"/>
    </row>
    <row r="28" spans="1:23" ht="15.75" thickBot="1">
      <c r="A28" s="2315"/>
      <c r="B28" s="2315"/>
      <c r="C28" s="2750" t="s">
        <v>20</v>
      </c>
      <c r="D28" s="2535"/>
      <c r="E28" s="2535"/>
      <c r="F28" s="2535"/>
      <c r="G28" s="2536"/>
      <c r="H28" s="2751">
        <f>H29+H30+H31+H32+H33</f>
        <v>50.1</v>
      </c>
      <c r="I28" s="2752"/>
      <c r="J28" s="2752"/>
      <c r="K28" s="2753"/>
      <c r="L28" s="2315"/>
      <c r="M28" s="2315"/>
      <c r="N28" s="2315"/>
      <c r="O28" s="2749"/>
      <c r="P28" s="2315"/>
      <c r="Q28" s="2315"/>
      <c r="R28" s="2532"/>
      <c r="S28" s="2532"/>
      <c r="T28" s="2532"/>
      <c r="U28" s="2532"/>
      <c r="V28" s="2532"/>
      <c r="W28" s="2532"/>
    </row>
    <row r="29" spans="1:23">
      <c r="A29" s="2315"/>
      <c r="B29" s="2315"/>
      <c r="C29" s="2754" t="s">
        <v>706</v>
      </c>
      <c r="D29" s="2541"/>
      <c r="E29" s="2541"/>
      <c r="F29" s="2541"/>
      <c r="G29" s="2542"/>
      <c r="H29" s="2755">
        <v>50.1</v>
      </c>
      <c r="I29" s="2756"/>
      <c r="J29" s="2756"/>
      <c r="K29" s="2757"/>
      <c r="L29" s="2315"/>
      <c r="M29" s="2315"/>
      <c r="N29" s="2315"/>
      <c r="O29" s="2749"/>
      <c r="P29" s="2315"/>
      <c r="Q29" s="2315"/>
      <c r="R29" s="2532"/>
      <c r="S29" s="2532"/>
      <c r="T29" s="2532"/>
      <c r="U29" s="2532"/>
      <c r="V29" s="2532"/>
      <c r="W29" s="2532"/>
    </row>
    <row r="30" spans="1:23">
      <c r="A30" s="2315"/>
      <c r="B30" s="2315"/>
      <c r="C30" s="2758" t="s">
        <v>994</v>
      </c>
      <c r="D30" s="2547"/>
      <c r="E30" s="2547"/>
      <c r="F30" s="2547"/>
      <c r="G30" s="2548"/>
      <c r="H30" s="2759">
        <v>0</v>
      </c>
      <c r="I30" s="2760"/>
      <c r="J30" s="2760"/>
      <c r="K30" s="2761"/>
      <c r="L30" s="2315"/>
      <c r="M30" s="2315"/>
      <c r="N30" s="2315"/>
      <c r="O30" s="2749"/>
      <c r="P30" s="2315"/>
      <c r="Q30" s="2315"/>
      <c r="R30" s="2532"/>
      <c r="S30" s="2532"/>
      <c r="T30" s="2532"/>
      <c r="U30" s="2532"/>
      <c r="V30" s="2532"/>
      <c r="W30" s="2532"/>
    </row>
    <row r="31" spans="1:23">
      <c r="A31" s="2315"/>
      <c r="B31" s="2315"/>
      <c r="C31" s="2762" t="s">
        <v>708</v>
      </c>
      <c r="D31" s="2553"/>
      <c r="E31" s="2553"/>
      <c r="F31" s="2553"/>
      <c r="G31" s="2554"/>
      <c r="H31" s="2759">
        <v>0</v>
      </c>
      <c r="I31" s="2760"/>
      <c r="J31" s="2760"/>
      <c r="K31" s="2761"/>
      <c r="L31" s="2315"/>
      <c r="M31" s="2315"/>
      <c r="N31" s="2315"/>
      <c r="O31" s="2749"/>
      <c r="P31" s="2315"/>
      <c r="Q31" s="2315"/>
      <c r="R31" s="2532"/>
      <c r="S31" s="2532"/>
      <c r="T31" s="2532"/>
      <c r="U31" s="2532"/>
      <c r="V31" s="2532"/>
      <c r="W31" s="2532"/>
    </row>
    <row r="32" spans="1:23">
      <c r="A32" s="2315"/>
      <c r="B32" s="2315"/>
      <c r="C32" s="2762" t="s">
        <v>709</v>
      </c>
      <c r="D32" s="2553"/>
      <c r="E32" s="2553"/>
      <c r="F32" s="2553"/>
      <c r="G32" s="2554"/>
      <c r="H32" s="2759">
        <v>0</v>
      </c>
      <c r="I32" s="2760"/>
      <c r="J32" s="2760"/>
      <c r="K32" s="2761"/>
      <c r="L32" s="2763"/>
      <c r="M32" s="2763"/>
      <c r="N32" s="2763"/>
      <c r="O32" s="2763"/>
      <c r="P32" s="2763"/>
      <c r="Q32" s="2763"/>
      <c r="R32" s="2763"/>
      <c r="S32" s="2763"/>
      <c r="T32" s="2763"/>
      <c r="U32" s="2532"/>
      <c r="V32" s="2532"/>
      <c r="W32" s="2532"/>
    </row>
    <row r="33" spans="1:23" ht="15.75" thickBot="1">
      <c r="A33" s="2315"/>
      <c r="B33" s="2315"/>
      <c r="C33" s="2758" t="s">
        <v>710</v>
      </c>
      <c r="D33" s="2547"/>
      <c r="E33" s="2547"/>
      <c r="F33" s="2547"/>
      <c r="G33" s="2548"/>
      <c r="H33" s="2759">
        <v>0</v>
      </c>
      <c r="I33" s="2760"/>
      <c r="J33" s="2760"/>
      <c r="K33" s="2761"/>
      <c r="L33" s="2315"/>
      <c r="M33" s="2315"/>
      <c r="N33" s="2315"/>
      <c r="O33" s="2749"/>
      <c r="P33" s="2315"/>
      <c r="Q33" s="2315"/>
      <c r="R33" s="2532"/>
      <c r="S33" s="2532"/>
      <c r="T33" s="2532"/>
      <c r="U33" s="2532"/>
      <c r="V33" s="2532"/>
      <c r="W33" s="2532"/>
    </row>
    <row r="34" spans="1:23" ht="15.75" thickBot="1">
      <c r="A34" s="2315"/>
      <c r="B34" s="2315"/>
      <c r="C34" s="2750" t="s">
        <v>21</v>
      </c>
      <c r="D34" s="2535"/>
      <c r="E34" s="2535"/>
      <c r="F34" s="2535"/>
      <c r="G34" s="2536"/>
      <c r="H34" s="2751">
        <f>H35+H36+H37</f>
        <v>0</v>
      </c>
      <c r="I34" s="2752"/>
      <c r="J34" s="2752"/>
      <c r="K34" s="2753"/>
      <c r="L34" s="2315"/>
      <c r="M34" s="2315"/>
      <c r="N34" s="2315"/>
      <c r="O34" s="2749"/>
      <c r="P34" s="2315"/>
      <c r="Q34" s="2315"/>
      <c r="R34" s="2532"/>
      <c r="S34" s="2532"/>
      <c r="T34" s="2532"/>
      <c r="U34" s="2532"/>
      <c r="V34" s="2532"/>
      <c r="W34" s="2532"/>
    </row>
    <row r="35" spans="1:23">
      <c r="A35" s="2315"/>
      <c r="B35" s="2315"/>
      <c r="C35" s="2764" t="s">
        <v>711</v>
      </c>
      <c r="D35" s="2556"/>
      <c r="E35" s="2556"/>
      <c r="F35" s="2556"/>
      <c r="G35" s="2557"/>
      <c r="H35" s="2765">
        <v>0</v>
      </c>
      <c r="I35" s="2765"/>
      <c r="J35" s="2765"/>
      <c r="K35" s="2766"/>
      <c r="L35" s="2315"/>
      <c r="M35" s="2315"/>
      <c r="N35" s="2315"/>
      <c r="O35" s="2749"/>
      <c r="P35" s="2315"/>
      <c r="Q35" s="2315"/>
      <c r="R35" s="2532"/>
      <c r="S35" s="2532"/>
      <c r="T35" s="2532"/>
      <c r="U35" s="2532"/>
      <c r="V35" s="2532"/>
      <c r="W35" s="2532"/>
    </row>
    <row r="36" spans="1:23">
      <c r="A36" s="2315"/>
      <c r="B36" s="2315"/>
      <c r="C36" s="2767" t="s">
        <v>712</v>
      </c>
      <c r="D36" s="2561"/>
      <c r="E36" s="2561"/>
      <c r="F36" s="2561"/>
      <c r="G36" s="2562"/>
      <c r="H36" s="2760">
        <v>0</v>
      </c>
      <c r="I36" s="2760"/>
      <c r="J36" s="2760"/>
      <c r="K36" s="2761"/>
      <c r="L36" s="2315"/>
      <c r="M36" s="2315"/>
      <c r="N36" s="2315"/>
      <c r="O36" s="2749"/>
      <c r="P36" s="2315"/>
      <c r="Q36" s="2315"/>
      <c r="R36" s="2532"/>
      <c r="S36" s="2532"/>
      <c r="T36" s="2532"/>
      <c r="U36" s="2532"/>
      <c r="V36" s="2532"/>
      <c r="W36" s="2532"/>
    </row>
    <row r="37" spans="1:23" ht="15.75" thickBot="1">
      <c r="A37" s="2315"/>
      <c r="B37" s="2315"/>
      <c r="C37" s="2762" t="s">
        <v>713</v>
      </c>
      <c r="D37" s="2553"/>
      <c r="E37" s="2553"/>
      <c r="F37" s="2553"/>
      <c r="G37" s="2563"/>
      <c r="H37" s="2760">
        <v>0</v>
      </c>
      <c r="I37" s="2760"/>
      <c r="J37" s="2760"/>
      <c r="K37" s="2761"/>
      <c r="L37" s="2315"/>
      <c r="M37" s="2315"/>
      <c r="N37" s="2315"/>
      <c r="O37" s="2749"/>
      <c r="P37" s="2315"/>
      <c r="Q37" s="2315"/>
      <c r="R37" s="2532"/>
      <c r="S37" s="2532"/>
      <c r="T37" s="2532"/>
      <c r="U37" s="2532"/>
      <c r="V37" s="2532"/>
      <c r="W37" s="2532"/>
    </row>
    <row r="38" spans="1:23" ht="15.75" thickBot="1">
      <c r="A38" s="2315"/>
      <c r="B38" s="2315"/>
      <c r="C38" s="2768" t="s">
        <v>22</v>
      </c>
      <c r="D38" s="2565"/>
      <c r="E38" s="2565"/>
      <c r="F38" s="2565"/>
      <c r="G38" s="2566"/>
      <c r="H38" s="2567">
        <f>H34+H28</f>
        <v>50.1</v>
      </c>
      <c r="I38" s="2567"/>
      <c r="J38" s="2567"/>
      <c r="K38" s="2568"/>
      <c r="L38" s="2315"/>
      <c r="M38" s="2315"/>
      <c r="N38" s="2315"/>
      <c r="O38" s="2749"/>
      <c r="P38" s="2315"/>
      <c r="Q38" s="2315"/>
      <c r="R38" s="2532"/>
      <c r="S38" s="2532"/>
      <c r="T38" s="2532"/>
      <c r="U38" s="2532"/>
      <c r="V38" s="2532"/>
      <c r="W38" s="2532"/>
    </row>
  </sheetData>
  <mergeCells count="77">
    <mergeCell ref="C38:G38"/>
    <mergeCell ref="H38:K38"/>
    <mergeCell ref="C35:G35"/>
    <mergeCell ref="H35:K35"/>
    <mergeCell ref="C36:G36"/>
    <mergeCell ref="H36:K36"/>
    <mergeCell ref="C37:G37"/>
    <mergeCell ref="H37:K37"/>
    <mergeCell ref="C32:G32"/>
    <mergeCell ref="H32:K32"/>
    <mergeCell ref="C33:G33"/>
    <mergeCell ref="H33:K33"/>
    <mergeCell ref="C34:G34"/>
    <mergeCell ref="H34:K34"/>
    <mergeCell ref="C29:G29"/>
    <mergeCell ref="H29:K29"/>
    <mergeCell ref="C30:G30"/>
    <mergeCell ref="H30:K30"/>
    <mergeCell ref="C31:G31"/>
    <mergeCell ref="H31:K31"/>
    <mergeCell ref="B24:G24"/>
    <mergeCell ref="N24:Q24"/>
    <mergeCell ref="F26:M26"/>
    <mergeCell ref="C27:G27"/>
    <mergeCell ref="H27:K27"/>
    <mergeCell ref="C28:G28"/>
    <mergeCell ref="H28:K28"/>
    <mergeCell ref="N18:N20"/>
    <mergeCell ref="A21:A23"/>
    <mergeCell ref="B21:B23"/>
    <mergeCell ref="C21:C23"/>
    <mergeCell ref="D21:D23"/>
    <mergeCell ref="E21:E23"/>
    <mergeCell ref="F21:F23"/>
    <mergeCell ref="N21:N23"/>
    <mergeCell ref="A18:A20"/>
    <mergeCell ref="B18:B20"/>
    <mergeCell ref="C18:C20"/>
    <mergeCell ref="D18:D20"/>
    <mergeCell ref="E18:E20"/>
    <mergeCell ref="F18:F20"/>
    <mergeCell ref="C13:G13"/>
    <mergeCell ref="C14:Q14"/>
    <mergeCell ref="A15:A17"/>
    <mergeCell ref="B15:B17"/>
    <mergeCell ref="C15:C17"/>
    <mergeCell ref="D15:D17"/>
    <mergeCell ref="E15:E17"/>
    <mergeCell ref="F15:F17"/>
    <mergeCell ref="N15:N17"/>
    <mergeCell ref="B8:Q8"/>
    <mergeCell ref="C9:Q9"/>
    <mergeCell ref="A10:A12"/>
    <mergeCell ref="B10:B12"/>
    <mergeCell ref="C10:C12"/>
    <mergeCell ref="D10:D12"/>
    <mergeCell ref="E10:E12"/>
    <mergeCell ref="F10:F12"/>
    <mergeCell ref="N10:N11"/>
    <mergeCell ref="L5:L7"/>
    <mergeCell ref="M5:M7"/>
    <mergeCell ref="N5:Q5"/>
    <mergeCell ref="H6:H7"/>
    <mergeCell ref="I6:J6"/>
    <mergeCell ref="K6:K7"/>
    <mergeCell ref="N6:N7"/>
    <mergeCell ref="O6:Q6"/>
    <mergeCell ref="L2:Q2"/>
    <mergeCell ref="D4:W4"/>
    <mergeCell ref="A5:A7"/>
    <mergeCell ref="B5:B7"/>
    <mergeCell ref="C5:C7"/>
    <mergeCell ref="D5:D7"/>
    <mergeCell ref="E5:E7"/>
    <mergeCell ref="F5:F7"/>
    <mergeCell ref="G5:G7"/>
    <mergeCell ref="H5:K5"/>
  </mergeCells>
  <pageMargins left="0.7" right="0.7" top="0.75" bottom="0.75" header="0.3" footer="0.3"/>
  <pageSetup paperSize="9" orientation="landscape" horizontalDpi="0" verticalDpi="0" r:id="rId1"/>
</worksheet>
</file>

<file path=xl/worksheets/sheet8.xml><?xml version="1.0" encoding="utf-8"?>
<worksheet xmlns="http://schemas.openxmlformats.org/spreadsheetml/2006/main" xmlns:r="http://schemas.openxmlformats.org/officeDocument/2006/relationships">
  <dimension ref="A1:W75"/>
  <sheetViews>
    <sheetView zoomScaleNormal="100" workbookViewId="0">
      <selection activeCell="W7" sqref="W7"/>
    </sheetView>
  </sheetViews>
  <sheetFormatPr defaultColWidth="9.140625" defaultRowHeight="11.25"/>
  <cols>
    <col min="1" max="1" width="2.7109375" style="1" customWidth="1"/>
    <col min="2" max="3" width="2.5703125" style="1" customWidth="1"/>
    <col min="4" max="4" width="37.85546875" style="1" customWidth="1"/>
    <col min="5" max="5" width="7.7109375" style="2" customWidth="1"/>
    <col min="6" max="6" width="4.42578125" style="1" customWidth="1"/>
    <col min="7" max="7" width="6" style="3" customWidth="1"/>
    <col min="8" max="8" width="5.5703125" style="1" customWidth="1"/>
    <col min="9" max="9" width="4.7109375" style="1" customWidth="1"/>
    <col min="10" max="10" width="4" style="1" customWidth="1"/>
    <col min="11" max="11" width="4.5703125" style="1" customWidth="1"/>
    <col min="12" max="13" width="4.85546875" style="1" customWidth="1"/>
    <col min="14" max="14" width="25.7109375" style="1" customWidth="1"/>
    <col min="15" max="15" width="4.5703125" style="4" customWidth="1"/>
    <col min="16" max="16" width="4.28515625" style="1" customWidth="1"/>
    <col min="17" max="17" width="4.5703125" style="1" customWidth="1"/>
    <col min="18" max="16384" width="9.140625" style="5"/>
  </cols>
  <sheetData>
    <row r="1" spans="1:23" ht="72.599999999999994" customHeight="1">
      <c r="L1" s="330" t="s">
        <v>995</v>
      </c>
      <c r="M1" s="331"/>
      <c r="N1" s="331"/>
      <c r="O1" s="331"/>
      <c r="P1" s="331"/>
      <c r="Q1" s="331"/>
    </row>
    <row r="2" spans="1:23" ht="12.75" customHeight="1">
      <c r="B2" s="121"/>
      <c r="C2" s="121"/>
      <c r="D2" s="2769"/>
      <c r="E2" s="2096" t="s">
        <v>996</v>
      </c>
      <c r="F2" s="949"/>
      <c r="G2" s="2097"/>
      <c r="H2" s="949"/>
      <c r="I2" s="949"/>
      <c r="J2" s="949"/>
      <c r="K2" s="2769"/>
      <c r="L2" s="245"/>
      <c r="M2" s="2769"/>
      <c r="N2" s="2769"/>
      <c r="O2" s="2769"/>
      <c r="P2" s="2769"/>
      <c r="Q2" s="2769"/>
      <c r="R2" s="2770"/>
      <c r="S2" s="2770"/>
      <c r="T2" s="2770"/>
      <c r="U2" s="2770"/>
      <c r="V2" s="2770"/>
      <c r="W2" s="2770"/>
    </row>
    <row r="3" spans="1:23" ht="16.5" customHeight="1">
      <c r="A3" s="140"/>
      <c r="B3" s="2771"/>
      <c r="C3" s="2771"/>
      <c r="D3" s="2772" t="s">
        <v>36</v>
      </c>
      <c r="E3" s="2772"/>
      <c r="F3" s="2772"/>
      <c r="G3" s="2772"/>
      <c r="H3" s="2772"/>
      <c r="I3" s="2772"/>
      <c r="J3" s="2772"/>
      <c r="K3" s="2772"/>
      <c r="L3" s="2772"/>
      <c r="M3" s="2772"/>
      <c r="N3" s="2772"/>
      <c r="O3" s="2772"/>
      <c r="P3" s="2772"/>
      <c r="Q3" s="2772"/>
      <c r="R3" s="2772"/>
      <c r="S3" s="2772"/>
      <c r="T3" s="2772"/>
      <c r="U3" s="2772"/>
      <c r="V3" s="2772"/>
      <c r="W3" s="2772"/>
    </row>
    <row r="4" spans="1:23" ht="1.5" customHeight="1" thickBot="1">
      <c r="O4" s="589"/>
    </row>
    <row r="5" spans="1:23" ht="36.75" customHeight="1">
      <c r="A5" s="332" t="s">
        <v>0</v>
      </c>
      <c r="B5" s="335" t="s">
        <v>1</v>
      </c>
      <c r="C5" s="335" t="s">
        <v>2</v>
      </c>
      <c r="D5" s="338" t="s">
        <v>3</v>
      </c>
      <c r="E5" s="341" t="s">
        <v>4</v>
      </c>
      <c r="F5" s="368" t="s">
        <v>5</v>
      </c>
      <c r="G5" s="390" t="s">
        <v>6</v>
      </c>
      <c r="H5" s="376" t="s">
        <v>107</v>
      </c>
      <c r="I5" s="377"/>
      <c r="J5" s="377"/>
      <c r="K5" s="378"/>
      <c r="L5" s="387" t="s">
        <v>154</v>
      </c>
      <c r="M5" s="352" t="s">
        <v>997</v>
      </c>
      <c r="N5" s="355" t="s">
        <v>23</v>
      </c>
      <c r="O5" s="356"/>
      <c r="P5" s="356"/>
      <c r="Q5" s="357"/>
    </row>
    <row r="6" spans="1:23" ht="15" customHeight="1">
      <c r="A6" s="333"/>
      <c r="B6" s="336"/>
      <c r="C6" s="336"/>
      <c r="D6" s="339"/>
      <c r="E6" s="342"/>
      <c r="F6" s="369"/>
      <c r="G6" s="391"/>
      <c r="H6" s="393" t="s">
        <v>7</v>
      </c>
      <c r="I6" s="395" t="s">
        <v>8</v>
      </c>
      <c r="J6" s="395"/>
      <c r="K6" s="374" t="s">
        <v>156</v>
      </c>
      <c r="L6" s="388"/>
      <c r="M6" s="353"/>
      <c r="N6" s="383" t="s">
        <v>35</v>
      </c>
      <c r="O6" s="385" t="s">
        <v>10</v>
      </c>
      <c r="P6" s="385"/>
      <c r="Q6" s="386"/>
    </row>
    <row r="7" spans="1:23" ht="114" customHeight="1" thickBot="1">
      <c r="A7" s="334"/>
      <c r="B7" s="337"/>
      <c r="C7" s="337"/>
      <c r="D7" s="340"/>
      <c r="E7" s="343"/>
      <c r="F7" s="370"/>
      <c r="G7" s="392"/>
      <c r="H7" s="394"/>
      <c r="I7" s="247" t="s">
        <v>7</v>
      </c>
      <c r="J7" s="34" t="s">
        <v>11</v>
      </c>
      <c r="K7" s="375"/>
      <c r="L7" s="389"/>
      <c r="M7" s="354"/>
      <c r="N7" s="384"/>
      <c r="O7" s="7" t="s">
        <v>96</v>
      </c>
      <c r="P7" s="7" t="s">
        <v>97</v>
      </c>
      <c r="Q7" s="8" t="s">
        <v>110</v>
      </c>
    </row>
    <row r="8" spans="1:23" ht="14.25" customHeight="1" thickBot="1">
      <c r="A8" s="40" t="s">
        <v>12</v>
      </c>
      <c r="B8" s="379" t="s">
        <v>998</v>
      </c>
      <c r="C8" s="379"/>
      <c r="D8" s="379"/>
      <c r="E8" s="379"/>
      <c r="F8" s="379"/>
      <c r="G8" s="379"/>
      <c r="H8" s="379"/>
      <c r="I8" s="379"/>
      <c r="J8" s="379"/>
      <c r="K8" s="379"/>
      <c r="L8" s="379"/>
      <c r="M8" s="379"/>
      <c r="N8" s="379"/>
      <c r="O8" s="379"/>
      <c r="P8" s="379"/>
      <c r="Q8" s="380"/>
      <c r="R8" s="132"/>
      <c r="S8" s="132"/>
      <c r="T8" s="132"/>
      <c r="U8" s="132"/>
      <c r="V8" s="132"/>
      <c r="W8" s="132"/>
    </row>
    <row r="9" spans="1:23" ht="14.25" customHeight="1" thickBot="1">
      <c r="A9" s="41" t="s">
        <v>12</v>
      </c>
      <c r="B9" s="42" t="s">
        <v>12</v>
      </c>
      <c r="C9" s="381" t="s">
        <v>999</v>
      </c>
      <c r="D9" s="381"/>
      <c r="E9" s="381"/>
      <c r="F9" s="381"/>
      <c r="G9" s="381"/>
      <c r="H9" s="381"/>
      <c r="I9" s="381"/>
      <c r="J9" s="381"/>
      <c r="K9" s="381"/>
      <c r="L9" s="381"/>
      <c r="M9" s="381"/>
      <c r="N9" s="381"/>
      <c r="O9" s="381"/>
      <c r="P9" s="381"/>
      <c r="Q9" s="382"/>
      <c r="R9" s="132"/>
      <c r="S9" s="132"/>
      <c r="T9" s="132"/>
      <c r="U9" s="132"/>
      <c r="V9" s="132"/>
      <c r="W9" s="132"/>
    </row>
    <row r="10" spans="1:23" ht="14.25" customHeight="1">
      <c r="A10" s="358" t="s">
        <v>12</v>
      </c>
      <c r="B10" s="361" t="s">
        <v>12</v>
      </c>
      <c r="C10" s="286" t="s">
        <v>12</v>
      </c>
      <c r="D10" s="598" t="s">
        <v>1000</v>
      </c>
      <c r="E10" s="283" t="s">
        <v>64</v>
      </c>
      <c r="F10" s="371" t="s">
        <v>331</v>
      </c>
      <c r="G10" s="82" t="s">
        <v>40</v>
      </c>
      <c r="H10" s="1553">
        <v>22.7</v>
      </c>
      <c r="I10" s="817"/>
      <c r="J10" s="817"/>
      <c r="K10" s="1543"/>
      <c r="L10" s="603">
        <v>20</v>
      </c>
      <c r="M10" s="602">
        <v>20</v>
      </c>
      <c r="N10" s="2773" t="s">
        <v>1001</v>
      </c>
      <c r="O10" s="1411"/>
      <c r="P10" s="1411"/>
      <c r="Q10" s="1412"/>
      <c r="R10" s="132"/>
      <c r="S10" s="132"/>
      <c r="T10" s="132"/>
      <c r="U10" s="132"/>
      <c r="V10" s="132"/>
      <c r="W10" s="132"/>
    </row>
    <row r="11" spans="1:23" ht="14.25" customHeight="1" thickBot="1">
      <c r="A11" s="359"/>
      <c r="B11" s="362"/>
      <c r="C11" s="364"/>
      <c r="D11" s="608"/>
      <c r="E11" s="296"/>
      <c r="F11" s="372"/>
      <c r="G11" s="142"/>
      <c r="H11" s="127"/>
      <c r="I11" s="128"/>
      <c r="J11" s="128"/>
      <c r="K11" s="129"/>
      <c r="L11" s="143"/>
      <c r="M11" s="144"/>
      <c r="N11" s="2774"/>
      <c r="O11" s="1779">
        <v>50</v>
      </c>
      <c r="P11" s="1779">
        <v>50</v>
      </c>
      <c r="Q11" s="1780">
        <v>50</v>
      </c>
      <c r="R11" s="132"/>
      <c r="S11" s="132"/>
      <c r="T11" s="133"/>
      <c r="U11" s="132"/>
      <c r="V11" s="132"/>
      <c r="W11" s="132"/>
    </row>
    <row r="12" spans="1:23" ht="44.45" customHeight="1" thickBot="1">
      <c r="A12" s="360"/>
      <c r="B12" s="363"/>
      <c r="C12" s="287"/>
      <c r="D12" s="629"/>
      <c r="E12" s="282"/>
      <c r="F12" s="373"/>
      <c r="G12" s="9" t="s">
        <v>13</v>
      </c>
      <c r="H12" s="11">
        <f>H10+H11</f>
        <v>22.7</v>
      </c>
      <c r="I12" s="11"/>
      <c r="J12" s="11"/>
      <c r="K12" s="11"/>
      <c r="L12" s="11">
        <f>L10+L11</f>
        <v>20</v>
      </c>
      <c r="M12" s="11">
        <f>M10+M11</f>
        <v>20</v>
      </c>
      <c r="N12" s="582" t="s">
        <v>1002</v>
      </c>
      <c r="O12" s="2775">
        <v>600</v>
      </c>
      <c r="P12" s="2775">
        <v>600</v>
      </c>
      <c r="Q12" s="2776">
        <v>600</v>
      </c>
      <c r="R12" s="134"/>
      <c r="S12" s="132"/>
      <c r="T12" s="133"/>
      <c r="U12" s="132"/>
      <c r="V12" s="132"/>
      <c r="W12" s="132"/>
    </row>
    <row r="13" spans="1:23" ht="15" customHeight="1">
      <c r="A13" s="358" t="s">
        <v>12</v>
      </c>
      <c r="B13" s="361" t="s">
        <v>12</v>
      </c>
      <c r="C13" s="286" t="s">
        <v>14</v>
      </c>
      <c r="D13" s="292" t="s">
        <v>1003</v>
      </c>
      <c r="E13" s="283" t="s">
        <v>64</v>
      </c>
      <c r="F13" s="371" t="s">
        <v>331</v>
      </c>
      <c r="G13" s="82" t="s">
        <v>40</v>
      </c>
      <c r="H13" s="2777">
        <v>0</v>
      </c>
      <c r="I13" s="2778"/>
      <c r="J13" s="2778"/>
      <c r="K13" s="2779"/>
      <c r="L13" s="2777"/>
      <c r="M13" s="2780"/>
      <c r="N13" s="2781" t="s">
        <v>1004</v>
      </c>
      <c r="O13" s="2782" t="s">
        <v>73</v>
      </c>
      <c r="P13" s="2782" t="s">
        <v>73</v>
      </c>
      <c r="Q13" s="2783" t="s">
        <v>73</v>
      </c>
      <c r="R13" s="134"/>
      <c r="S13" s="132"/>
      <c r="T13" s="133"/>
      <c r="U13" s="132"/>
      <c r="V13" s="132"/>
      <c r="W13" s="132"/>
    </row>
    <row r="14" spans="1:23" ht="25.9" customHeight="1" thickBot="1">
      <c r="A14" s="360"/>
      <c r="B14" s="363"/>
      <c r="C14" s="287"/>
      <c r="D14" s="294"/>
      <c r="E14" s="282"/>
      <c r="F14" s="373"/>
      <c r="G14" s="9" t="s">
        <v>13</v>
      </c>
      <c r="H14" s="2784">
        <f>H13*1</f>
        <v>0</v>
      </c>
      <c r="I14" s="2785">
        <v>0</v>
      </c>
      <c r="J14" s="2785"/>
      <c r="K14" s="2786">
        <v>0</v>
      </c>
      <c r="L14" s="11"/>
      <c r="M14" s="2787"/>
      <c r="N14" s="2788"/>
      <c r="O14" s="2789"/>
      <c r="P14" s="2789"/>
      <c r="Q14" s="2790"/>
      <c r="R14" s="134"/>
      <c r="S14" s="132"/>
      <c r="T14" s="133"/>
      <c r="U14" s="132"/>
      <c r="V14" s="132"/>
      <c r="W14" s="132"/>
    </row>
    <row r="15" spans="1:23" ht="14.25" customHeight="1">
      <c r="A15" s="21" t="s">
        <v>12</v>
      </c>
      <c r="B15" s="22" t="s">
        <v>12</v>
      </c>
      <c r="C15" s="346" t="s">
        <v>37</v>
      </c>
      <c r="D15" s="292" t="s">
        <v>1005</v>
      </c>
      <c r="E15" s="283" t="s">
        <v>64</v>
      </c>
      <c r="F15" s="348" t="s">
        <v>331</v>
      </c>
      <c r="G15" s="14" t="s">
        <v>40</v>
      </c>
      <c r="H15" s="215">
        <v>7.2</v>
      </c>
      <c r="I15" s="15"/>
      <c r="J15" s="15"/>
      <c r="K15" s="17"/>
      <c r="L15" s="18">
        <v>5</v>
      </c>
      <c r="M15" s="19">
        <v>5</v>
      </c>
      <c r="N15" s="1030" t="s">
        <v>1006</v>
      </c>
      <c r="O15" s="2791">
        <v>2200</v>
      </c>
      <c r="P15" s="2791">
        <v>2000</v>
      </c>
      <c r="Q15" s="1843">
        <v>2000</v>
      </c>
      <c r="R15" s="134"/>
      <c r="S15" s="132"/>
      <c r="T15" s="133"/>
      <c r="U15" s="132"/>
      <c r="V15" s="132"/>
      <c r="W15" s="132"/>
    </row>
    <row r="16" spans="1:23" ht="17.45" customHeight="1">
      <c r="A16" s="43"/>
      <c r="B16" s="44"/>
      <c r="C16" s="323"/>
      <c r="D16" s="293"/>
      <c r="E16" s="296"/>
      <c r="F16" s="350"/>
      <c r="G16" s="260"/>
      <c r="H16" s="83"/>
      <c r="I16" s="84"/>
      <c r="J16" s="84"/>
      <c r="K16" s="464"/>
      <c r="L16" s="465"/>
      <c r="M16" s="85"/>
      <c r="N16" s="887"/>
      <c r="O16" s="622"/>
      <c r="P16" s="622"/>
      <c r="Q16" s="623"/>
      <c r="R16" s="134"/>
      <c r="S16" s="132"/>
      <c r="T16" s="133"/>
      <c r="U16" s="132"/>
      <c r="V16" s="132"/>
      <c r="W16" s="132"/>
    </row>
    <row r="17" spans="1:23" ht="15" customHeight="1" thickBot="1">
      <c r="A17" s="24"/>
      <c r="B17" s="23"/>
      <c r="C17" s="347"/>
      <c r="D17" s="294"/>
      <c r="E17" s="282"/>
      <c r="F17" s="349"/>
      <c r="G17" s="9" t="s">
        <v>13</v>
      </c>
      <c r="H17" s="10">
        <f>H15*1</f>
        <v>7.2</v>
      </c>
      <c r="I17" s="10">
        <f>I15</f>
        <v>0</v>
      </c>
      <c r="J17" s="10"/>
      <c r="K17" s="12">
        <f>K15</f>
        <v>0</v>
      </c>
      <c r="L17" s="12">
        <f>L15*1</f>
        <v>5</v>
      </c>
      <c r="M17" s="12">
        <f>M15*1</f>
        <v>5</v>
      </c>
      <c r="N17" s="582"/>
      <c r="O17" s="1779"/>
      <c r="P17" s="1779"/>
      <c r="Q17" s="1780"/>
      <c r="R17" s="134"/>
      <c r="S17" s="132"/>
      <c r="T17" s="133"/>
      <c r="U17" s="132"/>
      <c r="V17" s="132"/>
      <c r="W17" s="132"/>
    </row>
    <row r="18" spans="1:23" ht="16.5" customHeight="1" thickBot="1">
      <c r="A18" s="2792" t="s">
        <v>12</v>
      </c>
      <c r="B18" s="2793" t="s">
        <v>12</v>
      </c>
      <c r="C18" s="2794" t="s">
        <v>15</v>
      </c>
      <c r="D18" s="2795"/>
      <c r="E18" s="2795"/>
      <c r="F18" s="2795"/>
      <c r="G18" s="2796"/>
      <c r="H18" s="2797">
        <f t="shared" ref="H18:M18" si="0">H17+H12+H14</f>
        <v>29.9</v>
      </c>
      <c r="I18" s="2797">
        <f t="shared" si="0"/>
        <v>0</v>
      </c>
      <c r="J18" s="2797">
        <f t="shared" si="0"/>
        <v>0</v>
      </c>
      <c r="K18" s="2797">
        <f t="shared" si="0"/>
        <v>0</v>
      </c>
      <c r="L18" s="2797">
        <f t="shared" si="0"/>
        <v>25</v>
      </c>
      <c r="M18" s="2797">
        <f t="shared" si="0"/>
        <v>25</v>
      </c>
      <c r="N18" s="2798"/>
      <c r="O18" s="2799"/>
      <c r="P18" s="2799"/>
      <c r="Q18" s="2800"/>
      <c r="R18" s="134"/>
      <c r="S18" s="132"/>
      <c r="T18" s="132"/>
      <c r="U18" s="132"/>
      <c r="V18" s="132"/>
      <c r="W18" s="132"/>
    </row>
    <row r="19" spans="1:23" ht="15.75" customHeight="1" thickBot="1">
      <c r="A19" s="41" t="s">
        <v>12</v>
      </c>
      <c r="B19" s="42" t="s">
        <v>14</v>
      </c>
      <c r="C19" s="304" t="s">
        <v>1007</v>
      </c>
      <c r="D19" s="305"/>
      <c r="E19" s="305"/>
      <c r="F19" s="305"/>
      <c r="G19" s="305"/>
      <c r="H19" s="305"/>
      <c r="I19" s="305"/>
      <c r="J19" s="305"/>
      <c r="K19" s="305"/>
      <c r="L19" s="305"/>
      <c r="M19" s="305"/>
      <c r="N19" s="305"/>
      <c r="O19" s="305"/>
      <c r="P19" s="305"/>
      <c r="Q19" s="307"/>
      <c r="R19" s="132"/>
      <c r="S19" s="132"/>
      <c r="T19" s="132"/>
      <c r="U19" s="132"/>
      <c r="V19" s="132"/>
      <c r="W19" s="132"/>
    </row>
    <row r="20" spans="1:23" ht="48.75" customHeight="1">
      <c r="A20" s="317" t="s">
        <v>12</v>
      </c>
      <c r="B20" s="319" t="s">
        <v>14</v>
      </c>
      <c r="C20" s="286" t="s">
        <v>12</v>
      </c>
      <c r="D20" s="279" t="s">
        <v>1008</v>
      </c>
      <c r="E20" s="283" t="s">
        <v>64</v>
      </c>
      <c r="F20" s="281" t="s">
        <v>331</v>
      </c>
      <c r="G20" s="88" t="s">
        <v>40</v>
      </c>
      <c r="H20" s="794">
        <v>10</v>
      </c>
      <c r="I20" s="50">
        <v>0</v>
      </c>
      <c r="J20" s="90"/>
      <c r="K20" s="91">
        <v>0</v>
      </c>
      <c r="L20" s="92">
        <v>9</v>
      </c>
      <c r="M20" s="91">
        <v>9</v>
      </c>
      <c r="N20" s="2801" t="s">
        <v>1009</v>
      </c>
      <c r="O20" s="826">
        <v>4</v>
      </c>
      <c r="P20" s="826">
        <v>4</v>
      </c>
      <c r="Q20" s="827">
        <v>4</v>
      </c>
      <c r="R20" s="132"/>
      <c r="S20" s="132"/>
      <c r="T20" s="133"/>
      <c r="U20" s="132"/>
      <c r="V20" s="132"/>
      <c r="W20" s="132"/>
    </row>
    <row r="21" spans="1:23" ht="24.75" customHeight="1">
      <c r="A21" s="321"/>
      <c r="B21" s="322"/>
      <c r="C21" s="323"/>
      <c r="D21" s="324"/>
      <c r="E21" s="295"/>
      <c r="F21" s="552"/>
      <c r="G21" s="109"/>
      <c r="H21" s="94"/>
      <c r="I21" s="537"/>
      <c r="J21" s="96"/>
      <c r="K21" s="538"/>
      <c r="L21" s="98"/>
      <c r="M21" s="538"/>
      <c r="N21" s="2802" t="s">
        <v>1010</v>
      </c>
      <c r="O21" s="1420">
        <v>5</v>
      </c>
      <c r="P21" s="1420">
        <v>5</v>
      </c>
      <c r="Q21" s="1421">
        <v>6</v>
      </c>
      <c r="R21" s="132"/>
      <c r="S21" s="132"/>
      <c r="T21" s="133"/>
      <c r="U21" s="132"/>
      <c r="V21" s="132"/>
      <c r="W21" s="132"/>
    </row>
    <row r="22" spans="1:23" ht="15.75" customHeight="1">
      <c r="A22" s="321"/>
      <c r="B22" s="322"/>
      <c r="C22" s="323"/>
      <c r="D22" s="324"/>
      <c r="E22" s="295"/>
      <c r="F22" s="552"/>
      <c r="G22" s="109"/>
      <c r="H22" s="94"/>
      <c r="I22" s="537"/>
      <c r="J22" s="96"/>
      <c r="K22" s="538"/>
      <c r="L22" s="98"/>
      <c r="M22" s="538"/>
      <c r="N22" s="2803" t="s">
        <v>1011</v>
      </c>
      <c r="O22" s="828">
        <v>4</v>
      </c>
      <c r="P22" s="828">
        <v>5</v>
      </c>
      <c r="Q22" s="829">
        <v>6</v>
      </c>
      <c r="R22" s="132"/>
      <c r="S22" s="132"/>
      <c r="T22" s="133"/>
      <c r="U22" s="132"/>
      <c r="V22" s="132"/>
      <c r="W22" s="132"/>
    </row>
    <row r="23" spans="1:23" ht="25.5" customHeight="1">
      <c r="A23" s="321"/>
      <c r="B23" s="322"/>
      <c r="C23" s="323"/>
      <c r="D23" s="324"/>
      <c r="E23" s="295"/>
      <c r="F23" s="552"/>
      <c r="G23" s="109"/>
      <c r="H23" s="94"/>
      <c r="I23" s="537"/>
      <c r="J23" s="96"/>
      <c r="K23" s="538"/>
      <c r="L23" s="98"/>
      <c r="M23" s="1597"/>
      <c r="N23" s="2804" t="s">
        <v>1012</v>
      </c>
      <c r="O23" s="1420">
        <v>2</v>
      </c>
      <c r="P23" s="1420">
        <v>2</v>
      </c>
      <c r="Q23" s="1421">
        <v>2</v>
      </c>
      <c r="R23" s="132"/>
      <c r="S23" s="132"/>
      <c r="T23" s="133"/>
      <c r="U23" s="132"/>
      <c r="V23" s="132"/>
      <c r="W23" s="132"/>
    </row>
    <row r="24" spans="1:23" ht="18" customHeight="1" thickBot="1">
      <c r="A24" s="318"/>
      <c r="B24" s="320"/>
      <c r="C24" s="287"/>
      <c r="D24" s="280"/>
      <c r="E24" s="282"/>
      <c r="F24" s="282"/>
      <c r="G24" s="102" t="s">
        <v>13</v>
      </c>
      <c r="H24" s="103">
        <f>H20*1</f>
        <v>10</v>
      </c>
      <c r="I24" s="103"/>
      <c r="J24" s="103"/>
      <c r="K24" s="103"/>
      <c r="L24" s="103">
        <f>L20*1</f>
        <v>9</v>
      </c>
      <c r="M24" s="103">
        <f>M20*1</f>
        <v>9</v>
      </c>
      <c r="N24" s="2805"/>
      <c r="O24" s="1504"/>
      <c r="P24" s="1517"/>
      <c r="Q24" s="1505"/>
      <c r="R24" s="132"/>
      <c r="S24" s="132"/>
      <c r="T24" s="133"/>
      <c r="U24" s="132"/>
      <c r="V24" s="132"/>
      <c r="W24" s="132"/>
    </row>
    <row r="25" spans="1:23" ht="14.25" customHeight="1">
      <c r="A25" s="317" t="s">
        <v>12</v>
      </c>
      <c r="B25" s="319" t="s">
        <v>14</v>
      </c>
      <c r="C25" s="286" t="s">
        <v>14</v>
      </c>
      <c r="D25" s="279" t="s">
        <v>1013</v>
      </c>
      <c r="E25" s="283" t="s">
        <v>64</v>
      </c>
      <c r="F25" s="2806" t="s">
        <v>331</v>
      </c>
      <c r="G25" s="88" t="s">
        <v>40</v>
      </c>
      <c r="H25" s="89">
        <v>0</v>
      </c>
      <c r="I25" s="50">
        <v>0</v>
      </c>
      <c r="J25" s="90"/>
      <c r="K25" s="91">
        <v>0</v>
      </c>
      <c r="L25" s="114">
        <v>0</v>
      </c>
      <c r="M25" s="52">
        <v>0</v>
      </c>
      <c r="N25" s="854"/>
      <c r="O25" s="826"/>
      <c r="P25" s="826"/>
      <c r="Q25" s="827"/>
      <c r="R25" s="132"/>
      <c r="S25" s="132"/>
      <c r="T25" s="133"/>
      <c r="U25" s="132"/>
      <c r="V25" s="132"/>
      <c r="W25" s="132"/>
    </row>
    <row r="26" spans="1:23" ht="15.75" customHeight="1" thickBot="1">
      <c r="A26" s="318"/>
      <c r="B26" s="320"/>
      <c r="C26" s="287"/>
      <c r="D26" s="280"/>
      <c r="E26" s="282"/>
      <c r="F26" s="309"/>
      <c r="G26" s="102" t="s">
        <v>13</v>
      </c>
      <c r="H26" s="104">
        <f>H25*1</f>
        <v>0</v>
      </c>
      <c r="I26" s="104">
        <f>SUM(I25:I25)</f>
        <v>0</v>
      </c>
      <c r="J26" s="105"/>
      <c r="K26" s="106">
        <f>SUM(K25:K25)</f>
        <v>0</v>
      </c>
      <c r="L26" s="106">
        <f>SUM(L25:L25)</f>
        <v>0</v>
      </c>
      <c r="M26" s="106">
        <f>SUM(M25:M25)</f>
        <v>0</v>
      </c>
      <c r="N26" s="2805"/>
      <c r="O26" s="1504"/>
      <c r="P26" s="1517"/>
      <c r="Q26" s="1505"/>
      <c r="R26" s="132"/>
      <c r="S26" s="132"/>
      <c r="T26" s="133"/>
      <c r="U26" s="132"/>
      <c r="V26" s="132"/>
      <c r="W26" s="132"/>
    </row>
    <row r="27" spans="1:23" ht="12" customHeight="1" thickBot="1">
      <c r="A27" s="116" t="s">
        <v>12</v>
      </c>
      <c r="B27" s="86" t="s">
        <v>14</v>
      </c>
      <c r="C27" s="268" t="s">
        <v>15</v>
      </c>
      <c r="D27" s="269"/>
      <c r="E27" s="270"/>
      <c r="F27" s="270"/>
      <c r="G27" s="271"/>
      <c r="H27" s="115">
        <f>H26+H24</f>
        <v>10</v>
      </c>
      <c r="I27" s="115">
        <f t="shared" ref="I27:M27" si="1">I26+I24</f>
        <v>0</v>
      </c>
      <c r="J27" s="115">
        <f t="shared" si="1"/>
        <v>0</v>
      </c>
      <c r="K27" s="115">
        <f t="shared" si="1"/>
        <v>0</v>
      </c>
      <c r="L27" s="115">
        <f t="shared" si="1"/>
        <v>9</v>
      </c>
      <c r="M27" s="115">
        <f t="shared" si="1"/>
        <v>9</v>
      </c>
      <c r="N27" s="87"/>
      <c r="O27" s="117"/>
      <c r="P27" s="117"/>
      <c r="Q27" s="118"/>
      <c r="R27" s="132"/>
      <c r="S27" s="132"/>
      <c r="T27" s="132"/>
      <c r="U27" s="132"/>
      <c r="V27" s="132"/>
      <c r="W27" s="132"/>
    </row>
    <row r="28" spans="1:23" ht="12" customHeight="1" thickBot="1">
      <c r="A28" s="41" t="s">
        <v>12</v>
      </c>
      <c r="B28" s="42" t="s">
        <v>37</v>
      </c>
      <c r="C28" s="2807" t="s">
        <v>1014</v>
      </c>
      <c r="D28" s="302"/>
      <c r="E28" s="302"/>
      <c r="F28" s="302"/>
      <c r="G28" s="302"/>
      <c r="H28" s="302"/>
      <c r="I28" s="302"/>
      <c r="J28" s="302"/>
      <c r="K28" s="302"/>
      <c r="L28" s="302"/>
      <c r="M28" s="302"/>
      <c r="N28" s="302"/>
      <c r="O28" s="302"/>
      <c r="P28" s="302"/>
      <c r="Q28" s="303"/>
      <c r="R28" s="132"/>
      <c r="S28" s="132"/>
      <c r="T28" s="132"/>
      <c r="U28" s="132"/>
      <c r="V28" s="132"/>
      <c r="W28" s="132"/>
    </row>
    <row r="29" spans="1:23" ht="14.25" customHeight="1">
      <c r="A29" s="21" t="s">
        <v>12</v>
      </c>
      <c r="B29" s="22" t="s">
        <v>37</v>
      </c>
      <c r="C29" s="288" t="s">
        <v>12</v>
      </c>
      <c r="D29" s="292" t="s">
        <v>1015</v>
      </c>
      <c r="E29" s="283" t="s">
        <v>64</v>
      </c>
      <c r="F29" s="313" t="s">
        <v>331</v>
      </c>
      <c r="G29" s="310"/>
      <c r="H29" s="49">
        <v>13</v>
      </c>
      <c r="I29" s="50">
        <v>0</v>
      </c>
      <c r="J29" s="50"/>
      <c r="K29" s="51">
        <v>0</v>
      </c>
      <c r="L29" s="655">
        <v>15</v>
      </c>
      <c r="M29" s="51">
        <v>15</v>
      </c>
      <c r="N29" s="2808" t="s">
        <v>1016</v>
      </c>
      <c r="O29" s="2809" t="s">
        <v>73</v>
      </c>
      <c r="P29" s="2809" t="s">
        <v>73</v>
      </c>
      <c r="Q29" s="2810" t="s">
        <v>73</v>
      </c>
      <c r="R29" s="132"/>
      <c r="S29" s="132"/>
      <c r="T29" s="133"/>
      <c r="U29" s="132"/>
      <c r="V29" s="132"/>
      <c r="W29" s="132"/>
    </row>
    <row r="30" spans="1:23" ht="7.9" customHeight="1">
      <c r="A30" s="43"/>
      <c r="B30" s="44"/>
      <c r="C30" s="290"/>
      <c r="D30" s="293"/>
      <c r="E30" s="296"/>
      <c r="F30" s="315"/>
      <c r="G30" s="312"/>
      <c r="H30" s="53"/>
      <c r="I30" s="54"/>
      <c r="J30" s="54"/>
      <c r="K30" s="55"/>
      <c r="L30" s="2811"/>
      <c r="M30" s="55"/>
      <c r="N30" s="2812"/>
      <c r="O30" s="2813"/>
      <c r="P30" s="2813"/>
      <c r="Q30" s="2814"/>
      <c r="R30" s="132"/>
      <c r="S30" s="132"/>
      <c r="T30" s="133"/>
      <c r="U30" s="132"/>
      <c r="V30" s="132"/>
      <c r="W30" s="132"/>
    </row>
    <row r="31" spans="1:23" ht="14.25" customHeight="1" thickBot="1">
      <c r="A31" s="57"/>
      <c r="B31" s="23"/>
      <c r="C31" s="291"/>
      <c r="D31" s="294"/>
      <c r="E31" s="282"/>
      <c r="F31" s="316"/>
      <c r="G31" s="58" t="s">
        <v>13</v>
      </c>
      <c r="H31" s="59">
        <f>H29</f>
        <v>13</v>
      </c>
      <c r="I31" s="60">
        <f>I29</f>
        <v>0</v>
      </c>
      <c r="J31" s="60"/>
      <c r="K31" s="61">
        <f>K29</f>
        <v>0</v>
      </c>
      <c r="L31" s="2074">
        <f>L29*1</f>
        <v>15</v>
      </c>
      <c r="M31" s="61">
        <f>M29*1</f>
        <v>15</v>
      </c>
      <c r="N31" s="2815"/>
      <c r="O31" s="2816"/>
      <c r="P31" s="2816"/>
      <c r="Q31" s="2817"/>
      <c r="R31" s="132"/>
      <c r="S31" s="132"/>
      <c r="T31" s="133"/>
      <c r="U31" s="132"/>
      <c r="V31" s="132"/>
      <c r="W31" s="132"/>
    </row>
    <row r="32" spans="1:23" ht="13.5" customHeight="1">
      <c r="A32" s="21" t="s">
        <v>12</v>
      </c>
      <c r="B32" s="22" t="s">
        <v>37</v>
      </c>
      <c r="C32" s="288" t="s">
        <v>14</v>
      </c>
      <c r="D32" s="292" t="s">
        <v>1017</v>
      </c>
      <c r="E32" s="283" t="s">
        <v>64</v>
      </c>
      <c r="F32" s="313" t="s">
        <v>331</v>
      </c>
      <c r="G32" s="310"/>
      <c r="H32" s="49">
        <v>0</v>
      </c>
      <c r="I32" s="50">
        <v>0</v>
      </c>
      <c r="J32" s="50"/>
      <c r="K32" s="51">
        <v>0</v>
      </c>
      <c r="L32" s="52">
        <v>15</v>
      </c>
      <c r="M32" s="52">
        <v>15</v>
      </c>
      <c r="N32" s="2808" t="s">
        <v>1018</v>
      </c>
      <c r="O32" s="2809">
        <v>0</v>
      </c>
      <c r="P32" s="2809">
        <v>1</v>
      </c>
      <c r="Q32" s="2810">
        <v>1</v>
      </c>
      <c r="R32" s="132"/>
      <c r="S32" s="132"/>
      <c r="T32" s="133"/>
      <c r="U32" s="132"/>
      <c r="V32" s="132"/>
      <c r="W32" s="132"/>
    </row>
    <row r="33" spans="1:23" ht="10.5" customHeight="1">
      <c r="A33" s="43"/>
      <c r="B33" s="44"/>
      <c r="C33" s="290"/>
      <c r="D33" s="293"/>
      <c r="E33" s="296"/>
      <c r="F33" s="315"/>
      <c r="G33" s="312"/>
      <c r="H33" s="53"/>
      <c r="I33" s="54"/>
      <c r="J33" s="54"/>
      <c r="K33" s="55"/>
      <c r="L33" s="56"/>
      <c r="M33" s="56"/>
      <c r="N33" s="2812"/>
      <c r="O33" s="2813"/>
      <c r="P33" s="2813"/>
      <c r="Q33" s="2814"/>
      <c r="R33" s="132"/>
      <c r="S33" s="132"/>
      <c r="T33" s="133"/>
      <c r="U33" s="132"/>
      <c r="V33" s="132"/>
      <c r="W33" s="132"/>
    </row>
    <row r="34" spans="1:23" ht="13.5" customHeight="1" thickBot="1">
      <c r="A34" s="57"/>
      <c r="B34" s="23"/>
      <c r="C34" s="291"/>
      <c r="D34" s="294"/>
      <c r="E34" s="282"/>
      <c r="F34" s="316"/>
      <c r="G34" s="58" t="s">
        <v>13</v>
      </c>
      <c r="H34" s="59">
        <f>H32</f>
        <v>0</v>
      </c>
      <c r="I34" s="60">
        <f>I32</f>
        <v>0</v>
      </c>
      <c r="J34" s="60"/>
      <c r="K34" s="61">
        <f>K32</f>
        <v>0</v>
      </c>
      <c r="L34" s="62">
        <f>L32*1</f>
        <v>15</v>
      </c>
      <c r="M34" s="62">
        <f>M32*1</f>
        <v>15</v>
      </c>
      <c r="N34" s="2815"/>
      <c r="O34" s="2816"/>
      <c r="P34" s="2816"/>
      <c r="Q34" s="2817"/>
      <c r="R34" s="132"/>
      <c r="S34" s="132"/>
      <c r="T34" s="133"/>
      <c r="U34" s="132"/>
      <c r="V34" s="132"/>
      <c r="W34" s="132"/>
    </row>
    <row r="35" spans="1:23" ht="23.45" customHeight="1">
      <c r="A35" s="21" t="s">
        <v>12</v>
      </c>
      <c r="B35" s="22" t="s">
        <v>37</v>
      </c>
      <c r="C35" s="288" t="s">
        <v>37</v>
      </c>
      <c r="D35" s="292" t="s">
        <v>1019</v>
      </c>
      <c r="E35" s="283" t="s">
        <v>64</v>
      </c>
      <c r="F35" s="313" t="s">
        <v>331</v>
      </c>
      <c r="G35" s="14" t="s">
        <v>40</v>
      </c>
      <c r="H35" s="49">
        <v>23.6</v>
      </c>
      <c r="I35" s="50">
        <v>0</v>
      </c>
      <c r="J35" s="50"/>
      <c r="K35" s="51">
        <v>0</v>
      </c>
      <c r="L35" s="52">
        <v>30</v>
      </c>
      <c r="M35" s="52">
        <v>30</v>
      </c>
      <c r="N35" s="854" t="s">
        <v>1020</v>
      </c>
      <c r="O35" s="2818">
        <v>4</v>
      </c>
      <c r="P35" s="2818">
        <v>4</v>
      </c>
      <c r="Q35" s="2819">
        <v>4</v>
      </c>
      <c r="R35" s="132"/>
      <c r="S35" s="132"/>
      <c r="T35" s="133"/>
      <c r="U35" s="132"/>
      <c r="V35" s="132"/>
      <c r="W35" s="132"/>
    </row>
    <row r="36" spans="1:23" ht="11.45" customHeight="1">
      <c r="A36" s="43"/>
      <c r="B36" s="44"/>
      <c r="C36" s="289"/>
      <c r="D36" s="293"/>
      <c r="E36" s="295"/>
      <c r="F36" s="314"/>
      <c r="G36" s="201" t="s">
        <v>40</v>
      </c>
      <c r="H36" s="566"/>
      <c r="I36" s="566"/>
      <c r="J36" s="566"/>
      <c r="K36" s="531"/>
      <c r="L36" s="532"/>
      <c r="M36" s="532"/>
      <c r="N36" s="2820"/>
      <c r="O36" s="2821"/>
      <c r="P36" s="2821"/>
      <c r="Q36" s="2822"/>
      <c r="R36" s="132"/>
      <c r="S36" s="132"/>
      <c r="T36" s="133"/>
      <c r="U36" s="132"/>
      <c r="V36" s="132"/>
      <c r="W36" s="132"/>
    </row>
    <row r="37" spans="1:23" ht="12.6" customHeight="1" thickBot="1">
      <c r="A37" s="57"/>
      <c r="B37" s="23"/>
      <c r="C37" s="291"/>
      <c r="D37" s="294"/>
      <c r="E37" s="282"/>
      <c r="F37" s="316"/>
      <c r="G37" s="58" t="s">
        <v>13</v>
      </c>
      <c r="H37" s="59">
        <f>H35+H36</f>
        <v>23.6</v>
      </c>
      <c r="I37" s="59">
        <f t="shared" ref="I37:K37" si="2">I35</f>
        <v>0</v>
      </c>
      <c r="J37" s="59">
        <f t="shared" si="2"/>
        <v>0</v>
      </c>
      <c r="K37" s="63">
        <f t="shared" si="2"/>
        <v>0</v>
      </c>
      <c r="L37" s="62">
        <f>L35*1</f>
        <v>30</v>
      </c>
      <c r="M37" s="62">
        <f>M35*1</f>
        <v>30</v>
      </c>
      <c r="N37" s="2240"/>
      <c r="O37" s="2816"/>
      <c r="P37" s="2816"/>
      <c r="Q37" s="2817"/>
      <c r="R37" s="132"/>
      <c r="S37" s="132"/>
      <c r="T37" s="133"/>
      <c r="U37" s="132"/>
      <c r="V37" s="132"/>
      <c r="W37" s="132"/>
    </row>
    <row r="38" spans="1:23" ht="12" customHeight="1">
      <c r="A38" s="21" t="s">
        <v>12</v>
      </c>
      <c r="B38" s="22" t="s">
        <v>37</v>
      </c>
      <c r="C38" s="288" t="s">
        <v>38</v>
      </c>
      <c r="D38" s="1012" t="s">
        <v>1021</v>
      </c>
      <c r="E38" s="283" t="s">
        <v>64</v>
      </c>
      <c r="F38" s="313" t="s">
        <v>331</v>
      </c>
      <c r="G38" s="259"/>
      <c r="H38" s="49">
        <v>2.5</v>
      </c>
      <c r="I38" s="50">
        <v>0</v>
      </c>
      <c r="J38" s="50"/>
      <c r="K38" s="51">
        <v>0</v>
      </c>
      <c r="L38" s="52">
        <v>3</v>
      </c>
      <c r="M38" s="52">
        <v>3</v>
      </c>
      <c r="N38" s="2823" t="s">
        <v>1022</v>
      </c>
      <c r="O38" s="2809">
        <v>1</v>
      </c>
      <c r="P38" s="2809">
        <v>1</v>
      </c>
      <c r="Q38" s="2810">
        <v>1</v>
      </c>
      <c r="R38" s="132"/>
      <c r="S38" s="132"/>
      <c r="T38" s="133"/>
      <c r="U38" s="132"/>
      <c r="V38" s="132"/>
      <c r="W38" s="132"/>
    </row>
    <row r="39" spans="1:23" ht="12" customHeight="1" thickBot="1">
      <c r="A39" s="57"/>
      <c r="B39" s="23"/>
      <c r="C39" s="291"/>
      <c r="D39" s="294"/>
      <c r="E39" s="282"/>
      <c r="F39" s="316"/>
      <c r="G39" s="58" t="s">
        <v>13</v>
      </c>
      <c r="H39" s="59">
        <f>H38</f>
        <v>2.5</v>
      </c>
      <c r="I39" s="59">
        <f t="shared" ref="I39:K39" si="3">I38</f>
        <v>0</v>
      </c>
      <c r="J39" s="59">
        <f t="shared" si="3"/>
        <v>0</v>
      </c>
      <c r="K39" s="59">
        <f t="shared" si="3"/>
        <v>0</v>
      </c>
      <c r="L39" s="59">
        <f>L38*1</f>
        <v>3</v>
      </c>
      <c r="M39" s="59">
        <f>M38*1</f>
        <v>3</v>
      </c>
      <c r="N39" s="582"/>
      <c r="O39" s="1779"/>
      <c r="P39" s="1779"/>
      <c r="Q39" s="1780"/>
      <c r="R39" s="132"/>
      <c r="S39" s="132"/>
      <c r="T39" s="133"/>
      <c r="U39" s="132"/>
      <c r="V39" s="132"/>
      <c r="W39" s="132"/>
    </row>
    <row r="40" spans="1:23" ht="14.25" hidden="1" customHeight="1" thickBot="1">
      <c r="A40" s="2824"/>
      <c r="B40" s="23"/>
      <c r="C40" s="226"/>
      <c r="D40" s="227"/>
      <c r="E40" s="2825"/>
      <c r="F40" s="229"/>
      <c r="G40" s="58" t="s">
        <v>13</v>
      </c>
      <c r="H40" s="59" t="e">
        <f>#REF!</f>
        <v>#REF!</v>
      </c>
      <c r="I40" s="60" t="e">
        <f>#REF!</f>
        <v>#REF!</v>
      </c>
      <c r="J40" s="60"/>
      <c r="K40" s="61" t="e">
        <f>#REF!</f>
        <v>#REF!</v>
      </c>
      <c r="L40" s="62" t="e">
        <f>#REF!+#REF!</f>
        <v>#REF!</v>
      </c>
      <c r="M40" s="63" t="e">
        <f>#REF!+#REF!</f>
        <v>#REF!</v>
      </c>
      <c r="N40" s="2826"/>
      <c r="O40" s="1484"/>
      <c r="P40" s="2827"/>
      <c r="Q40" s="1485"/>
      <c r="R40" s="132"/>
      <c r="S40" s="132"/>
      <c r="T40" s="133"/>
      <c r="U40" s="132"/>
      <c r="V40" s="132"/>
      <c r="W40" s="132"/>
    </row>
    <row r="41" spans="1:23" ht="11.25" customHeight="1" thickBot="1">
      <c r="A41" s="24" t="s">
        <v>12</v>
      </c>
      <c r="B41" s="64" t="s">
        <v>37</v>
      </c>
      <c r="C41" s="446" t="s">
        <v>15</v>
      </c>
      <c r="D41" s="447"/>
      <c r="E41" s="447"/>
      <c r="F41" s="447"/>
      <c r="G41" s="447"/>
      <c r="H41" s="65">
        <f t="shared" ref="H41:M41" si="4">H31+H39+H37+H34</f>
        <v>39.1</v>
      </c>
      <c r="I41" s="65">
        <f t="shared" si="4"/>
        <v>0</v>
      </c>
      <c r="J41" s="65">
        <f t="shared" si="4"/>
        <v>0</v>
      </c>
      <c r="K41" s="65">
        <f t="shared" si="4"/>
        <v>0</v>
      </c>
      <c r="L41" s="65">
        <f t="shared" si="4"/>
        <v>63</v>
      </c>
      <c r="M41" s="65">
        <f t="shared" si="4"/>
        <v>63</v>
      </c>
      <c r="N41" s="66"/>
      <c r="O41" s="67"/>
      <c r="P41" s="67"/>
      <c r="Q41" s="68"/>
    </row>
    <row r="42" spans="1:23" ht="12" customHeight="1" thickBot="1">
      <c r="A42" s="41" t="s">
        <v>12</v>
      </c>
      <c r="B42" s="437" t="s">
        <v>16</v>
      </c>
      <c r="C42" s="438"/>
      <c r="D42" s="438"/>
      <c r="E42" s="438"/>
      <c r="F42" s="438"/>
      <c r="G42" s="438"/>
      <c r="H42" s="69">
        <f t="shared" ref="H42:M42" si="5">H41+H27+H18</f>
        <v>79</v>
      </c>
      <c r="I42" s="69">
        <f t="shared" si="5"/>
        <v>0</v>
      </c>
      <c r="J42" s="69">
        <f t="shared" si="5"/>
        <v>0</v>
      </c>
      <c r="K42" s="69">
        <f t="shared" si="5"/>
        <v>0</v>
      </c>
      <c r="L42" s="69">
        <f t="shared" si="5"/>
        <v>97</v>
      </c>
      <c r="M42" s="69">
        <f t="shared" si="5"/>
        <v>97</v>
      </c>
      <c r="N42" s="70"/>
      <c r="O42" s="71"/>
      <c r="P42" s="71"/>
      <c r="Q42" s="72"/>
    </row>
    <row r="43" spans="1:23" ht="12" customHeight="1" thickBot="1">
      <c r="A43" s="40" t="s">
        <v>14</v>
      </c>
      <c r="B43" s="379" t="s">
        <v>1023</v>
      </c>
      <c r="C43" s="379"/>
      <c r="D43" s="379"/>
      <c r="E43" s="379"/>
      <c r="F43" s="379"/>
      <c r="G43" s="379"/>
      <c r="H43" s="379"/>
      <c r="I43" s="379"/>
      <c r="J43" s="379"/>
      <c r="K43" s="379"/>
      <c r="L43" s="379"/>
      <c r="M43" s="379"/>
      <c r="N43" s="379"/>
      <c r="O43" s="379"/>
      <c r="P43" s="379"/>
      <c r="Q43" s="380"/>
    </row>
    <row r="44" spans="1:23" ht="12" customHeight="1" thickBot="1">
      <c r="A44" s="41" t="s">
        <v>14</v>
      </c>
      <c r="B44" s="42" t="s">
        <v>12</v>
      </c>
      <c r="C44" s="381" t="s">
        <v>1024</v>
      </c>
      <c r="D44" s="381"/>
      <c r="E44" s="381"/>
      <c r="F44" s="381"/>
      <c r="G44" s="381"/>
      <c r="H44" s="381"/>
      <c r="I44" s="381"/>
      <c r="J44" s="381"/>
      <c r="K44" s="381"/>
      <c r="L44" s="381"/>
      <c r="M44" s="381"/>
      <c r="N44" s="381"/>
      <c r="O44" s="381"/>
      <c r="P44" s="381"/>
      <c r="Q44" s="382"/>
    </row>
    <row r="45" spans="1:23" ht="14.25" customHeight="1">
      <c r="A45" s="358" t="s">
        <v>14</v>
      </c>
      <c r="B45" s="361" t="s">
        <v>12</v>
      </c>
      <c r="C45" s="286" t="s">
        <v>12</v>
      </c>
      <c r="D45" s="598" t="s">
        <v>1025</v>
      </c>
      <c r="E45" s="283" t="s">
        <v>64</v>
      </c>
      <c r="F45" s="904" t="s">
        <v>1026</v>
      </c>
      <c r="G45" s="82" t="s">
        <v>40</v>
      </c>
      <c r="H45" s="1553">
        <v>2.8</v>
      </c>
      <c r="I45" s="817"/>
      <c r="J45" s="817"/>
      <c r="K45" s="1543"/>
      <c r="L45" s="603">
        <v>3</v>
      </c>
      <c r="M45" s="602">
        <v>5</v>
      </c>
      <c r="N45" s="2828" t="s">
        <v>1027</v>
      </c>
      <c r="O45" s="2829" t="s">
        <v>73</v>
      </c>
      <c r="P45" s="2830" t="s">
        <v>73</v>
      </c>
      <c r="Q45" s="1412" t="s">
        <v>73</v>
      </c>
    </row>
    <row r="46" spans="1:23" ht="14.25" customHeight="1">
      <c r="A46" s="359"/>
      <c r="B46" s="362"/>
      <c r="C46" s="364"/>
      <c r="D46" s="608"/>
      <c r="E46" s="296"/>
      <c r="F46" s="372"/>
      <c r="G46" s="142"/>
      <c r="H46" s="127"/>
      <c r="I46" s="128"/>
      <c r="J46" s="128"/>
      <c r="K46" s="129"/>
      <c r="L46" s="143"/>
      <c r="M46" s="144"/>
      <c r="N46" s="2216"/>
      <c r="O46" s="2831"/>
      <c r="P46" s="2832"/>
      <c r="Q46" s="2776"/>
    </row>
    <row r="47" spans="1:23" ht="14.25" customHeight="1" thickBot="1">
      <c r="A47" s="360"/>
      <c r="B47" s="363"/>
      <c r="C47" s="287"/>
      <c r="D47" s="629"/>
      <c r="E47" s="282"/>
      <c r="F47" s="373"/>
      <c r="G47" s="9" t="s">
        <v>13</v>
      </c>
      <c r="H47" s="203">
        <f>H45+H46</f>
        <v>2.8</v>
      </c>
      <c r="I47" s="211"/>
      <c r="J47" s="211"/>
      <c r="K47" s="12"/>
      <c r="L47" s="11">
        <f>L45+L46</f>
        <v>3</v>
      </c>
      <c r="M47" s="11">
        <f>M45+M46</f>
        <v>5</v>
      </c>
      <c r="N47" s="2833"/>
      <c r="O47" s="2834"/>
      <c r="P47" s="2835"/>
      <c r="Q47" s="1780"/>
    </row>
    <row r="48" spans="1:23" ht="14.25" customHeight="1">
      <c r="A48" s="358" t="s">
        <v>14</v>
      </c>
      <c r="B48" s="361" t="s">
        <v>12</v>
      </c>
      <c r="C48" s="286" t="s">
        <v>14</v>
      </c>
      <c r="D48" s="598" t="s">
        <v>1028</v>
      </c>
      <c r="E48" s="283" t="s">
        <v>64</v>
      </c>
      <c r="F48" s="904" t="s">
        <v>1026</v>
      </c>
      <c r="G48" s="82" t="s">
        <v>40</v>
      </c>
      <c r="H48" s="1553">
        <v>1.5</v>
      </c>
      <c r="I48" s="817"/>
      <c r="J48" s="817"/>
      <c r="K48" s="1543"/>
      <c r="L48" s="603">
        <v>5</v>
      </c>
      <c r="M48" s="836">
        <v>5</v>
      </c>
      <c r="N48" s="2828" t="s">
        <v>1029</v>
      </c>
      <c r="O48" s="2829"/>
      <c r="P48" s="2836"/>
      <c r="Q48" s="1412"/>
    </row>
    <row r="49" spans="1:23" ht="13.5" customHeight="1">
      <c r="A49" s="359"/>
      <c r="B49" s="362"/>
      <c r="C49" s="364"/>
      <c r="D49" s="608"/>
      <c r="E49" s="296"/>
      <c r="F49" s="372"/>
      <c r="G49" s="142"/>
      <c r="H49" s="127"/>
      <c r="I49" s="128"/>
      <c r="J49" s="128"/>
      <c r="K49" s="129"/>
      <c r="L49" s="143"/>
      <c r="M49" s="846"/>
      <c r="N49" s="2216"/>
      <c r="O49" s="2831">
        <v>2</v>
      </c>
      <c r="P49" s="2832">
        <v>2</v>
      </c>
      <c r="Q49" s="2776">
        <v>2</v>
      </c>
    </row>
    <row r="50" spans="1:23" ht="14.25" customHeight="1" thickBot="1">
      <c r="A50" s="360"/>
      <c r="B50" s="363"/>
      <c r="C50" s="287"/>
      <c r="D50" s="629"/>
      <c r="E50" s="282"/>
      <c r="F50" s="373"/>
      <c r="G50" s="9" t="s">
        <v>13</v>
      </c>
      <c r="H50" s="203">
        <f>H48+H49</f>
        <v>1.5</v>
      </c>
      <c r="I50" s="10"/>
      <c r="J50" s="211"/>
      <c r="K50" s="12"/>
      <c r="L50" s="11">
        <f>L48+L49</f>
        <v>5</v>
      </c>
      <c r="M50" s="203">
        <f>M48+M49</f>
        <v>5</v>
      </c>
      <c r="N50" s="2837"/>
      <c r="O50" s="2834"/>
      <c r="P50" s="2835"/>
      <c r="Q50" s="1780"/>
    </row>
    <row r="51" spans="1:23" ht="14.25" customHeight="1">
      <c r="A51" s="358" t="s">
        <v>14</v>
      </c>
      <c r="B51" s="361" t="s">
        <v>12</v>
      </c>
      <c r="C51" s="286" t="s">
        <v>37</v>
      </c>
      <c r="D51" s="598" t="s">
        <v>1030</v>
      </c>
      <c r="E51" s="283" t="s">
        <v>64</v>
      </c>
      <c r="F51" s="904" t="s">
        <v>1026</v>
      </c>
      <c r="G51" s="82" t="s">
        <v>40</v>
      </c>
      <c r="H51" s="1542">
        <v>21.7</v>
      </c>
      <c r="I51" s="817"/>
      <c r="J51" s="817"/>
      <c r="K51" s="1543"/>
      <c r="L51" s="603">
        <v>30</v>
      </c>
      <c r="M51" s="602">
        <v>30</v>
      </c>
      <c r="N51" s="2838" t="s">
        <v>1031</v>
      </c>
      <c r="O51" s="2829"/>
      <c r="P51" s="2836"/>
      <c r="Q51" s="1412"/>
    </row>
    <row r="52" spans="1:23" ht="14.25" customHeight="1">
      <c r="A52" s="359"/>
      <c r="B52" s="362"/>
      <c r="C52" s="364"/>
      <c r="D52" s="608"/>
      <c r="E52" s="296"/>
      <c r="F52" s="372"/>
      <c r="G52" s="142"/>
      <c r="H52" s="127"/>
      <c r="I52" s="128"/>
      <c r="J52" s="128"/>
      <c r="K52" s="129"/>
      <c r="L52" s="143"/>
      <c r="M52" s="144"/>
      <c r="N52" s="2839"/>
      <c r="O52" s="2831" t="s">
        <v>73</v>
      </c>
      <c r="P52" s="2832" t="s">
        <v>73</v>
      </c>
      <c r="Q52" s="2776" t="s">
        <v>73</v>
      </c>
    </row>
    <row r="53" spans="1:23" ht="14.25" customHeight="1" thickBot="1">
      <c r="A53" s="360"/>
      <c r="B53" s="363"/>
      <c r="C53" s="287"/>
      <c r="D53" s="629"/>
      <c r="E53" s="282"/>
      <c r="F53" s="373"/>
      <c r="G53" s="9" t="s">
        <v>13</v>
      </c>
      <c r="H53" s="203">
        <f>H51+H52</f>
        <v>21.7</v>
      </c>
      <c r="I53" s="211"/>
      <c r="J53" s="211"/>
      <c r="K53" s="12"/>
      <c r="L53" s="11">
        <f>L51+L52</f>
        <v>30</v>
      </c>
      <c r="M53" s="11">
        <f>M51+M52</f>
        <v>30</v>
      </c>
      <c r="N53" s="2840"/>
      <c r="O53" s="2834"/>
      <c r="P53" s="2835"/>
      <c r="Q53" s="1780"/>
    </row>
    <row r="54" spans="1:23" ht="14.25" customHeight="1" thickBot="1">
      <c r="A54" s="24" t="s">
        <v>14</v>
      </c>
      <c r="B54" s="64" t="s">
        <v>12</v>
      </c>
      <c r="C54" s="446" t="s">
        <v>15</v>
      </c>
      <c r="D54" s="447"/>
      <c r="E54" s="447"/>
      <c r="F54" s="447"/>
      <c r="G54" s="447"/>
      <c r="H54" s="65">
        <f>H53+H50+H47</f>
        <v>26</v>
      </c>
      <c r="I54" s="65">
        <f t="shared" ref="I54:M54" si="6">I53+I50+I47</f>
        <v>0</v>
      </c>
      <c r="J54" s="65">
        <f t="shared" si="6"/>
        <v>0</v>
      </c>
      <c r="K54" s="65">
        <f t="shared" si="6"/>
        <v>0</v>
      </c>
      <c r="L54" s="65">
        <f t="shared" si="6"/>
        <v>38</v>
      </c>
      <c r="M54" s="65">
        <f t="shared" si="6"/>
        <v>40</v>
      </c>
      <c r="N54" s="66"/>
      <c r="O54" s="67"/>
      <c r="P54" s="67"/>
      <c r="Q54" s="68"/>
    </row>
    <row r="55" spans="1:23" ht="12.75" customHeight="1" thickBot="1">
      <c r="A55" s="41" t="s">
        <v>14</v>
      </c>
      <c r="B55" s="42" t="s">
        <v>14</v>
      </c>
      <c r="C55" s="381" t="s">
        <v>1032</v>
      </c>
      <c r="D55" s="381"/>
      <c r="E55" s="381"/>
      <c r="F55" s="381"/>
      <c r="G55" s="381"/>
      <c r="H55" s="381"/>
      <c r="I55" s="381"/>
      <c r="J55" s="381"/>
      <c r="K55" s="381"/>
      <c r="L55" s="381"/>
      <c r="M55" s="381"/>
      <c r="N55" s="381"/>
      <c r="O55" s="2841"/>
      <c r="P55" s="2841"/>
      <c r="Q55" s="2842"/>
    </row>
    <row r="56" spans="1:23" ht="14.25" customHeight="1">
      <c r="A56" s="358" t="s">
        <v>14</v>
      </c>
      <c r="B56" s="361" t="s">
        <v>14</v>
      </c>
      <c r="C56" s="286" t="s">
        <v>12</v>
      </c>
      <c r="D56" s="598" t="s">
        <v>1033</v>
      </c>
      <c r="E56" s="283" t="s">
        <v>64</v>
      </c>
      <c r="F56" s="904" t="s">
        <v>1034</v>
      </c>
      <c r="G56" s="82" t="s">
        <v>40</v>
      </c>
      <c r="H56" s="1542">
        <v>596.29999999999995</v>
      </c>
      <c r="I56" s="817"/>
      <c r="J56" s="817"/>
      <c r="K56" s="1543"/>
      <c r="L56" s="603">
        <v>596.29999999999995</v>
      </c>
      <c r="M56" s="602">
        <v>596.29999999999995</v>
      </c>
      <c r="N56" s="2843" t="s">
        <v>1035</v>
      </c>
      <c r="O56" s="1411"/>
      <c r="P56" s="1411"/>
      <c r="Q56" s="1412"/>
    </row>
    <row r="57" spans="1:23" ht="25.5" customHeight="1" thickBot="1">
      <c r="A57" s="359"/>
      <c r="B57" s="362"/>
      <c r="C57" s="364"/>
      <c r="D57" s="608"/>
      <c r="E57" s="296"/>
      <c r="F57" s="372"/>
      <c r="G57" s="142" t="s">
        <v>40</v>
      </c>
      <c r="H57" s="127">
        <v>6.6</v>
      </c>
      <c r="I57" s="128"/>
      <c r="J57" s="128"/>
      <c r="K57" s="129"/>
      <c r="L57" s="143">
        <v>6.6</v>
      </c>
      <c r="M57" s="144">
        <v>6.6</v>
      </c>
      <c r="N57" s="2844"/>
      <c r="O57" s="1779">
        <v>50</v>
      </c>
      <c r="P57" s="1779">
        <v>50</v>
      </c>
      <c r="Q57" s="1780">
        <v>50</v>
      </c>
    </row>
    <row r="58" spans="1:23" ht="24.75" customHeight="1" thickBot="1">
      <c r="A58" s="360"/>
      <c r="B58" s="363"/>
      <c r="C58" s="287"/>
      <c r="D58" s="629"/>
      <c r="E58" s="282"/>
      <c r="F58" s="373"/>
      <c r="G58" s="9" t="s">
        <v>13</v>
      </c>
      <c r="H58" s="203">
        <f>H56+H57</f>
        <v>602.9</v>
      </c>
      <c r="I58" s="211"/>
      <c r="J58" s="211"/>
      <c r="K58" s="12"/>
      <c r="L58" s="11">
        <f>L56+L57</f>
        <v>602.9</v>
      </c>
      <c r="M58" s="11">
        <f>M56+M57</f>
        <v>602.9</v>
      </c>
      <c r="N58" s="706" t="s">
        <v>1036</v>
      </c>
      <c r="O58" s="1779" t="s">
        <v>73</v>
      </c>
      <c r="P58" s="1779" t="s">
        <v>73</v>
      </c>
      <c r="Q58" s="1780" t="s">
        <v>73</v>
      </c>
    </row>
    <row r="59" spans="1:23" ht="14.25" customHeight="1" thickBot="1">
      <c r="A59" s="24" t="s">
        <v>14</v>
      </c>
      <c r="B59" s="64" t="s">
        <v>14</v>
      </c>
      <c r="C59" s="446" t="s">
        <v>15</v>
      </c>
      <c r="D59" s="447"/>
      <c r="E59" s="447"/>
      <c r="F59" s="447"/>
      <c r="G59" s="447"/>
      <c r="H59" s="1602">
        <f>H58*1</f>
        <v>602.9</v>
      </c>
      <c r="I59" s="65">
        <f t="shared" ref="I59:M59" si="7">I58*1</f>
        <v>0</v>
      </c>
      <c r="J59" s="65">
        <f t="shared" si="7"/>
        <v>0</v>
      </c>
      <c r="K59" s="65">
        <f t="shared" si="7"/>
        <v>0</v>
      </c>
      <c r="L59" s="65">
        <f t="shared" si="7"/>
        <v>602.9</v>
      </c>
      <c r="M59" s="65">
        <f t="shared" si="7"/>
        <v>602.9</v>
      </c>
      <c r="N59" s="66"/>
      <c r="O59" s="67"/>
      <c r="P59" s="67"/>
      <c r="Q59" s="68"/>
    </row>
    <row r="60" spans="1:23" ht="14.25" customHeight="1" thickBot="1">
      <c r="A60" s="41" t="s">
        <v>14</v>
      </c>
      <c r="B60" s="437" t="s">
        <v>16</v>
      </c>
      <c r="C60" s="438"/>
      <c r="D60" s="438"/>
      <c r="E60" s="438"/>
      <c r="F60" s="438"/>
      <c r="G60" s="438"/>
      <c r="H60" s="1636">
        <f>H59+H54</f>
        <v>628.9</v>
      </c>
      <c r="I60" s="1636">
        <f t="shared" ref="I60:M60" si="8">I59+I54</f>
        <v>0</v>
      </c>
      <c r="J60" s="1636">
        <f t="shared" si="8"/>
        <v>0</v>
      </c>
      <c r="K60" s="1636">
        <f t="shared" si="8"/>
        <v>0</v>
      </c>
      <c r="L60" s="1636">
        <f t="shared" si="8"/>
        <v>640.9</v>
      </c>
      <c r="M60" s="1636">
        <f t="shared" si="8"/>
        <v>642.9</v>
      </c>
      <c r="N60" s="70"/>
      <c r="O60" s="71"/>
      <c r="P60" s="71"/>
      <c r="Q60" s="72"/>
    </row>
    <row r="61" spans="1:23" ht="14.25" customHeight="1" thickBot="1">
      <c r="A61" s="156" t="s">
        <v>12</v>
      </c>
      <c r="B61" s="454" t="s">
        <v>17</v>
      </c>
      <c r="C61" s="454"/>
      <c r="D61" s="454"/>
      <c r="E61" s="454"/>
      <c r="F61" s="454"/>
      <c r="G61" s="454"/>
      <c r="H61" s="1735">
        <f>H60+H42</f>
        <v>707.9</v>
      </c>
      <c r="I61" s="1735">
        <f t="shared" ref="I61:M61" si="9">I60+I42</f>
        <v>0</v>
      </c>
      <c r="J61" s="1735">
        <f t="shared" si="9"/>
        <v>0</v>
      </c>
      <c r="K61" s="1735">
        <f t="shared" si="9"/>
        <v>0</v>
      </c>
      <c r="L61" s="1735">
        <f t="shared" si="9"/>
        <v>737.9</v>
      </c>
      <c r="M61" s="1735">
        <f t="shared" si="9"/>
        <v>739.9</v>
      </c>
      <c r="N61" s="1039"/>
      <c r="O61" s="800"/>
      <c r="P61" s="800"/>
      <c r="Q61" s="801"/>
      <c r="R61" s="132"/>
      <c r="S61" s="132"/>
      <c r="T61" s="132"/>
      <c r="U61" s="132"/>
      <c r="V61" s="132"/>
      <c r="W61" s="132"/>
    </row>
    <row r="62" spans="1:23" ht="14.25" customHeight="1">
      <c r="A62" s="2845"/>
      <c r="B62" s="2846"/>
      <c r="C62" s="2846"/>
      <c r="D62" s="2846"/>
      <c r="E62" s="2846"/>
      <c r="F62" s="2846"/>
      <c r="G62" s="2846"/>
      <c r="H62" s="776"/>
      <c r="I62" s="776"/>
      <c r="J62" s="776"/>
      <c r="K62" s="776"/>
      <c r="L62" s="776"/>
      <c r="M62" s="776"/>
      <c r="N62" s="1732"/>
      <c r="O62" s="1732"/>
      <c r="P62" s="1732"/>
      <c r="Q62" s="1732"/>
    </row>
    <row r="63" spans="1:23" ht="12.75">
      <c r="C63" s="482"/>
      <c r="D63" s="583"/>
      <c r="E63" s="2847"/>
      <c r="F63" s="448" t="s">
        <v>18</v>
      </c>
      <c r="G63" s="1040"/>
      <c r="H63" s="1040"/>
      <c r="I63" s="1040"/>
      <c r="J63" s="1040"/>
      <c r="K63" s="1040"/>
      <c r="L63" s="1040"/>
      <c r="M63" s="1040"/>
      <c r="R63" s="25"/>
    </row>
    <row r="64" spans="1:23" ht="16.5" thickBot="1">
      <c r="C64" s="482"/>
      <c r="D64" s="583"/>
      <c r="E64" s="2847"/>
      <c r="F64" s="219"/>
      <c r="G64" s="1041"/>
      <c r="H64" s="1041"/>
      <c r="I64" s="1041"/>
      <c r="J64" s="1041"/>
      <c r="K64" s="1041"/>
      <c r="L64" s="1041"/>
      <c r="M64" s="1041"/>
      <c r="R64" s="25"/>
    </row>
    <row r="65" spans="4:20" ht="43.9" customHeight="1" thickBot="1">
      <c r="D65" s="434" t="s">
        <v>19</v>
      </c>
      <c r="E65" s="435"/>
      <c r="F65" s="435"/>
      <c r="G65" s="435"/>
      <c r="H65" s="436"/>
      <c r="I65" s="376" t="s">
        <v>565</v>
      </c>
      <c r="J65" s="377"/>
      <c r="K65" s="377"/>
      <c r="L65" s="378"/>
    </row>
    <row r="66" spans="4:20" ht="13.5" thickBot="1">
      <c r="D66" s="414" t="s">
        <v>20</v>
      </c>
      <c r="E66" s="415"/>
      <c r="F66" s="415"/>
      <c r="G66" s="415"/>
      <c r="H66" s="416"/>
      <c r="I66" s="417">
        <f>I67+I68+I69+I70+I71</f>
        <v>707.9</v>
      </c>
      <c r="J66" s="418"/>
      <c r="K66" s="418"/>
      <c r="L66" s="419"/>
    </row>
    <row r="67" spans="4:20" ht="12.75">
      <c r="D67" s="450" t="s">
        <v>99</v>
      </c>
      <c r="E67" s="451"/>
      <c r="F67" s="451"/>
      <c r="G67" s="451"/>
      <c r="H67" s="452"/>
      <c r="I67" s="400">
        <v>707.9</v>
      </c>
      <c r="J67" s="401"/>
      <c r="K67" s="401"/>
      <c r="L67" s="402"/>
    </row>
    <row r="68" spans="4:20" ht="12.75">
      <c r="D68" s="427" t="s">
        <v>100</v>
      </c>
      <c r="E68" s="428"/>
      <c r="F68" s="428"/>
      <c r="G68" s="428"/>
      <c r="H68" s="429"/>
      <c r="I68" s="430">
        <v>0</v>
      </c>
      <c r="J68" s="420"/>
      <c r="K68" s="420"/>
      <c r="L68" s="421"/>
    </row>
    <row r="69" spans="4:20" ht="12.75">
      <c r="D69" s="408" t="s">
        <v>981</v>
      </c>
      <c r="E69" s="409"/>
      <c r="F69" s="409"/>
      <c r="G69" s="409"/>
      <c r="H69" s="431"/>
      <c r="I69" s="430">
        <v>0</v>
      </c>
      <c r="J69" s="420"/>
      <c r="K69" s="420"/>
      <c r="L69" s="421"/>
    </row>
    <row r="70" spans="4:20" ht="12.75">
      <c r="D70" s="408" t="s">
        <v>101</v>
      </c>
      <c r="E70" s="409"/>
      <c r="F70" s="409"/>
      <c r="G70" s="409"/>
      <c r="H70" s="431"/>
      <c r="I70" s="430">
        <v>0</v>
      </c>
      <c r="J70" s="420"/>
      <c r="K70" s="420"/>
      <c r="L70" s="421"/>
      <c r="M70" s="6"/>
      <c r="N70" s="6"/>
      <c r="O70" s="6"/>
      <c r="P70" s="6"/>
      <c r="Q70" s="6"/>
      <c r="S70" s="6"/>
      <c r="T70" s="6"/>
    </row>
    <row r="71" spans="4:20" ht="13.5" thickBot="1">
      <c r="D71" s="427" t="s">
        <v>102</v>
      </c>
      <c r="E71" s="428"/>
      <c r="F71" s="428"/>
      <c r="G71" s="428"/>
      <c r="H71" s="429"/>
      <c r="I71" s="430">
        <v>0</v>
      </c>
      <c r="J71" s="420"/>
      <c r="K71" s="420"/>
      <c r="L71" s="421"/>
      <c r="R71" s="6"/>
    </row>
    <row r="72" spans="4:20" ht="13.5" thickBot="1">
      <c r="D72" s="414" t="s">
        <v>21</v>
      </c>
      <c r="E72" s="415"/>
      <c r="F72" s="415"/>
      <c r="G72" s="415"/>
      <c r="H72" s="416"/>
      <c r="I72" s="417">
        <f>I73+I74+I75</f>
        <v>0</v>
      </c>
      <c r="J72" s="418"/>
      <c r="K72" s="418"/>
      <c r="L72" s="419"/>
    </row>
    <row r="73" spans="4:20" ht="12.75">
      <c r="D73" s="411" t="s">
        <v>103</v>
      </c>
      <c r="E73" s="412"/>
      <c r="F73" s="412"/>
      <c r="G73" s="412"/>
      <c r="H73" s="413"/>
      <c r="I73" s="425">
        <v>0</v>
      </c>
      <c r="J73" s="425"/>
      <c r="K73" s="425"/>
      <c r="L73" s="426"/>
    </row>
    <row r="74" spans="4:20" ht="12.75">
      <c r="D74" s="422" t="s">
        <v>104</v>
      </c>
      <c r="E74" s="423"/>
      <c r="F74" s="423"/>
      <c r="G74" s="423"/>
      <c r="H74" s="424"/>
      <c r="I74" s="420">
        <v>0</v>
      </c>
      <c r="J74" s="420"/>
      <c r="K74" s="420"/>
      <c r="L74" s="421"/>
    </row>
    <row r="75" spans="4:20" ht="12.75">
      <c r="D75" s="408" t="s">
        <v>105</v>
      </c>
      <c r="E75" s="409"/>
      <c r="F75" s="409"/>
      <c r="G75" s="409"/>
      <c r="H75" s="410"/>
      <c r="I75" s="420">
        <v>0</v>
      </c>
      <c r="J75" s="420"/>
      <c r="K75" s="420"/>
      <c r="L75" s="421"/>
    </row>
  </sheetData>
  <mergeCells count="133">
    <mergeCell ref="D75:H75"/>
    <mergeCell ref="I75:L75"/>
    <mergeCell ref="D72:H72"/>
    <mergeCell ref="I72:L72"/>
    <mergeCell ref="D73:H73"/>
    <mergeCell ref="I73:L73"/>
    <mergeCell ref="D74:H74"/>
    <mergeCell ref="I74:L74"/>
    <mergeCell ref="D69:H69"/>
    <mergeCell ref="I69:L69"/>
    <mergeCell ref="D70:H70"/>
    <mergeCell ref="I70:L70"/>
    <mergeCell ref="D71:H71"/>
    <mergeCell ref="I71:L71"/>
    <mergeCell ref="D66:H66"/>
    <mergeCell ref="I66:L66"/>
    <mergeCell ref="D67:H67"/>
    <mergeCell ref="I67:L67"/>
    <mergeCell ref="D68:H68"/>
    <mergeCell ref="I68:L68"/>
    <mergeCell ref="C59:G59"/>
    <mergeCell ref="B60:G60"/>
    <mergeCell ref="B61:G61"/>
    <mergeCell ref="N61:Q61"/>
    <mergeCell ref="F63:M63"/>
    <mergeCell ref="D65:H65"/>
    <mergeCell ref="I65:L65"/>
    <mergeCell ref="C54:G54"/>
    <mergeCell ref="C55:Q55"/>
    <mergeCell ref="A56:A58"/>
    <mergeCell ref="B56:B58"/>
    <mergeCell ref="C56:C58"/>
    <mergeCell ref="D56:D58"/>
    <mergeCell ref="E56:E58"/>
    <mergeCell ref="F56:F58"/>
    <mergeCell ref="N56:N57"/>
    <mergeCell ref="N48:N50"/>
    <mergeCell ref="A51:A53"/>
    <mergeCell ref="B51:B53"/>
    <mergeCell ref="C51:C53"/>
    <mergeCell ref="D51:D53"/>
    <mergeCell ref="E51:E53"/>
    <mergeCell ref="F51:F53"/>
    <mergeCell ref="N51:N53"/>
    <mergeCell ref="A48:A50"/>
    <mergeCell ref="B48:B50"/>
    <mergeCell ref="C48:C50"/>
    <mergeCell ref="D48:D50"/>
    <mergeCell ref="E48:E50"/>
    <mergeCell ref="F48:F50"/>
    <mergeCell ref="B43:Q43"/>
    <mergeCell ref="C44:Q44"/>
    <mergeCell ref="A45:A47"/>
    <mergeCell ref="B45:B47"/>
    <mergeCell ref="C45:C47"/>
    <mergeCell ref="D45:D47"/>
    <mergeCell ref="E45:E47"/>
    <mergeCell ref="F45:F47"/>
    <mergeCell ref="N45:N46"/>
    <mergeCell ref="C38:C39"/>
    <mergeCell ref="D38:D39"/>
    <mergeCell ref="E38:E39"/>
    <mergeCell ref="F38:F39"/>
    <mergeCell ref="C41:G41"/>
    <mergeCell ref="B42:G42"/>
    <mergeCell ref="C32:C34"/>
    <mergeCell ref="D32:D34"/>
    <mergeCell ref="E32:E34"/>
    <mergeCell ref="F32:F34"/>
    <mergeCell ref="G32:G33"/>
    <mergeCell ref="C35:C37"/>
    <mergeCell ref="D35:D37"/>
    <mergeCell ref="E35:E37"/>
    <mergeCell ref="F35:F37"/>
    <mergeCell ref="C27:G27"/>
    <mergeCell ref="C28:Q28"/>
    <mergeCell ref="C29:C31"/>
    <mergeCell ref="D29:D31"/>
    <mergeCell ref="E29:E31"/>
    <mergeCell ref="F29:F31"/>
    <mergeCell ref="G29:G30"/>
    <mergeCell ref="A25:A26"/>
    <mergeCell ref="B25:B26"/>
    <mergeCell ref="C25:C26"/>
    <mergeCell ref="D25:D26"/>
    <mergeCell ref="E25:E26"/>
    <mergeCell ref="F25:F26"/>
    <mergeCell ref="C18:G18"/>
    <mergeCell ref="C19:Q19"/>
    <mergeCell ref="A20:A24"/>
    <mergeCell ref="B20:B24"/>
    <mergeCell ref="C20:C24"/>
    <mergeCell ref="D20:D24"/>
    <mergeCell ref="E20:E24"/>
    <mergeCell ref="F20:F24"/>
    <mergeCell ref="N13:N14"/>
    <mergeCell ref="C15:C17"/>
    <mergeCell ref="D15:D17"/>
    <mergeCell ref="E15:E17"/>
    <mergeCell ref="F15:F17"/>
    <mergeCell ref="N15:N16"/>
    <mergeCell ref="A13:A14"/>
    <mergeCell ref="B13:B14"/>
    <mergeCell ref="C13:C14"/>
    <mergeCell ref="D13:D14"/>
    <mergeCell ref="E13:E14"/>
    <mergeCell ref="F13:F14"/>
    <mergeCell ref="B8:Q8"/>
    <mergeCell ref="C9:Q9"/>
    <mergeCell ref="A10:A12"/>
    <mergeCell ref="B10:B12"/>
    <mergeCell ref="C10:C12"/>
    <mergeCell ref="D10:D12"/>
    <mergeCell ref="E10:E12"/>
    <mergeCell ref="F10:F12"/>
    <mergeCell ref="L5:L7"/>
    <mergeCell ref="M5:M7"/>
    <mergeCell ref="N5:Q5"/>
    <mergeCell ref="H6:H7"/>
    <mergeCell ref="I6:J6"/>
    <mergeCell ref="K6:K7"/>
    <mergeCell ref="N6:N7"/>
    <mergeCell ref="O6:Q6"/>
    <mergeCell ref="L1:Q1"/>
    <mergeCell ref="D3:W3"/>
    <mergeCell ref="A5:A7"/>
    <mergeCell ref="B5:B7"/>
    <mergeCell ref="C5:C7"/>
    <mergeCell ref="D5:D7"/>
    <mergeCell ref="E5:E7"/>
    <mergeCell ref="F5:F7"/>
    <mergeCell ref="G5:G7"/>
    <mergeCell ref="H5:K5"/>
  </mergeCells>
  <pageMargins left="0.75" right="0.75" top="1" bottom="1" header="0.5" footer="0.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dimension ref="A1:AM60"/>
  <sheetViews>
    <sheetView zoomScaleNormal="100" zoomScaleSheetLayoutView="100" workbookViewId="0">
      <selection activeCell="S6" sqref="S6"/>
    </sheetView>
  </sheetViews>
  <sheetFormatPr defaultColWidth="9.140625" defaultRowHeight="11.25"/>
  <cols>
    <col min="1" max="1" width="2.7109375" style="1" customWidth="1"/>
    <col min="2" max="3" width="2.5703125" style="1" customWidth="1"/>
    <col min="4" max="4" width="23.5703125" style="1" customWidth="1"/>
    <col min="5" max="5" width="7.85546875" style="2" customWidth="1"/>
    <col min="6" max="6" width="4.42578125" style="1" customWidth="1"/>
    <col min="7" max="7" width="5.5703125" style="3" customWidth="1"/>
    <col min="8" max="8" width="6.5703125" style="1" customWidth="1"/>
    <col min="9" max="9" width="5.5703125" style="1" customWidth="1"/>
    <col min="10" max="10" width="3.140625" style="1" customWidth="1"/>
    <col min="11" max="11" width="6.7109375" style="1" customWidth="1"/>
    <col min="12" max="12" width="6.5703125" style="1" customWidth="1"/>
    <col min="13" max="13" width="7.140625" style="1" customWidth="1"/>
    <col min="14" max="14" width="28.42578125" style="1" customWidth="1"/>
    <col min="15" max="15" width="5.5703125" style="4" customWidth="1"/>
    <col min="16" max="16" width="6" style="1" customWidth="1"/>
    <col min="17" max="17" width="5.85546875" style="1" customWidth="1"/>
    <col min="18" max="16384" width="9.140625" style="5"/>
  </cols>
  <sheetData>
    <row r="1" spans="1:23" ht="58.15" customHeight="1">
      <c r="L1" s="330" t="s">
        <v>151</v>
      </c>
      <c r="M1" s="331"/>
      <c r="N1" s="331"/>
      <c r="O1" s="331"/>
      <c r="P1" s="331"/>
      <c r="Q1" s="331"/>
    </row>
    <row r="2" spans="1:23" ht="13.5" customHeight="1">
      <c r="E2" s="1540" t="s">
        <v>831</v>
      </c>
      <c r="L2" s="950"/>
      <c r="M2" s="2048"/>
      <c r="N2" s="2048"/>
      <c r="O2" s="2048"/>
      <c r="P2" s="2048"/>
      <c r="Q2" s="2048"/>
    </row>
    <row r="3" spans="1:23" ht="15.75" customHeight="1">
      <c r="A3" s="140"/>
      <c r="B3" s="2049"/>
      <c r="C3" s="2049"/>
      <c r="D3" s="351" t="s">
        <v>36</v>
      </c>
      <c r="E3" s="351"/>
      <c r="F3" s="351"/>
      <c r="G3" s="351"/>
      <c r="H3" s="351"/>
      <c r="I3" s="351"/>
      <c r="J3" s="351"/>
      <c r="K3" s="351"/>
      <c r="L3" s="351"/>
      <c r="M3" s="351"/>
      <c r="N3" s="351"/>
      <c r="O3" s="351"/>
      <c r="P3" s="351"/>
      <c r="Q3" s="351"/>
      <c r="R3" s="351"/>
      <c r="S3" s="351"/>
      <c r="T3" s="351"/>
      <c r="U3" s="351"/>
      <c r="V3" s="351"/>
      <c r="W3" s="351"/>
    </row>
    <row r="4" spans="1:23" ht="9.75" customHeight="1" thickBot="1">
      <c r="O4" s="589"/>
    </row>
    <row r="5" spans="1:23" ht="36.75" customHeight="1">
      <c r="A5" s="332" t="s">
        <v>0</v>
      </c>
      <c r="B5" s="335" t="s">
        <v>1</v>
      </c>
      <c r="C5" s="335" t="s">
        <v>2</v>
      </c>
      <c r="D5" s="338" t="s">
        <v>3</v>
      </c>
      <c r="E5" s="341" t="s">
        <v>4</v>
      </c>
      <c r="F5" s="368" t="s">
        <v>5</v>
      </c>
      <c r="G5" s="390" t="s">
        <v>6</v>
      </c>
      <c r="H5" s="376" t="s">
        <v>832</v>
      </c>
      <c r="I5" s="377"/>
      <c r="J5" s="377"/>
      <c r="K5" s="378"/>
      <c r="L5" s="387" t="s">
        <v>833</v>
      </c>
      <c r="M5" s="352" t="s">
        <v>834</v>
      </c>
      <c r="N5" s="355" t="s">
        <v>23</v>
      </c>
      <c r="O5" s="356"/>
      <c r="P5" s="356"/>
      <c r="Q5" s="357"/>
    </row>
    <row r="6" spans="1:23" ht="15" customHeight="1">
      <c r="A6" s="333"/>
      <c r="B6" s="336"/>
      <c r="C6" s="336"/>
      <c r="D6" s="339"/>
      <c r="E6" s="342"/>
      <c r="F6" s="369"/>
      <c r="G6" s="391"/>
      <c r="H6" s="393" t="s">
        <v>7</v>
      </c>
      <c r="I6" s="395" t="s">
        <v>8</v>
      </c>
      <c r="J6" s="395"/>
      <c r="K6" s="374" t="s">
        <v>156</v>
      </c>
      <c r="L6" s="388"/>
      <c r="M6" s="353"/>
      <c r="N6" s="383" t="s">
        <v>35</v>
      </c>
      <c r="O6" s="385" t="s">
        <v>10</v>
      </c>
      <c r="P6" s="385"/>
      <c r="Q6" s="386"/>
    </row>
    <row r="7" spans="1:23" ht="94.5" customHeight="1" thickBot="1">
      <c r="A7" s="334"/>
      <c r="B7" s="337"/>
      <c r="C7" s="337"/>
      <c r="D7" s="340"/>
      <c r="E7" s="343"/>
      <c r="F7" s="370"/>
      <c r="G7" s="392"/>
      <c r="H7" s="394"/>
      <c r="I7" s="247" t="s">
        <v>7</v>
      </c>
      <c r="J7" s="34" t="s">
        <v>11</v>
      </c>
      <c r="K7" s="375"/>
      <c r="L7" s="389"/>
      <c r="M7" s="354"/>
      <c r="N7" s="384"/>
      <c r="O7" s="7" t="s">
        <v>96</v>
      </c>
      <c r="P7" s="7" t="s">
        <v>97</v>
      </c>
      <c r="Q7" s="8" t="s">
        <v>110</v>
      </c>
    </row>
    <row r="8" spans="1:23" ht="13.15" customHeight="1" thickBot="1">
      <c r="A8" s="40" t="s">
        <v>12</v>
      </c>
      <c r="B8" s="379" t="s">
        <v>835</v>
      </c>
      <c r="C8" s="379"/>
      <c r="D8" s="379"/>
      <c r="E8" s="379"/>
      <c r="F8" s="379"/>
      <c r="G8" s="379"/>
      <c r="H8" s="379"/>
      <c r="I8" s="379"/>
      <c r="J8" s="379"/>
      <c r="K8" s="379"/>
      <c r="L8" s="379"/>
      <c r="M8" s="379"/>
      <c r="N8" s="379"/>
      <c r="O8" s="379"/>
      <c r="P8" s="379"/>
      <c r="Q8" s="380"/>
    </row>
    <row r="9" spans="1:23" ht="24" customHeight="1" thickBot="1">
      <c r="A9" s="41" t="s">
        <v>12</v>
      </c>
      <c r="B9" s="42" t="s">
        <v>12</v>
      </c>
      <c r="C9" s="381" t="s">
        <v>836</v>
      </c>
      <c r="D9" s="381"/>
      <c r="E9" s="381"/>
      <c r="F9" s="381"/>
      <c r="G9" s="381"/>
      <c r="H9" s="381"/>
      <c r="I9" s="381"/>
      <c r="J9" s="381"/>
      <c r="K9" s="381"/>
      <c r="L9" s="381"/>
      <c r="M9" s="381"/>
      <c r="N9" s="381"/>
      <c r="O9" s="381"/>
      <c r="P9" s="381"/>
      <c r="Q9" s="382"/>
    </row>
    <row r="10" spans="1:23" ht="14.25" customHeight="1">
      <c r="A10" s="358" t="s">
        <v>12</v>
      </c>
      <c r="B10" s="361" t="s">
        <v>12</v>
      </c>
      <c r="C10" s="286" t="s">
        <v>12</v>
      </c>
      <c r="D10" s="2050" t="s">
        <v>837</v>
      </c>
      <c r="E10" s="283" t="s">
        <v>64</v>
      </c>
      <c r="F10" s="371" t="s">
        <v>838</v>
      </c>
      <c r="G10" s="82" t="s">
        <v>40</v>
      </c>
      <c r="H10" s="1542">
        <v>0</v>
      </c>
      <c r="I10" s="817">
        <v>0</v>
      </c>
      <c r="J10" s="817"/>
      <c r="K10" s="1543">
        <v>0</v>
      </c>
      <c r="L10" s="603">
        <v>10</v>
      </c>
      <c r="M10" s="602">
        <v>10</v>
      </c>
      <c r="N10" s="2051" t="s">
        <v>839</v>
      </c>
      <c r="O10" s="1411"/>
      <c r="P10" s="1411">
        <v>15</v>
      </c>
      <c r="Q10" s="1412">
        <v>15</v>
      </c>
    </row>
    <row r="11" spans="1:23" ht="27" customHeight="1" thickBot="1">
      <c r="A11" s="360"/>
      <c r="B11" s="363"/>
      <c r="C11" s="287"/>
      <c r="D11" s="2052"/>
      <c r="E11" s="282"/>
      <c r="F11" s="373"/>
      <c r="G11" s="9" t="s">
        <v>13</v>
      </c>
      <c r="H11" s="11">
        <f>SUM(H10:H10)</f>
        <v>0</v>
      </c>
      <c r="I11" s="10">
        <f>I10</f>
        <v>0</v>
      </c>
      <c r="J11" s="10"/>
      <c r="K11" s="12">
        <f>SUM(K10:K10)</f>
        <v>0</v>
      </c>
      <c r="L11" s="12">
        <f>SUM(L10:L10)</f>
        <v>10</v>
      </c>
      <c r="M11" s="12">
        <f>SUM(M10:M10)</f>
        <v>10</v>
      </c>
      <c r="N11" s="2053"/>
      <c r="O11" s="2054"/>
      <c r="P11" s="2054"/>
      <c r="Q11" s="1441"/>
    </row>
    <row r="12" spans="1:23" ht="12.75" customHeight="1">
      <c r="A12" s="21" t="s">
        <v>12</v>
      </c>
      <c r="B12" s="22" t="s">
        <v>12</v>
      </c>
      <c r="C12" s="346" t="s">
        <v>14</v>
      </c>
      <c r="D12" s="2055" t="s">
        <v>840</v>
      </c>
      <c r="E12" s="283" t="s">
        <v>64</v>
      </c>
      <c r="F12" s="371" t="s">
        <v>838</v>
      </c>
      <c r="G12" s="14" t="s">
        <v>40</v>
      </c>
      <c r="H12" s="16">
        <v>4</v>
      </c>
      <c r="I12" s="15">
        <v>0</v>
      </c>
      <c r="J12" s="15"/>
      <c r="K12" s="17">
        <v>0</v>
      </c>
      <c r="L12" s="18">
        <v>20</v>
      </c>
      <c r="M12" s="19">
        <v>20</v>
      </c>
      <c r="N12" s="2056" t="s">
        <v>841</v>
      </c>
      <c r="O12" s="2057">
        <v>1</v>
      </c>
      <c r="P12" s="2058">
        <v>1</v>
      </c>
      <c r="Q12" s="2059">
        <v>2</v>
      </c>
    </row>
    <row r="13" spans="1:23" ht="25.5" customHeight="1" thickBot="1">
      <c r="A13" s="24"/>
      <c r="B13" s="23"/>
      <c r="C13" s="347"/>
      <c r="D13" s="2060"/>
      <c r="E13" s="282"/>
      <c r="F13" s="373"/>
      <c r="G13" s="9" t="s">
        <v>13</v>
      </c>
      <c r="H13" s="11">
        <f>H12</f>
        <v>4</v>
      </c>
      <c r="I13" s="10">
        <f>I12</f>
        <v>0</v>
      </c>
      <c r="J13" s="10"/>
      <c r="K13" s="12">
        <f>K12</f>
        <v>0</v>
      </c>
      <c r="L13" s="12">
        <f>L12</f>
        <v>20</v>
      </c>
      <c r="M13" s="12">
        <f>M12</f>
        <v>20</v>
      </c>
      <c r="N13" s="2061"/>
      <c r="O13" s="2062"/>
      <c r="P13" s="2063"/>
      <c r="Q13" s="2064"/>
    </row>
    <row r="14" spans="1:23" ht="15.75" customHeight="1">
      <c r="A14" s="21" t="s">
        <v>12</v>
      </c>
      <c r="B14" s="22" t="s">
        <v>12</v>
      </c>
      <c r="C14" s="346" t="s">
        <v>37</v>
      </c>
      <c r="D14" s="2055" t="s">
        <v>842</v>
      </c>
      <c r="E14" s="283" t="s">
        <v>64</v>
      </c>
      <c r="F14" s="371" t="s">
        <v>838</v>
      </c>
      <c r="G14" s="14" t="s">
        <v>40</v>
      </c>
      <c r="H14" s="16">
        <v>0</v>
      </c>
      <c r="I14" s="15">
        <v>0</v>
      </c>
      <c r="J14" s="15"/>
      <c r="K14" s="17">
        <v>0</v>
      </c>
      <c r="L14" s="18">
        <v>3</v>
      </c>
      <c r="M14" s="19">
        <v>3</v>
      </c>
      <c r="N14" s="2065" t="s">
        <v>843</v>
      </c>
      <c r="O14" s="2066">
        <v>0.6</v>
      </c>
      <c r="P14" s="2066">
        <v>0.3</v>
      </c>
      <c r="Q14" s="2067">
        <v>0.1</v>
      </c>
    </row>
    <row r="15" spans="1:23" ht="18" customHeight="1">
      <c r="A15" s="43"/>
      <c r="B15" s="44"/>
      <c r="C15" s="323"/>
      <c r="D15" s="2068"/>
      <c r="E15" s="296"/>
      <c r="F15" s="372"/>
      <c r="G15" s="260"/>
      <c r="H15" s="83"/>
      <c r="I15" s="84"/>
      <c r="J15" s="84"/>
      <c r="K15" s="464"/>
      <c r="L15" s="465"/>
      <c r="M15" s="85"/>
      <c r="N15" s="2069"/>
      <c r="O15" s="496"/>
      <c r="P15" s="496"/>
      <c r="Q15" s="497"/>
    </row>
    <row r="16" spans="1:23" ht="18.600000000000001" customHeight="1" thickBot="1">
      <c r="A16" s="24"/>
      <c r="B16" s="23"/>
      <c r="C16" s="347"/>
      <c r="D16" s="2060"/>
      <c r="E16" s="282"/>
      <c r="F16" s="373"/>
      <c r="G16" s="9" t="s">
        <v>13</v>
      </c>
      <c r="H16" s="11">
        <f>H14</f>
        <v>0</v>
      </c>
      <c r="I16" s="10">
        <f>I14</f>
        <v>0</v>
      </c>
      <c r="J16" s="10"/>
      <c r="K16" s="12">
        <f>K14</f>
        <v>0</v>
      </c>
      <c r="L16" s="12">
        <f>L14</f>
        <v>3</v>
      </c>
      <c r="M16" s="12">
        <f>M14</f>
        <v>3</v>
      </c>
      <c r="N16" s="2070"/>
      <c r="O16" s="469"/>
      <c r="P16" s="469"/>
      <c r="Q16" s="470"/>
    </row>
    <row r="17" spans="1:18" ht="14.25" customHeight="1">
      <c r="A17" s="21" t="s">
        <v>12</v>
      </c>
      <c r="B17" s="22" t="s">
        <v>12</v>
      </c>
      <c r="C17" s="346" t="s">
        <v>38</v>
      </c>
      <c r="D17" s="2055" t="s">
        <v>844</v>
      </c>
      <c r="E17" s="283" t="s">
        <v>64</v>
      </c>
      <c r="F17" s="371" t="s">
        <v>838</v>
      </c>
      <c r="G17" s="14" t="s">
        <v>40</v>
      </c>
      <c r="H17" s="16">
        <v>3.5</v>
      </c>
      <c r="I17" s="15">
        <v>0</v>
      </c>
      <c r="J17" s="15"/>
      <c r="K17" s="17">
        <v>0</v>
      </c>
      <c r="L17" s="18">
        <v>5</v>
      </c>
      <c r="M17" s="19">
        <v>5</v>
      </c>
      <c r="N17" s="2065" t="s">
        <v>845</v>
      </c>
      <c r="O17" s="2066">
        <v>0.6</v>
      </c>
      <c r="P17" s="2066">
        <v>0.3</v>
      </c>
      <c r="Q17" s="2067">
        <v>0.1</v>
      </c>
      <c r="R17" s="2071"/>
    </row>
    <row r="18" spans="1:18" ht="30" customHeight="1">
      <c r="A18" s="43"/>
      <c r="B18" s="44"/>
      <c r="C18" s="323"/>
      <c r="D18" s="2068"/>
      <c r="E18" s="296"/>
      <c r="F18" s="372"/>
      <c r="G18" s="260"/>
      <c r="H18" s="83"/>
      <c r="I18" s="84"/>
      <c r="J18" s="84"/>
      <c r="K18" s="464"/>
      <c r="L18" s="465"/>
      <c r="M18" s="85"/>
      <c r="N18" s="2069"/>
      <c r="O18" s="496"/>
      <c r="P18" s="496"/>
      <c r="Q18" s="497"/>
      <c r="R18" s="2071"/>
    </row>
    <row r="19" spans="1:18" ht="21" customHeight="1" thickBot="1">
      <c r="A19" s="24"/>
      <c r="B19" s="23"/>
      <c r="C19" s="347"/>
      <c r="D19" s="2060"/>
      <c r="E19" s="282"/>
      <c r="F19" s="373"/>
      <c r="G19" s="9" t="s">
        <v>13</v>
      </c>
      <c r="H19" s="11">
        <f>H17</f>
        <v>3.5</v>
      </c>
      <c r="I19" s="10">
        <f>I17</f>
        <v>0</v>
      </c>
      <c r="J19" s="10"/>
      <c r="K19" s="12">
        <f>K17</f>
        <v>0</v>
      </c>
      <c r="L19" s="12">
        <f>L17</f>
        <v>5</v>
      </c>
      <c r="M19" s="12">
        <f>M17</f>
        <v>5</v>
      </c>
      <c r="N19" s="2070"/>
      <c r="O19" s="469"/>
      <c r="P19" s="469"/>
      <c r="Q19" s="470"/>
      <c r="R19" s="2071"/>
    </row>
    <row r="20" spans="1:18" ht="14.25" customHeight="1" thickBot="1">
      <c r="A20" s="41"/>
      <c r="B20" s="86"/>
      <c r="C20" s="268" t="s">
        <v>15</v>
      </c>
      <c r="D20" s="269"/>
      <c r="E20" s="269"/>
      <c r="F20" s="269"/>
      <c r="G20" s="271"/>
      <c r="H20" s="177">
        <f t="shared" ref="H20:M20" si="0">H19+H16+H13+H11</f>
        <v>7.5</v>
      </c>
      <c r="I20" s="177">
        <f t="shared" si="0"/>
        <v>0</v>
      </c>
      <c r="J20" s="177">
        <f t="shared" si="0"/>
        <v>0</v>
      </c>
      <c r="K20" s="177">
        <f t="shared" si="0"/>
        <v>0</v>
      </c>
      <c r="L20" s="177">
        <f t="shared" si="0"/>
        <v>38</v>
      </c>
      <c r="M20" s="177">
        <f t="shared" si="0"/>
        <v>38</v>
      </c>
      <c r="N20" s="87"/>
      <c r="O20" s="117"/>
      <c r="P20" s="117"/>
      <c r="Q20" s="118"/>
    </row>
    <row r="21" spans="1:18" ht="14.25" customHeight="1" thickBot="1">
      <c r="A21" s="41" t="s">
        <v>12</v>
      </c>
      <c r="B21" s="42" t="s">
        <v>14</v>
      </c>
      <c r="C21" s="302" t="s">
        <v>846</v>
      </c>
      <c r="D21" s="302"/>
      <c r="E21" s="302"/>
      <c r="F21" s="302"/>
      <c r="G21" s="302"/>
      <c r="H21" s="302"/>
      <c r="I21" s="302"/>
      <c r="J21" s="302"/>
      <c r="K21" s="302"/>
      <c r="L21" s="302"/>
      <c r="M21" s="302"/>
      <c r="N21" s="302"/>
      <c r="O21" s="302"/>
      <c r="P21" s="302"/>
      <c r="Q21" s="303"/>
    </row>
    <row r="22" spans="1:18" ht="14.25" customHeight="1">
      <c r="A22" s="21" t="s">
        <v>12</v>
      </c>
      <c r="B22" s="22" t="s">
        <v>14</v>
      </c>
      <c r="C22" s="288" t="s">
        <v>12</v>
      </c>
      <c r="D22" s="2055" t="s">
        <v>847</v>
      </c>
      <c r="E22" s="283" t="s">
        <v>848</v>
      </c>
      <c r="F22" s="371" t="s">
        <v>838</v>
      </c>
      <c r="G22" s="14" t="s">
        <v>40</v>
      </c>
      <c r="H22" s="52">
        <v>22.2</v>
      </c>
      <c r="I22" s="49">
        <v>0</v>
      </c>
      <c r="J22" s="50"/>
      <c r="K22" s="51">
        <v>20</v>
      </c>
      <c r="L22" s="52">
        <v>40</v>
      </c>
      <c r="M22" s="114">
        <v>40</v>
      </c>
      <c r="N22" s="577" t="s">
        <v>849</v>
      </c>
      <c r="O22" s="73" t="s">
        <v>73</v>
      </c>
      <c r="P22" s="73" t="s">
        <v>73</v>
      </c>
      <c r="Q22" s="74" t="s">
        <v>73</v>
      </c>
    </row>
    <row r="23" spans="1:18" ht="25.5" customHeight="1">
      <c r="A23" s="43"/>
      <c r="B23" s="44"/>
      <c r="C23" s="289"/>
      <c r="D23" s="2068"/>
      <c r="E23" s="295"/>
      <c r="F23" s="350"/>
      <c r="G23" s="260"/>
      <c r="H23" s="165"/>
      <c r="I23" s="162"/>
      <c r="J23" s="163"/>
      <c r="K23" s="164"/>
      <c r="L23" s="165"/>
      <c r="M23" s="1435"/>
      <c r="N23" s="703"/>
      <c r="O23" s="1420"/>
      <c r="P23" s="1420"/>
      <c r="Q23" s="1421"/>
    </row>
    <row r="24" spans="1:18" ht="64.150000000000006" customHeight="1" thickBot="1">
      <c r="A24" s="57"/>
      <c r="B24" s="23"/>
      <c r="C24" s="291"/>
      <c r="D24" s="2060"/>
      <c r="E24" s="282"/>
      <c r="F24" s="373"/>
      <c r="G24" s="9" t="s">
        <v>13</v>
      </c>
      <c r="H24" s="62">
        <f t="shared" ref="H24:M24" si="1">H22*1</f>
        <v>22.2</v>
      </c>
      <c r="I24" s="62">
        <f t="shared" si="1"/>
        <v>0</v>
      </c>
      <c r="J24" s="62">
        <f t="shared" si="1"/>
        <v>0</v>
      </c>
      <c r="K24" s="62">
        <f t="shared" si="1"/>
        <v>20</v>
      </c>
      <c r="L24" s="62">
        <f t="shared" si="1"/>
        <v>40</v>
      </c>
      <c r="M24" s="62">
        <f t="shared" si="1"/>
        <v>40</v>
      </c>
      <c r="N24" s="2072" t="s">
        <v>850</v>
      </c>
      <c r="O24" s="1504" t="s">
        <v>73</v>
      </c>
      <c r="P24" s="1517" t="s">
        <v>73</v>
      </c>
      <c r="Q24" s="1505" t="s">
        <v>73</v>
      </c>
    </row>
    <row r="25" spans="1:18" ht="14.25" customHeight="1">
      <c r="A25" s="21" t="s">
        <v>12</v>
      </c>
      <c r="B25" s="22" t="s">
        <v>14</v>
      </c>
      <c r="C25" s="288" t="s">
        <v>38</v>
      </c>
      <c r="D25" s="2055" t="s">
        <v>851</v>
      </c>
      <c r="E25" s="283" t="s">
        <v>64</v>
      </c>
      <c r="F25" s="371" t="s">
        <v>838</v>
      </c>
      <c r="G25" s="82" t="s">
        <v>40</v>
      </c>
      <c r="H25" s="52">
        <v>0</v>
      </c>
      <c r="I25" s="49">
        <v>0</v>
      </c>
      <c r="J25" s="50"/>
      <c r="K25" s="51">
        <v>0</v>
      </c>
      <c r="L25" s="52">
        <v>25</v>
      </c>
      <c r="M25" s="52">
        <v>25</v>
      </c>
      <c r="N25" s="2073" t="s">
        <v>852</v>
      </c>
      <c r="O25" s="73" t="s">
        <v>73</v>
      </c>
      <c r="P25" s="73" t="s">
        <v>73</v>
      </c>
      <c r="Q25" s="74" t="s">
        <v>73</v>
      </c>
    </row>
    <row r="26" spans="1:18" ht="26.25" customHeight="1" thickBot="1">
      <c r="A26" s="57"/>
      <c r="B26" s="23"/>
      <c r="C26" s="291"/>
      <c r="D26" s="2060"/>
      <c r="E26" s="282"/>
      <c r="F26" s="373"/>
      <c r="G26" s="58" t="s">
        <v>13</v>
      </c>
      <c r="H26" s="62">
        <f>H25</f>
        <v>0</v>
      </c>
      <c r="I26" s="2074">
        <f>I25</f>
        <v>0</v>
      </c>
      <c r="J26" s="757"/>
      <c r="K26" s="106">
        <f>K25</f>
        <v>0</v>
      </c>
      <c r="L26" s="62">
        <f>L25</f>
        <v>25</v>
      </c>
      <c r="M26" s="62">
        <f>M25</f>
        <v>25</v>
      </c>
      <c r="N26" s="1534"/>
      <c r="O26" s="1504"/>
      <c r="P26" s="1517"/>
      <c r="Q26" s="1505"/>
    </row>
    <row r="27" spans="1:18" ht="14.25" customHeight="1">
      <c r="A27" s="21" t="s">
        <v>12</v>
      </c>
      <c r="B27" s="22" t="s">
        <v>14</v>
      </c>
      <c r="C27" s="288" t="s">
        <v>42</v>
      </c>
      <c r="D27" s="2055" t="s">
        <v>853</v>
      </c>
      <c r="E27" s="283" t="s">
        <v>64</v>
      </c>
      <c r="F27" s="371" t="s">
        <v>838</v>
      </c>
      <c r="G27" s="82" t="s">
        <v>40</v>
      </c>
      <c r="H27" s="52">
        <v>0.3</v>
      </c>
      <c r="I27" s="49">
        <v>0</v>
      </c>
      <c r="J27" s="50"/>
      <c r="K27" s="51">
        <v>0</v>
      </c>
      <c r="L27" s="52">
        <v>10</v>
      </c>
      <c r="M27" s="114">
        <v>10</v>
      </c>
      <c r="N27" s="2075" t="s">
        <v>854</v>
      </c>
      <c r="O27" s="73" t="s">
        <v>73</v>
      </c>
      <c r="P27" s="73" t="s">
        <v>73</v>
      </c>
      <c r="Q27" s="74" t="s">
        <v>73</v>
      </c>
    </row>
    <row r="28" spans="1:18" ht="11.25" customHeight="1">
      <c r="A28" s="43"/>
      <c r="B28" s="44"/>
      <c r="C28" s="290"/>
      <c r="D28" s="2068"/>
      <c r="E28" s="296"/>
      <c r="F28" s="372"/>
      <c r="G28" s="192" t="s">
        <v>40</v>
      </c>
      <c r="H28" s="2076"/>
      <c r="I28" s="53"/>
      <c r="J28" s="54"/>
      <c r="K28" s="2077"/>
      <c r="L28" s="56"/>
      <c r="M28" s="1510"/>
      <c r="N28" s="2078"/>
      <c r="O28" s="1512"/>
      <c r="P28" s="1513"/>
      <c r="Q28" s="1514"/>
    </row>
    <row r="29" spans="1:18" ht="36" customHeight="1" thickBot="1">
      <c r="A29" s="57"/>
      <c r="B29" s="23"/>
      <c r="C29" s="291"/>
      <c r="D29" s="2060"/>
      <c r="E29" s="282"/>
      <c r="F29" s="373"/>
      <c r="G29" s="58" t="s">
        <v>13</v>
      </c>
      <c r="H29" s="62">
        <f>H27+H28</f>
        <v>0.3</v>
      </c>
      <c r="I29" s="2074">
        <f>I27+I28</f>
        <v>0</v>
      </c>
      <c r="J29" s="757"/>
      <c r="K29" s="106">
        <f>K27+K28</f>
        <v>0</v>
      </c>
      <c r="L29" s="62">
        <f>L27+L28</f>
        <v>10</v>
      </c>
      <c r="M29" s="62">
        <f>M27+M28</f>
        <v>10</v>
      </c>
      <c r="N29" s="2079"/>
      <c r="O29" s="1504"/>
      <c r="P29" s="1517"/>
      <c r="Q29" s="1505"/>
    </row>
    <row r="30" spans="1:18" ht="18" customHeight="1">
      <c r="A30" s="21" t="s">
        <v>12</v>
      </c>
      <c r="B30" s="22" t="s">
        <v>14</v>
      </c>
      <c r="C30" s="288" t="s">
        <v>43</v>
      </c>
      <c r="D30" s="2055" t="s">
        <v>855</v>
      </c>
      <c r="E30" s="283" t="s">
        <v>64</v>
      </c>
      <c r="F30" s="371" t="s">
        <v>838</v>
      </c>
      <c r="G30" s="82" t="s">
        <v>40</v>
      </c>
      <c r="H30" s="52">
        <v>0</v>
      </c>
      <c r="I30" s="49">
        <v>0</v>
      </c>
      <c r="J30" s="50"/>
      <c r="K30" s="51">
        <v>0</v>
      </c>
      <c r="L30" s="52">
        <v>10</v>
      </c>
      <c r="M30" s="114">
        <v>10</v>
      </c>
      <c r="N30" s="2075" t="s">
        <v>856</v>
      </c>
      <c r="O30" s="73" t="s">
        <v>73</v>
      </c>
      <c r="P30" s="73" t="s">
        <v>73</v>
      </c>
      <c r="Q30" s="74" t="s">
        <v>73</v>
      </c>
    </row>
    <row r="31" spans="1:18" ht="7.5" customHeight="1">
      <c r="A31" s="43"/>
      <c r="B31" s="44"/>
      <c r="C31" s="290"/>
      <c r="D31" s="2068"/>
      <c r="E31" s="296"/>
      <c r="F31" s="372"/>
      <c r="G31" s="616"/>
      <c r="H31" s="56"/>
      <c r="I31" s="53"/>
      <c r="J31" s="54"/>
      <c r="K31" s="55"/>
      <c r="L31" s="56"/>
      <c r="M31" s="1510"/>
      <c r="N31" s="2078"/>
      <c r="O31" s="1512"/>
      <c r="P31" s="1513"/>
      <c r="Q31" s="1514"/>
    </row>
    <row r="32" spans="1:18" ht="36.6" customHeight="1" thickBot="1">
      <c r="A32" s="57"/>
      <c r="B32" s="23"/>
      <c r="C32" s="291"/>
      <c r="D32" s="2060"/>
      <c r="E32" s="282"/>
      <c r="F32" s="373"/>
      <c r="G32" s="58" t="s">
        <v>13</v>
      </c>
      <c r="H32" s="62">
        <f>H30+H31</f>
        <v>0</v>
      </c>
      <c r="I32" s="2074">
        <f>I30+I31</f>
        <v>0</v>
      </c>
      <c r="J32" s="757"/>
      <c r="K32" s="106">
        <f>K30+K31</f>
        <v>0</v>
      </c>
      <c r="L32" s="62">
        <f>L30+L31</f>
        <v>10</v>
      </c>
      <c r="M32" s="62">
        <f>M30+M31</f>
        <v>10</v>
      </c>
      <c r="N32" s="2079"/>
      <c r="O32" s="1504"/>
      <c r="P32" s="1517"/>
      <c r="Q32" s="1505"/>
    </row>
    <row r="33" spans="1:39" ht="15.75" customHeight="1">
      <c r="A33" s="21" t="s">
        <v>12</v>
      </c>
      <c r="B33" s="22" t="s">
        <v>14</v>
      </c>
      <c r="C33" s="288" t="s">
        <v>44</v>
      </c>
      <c r="D33" s="2055" t="s">
        <v>857</v>
      </c>
      <c r="E33" s="283" t="s">
        <v>64</v>
      </c>
      <c r="F33" s="371" t="s">
        <v>838</v>
      </c>
      <c r="G33" s="82" t="s">
        <v>40</v>
      </c>
      <c r="H33" s="52">
        <v>50</v>
      </c>
      <c r="I33" s="49">
        <v>0</v>
      </c>
      <c r="J33" s="50"/>
      <c r="K33" s="51">
        <v>10</v>
      </c>
      <c r="L33" s="52">
        <v>100</v>
      </c>
      <c r="M33" s="114">
        <v>100</v>
      </c>
      <c r="N33" s="2075" t="s">
        <v>858</v>
      </c>
      <c r="O33" s="73" t="s">
        <v>73</v>
      </c>
      <c r="P33" s="2080" t="s">
        <v>73</v>
      </c>
      <c r="Q33" s="2080" t="s">
        <v>73</v>
      </c>
    </row>
    <row r="34" spans="1:39" ht="20.25" customHeight="1" thickBot="1">
      <c r="A34" s="57"/>
      <c r="B34" s="23"/>
      <c r="C34" s="291"/>
      <c r="D34" s="2060"/>
      <c r="E34" s="282"/>
      <c r="F34" s="373"/>
      <c r="G34" s="58" t="s">
        <v>13</v>
      </c>
      <c r="H34" s="62">
        <f t="shared" ref="H34:M34" si="2">H33</f>
        <v>50</v>
      </c>
      <c r="I34" s="62">
        <f t="shared" si="2"/>
        <v>0</v>
      </c>
      <c r="J34" s="62">
        <f t="shared" si="2"/>
        <v>0</v>
      </c>
      <c r="K34" s="62">
        <f t="shared" si="2"/>
        <v>10</v>
      </c>
      <c r="L34" s="62">
        <v>100</v>
      </c>
      <c r="M34" s="62">
        <f t="shared" si="2"/>
        <v>100</v>
      </c>
      <c r="N34" s="2079"/>
      <c r="O34" s="1504"/>
      <c r="P34" s="1517"/>
      <c r="Q34" s="1505"/>
    </row>
    <row r="35" spans="1:39" ht="12.75" customHeight="1" thickBot="1">
      <c r="A35" s="2081" t="s">
        <v>12</v>
      </c>
      <c r="B35" s="22" t="s">
        <v>14</v>
      </c>
      <c r="C35" s="225" t="s">
        <v>45</v>
      </c>
      <c r="D35" s="2082"/>
      <c r="E35" s="223"/>
      <c r="F35" s="244"/>
      <c r="G35" s="82"/>
      <c r="H35" s="52"/>
      <c r="I35" s="49"/>
      <c r="J35" s="50"/>
      <c r="K35" s="51"/>
      <c r="L35" s="52"/>
      <c r="M35" s="114"/>
      <c r="N35" s="2083"/>
      <c r="O35" s="73"/>
      <c r="P35" s="73"/>
      <c r="Q35" s="74"/>
    </row>
    <row r="36" spans="1:39" ht="14.25" customHeight="1" thickBot="1">
      <c r="A36" s="41"/>
      <c r="B36" s="86"/>
      <c r="C36" s="268" t="s">
        <v>15</v>
      </c>
      <c r="D36" s="269"/>
      <c r="E36" s="269"/>
      <c r="F36" s="269"/>
      <c r="G36" s="271"/>
      <c r="H36" s="177">
        <f t="shared" ref="H36:M36" si="3">H34+H32+H29+H26+H24</f>
        <v>72.5</v>
      </c>
      <c r="I36" s="177">
        <f t="shared" si="3"/>
        <v>0</v>
      </c>
      <c r="J36" s="177">
        <f t="shared" si="3"/>
        <v>0</v>
      </c>
      <c r="K36" s="177">
        <f t="shared" si="3"/>
        <v>30</v>
      </c>
      <c r="L36" s="177">
        <f t="shared" si="3"/>
        <v>185</v>
      </c>
      <c r="M36" s="177">
        <f t="shared" si="3"/>
        <v>185</v>
      </c>
      <c r="N36" s="87"/>
      <c r="O36" s="117"/>
      <c r="P36" s="117"/>
      <c r="Q36" s="118"/>
    </row>
    <row r="37" spans="1:39" ht="14.25" customHeight="1" thickBot="1">
      <c r="A37" s="24"/>
      <c r="B37" s="64"/>
      <c r="C37" s="446" t="s">
        <v>16</v>
      </c>
      <c r="D37" s="447"/>
      <c r="E37" s="447"/>
      <c r="F37" s="447"/>
      <c r="G37" s="447"/>
      <c r="H37" s="1712">
        <f t="shared" ref="H37:M37" si="4">H36+H20</f>
        <v>80</v>
      </c>
      <c r="I37" s="1712">
        <f t="shared" si="4"/>
        <v>0</v>
      </c>
      <c r="J37" s="1712">
        <f t="shared" si="4"/>
        <v>0</v>
      </c>
      <c r="K37" s="1712">
        <f t="shared" si="4"/>
        <v>30</v>
      </c>
      <c r="L37" s="1712">
        <f t="shared" si="4"/>
        <v>223</v>
      </c>
      <c r="M37" s="1712">
        <f t="shared" si="4"/>
        <v>223</v>
      </c>
      <c r="N37" s="66"/>
      <c r="O37" s="67"/>
      <c r="P37" s="67"/>
      <c r="Q37" s="68"/>
    </row>
    <row r="38" spans="1:39" ht="14.25" customHeight="1" thickBot="1">
      <c r="A38" s="2084"/>
      <c r="B38" s="798" t="s">
        <v>17</v>
      </c>
      <c r="C38" s="454"/>
      <c r="D38" s="454"/>
      <c r="E38" s="454"/>
      <c r="F38" s="454"/>
      <c r="G38" s="454"/>
      <c r="H38" s="1738">
        <f>H37</f>
        <v>80</v>
      </c>
      <c r="I38" s="1738">
        <f>I37*1</f>
        <v>0</v>
      </c>
      <c r="J38" s="1738">
        <f>J37*1</f>
        <v>0</v>
      </c>
      <c r="K38" s="1738">
        <f>K37*1</f>
        <v>30</v>
      </c>
      <c r="L38" s="1738">
        <f>L37*1</f>
        <v>223</v>
      </c>
      <c r="M38" s="1738">
        <f>M37*1</f>
        <v>223</v>
      </c>
      <c r="N38" s="439"/>
      <c r="O38" s="440"/>
      <c r="P38" s="440"/>
      <c r="Q38" s="441"/>
    </row>
    <row r="39" spans="1:39" s="2089" customFormat="1" ht="14.25" customHeight="1">
      <c r="A39" s="2085"/>
      <c r="B39" s="2086"/>
      <c r="C39" s="2086"/>
      <c r="D39" s="2086"/>
      <c r="E39" s="2086"/>
      <c r="F39" s="2086"/>
      <c r="G39" s="2086"/>
      <c r="H39" s="2087"/>
      <c r="I39" s="2087"/>
      <c r="J39" s="2087"/>
      <c r="K39" s="2087"/>
      <c r="L39" s="2087"/>
      <c r="M39" s="2087"/>
      <c r="N39" s="2088"/>
      <c r="O39" s="2088"/>
      <c r="P39" s="2088"/>
      <c r="Q39" s="2088"/>
    </row>
    <row r="40" spans="1:39" s="2089" customFormat="1" ht="14.25" customHeight="1">
      <c r="A40" s="2085"/>
      <c r="B40" s="2086"/>
      <c r="C40" s="2086"/>
      <c r="D40" s="2086"/>
      <c r="E40" s="2086"/>
      <c r="F40" s="2086"/>
      <c r="G40" s="2086"/>
      <c r="H40" s="2087"/>
      <c r="I40" s="2087"/>
      <c r="J40" s="2087"/>
      <c r="K40" s="2087"/>
      <c r="L40" s="2087"/>
      <c r="M40" s="2087"/>
      <c r="N40" s="2088"/>
      <c r="O40" s="2088"/>
      <c r="P40" s="2088"/>
      <c r="Q40" s="2088"/>
    </row>
    <row r="41" spans="1:39" s="2089" customFormat="1" ht="14.25" customHeight="1">
      <c r="A41" s="2085"/>
      <c r="B41" s="2086"/>
      <c r="C41" s="2086"/>
      <c r="D41" s="2086"/>
      <c r="E41" s="2086"/>
      <c r="F41" s="2086"/>
      <c r="G41" s="2086"/>
      <c r="H41" s="2087"/>
      <c r="I41" s="2087"/>
      <c r="J41" s="2087"/>
      <c r="K41" s="2087"/>
      <c r="L41" s="2087"/>
      <c r="M41" s="2087"/>
      <c r="N41" s="2088"/>
      <c r="O41" s="2088"/>
      <c r="P41" s="2088"/>
      <c r="Q41" s="2088"/>
    </row>
    <row r="42" spans="1:39" s="2089" customFormat="1" ht="14.25" customHeight="1">
      <c r="A42" s="2085"/>
      <c r="B42" s="2086"/>
      <c r="C42" s="2086"/>
      <c r="D42" s="2086"/>
      <c r="E42" s="2086"/>
      <c r="F42" s="2086"/>
      <c r="G42" s="2086"/>
      <c r="H42" s="2087"/>
      <c r="I42" s="2087"/>
      <c r="J42" s="2087"/>
      <c r="K42" s="2087"/>
      <c r="L42" s="2087"/>
      <c r="M42" s="2087"/>
      <c r="N42" s="2088"/>
      <c r="O42" s="2088"/>
      <c r="P42" s="2088"/>
      <c r="Q42" s="2088"/>
    </row>
    <row r="43" spans="1:39" s="2089" customFormat="1" ht="14.25" customHeight="1">
      <c r="A43" s="2085"/>
      <c r="B43" s="2086"/>
      <c r="C43" s="2086"/>
      <c r="D43" s="2086"/>
      <c r="E43" s="2086"/>
      <c r="F43" s="2086"/>
      <c r="G43" s="2086"/>
      <c r="H43" s="2087"/>
      <c r="I43" s="2087"/>
      <c r="J43" s="2087"/>
      <c r="K43" s="2087"/>
      <c r="L43" s="2087"/>
      <c r="M43" s="2087"/>
      <c r="N43" s="2088"/>
      <c r="O43" s="2088"/>
      <c r="P43" s="2088"/>
      <c r="Q43" s="2088"/>
    </row>
    <row r="44" spans="1:39" s="2089" customFormat="1" ht="14.25" customHeight="1">
      <c r="A44" s="2085"/>
      <c r="B44" s="2086"/>
      <c r="C44" s="2086"/>
      <c r="D44" s="2086"/>
      <c r="E44" s="2086"/>
      <c r="F44" s="2086"/>
      <c r="G44" s="2086"/>
      <c r="H44" s="2087"/>
      <c r="I44" s="2087"/>
      <c r="J44" s="2087"/>
      <c r="K44" s="2087"/>
      <c r="L44" s="2087"/>
      <c r="M44" s="2087"/>
      <c r="N44" s="2088"/>
      <c r="O44" s="2088"/>
      <c r="P44" s="2088"/>
      <c r="Q44" s="2088"/>
    </row>
    <row r="45" spans="1:39" s="26" customFormat="1" ht="15.75" customHeight="1" thickBot="1">
      <c r="A45" s="174"/>
      <c r="B45" s="175"/>
      <c r="C45" s="175"/>
      <c r="D45" s="175"/>
      <c r="E45" s="175"/>
      <c r="F45" s="448" t="s">
        <v>18</v>
      </c>
      <c r="G45" s="448"/>
      <c r="H45" s="448"/>
      <c r="I45" s="448"/>
      <c r="J45" s="448"/>
      <c r="K45" s="448"/>
      <c r="L45" s="448"/>
      <c r="M45" s="448"/>
      <c r="N45" s="802"/>
      <c r="O45" s="802"/>
      <c r="P45" s="802"/>
      <c r="Q45" s="802"/>
      <c r="R45" s="25"/>
      <c r="S45" s="25"/>
      <c r="T45" s="25"/>
      <c r="U45" s="25"/>
      <c r="V45" s="25"/>
      <c r="W45" s="25"/>
      <c r="X45" s="25"/>
      <c r="Y45" s="25"/>
      <c r="Z45" s="25"/>
      <c r="AA45" s="25"/>
      <c r="AB45" s="25"/>
      <c r="AC45" s="25"/>
      <c r="AD45" s="25"/>
      <c r="AE45" s="25"/>
      <c r="AF45" s="25"/>
      <c r="AG45" s="25"/>
      <c r="AH45" s="25"/>
      <c r="AI45" s="25"/>
      <c r="AJ45" s="25"/>
      <c r="AK45" s="25"/>
      <c r="AL45" s="25"/>
      <c r="AM45" s="25"/>
    </row>
    <row r="46" spans="1:39" ht="36.75" customHeight="1" thickBot="1">
      <c r="C46" s="482"/>
      <c r="D46" s="434" t="s">
        <v>19</v>
      </c>
      <c r="E46" s="435"/>
      <c r="F46" s="435"/>
      <c r="G46" s="435"/>
      <c r="H46" s="436"/>
      <c r="I46" s="2090" t="s">
        <v>859</v>
      </c>
      <c r="J46" s="2091"/>
      <c r="K46" s="2091"/>
      <c r="L46" s="2092"/>
      <c r="M46" s="5"/>
    </row>
    <row r="47" spans="1:39" ht="13.5" thickBot="1">
      <c r="D47" s="414" t="s">
        <v>20</v>
      </c>
      <c r="E47" s="1042"/>
      <c r="F47" s="1042"/>
      <c r="G47" s="1042"/>
      <c r="H47" s="1043"/>
      <c r="I47" s="417">
        <f>I48+I49+I50+I51+I52</f>
        <v>80</v>
      </c>
      <c r="J47" s="418"/>
      <c r="K47" s="418"/>
      <c r="L47" s="419"/>
    </row>
    <row r="48" spans="1:39" ht="12.75">
      <c r="D48" s="450" t="s">
        <v>99</v>
      </c>
      <c r="E48" s="1044"/>
      <c r="F48" s="1044"/>
      <c r="G48" s="1044"/>
      <c r="H48" s="1045"/>
      <c r="I48" s="400">
        <v>80</v>
      </c>
      <c r="J48" s="401"/>
      <c r="K48" s="401"/>
      <c r="L48" s="402"/>
    </row>
    <row r="49" spans="4:20" ht="12.75">
      <c r="D49" s="427" t="s">
        <v>100</v>
      </c>
      <c r="E49" s="1046"/>
      <c r="F49" s="1046"/>
      <c r="G49" s="1046"/>
      <c r="H49" s="1047"/>
      <c r="I49" s="430"/>
      <c r="J49" s="420"/>
      <c r="K49" s="420"/>
      <c r="L49" s="421"/>
    </row>
    <row r="50" spans="4:20" ht="12.75">
      <c r="D50" s="408" t="s">
        <v>203</v>
      </c>
      <c r="E50" s="585"/>
      <c r="F50" s="585"/>
      <c r="G50" s="585"/>
      <c r="H50" s="1048"/>
      <c r="I50" s="430"/>
      <c r="J50" s="420"/>
      <c r="K50" s="420"/>
      <c r="L50" s="421"/>
    </row>
    <row r="51" spans="4:20" ht="12.75">
      <c r="D51" s="408" t="s">
        <v>101</v>
      </c>
      <c r="E51" s="585"/>
      <c r="F51" s="585"/>
      <c r="G51" s="585"/>
      <c r="H51" s="1048"/>
      <c r="I51" s="430">
        <v>0</v>
      </c>
      <c r="J51" s="420"/>
      <c r="K51" s="420"/>
      <c r="L51" s="421"/>
    </row>
    <row r="52" spans="4:20" ht="13.5" thickBot="1">
      <c r="D52" s="427" t="s">
        <v>102</v>
      </c>
      <c r="E52" s="1046"/>
      <c r="F52" s="1046"/>
      <c r="G52" s="1046"/>
      <c r="H52" s="1047"/>
      <c r="I52" s="430"/>
      <c r="J52" s="420"/>
      <c r="K52" s="420"/>
      <c r="L52" s="421"/>
      <c r="M52" s="6"/>
      <c r="N52" s="6"/>
      <c r="O52" s="6"/>
      <c r="P52" s="6"/>
      <c r="Q52" s="6"/>
      <c r="R52" s="6"/>
      <c r="S52" s="6"/>
      <c r="T52" s="6"/>
    </row>
    <row r="53" spans="4:20" ht="13.5" thickBot="1">
      <c r="D53" s="414" t="s">
        <v>21</v>
      </c>
      <c r="E53" s="1042"/>
      <c r="F53" s="1042"/>
      <c r="G53" s="1042"/>
      <c r="H53" s="1043"/>
      <c r="I53" s="417">
        <f>I54+I55+I56+I57+I58+I59</f>
        <v>0</v>
      </c>
      <c r="J53" s="418"/>
      <c r="K53" s="418"/>
      <c r="L53" s="419"/>
    </row>
    <row r="54" spans="4:20" ht="12">
      <c r="D54" s="805" t="s">
        <v>103</v>
      </c>
      <c r="E54" s="806"/>
      <c r="F54" s="806"/>
      <c r="G54" s="806"/>
      <c r="H54" s="807"/>
      <c r="I54" s="808">
        <v>0</v>
      </c>
      <c r="J54" s="425"/>
      <c r="K54" s="425"/>
      <c r="L54" s="426"/>
    </row>
    <row r="55" spans="4:20" ht="12">
      <c r="D55" s="2093" t="s">
        <v>860</v>
      </c>
      <c r="E55" s="2094"/>
      <c r="F55" s="2094"/>
      <c r="G55" s="2094"/>
      <c r="H55" s="2095"/>
      <c r="I55" s="400">
        <v>0</v>
      </c>
      <c r="J55" s="401"/>
      <c r="K55" s="401"/>
      <c r="L55" s="402"/>
    </row>
    <row r="56" spans="4:20" ht="12">
      <c r="D56" s="945" t="s">
        <v>452</v>
      </c>
      <c r="E56" s="946"/>
      <c r="F56" s="946"/>
      <c r="G56" s="946"/>
      <c r="H56" s="947"/>
      <c r="I56" s="420"/>
      <c r="J56" s="420"/>
      <c r="K56" s="420"/>
      <c r="L56" s="421"/>
    </row>
    <row r="57" spans="4:20" ht="12.75">
      <c r="D57" s="422" t="s">
        <v>104</v>
      </c>
      <c r="E57" s="423"/>
      <c r="F57" s="423"/>
      <c r="G57" s="423"/>
      <c r="H57" s="424"/>
      <c r="I57" s="420">
        <v>0</v>
      </c>
      <c r="J57" s="420"/>
      <c r="K57" s="420"/>
      <c r="L57" s="421"/>
    </row>
    <row r="58" spans="4:20" ht="12.75">
      <c r="D58" s="809" t="s">
        <v>453</v>
      </c>
      <c r="E58" s="810"/>
      <c r="F58" s="810"/>
      <c r="G58" s="810"/>
      <c r="H58" s="811"/>
      <c r="I58" s="420"/>
      <c r="J58" s="420"/>
      <c r="K58" s="420"/>
      <c r="L58" s="421"/>
    </row>
    <row r="59" spans="4:20" ht="13.5" thickBot="1">
      <c r="D59" s="408" t="s">
        <v>105</v>
      </c>
      <c r="E59" s="585"/>
      <c r="F59" s="585"/>
      <c r="G59" s="585"/>
      <c r="H59" s="586"/>
      <c r="I59" s="420"/>
      <c r="J59" s="420"/>
      <c r="K59" s="420"/>
      <c r="L59" s="421"/>
    </row>
    <row r="60" spans="4:20" ht="13.5" thickBot="1">
      <c r="D60" s="403" t="s">
        <v>22</v>
      </c>
      <c r="E60" s="1051"/>
      <c r="F60" s="1051"/>
      <c r="G60" s="1051"/>
      <c r="H60" s="1052"/>
      <c r="I60" s="406">
        <f>I53+I47</f>
        <v>80</v>
      </c>
      <c r="J60" s="406"/>
      <c r="K60" s="406"/>
      <c r="L60" s="407"/>
    </row>
  </sheetData>
  <mergeCells count="104">
    <mergeCell ref="D59:H59"/>
    <mergeCell ref="I59:L59"/>
    <mergeCell ref="D60:H60"/>
    <mergeCell ref="I60:L60"/>
    <mergeCell ref="D56:H56"/>
    <mergeCell ref="I56:L56"/>
    <mergeCell ref="D57:H57"/>
    <mergeCell ref="I57:L57"/>
    <mergeCell ref="D58:H58"/>
    <mergeCell ref="I58:L58"/>
    <mergeCell ref="D53:H53"/>
    <mergeCell ref="I53:L53"/>
    <mergeCell ref="D54:H54"/>
    <mergeCell ref="I54:L54"/>
    <mergeCell ref="D55:H55"/>
    <mergeCell ref="I55:L55"/>
    <mergeCell ref="D50:H50"/>
    <mergeCell ref="I50:L50"/>
    <mergeCell ref="D51:H51"/>
    <mergeCell ref="I51:L51"/>
    <mergeCell ref="D52:H52"/>
    <mergeCell ref="I52:L52"/>
    <mergeCell ref="D47:H47"/>
    <mergeCell ref="I47:L47"/>
    <mergeCell ref="D48:H48"/>
    <mergeCell ref="I48:L48"/>
    <mergeCell ref="D49:H49"/>
    <mergeCell ref="I49:L49"/>
    <mergeCell ref="C36:G36"/>
    <mergeCell ref="C37:G37"/>
    <mergeCell ref="B38:G38"/>
    <mergeCell ref="N38:Q38"/>
    <mergeCell ref="F45:M45"/>
    <mergeCell ref="D46:H46"/>
    <mergeCell ref="I46:L46"/>
    <mergeCell ref="C30:C32"/>
    <mergeCell ref="D30:D32"/>
    <mergeCell ref="E30:E32"/>
    <mergeCell ref="F30:F32"/>
    <mergeCell ref="N30:N32"/>
    <mergeCell ref="C33:C34"/>
    <mergeCell ref="D33:D34"/>
    <mergeCell ref="E33:E34"/>
    <mergeCell ref="F33:F34"/>
    <mergeCell ref="N33:N34"/>
    <mergeCell ref="C25:C26"/>
    <mergeCell ref="D25:D26"/>
    <mergeCell ref="E25:E26"/>
    <mergeCell ref="F25:F26"/>
    <mergeCell ref="N25:N26"/>
    <mergeCell ref="C27:C29"/>
    <mergeCell ref="D27:D29"/>
    <mergeCell ref="E27:E29"/>
    <mergeCell ref="F27:F29"/>
    <mergeCell ref="N27:N29"/>
    <mergeCell ref="C21:Q21"/>
    <mergeCell ref="C22:C24"/>
    <mergeCell ref="D22:D24"/>
    <mergeCell ref="E22:E24"/>
    <mergeCell ref="F22:F24"/>
    <mergeCell ref="N22:N23"/>
    <mergeCell ref="C17:C19"/>
    <mergeCell ref="D17:D19"/>
    <mergeCell ref="E17:E19"/>
    <mergeCell ref="F17:F19"/>
    <mergeCell ref="N17:N19"/>
    <mergeCell ref="C20:G20"/>
    <mergeCell ref="C12:C13"/>
    <mergeCell ref="D12:D13"/>
    <mergeCell ref="E12:E13"/>
    <mergeCell ref="F12:F13"/>
    <mergeCell ref="N12:N13"/>
    <mergeCell ref="C14:C16"/>
    <mergeCell ref="D14:D16"/>
    <mergeCell ref="E14:E16"/>
    <mergeCell ref="F14:F16"/>
    <mergeCell ref="N14:N16"/>
    <mergeCell ref="B8:Q8"/>
    <mergeCell ref="C9:Q9"/>
    <mergeCell ref="A10:A11"/>
    <mergeCell ref="B10:B11"/>
    <mergeCell ref="C10:C11"/>
    <mergeCell ref="D10:D11"/>
    <mergeCell ref="E10:E11"/>
    <mergeCell ref="F10:F11"/>
    <mergeCell ref="N10:N11"/>
    <mergeCell ref="L5:L7"/>
    <mergeCell ref="M5:M7"/>
    <mergeCell ref="N5:Q5"/>
    <mergeCell ref="H6:H7"/>
    <mergeCell ref="I6:J6"/>
    <mergeCell ref="K6:K7"/>
    <mergeCell ref="N6:N7"/>
    <mergeCell ref="O6:Q6"/>
    <mergeCell ref="L1:Q1"/>
    <mergeCell ref="D3:W3"/>
    <mergeCell ref="A5:A7"/>
    <mergeCell ref="B5:B7"/>
    <mergeCell ref="C5:C7"/>
    <mergeCell ref="D5:D7"/>
    <mergeCell ref="E5:E7"/>
    <mergeCell ref="F5:F7"/>
    <mergeCell ref="G5:G7"/>
    <mergeCell ref="H5:K5"/>
  </mergeCells>
  <pageMargins left="0.74803149606299213" right="0.74803149606299213" top="0.98425196850393704" bottom="0.98425196850393704"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vt:i4>
      </vt:variant>
    </vt:vector>
  </HeadingPairs>
  <TitlesOfParts>
    <vt:vector size="18" baseType="lpstr">
      <vt:lpstr>01</vt:lpstr>
      <vt:lpstr>02</vt:lpstr>
      <vt:lpstr>03</vt:lpstr>
      <vt:lpstr>04</vt:lpstr>
      <vt:lpstr>05</vt:lpstr>
      <vt:lpstr>06</vt:lpstr>
      <vt:lpstr>07 </vt:lpstr>
      <vt:lpstr>08</vt:lpstr>
      <vt:lpstr>09</vt:lpstr>
      <vt:lpstr>10</vt:lpstr>
      <vt:lpstr>11</vt:lpstr>
      <vt:lpstr>12</vt:lpstr>
      <vt:lpstr>13</vt:lpstr>
      <vt:lpstr>14</vt:lpstr>
      <vt:lpstr>15</vt:lpstr>
      <vt:lpstr>16</vt:lpstr>
      <vt:lpstr>Priemoniu vykdytoju kodai</vt:lpstr>
      <vt:lpstr>'09'!OLE_LINK1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Puodžiūnienė</dc:creator>
  <cp:lastModifiedBy>Alvyda</cp:lastModifiedBy>
  <cp:lastPrinted>2016-09-13T09:25:44Z</cp:lastPrinted>
  <dcterms:created xsi:type="dcterms:W3CDTF">1996-10-14T23:33:28Z</dcterms:created>
  <dcterms:modified xsi:type="dcterms:W3CDTF">2016-09-15T08:36:11Z</dcterms:modified>
</cp:coreProperties>
</file>